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R:\Kros\Stara\Export\"/>
    </mc:Choice>
  </mc:AlternateContent>
  <bookViews>
    <workbookView xWindow="0" yWindow="0" windowWidth="0" windowHeight="0"/>
  </bookViews>
  <sheets>
    <sheet name="Rekapitulace stavby" sheetId="1" r:id="rId1"/>
    <sheet name="SO 01 - Obnova kanalizace..." sheetId="2" r:id="rId2"/>
    <sheet name="SO 02 - Obnova kanalizace..." sheetId="3" r:id="rId3"/>
    <sheet name="SO 03 - Obnova kanalizace..." sheetId="4" r:id="rId4"/>
    <sheet name="SO 04 - Vodovodní řady  A..." sheetId="5" r:id="rId5"/>
    <sheet name="SO 07 - Opatření na vodov..." sheetId="6" r:id="rId6"/>
    <sheet name="SO 90 - Vedlejší a ostatn..." sheetId="7" r:id="rId7"/>
    <sheet name="SO 001 - Příprava území" sheetId="8" r:id="rId8"/>
    <sheet name="SO 101 - Komunikace - Men..." sheetId="9" r:id="rId9"/>
    <sheet name="SO 102 - Komunkace - Mend..." sheetId="10" r:id="rId10"/>
    <sheet name="SO 104 - Komunikace - Vel..." sheetId="11" r:id="rId11"/>
    <sheet name="SO 105 - Chodníky a zpevn..." sheetId="12" r:id="rId12"/>
    <sheet name="SO 106 - Chodníky a zpevn..." sheetId="13" r:id="rId13"/>
    <sheet name="SO 108 - Chodníky a zpevn..." sheetId="14" r:id="rId14"/>
    <sheet name="SO 301 - Odvodnění komuni..." sheetId="15" r:id="rId15"/>
    <sheet name="SO 302 - Odvodnění komuni..." sheetId="16" r:id="rId16"/>
    <sheet name="SO 451 - Přeložka kabelů ..." sheetId="17" r:id="rId17"/>
    <sheet name="SO 453 - Zabezpečení kabe..." sheetId="18" r:id="rId18"/>
    <sheet name="SO 454 - Přeložka kabelů ..." sheetId="19" r:id="rId19"/>
    <sheet name="SO 09 - VRN - úprava veře..." sheetId="20" r:id="rId20"/>
    <sheet name="Seznam figur" sheetId="21" r:id="rId21"/>
    <sheet name="Pokyny pro vyplnění" sheetId="22" r:id="rId22"/>
  </sheets>
  <definedNames>
    <definedName name="_xlnm.Print_Area" localSheetId="0">'Rekapitulace stavby'!$D$4:$AO$36,'Rekapitulace stavby'!$C$42:$AQ$76</definedName>
    <definedName name="_xlnm.Print_Titles" localSheetId="0">'Rekapitulace stavby'!$52:$52</definedName>
    <definedName name="_xlnm._FilterDatabase" localSheetId="1" hidden="1">'SO 01 - Obnova kanalizace...'!$C$99:$K$1089</definedName>
    <definedName name="_xlnm.Print_Area" localSheetId="1">'SO 01 - Obnova kanalizace...'!$C$4:$J$41,'SO 01 - Obnova kanalizace...'!$C$47:$J$79,'SO 01 - Obnova kanalizace...'!$C$85:$K$1089</definedName>
    <definedName name="_xlnm.Print_Titles" localSheetId="1">'SO 01 - Obnova kanalizace...'!$99:$99</definedName>
    <definedName name="_xlnm._FilterDatabase" localSheetId="2" hidden="1">'SO 02 - Obnova kanalizace...'!$C$100:$K$924</definedName>
    <definedName name="_xlnm.Print_Area" localSheetId="2">'SO 02 - Obnova kanalizace...'!$C$4:$J$41,'SO 02 - Obnova kanalizace...'!$C$47:$J$80,'SO 02 - Obnova kanalizace...'!$C$86:$K$924</definedName>
    <definedName name="_xlnm.Print_Titles" localSheetId="2">'SO 02 - Obnova kanalizace...'!$100:$100</definedName>
    <definedName name="_xlnm._FilterDatabase" localSheetId="3" hidden="1">'SO 03 - Obnova kanalizace...'!$C$90:$K$150</definedName>
    <definedName name="_xlnm.Print_Area" localSheetId="3">'SO 03 - Obnova kanalizace...'!$C$4:$J$41,'SO 03 - Obnova kanalizace...'!$C$47:$J$70,'SO 03 - Obnova kanalizace...'!$C$76:$K$150</definedName>
    <definedName name="_xlnm.Print_Titles" localSheetId="3">'SO 03 - Obnova kanalizace...'!$90:$90</definedName>
    <definedName name="_xlnm._FilterDatabase" localSheetId="4" hidden="1">'SO 04 - Vodovodní řady  A...'!$C$104:$K$1353</definedName>
    <definedName name="_xlnm.Print_Area" localSheetId="4">'SO 04 - Vodovodní řady  A...'!$C$4:$J$41,'SO 04 - Vodovodní řady  A...'!$C$47:$J$84,'SO 04 - Vodovodní řady  A...'!$C$90:$K$1353</definedName>
    <definedName name="_xlnm.Print_Titles" localSheetId="4">'SO 04 - Vodovodní řady  A...'!$104:$104</definedName>
    <definedName name="_xlnm._FilterDatabase" localSheetId="5" hidden="1">'SO 07 - Opatření na vodov...'!$C$104:$K$899</definedName>
    <definedName name="_xlnm.Print_Area" localSheetId="5">'SO 07 - Opatření na vodov...'!$C$4:$J$41,'SO 07 - Opatření na vodov...'!$C$47:$J$84,'SO 07 - Opatření na vodov...'!$C$90:$K$899</definedName>
    <definedName name="_xlnm.Print_Titles" localSheetId="5">'SO 07 - Opatření na vodov...'!$104:$104</definedName>
    <definedName name="_xlnm._FilterDatabase" localSheetId="6" hidden="1">'SO 90 - Vedlejší a ostatn...'!$C$90:$K$217</definedName>
    <definedName name="_xlnm.Print_Area" localSheetId="6">'SO 90 - Vedlejší a ostatn...'!$C$4:$J$41,'SO 90 - Vedlejší a ostatn...'!$C$47:$J$70,'SO 90 - Vedlejší a ostatn...'!$C$76:$K$217</definedName>
    <definedName name="_xlnm.Print_Titles" localSheetId="6">'SO 90 - Vedlejší a ostatn...'!$90:$90</definedName>
    <definedName name="_xlnm._FilterDatabase" localSheetId="7" hidden="1">'SO 001 - Příprava území'!$C$88:$K$281</definedName>
    <definedName name="_xlnm.Print_Area" localSheetId="7">'SO 001 - Příprava území'!$C$4:$J$41,'SO 001 - Příprava území'!$C$47:$J$68,'SO 001 - Příprava území'!$C$74:$K$281</definedName>
    <definedName name="_xlnm.Print_Titles" localSheetId="7">'SO 001 - Příprava území'!$88:$88</definedName>
    <definedName name="_xlnm._FilterDatabase" localSheetId="8" hidden="1">'SO 101 - Komunikace - Men...'!$C$93:$K$673</definedName>
    <definedName name="_xlnm.Print_Area" localSheetId="8">'SO 101 - Komunikace - Men...'!$C$4:$J$41,'SO 101 - Komunikace - Men...'!$C$47:$J$73,'SO 101 - Komunikace - Men...'!$C$79:$K$673</definedName>
    <definedName name="_xlnm.Print_Titles" localSheetId="8">'SO 101 - Komunikace - Men...'!$93:$93</definedName>
    <definedName name="_xlnm._FilterDatabase" localSheetId="9" hidden="1">'SO 102 - Komunkace - Mend...'!$C$93:$K$623</definedName>
    <definedName name="_xlnm.Print_Area" localSheetId="9">'SO 102 - Komunkace - Mend...'!$C$4:$J$41,'SO 102 - Komunkace - Mend...'!$C$47:$J$73,'SO 102 - Komunkace - Mend...'!$C$79:$K$623</definedName>
    <definedName name="_xlnm.Print_Titles" localSheetId="9">'SO 102 - Komunkace - Mend...'!$93:$93</definedName>
    <definedName name="_xlnm._FilterDatabase" localSheetId="10" hidden="1">'SO 104 - Komunikace - Vel...'!$C$93:$K$710</definedName>
    <definedName name="_xlnm.Print_Area" localSheetId="10">'SO 104 - Komunikace - Vel...'!$C$4:$J$41,'SO 104 - Komunikace - Vel...'!$C$47:$J$73,'SO 104 - Komunikace - Vel...'!$C$79:$K$710</definedName>
    <definedName name="_xlnm.Print_Titles" localSheetId="10">'SO 104 - Komunikace - Vel...'!$93:$93</definedName>
    <definedName name="_xlnm._FilterDatabase" localSheetId="11" hidden="1">'SO 105 - Chodníky a zpevn...'!$C$90:$K$418</definedName>
    <definedName name="_xlnm.Print_Area" localSheetId="11">'SO 105 - Chodníky a zpevn...'!$C$4:$J$41,'SO 105 - Chodníky a zpevn...'!$C$47:$J$70,'SO 105 - Chodníky a zpevn...'!$C$76:$K$418</definedName>
    <definedName name="_xlnm.Print_Titles" localSheetId="11">'SO 105 - Chodníky a zpevn...'!$90:$90</definedName>
    <definedName name="_xlnm._FilterDatabase" localSheetId="12" hidden="1">'SO 106 - Chodníky a zpevn...'!$C$92:$K$701</definedName>
    <definedName name="_xlnm.Print_Area" localSheetId="12">'SO 106 - Chodníky a zpevn...'!$C$4:$J$41,'SO 106 - Chodníky a zpevn...'!$C$47:$J$72,'SO 106 - Chodníky a zpevn...'!$C$78:$K$701</definedName>
    <definedName name="_xlnm.Print_Titles" localSheetId="12">'SO 106 - Chodníky a zpevn...'!$92:$92</definedName>
    <definedName name="_xlnm._FilterDatabase" localSheetId="13" hidden="1">'SO 108 - Chodníky a zpevn...'!$C$90:$K$368</definedName>
    <definedName name="_xlnm.Print_Area" localSheetId="13">'SO 108 - Chodníky a zpevn...'!$C$4:$J$41,'SO 108 - Chodníky a zpevn...'!$C$47:$J$70,'SO 108 - Chodníky a zpevn...'!$C$76:$K$368</definedName>
    <definedName name="_xlnm.Print_Titles" localSheetId="13">'SO 108 - Chodníky a zpevn...'!$90:$90</definedName>
    <definedName name="_xlnm._FilterDatabase" localSheetId="14" hidden="1">'SO 301 - Odvodnění komuni...'!$C$92:$K$319</definedName>
    <definedName name="_xlnm.Print_Area" localSheetId="14">'SO 301 - Odvodnění komuni...'!$C$4:$J$41,'SO 301 - Odvodnění komuni...'!$C$47:$J$72,'SO 301 - Odvodnění komuni...'!$C$78:$K$319</definedName>
    <definedName name="_xlnm.Print_Titles" localSheetId="14">'SO 301 - Odvodnění komuni...'!$92:$92</definedName>
    <definedName name="_xlnm._FilterDatabase" localSheetId="15" hidden="1">'SO 302 - Odvodnění komuni...'!$C$95:$K$457</definedName>
    <definedName name="_xlnm.Print_Area" localSheetId="15">'SO 302 - Odvodnění komuni...'!$C$4:$J$41,'SO 302 - Odvodnění komuni...'!$C$47:$J$75,'SO 302 - Odvodnění komuni...'!$C$81:$K$457</definedName>
    <definedName name="_xlnm.Print_Titles" localSheetId="15">'SO 302 - Odvodnění komuni...'!$95:$95</definedName>
    <definedName name="_xlnm._FilterDatabase" localSheetId="16" hidden="1">'SO 451 - Přeložka kabelů ...'!$C$86:$K$91</definedName>
    <definedName name="_xlnm.Print_Area" localSheetId="16">'SO 451 - Přeložka kabelů ...'!$C$4:$J$41,'SO 451 - Přeložka kabelů ...'!$C$47:$J$66,'SO 451 - Přeložka kabelů ...'!$C$72:$K$91</definedName>
    <definedName name="_xlnm.Print_Titles" localSheetId="16">'SO 451 - Přeložka kabelů ...'!$86:$86</definedName>
    <definedName name="_xlnm._FilterDatabase" localSheetId="17" hidden="1">'SO 453 - Zabezpečení kabe...'!$C$84:$K$113</definedName>
    <definedName name="_xlnm.Print_Area" localSheetId="17">'SO 453 - Zabezpečení kabe...'!$C$4:$J$41,'SO 453 - Zabezpečení kabe...'!$C$47:$J$64,'SO 453 - Zabezpečení kabe...'!$C$70:$K$113</definedName>
    <definedName name="_xlnm.Print_Titles" localSheetId="17">'SO 453 - Zabezpečení kabe...'!$84:$84</definedName>
    <definedName name="_xlnm._FilterDatabase" localSheetId="18" hidden="1">'SO 454 - Přeložka kabelů ...'!$C$84:$K$153</definedName>
    <definedName name="_xlnm.Print_Area" localSheetId="18">'SO 454 - Přeložka kabelů ...'!$C$4:$J$41,'SO 454 - Přeložka kabelů ...'!$C$47:$J$64,'SO 454 - Přeložka kabelů ...'!$C$70:$K$153</definedName>
    <definedName name="_xlnm.Print_Titles" localSheetId="18">'SO 454 - Přeložka kabelů ...'!$84:$84</definedName>
    <definedName name="_xlnm._FilterDatabase" localSheetId="19" hidden="1">'SO 09 - VRN - úprava veře...'!$C$85:$K$127</definedName>
    <definedName name="_xlnm.Print_Area" localSheetId="19">'SO 09 - VRN - úprava veře...'!$C$4:$J$41,'SO 09 - VRN - úprava veře...'!$C$47:$J$65,'SO 09 - VRN - úprava veře...'!$C$71:$K$127</definedName>
    <definedName name="_xlnm.Print_Titles" localSheetId="19">'SO 09 - VRN - úprava veře...'!$85:$85</definedName>
    <definedName name="_xlnm.Print_Area" localSheetId="20">'Seznam figur'!$C$4:$G$407</definedName>
    <definedName name="_xlnm.Print_Titles" localSheetId="20">'Seznam figur'!$9:$9</definedName>
    <definedName name="_xlnm.Print_Area" localSheetId="21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1" l="1" r="D7"/>
  <c i="20" r="J39"/>
  <c r="J38"/>
  <c i="1" r="AY75"/>
  <c i="20" r="J37"/>
  <c i="1" r="AX75"/>
  <c i="20"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F80"/>
  <c r="E78"/>
  <c r="F56"/>
  <c r="E54"/>
  <c r="J26"/>
  <c r="E26"/>
  <c r="J83"/>
  <c r="J25"/>
  <c r="J23"/>
  <c r="E23"/>
  <c r="J82"/>
  <c r="J22"/>
  <c r="J20"/>
  <c r="E20"/>
  <c r="F59"/>
  <c r="J19"/>
  <c r="J17"/>
  <c r="E17"/>
  <c r="F58"/>
  <c r="J16"/>
  <c r="J14"/>
  <c r="J80"/>
  <c r="E7"/>
  <c r="E74"/>
  <c i="19" r="J39"/>
  <c r="J38"/>
  <c i="1" r="AY74"/>
  <c i="19" r="J37"/>
  <c i="1" r="AX74"/>
  <c i="19"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F79"/>
  <c r="E77"/>
  <c r="F56"/>
  <c r="E54"/>
  <c r="J26"/>
  <c r="E26"/>
  <c r="J82"/>
  <c r="J25"/>
  <c r="J23"/>
  <c r="E23"/>
  <c r="J81"/>
  <c r="J22"/>
  <c r="J20"/>
  <c r="E20"/>
  <c r="F82"/>
  <c r="J19"/>
  <c r="J17"/>
  <c r="E17"/>
  <c r="F81"/>
  <c r="J16"/>
  <c r="J14"/>
  <c r="J79"/>
  <c r="E7"/>
  <c r="E73"/>
  <c i="18" r="J39"/>
  <c r="J38"/>
  <c i="1" r="AY73"/>
  <c i="18" r="J37"/>
  <c i="1" r="AX73"/>
  <c i="18"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90"/>
  <c r="BH90"/>
  <c r="BG90"/>
  <c r="BF90"/>
  <c r="T90"/>
  <c r="R90"/>
  <c r="P90"/>
  <c r="BI86"/>
  <c r="BH86"/>
  <c r="BG86"/>
  <c r="BF86"/>
  <c r="T86"/>
  <c r="R86"/>
  <c r="P86"/>
  <c r="F79"/>
  <c r="E77"/>
  <c r="F56"/>
  <c r="E54"/>
  <c r="J26"/>
  <c r="E26"/>
  <c r="J59"/>
  <c r="J25"/>
  <c r="J23"/>
  <c r="E23"/>
  <c r="J58"/>
  <c r="J22"/>
  <c r="J20"/>
  <c r="E20"/>
  <c r="F82"/>
  <c r="J19"/>
  <c r="J17"/>
  <c r="E17"/>
  <c r="F58"/>
  <c r="J16"/>
  <c r="J14"/>
  <c r="J79"/>
  <c r="E7"/>
  <c r="E73"/>
  <c i="17" r="J39"/>
  <c r="J38"/>
  <c i="1" r="AY72"/>
  <c i="17" r="J37"/>
  <c i="1" r="AX72"/>
  <c i="17" r="BI90"/>
  <c r="BH90"/>
  <c r="BG90"/>
  <c r="BF90"/>
  <c r="T90"/>
  <c r="T89"/>
  <c r="T88"/>
  <c r="T87"/>
  <c r="R90"/>
  <c r="R89"/>
  <c r="R88"/>
  <c r="R87"/>
  <c r="P90"/>
  <c r="P89"/>
  <c r="P88"/>
  <c r="P87"/>
  <c i="1" r="AU72"/>
  <c i="17" r="F81"/>
  <c r="E79"/>
  <c r="F56"/>
  <c r="E54"/>
  <c r="J26"/>
  <c r="E26"/>
  <c r="J59"/>
  <c r="J25"/>
  <c r="J23"/>
  <c r="E23"/>
  <c r="J83"/>
  <c r="J22"/>
  <c r="J20"/>
  <c r="E20"/>
  <c r="F59"/>
  <c r="J19"/>
  <c r="J17"/>
  <c r="E17"/>
  <c r="F58"/>
  <c r="J16"/>
  <c r="J14"/>
  <c r="J56"/>
  <c r="E7"/>
  <c r="E75"/>
  <c i="16" r="J39"/>
  <c r="J38"/>
  <c i="1" r="AY71"/>
  <c i="16" r="J37"/>
  <c i="1" r="AX71"/>
  <c i="16"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4"/>
  <c r="BH444"/>
  <c r="BG444"/>
  <c r="BF444"/>
  <c r="T444"/>
  <c r="T443"/>
  <c r="R444"/>
  <c r="R443"/>
  <c r="P444"/>
  <c r="P443"/>
  <c r="BI438"/>
  <c r="BH438"/>
  <c r="BG438"/>
  <c r="BF438"/>
  <c r="T438"/>
  <c r="R438"/>
  <c r="P438"/>
  <c r="BI433"/>
  <c r="BH433"/>
  <c r="BG433"/>
  <c r="BF433"/>
  <c r="T433"/>
  <c r="R433"/>
  <c r="P433"/>
  <c r="BI428"/>
  <c r="BH428"/>
  <c r="BG428"/>
  <c r="BF428"/>
  <c r="T428"/>
  <c r="R428"/>
  <c r="P428"/>
  <c r="BI423"/>
  <c r="BH423"/>
  <c r="BG423"/>
  <c r="BF423"/>
  <c r="T423"/>
  <c r="R423"/>
  <c r="P423"/>
  <c r="BI418"/>
  <c r="BH418"/>
  <c r="BG418"/>
  <c r="BF418"/>
  <c r="T418"/>
  <c r="R418"/>
  <c r="P418"/>
  <c r="BI413"/>
  <c r="BH413"/>
  <c r="BG413"/>
  <c r="BF413"/>
  <c r="T413"/>
  <c r="R413"/>
  <c r="P413"/>
  <c r="BI408"/>
  <c r="BH408"/>
  <c r="BG408"/>
  <c r="BF408"/>
  <c r="T408"/>
  <c r="R408"/>
  <c r="P408"/>
  <c r="BI403"/>
  <c r="BH403"/>
  <c r="BG403"/>
  <c r="BF403"/>
  <c r="T403"/>
  <c r="R403"/>
  <c r="P403"/>
  <c r="BI395"/>
  <c r="BH395"/>
  <c r="BG395"/>
  <c r="BF395"/>
  <c r="T395"/>
  <c r="R395"/>
  <c r="P395"/>
  <c r="BI392"/>
  <c r="BH392"/>
  <c r="BG392"/>
  <c r="BF392"/>
  <c r="T392"/>
  <c r="R392"/>
  <c r="P392"/>
  <c r="BI387"/>
  <c r="BH387"/>
  <c r="BG387"/>
  <c r="BF387"/>
  <c r="T387"/>
  <c r="R387"/>
  <c r="P387"/>
  <c r="BI382"/>
  <c r="BH382"/>
  <c r="BG382"/>
  <c r="BF382"/>
  <c r="T382"/>
  <c r="R382"/>
  <c r="P382"/>
  <c r="BI377"/>
  <c r="BH377"/>
  <c r="BG377"/>
  <c r="BF377"/>
  <c r="T377"/>
  <c r="R377"/>
  <c r="P377"/>
  <c r="BI373"/>
  <c r="BH373"/>
  <c r="BG373"/>
  <c r="BF373"/>
  <c r="T373"/>
  <c r="R373"/>
  <c r="P373"/>
  <c r="BI366"/>
  <c r="BH366"/>
  <c r="BG366"/>
  <c r="BF366"/>
  <c r="T366"/>
  <c r="R366"/>
  <c r="P366"/>
  <c r="BI359"/>
  <c r="BH359"/>
  <c r="BG359"/>
  <c r="BF359"/>
  <c r="T359"/>
  <c r="R359"/>
  <c r="P359"/>
  <c r="BI354"/>
  <c r="BH354"/>
  <c r="BG354"/>
  <c r="BF354"/>
  <c r="T354"/>
  <c r="R354"/>
  <c r="P354"/>
  <c r="BI348"/>
  <c r="BH348"/>
  <c r="BG348"/>
  <c r="BF348"/>
  <c r="T348"/>
  <c r="R348"/>
  <c r="P348"/>
  <c r="BI341"/>
  <c r="BH341"/>
  <c r="BG341"/>
  <c r="BF341"/>
  <c r="T341"/>
  <c r="R341"/>
  <c r="P341"/>
  <c r="BI336"/>
  <c r="BH336"/>
  <c r="BG336"/>
  <c r="BF336"/>
  <c r="T336"/>
  <c r="R336"/>
  <c r="P336"/>
  <c r="BI331"/>
  <c r="BH331"/>
  <c r="BG331"/>
  <c r="BF331"/>
  <c r="T331"/>
  <c r="R331"/>
  <c r="P331"/>
  <c r="BI325"/>
  <c r="BH325"/>
  <c r="BG325"/>
  <c r="BF325"/>
  <c r="T325"/>
  <c r="R325"/>
  <c r="P325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6"/>
  <c r="BH306"/>
  <c r="BG306"/>
  <c r="BF306"/>
  <c r="T306"/>
  <c r="R306"/>
  <c r="P306"/>
  <c r="BI300"/>
  <c r="BH300"/>
  <c r="BG300"/>
  <c r="BF300"/>
  <c r="T300"/>
  <c r="R300"/>
  <c r="P300"/>
  <c r="BI298"/>
  <c r="BH298"/>
  <c r="BG298"/>
  <c r="BF298"/>
  <c r="T298"/>
  <c r="R298"/>
  <c r="P298"/>
  <c r="BI293"/>
  <c r="BH293"/>
  <c r="BG293"/>
  <c r="BF293"/>
  <c r="T293"/>
  <c r="R293"/>
  <c r="P293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0"/>
  <c r="BH250"/>
  <c r="BG250"/>
  <c r="BF250"/>
  <c r="T250"/>
  <c r="R250"/>
  <c r="P250"/>
  <c r="BI247"/>
  <c r="BH247"/>
  <c r="BG247"/>
  <c r="BF247"/>
  <c r="T247"/>
  <c r="R247"/>
  <c r="P247"/>
  <c r="BI234"/>
  <c r="BH234"/>
  <c r="BG234"/>
  <c r="BF234"/>
  <c r="T234"/>
  <c r="R234"/>
  <c r="P234"/>
  <c r="BI228"/>
  <c r="BH228"/>
  <c r="BG228"/>
  <c r="BF228"/>
  <c r="T228"/>
  <c r="T227"/>
  <c r="R228"/>
  <c r="R227"/>
  <c r="P228"/>
  <c r="P227"/>
  <c r="BI222"/>
  <c r="BH222"/>
  <c r="BG222"/>
  <c r="BF222"/>
  <c r="T222"/>
  <c r="T221"/>
  <c r="R222"/>
  <c r="R221"/>
  <c r="P222"/>
  <c r="P221"/>
  <c r="BI215"/>
  <c r="BH215"/>
  <c r="BG215"/>
  <c r="BF215"/>
  <c r="T215"/>
  <c r="R215"/>
  <c r="P21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59"/>
  <c r="BH159"/>
  <c r="BG159"/>
  <c r="BF159"/>
  <c r="T159"/>
  <c r="R159"/>
  <c r="P159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35"/>
  <c r="BH135"/>
  <c r="BG135"/>
  <c r="BF135"/>
  <c r="T135"/>
  <c r="R135"/>
  <c r="P135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12"/>
  <c r="BH112"/>
  <c r="BG112"/>
  <c r="BF112"/>
  <c r="T112"/>
  <c r="R112"/>
  <c r="P112"/>
  <c r="BI109"/>
  <c r="BH109"/>
  <c r="BG109"/>
  <c r="BF109"/>
  <c r="T109"/>
  <c r="R109"/>
  <c r="P109"/>
  <c r="BI104"/>
  <c r="BH104"/>
  <c r="BG104"/>
  <c r="BF104"/>
  <c r="T104"/>
  <c r="R104"/>
  <c r="P104"/>
  <c r="BI99"/>
  <c r="BH99"/>
  <c r="BG99"/>
  <c r="BF99"/>
  <c r="T99"/>
  <c r="R99"/>
  <c r="P99"/>
  <c r="F90"/>
  <c r="E88"/>
  <c r="F56"/>
  <c r="E54"/>
  <c r="J26"/>
  <c r="E26"/>
  <c r="J59"/>
  <c r="J25"/>
  <c r="J23"/>
  <c r="E23"/>
  <c r="J58"/>
  <c r="J22"/>
  <c r="J20"/>
  <c r="E20"/>
  <c r="F59"/>
  <c r="J19"/>
  <c r="J17"/>
  <c r="E17"/>
  <c r="F92"/>
  <c r="J16"/>
  <c r="J14"/>
  <c r="J90"/>
  <c r="E7"/>
  <c r="E50"/>
  <c i="15" r="J39"/>
  <c r="J38"/>
  <c i="1" r="AY70"/>
  <c i="15" r="J37"/>
  <c i="1" r="AX70"/>
  <c i="15" r="BI317"/>
  <c r="BH317"/>
  <c r="BG317"/>
  <c r="BF317"/>
  <c r="T317"/>
  <c r="T316"/>
  <c r="R317"/>
  <c r="R316"/>
  <c r="P317"/>
  <c r="P316"/>
  <c r="BI311"/>
  <c r="BH311"/>
  <c r="BG311"/>
  <c r="BF311"/>
  <c r="T311"/>
  <c r="R311"/>
  <c r="P311"/>
  <c r="BI306"/>
  <c r="BH306"/>
  <c r="BG306"/>
  <c r="BF306"/>
  <c r="T306"/>
  <c r="R306"/>
  <c r="P306"/>
  <c r="BI301"/>
  <c r="BH301"/>
  <c r="BG301"/>
  <c r="BF301"/>
  <c r="T301"/>
  <c r="R301"/>
  <c r="P301"/>
  <c r="BI296"/>
  <c r="BH296"/>
  <c r="BG296"/>
  <c r="BF296"/>
  <c r="T296"/>
  <c r="R296"/>
  <c r="P296"/>
  <c r="BI291"/>
  <c r="BH291"/>
  <c r="BG291"/>
  <c r="BF291"/>
  <c r="T291"/>
  <c r="R291"/>
  <c r="P291"/>
  <c r="BI286"/>
  <c r="BH286"/>
  <c r="BG286"/>
  <c r="BF286"/>
  <c r="T286"/>
  <c r="R286"/>
  <c r="P286"/>
  <c r="BI280"/>
  <c r="BH280"/>
  <c r="BG280"/>
  <c r="BF280"/>
  <c r="T280"/>
  <c r="R280"/>
  <c r="P280"/>
  <c r="BI273"/>
  <c r="BH273"/>
  <c r="BG273"/>
  <c r="BF273"/>
  <c r="T273"/>
  <c r="T272"/>
  <c r="R273"/>
  <c r="R272"/>
  <c r="P273"/>
  <c r="P272"/>
  <c r="BI267"/>
  <c r="BH267"/>
  <c r="BG267"/>
  <c r="BF267"/>
  <c r="T267"/>
  <c r="R267"/>
  <c r="P267"/>
  <c r="BI262"/>
  <c r="BH262"/>
  <c r="BG262"/>
  <c r="BF262"/>
  <c r="T262"/>
  <c r="R262"/>
  <c r="P262"/>
  <c r="BI257"/>
  <c r="BH257"/>
  <c r="BG257"/>
  <c r="BF257"/>
  <c r="T257"/>
  <c r="R257"/>
  <c r="P257"/>
  <c r="BI253"/>
  <c r="BH253"/>
  <c r="BG253"/>
  <c r="BF253"/>
  <c r="T253"/>
  <c r="R253"/>
  <c r="P253"/>
  <c r="BI248"/>
  <c r="BH248"/>
  <c r="BG248"/>
  <c r="BF248"/>
  <c r="T248"/>
  <c r="R248"/>
  <c r="P248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6"/>
  <c r="BH216"/>
  <c r="BG216"/>
  <c r="BF216"/>
  <c r="T216"/>
  <c r="R216"/>
  <c r="P216"/>
  <c r="BI211"/>
  <c r="BH211"/>
  <c r="BG211"/>
  <c r="BF211"/>
  <c r="T211"/>
  <c r="R211"/>
  <c r="P211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1"/>
  <c r="BH191"/>
  <c r="BG191"/>
  <c r="BF191"/>
  <c r="T191"/>
  <c r="R191"/>
  <c r="P191"/>
  <c r="BI185"/>
  <c r="BH185"/>
  <c r="BG185"/>
  <c r="BF185"/>
  <c r="T185"/>
  <c r="R185"/>
  <c r="P185"/>
  <c r="BI180"/>
  <c r="BH180"/>
  <c r="BG180"/>
  <c r="BF180"/>
  <c r="T180"/>
  <c r="R180"/>
  <c r="P180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39"/>
  <c r="BH139"/>
  <c r="BG139"/>
  <c r="BF139"/>
  <c r="T139"/>
  <c r="R139"/>
  <c r="P139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17"/>
  <c r="BH117"/>
  <c r="BG117"/>
  <c r="BF117"/>
  <c r="T117"/>
  <c r="R117"/>
  <c r="P117"/>
  <c r="BI112"/>
  <c r="BH112"/>
  <c r="BG112"/>
  <c r="BF112"/>
  <c r="T112"/>
  <c r="R112"/>
  <c r="P112"/>
  <c r="BI107"/>
  <c r="BH107"/>
  <c r="BG107"/>
  <c r="BF107"/>
  <c r="T107"/>
  <c r="R107"/>
  <c r="P107"/>
  <c r="BI104"/>
  <c r="BH104"/>
  <c r="BG104"/>
  <c r="BF104"/>
  <c r="T104"/>
  <c r="R104"/>
  <c r="P104"/>
  <c r="BI96"/>
  <c r="BH96"/>
  <c r="BG96"/>
  <c r="BF96"/>
  <c r="T96"/>
  <c r="R96"/>
  <c r="P96"/>
  <c r="F87"/>
  <c r="E85"/>
  <c r="F56"/>
  <c r="E54"/>
  <c r="J26"/>
  <c r="E26"/>
  <c r="J59"/>
  <c r="J25"/>
  <c r="J23"/>
  <c r="E23"/>
  <c r="J58"/>
  <c r="J22"/>
  <c r="J20"/>
  <c r="E20"/>
  <c r="F90"/>
  <c r="J19"/>
  <c r="J17"/>
  <c r="E17"/>
  <c r="F89"/>
  <c r="J16"/>
  <c r="J14"/>
  <c r="J87"/>
  <c r="E7"/>
  <c r="E50"/>
  <c i="14" r="J39"/>
  <c r="J38"/>
  <c i="1" r="AY69"/>
  <c i="14" r="J37"/>
  <c i="1" r="AX69"/>
  <c i="14" r="BI366"/>
  <c r="BH366"/>
  <c r="BG366"/>
  <c r="BF366"/>
  <c r="T366"/>
  <c r="T365"/>
  <c r="R366"/>
  <c r="R365"/>
  <c r="P366"/>
  <c r="P365"/>
  <c r="BI359"/>
  <c r="BH359"/>
  <c r="BG359"/>
  <c r="BF359"/>
  <c r="T359"/>
  <c r="R359"/>
  <c r="P359"/>
  <c r="BI354"/>
  <c r="BH354"/>
  <c r="BG354"/>
  <c r="BF354"/>
  <c r="T354"/>
  <c r="R354"/>
  <c r="P354"/>
  <c r="BI347"/>
  <c r="BH347"/>
  <c r="BG347"/>
  <c r="BF347"/>
  <c r="T347"/>
  <c r="R347"/>
  <c r="P347"/>
  <c r="BI338"/>
  <c r="BH338"/>
  <c r="BG338"/>
  <c r="BF338"/>
  <c r="T338"/>
  <c r="R338"/>
  <c r="P338"/>
  <c r="BI329"/>
  <c r="BH329"/>
  <c r="BG329"/>
  <c r="BF329"/>
  <c r="T329"/>
  <c r="R329"/>
  <c r="P329"/>
  <c r="BI323"/>
  <c r="BH323"/>
  <c r="BG323"/>
  <c r="BF323"/>
  <c r="T323"/>
  <c r="R323"/>
  <c r="P323"/>
  <c r="BI318"/>
  <c r="BH318"/>
  <c r="BG318"/>
  <c r="BF318"/>
  <c r="T318"/>
  <c r="R318"/>
  <c r="P318"/>
  <c r="BI312"/>
  <c r="BH312"/>
  <c r="BG312"/>
  <c r="BF312"/>
  <c r="T312"/>
  <c r="R312"/>
  <c r="P312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R299"/>
  <c r="P299"/>
  <c r="BI294"/>
  <c r="BH294"/>
  <c r="BG294"/>
  <c r="BF294"/>
  <c r="T294"/>
  <c r="R294"/>
  <c r="P294"/>
  <c r="BI286"/>
  <c r="BH286"/>
  <c r="BG286"/>
  <c r="BF286"/>
  <c r="T286"/>
  <c r="R286"/>
  <c r="P286"/>
  <c r="BI280"/>
  <c r="BH280"/>
  <c r="BG280"/>
  <c r="BF280"/>
  <c r="T280"/>
  <c r="R280"/>
  <c r="P280"/>
  <c r="BI275"/>
  <c r="BH275"/>
  <c r="BG275"/>
  <c r="BF275"/>
  <c r="T275"/>
  <c r="R275"/>
  <c r="P275"/>
  <c r="BI270"/>
  <c r="BH270"/>
  <c r="BG270"/>
  <c r="BF270"/>
  <c r="T270"/>
  <c r="R270"/>
  <c r="P270"/>
  <c r="BI263"/>
  <c r="BH263"/>
  <c r="BG263"/>
  <c r="BF263"/>
  <c r="T263"/>
  <c r="R263"/>
  <c r="P263"/>
  <c r="BI258"/>
  <c r="BH258"/>
  <c r="BG258"/>
  <c r="BF258"/>
  <c r="T258"/>
  <c r="R258"/>
  <c r="P258"/>
  <c r="BI253"/>
  <c r="BH253"/>
  <c r="BG253"/>
  <c r="BF253"/>
  <c r="T253"/>
  <c r="R253"/>
  <c r="P253"/>
  <c r="BI247"/>
  <c r="BH247"/>
  <c r="BG247"/>
  <c r="BF247"/>
  <c r="T247"/>
  <c r="R247"/>
  <c r="P247"/>
  <c r="BI240"/>
  <c r="BH240"/>
  <c r="BG240"/>
  <c r="BF240"/>
  <c r="T240"/>
  <c r="R240"/>
  <c r="P240"/>
  <c r="BI233"/>
  <c r="BH233"/>
  <c r="BG233"/>
  <c r="BF233"/>
  <c r="T233"/>
  <c r="R233"/>
  <c r="P233"/>
  <c r="BI226"/>
  <c r="BH226"/>
  <c r="BG226"/>
  <c r="BF226"/>
  <c r="T226"/>
  <c r="R226"/>
  <c r="P226"/>
  <c r="BI221"/>
  <c r="BH221"/>
  <c r="BG221"/>
  <c r="BF221"/>
  <c r="T221"/>
  <c r="R221"/>
  <c r="P221"/>
  <c r="BI215"/>
  <c r="BH215"/>
  <c r="BG215"/>
  <c r="BF215"/>
  <c r="T215"/>
  <c r="R215"/>
  <c r="P215"/>
  <c r="BI212"/>
  <c r="BH212"/>
  <c r="BG212"/>
  <c r="BF212"/>
  <c r="T212"/>
  <c r="R212"/>
  <c r="P212"/>
  <c r="BI206"/>
  <c r="BH206"/>
  <c r="BG206"/>
  <c r="BF206"/>
  <c r="T206"/>
  <c r="R206"/>
  <c r="P206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4"/>
  <c r="BH174"/>
  <c r="BG174"/>
  <c r="BF174"/>
  <c r="T174"/>
  <c r="R174"/>
  <c r="P174"/>
  <c r="BI169"/>
  <c r="BH169"/>
  <c r="BG169"/>
  <c r="BF169"/>
  <c r="T169"/>
  <c r="R169"/>
  <c r="P169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6"/>
  <c r="BH116"/>
  <c r="BG116"/>
  <c r="BF116"/>
  <c r="T116"/>
  <c r="R116"/>
  <c r="P116"/>
  <c r="BI111"/>
  <c r="BH111"/>
  <c r="BG111"/>
  <c r="BF111"/>
  <c r="T111"/>
  <c r="R111"/>
  <c r="P111"/>
  <c r="BI105"/>
  <c r="BH105"/>
  <c r="BG105"/>
  <c r="BF105"/>
  <c r="T105"/>
  <c r="R105"/>
  <c r="P105"/>
  <c r="BI100"/>
  <c r="BH100"/>
  <c r="BG100"/>
  <c r="BF100"/>
  <c r="T100"/>
  <c r="R100"/>
  <c r="P100"/>
  <c r="BI94"/>
  <c r="BH94"/>
  <c r="BG94"/>
  <c r="BF94"/>
  <c r="T94"/>
  <c r="R94"/>
  <c r="P94"/>
  <c r="F85"/>
  <c r="E83"/>
  <c r="F56"/>
  <c r="E54"/>
  <c r="J26"/>
  <c r="E26"/>
  <c r="J59"/>
  <c r="J25"/>
  <c r="J23"/>
  <c r="E23"/>
  <c r="J87"/>
  <c r="J22"/>
  <c r="J20"/>
  <c r="E20"/>
  <c r="F88"/>
  <c r="J19"/>
  <c r="J17"/>
  <c r="E17"/>
  <c r="F87"/>
  <c r="J16"/>
  <c r="J14"/>
  <c r="J56"/>
  <c r="E7"/>
  <c r="E79"/>
  <c i="13" r="J39"/>
  <c r="J38"/>
  <c i="1" r="AY68"/>
  <c i="13" r="J37"/>
  <c i="1" r="AX68"/>
  <c i="13" r="BI699"/>
  <c r="BH699"/>
  <c r="BG699"/>
  <c r="BF699"/>
  <c r="T699"/>
  <c r="T698"/>
  <c r="R699"/>
  <c r="R698"/>
  <c r="P699"/>
  <c r="P698"/>
  <c r="BI686"/>
  <c r="BH686"/>
  <c r="BG686"/>
  <c r="BF686"/>
  <c r="T686"/>
  <c r="R686"/>
  <c r="P686"/>
  <c r="BI677"/>
  <c r="BH677"/>
  <c r="BG677"/>
  <c r="BF677"/>
  <c r="T677"/>
  <c r="R677"/>
  <c r="P677"/>
  <c r="BI665"/>
  <c r="BH665"/>
  <c r="BG665"/>
  <c r="BF665"/>
  <c r="T665"/>
  <c r="R665"/>
  <c r="P665"/>
  <c r="BI656"/>
  <c r="BH656"/>
  <c r="BG656"/>
  <c r="BF656"/>
  <c r="T656"/>
  <c r="R656"/>
  <c r="P656"/>
  <c r="BI647"/>
  <c r="BH647"/>
  <c r="BG647"/>
  <c r="BF647"/>
  <c r="T647"/>
  <c r="R647"/>
  <c r="P647"/>
  <c r="BI638"/>
  <c r="BH638"/>
  <c r="BG638"/>
  <c r="BF638"/>
  <c r="T638"/>
  <c r="R638"/>
  <c r="P638"/>
  <c r="BI609"/>
  <c r="BH609"/>
  <c r="BG609"/>
  <c r="BF609"/>
  <c r="T609"/>
  <c r="R609"/>
  <c r="P609"/>
  <c r="BI581"/>
  <c r="BH581"/>
  <c r="BG581"/>
  <c r="BF581"/>
  <c r="T581"/>
  <c r="R581"/>
  <c r="P581"/>
  <c r="BI575"/>
  <c r="BH575"/>
  <c r="BG575"/>
  <c r="BF575"/>
  <c r="T575"/>
  <c r="R575"/>
  <c r="P575"/>
  <c r="BI572"/>
  <c r="BH572"/>
  <c r="BG572"/>
  <c r="BF572"/>
  <c r="T572"/>
  <c r="R572"/>
  <c r="P572"/>
  <c r="BI570"/>
  <c r="BH570"/>
  <c r="BG570"/>
  <c r="BF570"/>
  <c r="T570"/>
  <c r="R570"/>
  <c r="P570"/>
  <c r="BI565"/>
  <c r="BH565"/>
  <c r="BG565"/>
  <c r="BF565"/>
  <c r="T565"/>
  <c r="R565"/>
  <c r="P565"/>
  <c r="BI559"/>
  <c r="BH559"/>
  <c r="BG559"/>
  <c r="BF559"/>
  <c r="T559"/>
  <c r="R559"/>
  <c r="P559"/>
  <c r="BI554"/>
  <c r="BH554"/>
  <c r="BG554"/>
  <c r="BF554"/>
  <c r="T554"/>
  <c r="R554"/>
  <c r="P554"/>
  <c r="BI549"/>
  <c r="BH549"/>
  <c r="BG549"/>
  <c r="BF549"/>
  <c r="T549"/>
  <c r="R549"/>
  <c r="P549"/>
  <c r="BI544"/>
  <c r="BH544"/>
  <c r="BG544"/>
  <c r="BF544"/>
  <c r="T544"/>
  <c r="R544"/>
  <c r="P544"/>
  <c r="BI539"/>
  <c r="BH539"/>
  <c r="BG539"/>
  <c r="BF539"/>
  <c r="T539"/>
  <c r="R539"/>
  <c r="P539"/>
  <c r="BI534"/>
  <c r="BH534"/>
  <c r="BG534"/>
  <c r="BF534"/>
  <c r="T534"/>
  <c r="R534"/>
  <c r="P534"/>
  <c r="BI527"/>
  <c r="BH527"/>
  <c r="BG527"/>
  <c r="BF527"/>
  <c r="T527"/>
  <c r="R527"/>
  <c r="P527"/>
  <c r="BI522"/>
  <c r="BH522"/>
  <c r="BG522"/>
  <c r="BF522"/>
  <c r="T522"/>
  <c r="R522"/>
  <c r="P522"/>
  <c r="BI517"/>
  <c r="BH517"/>
  <c r="BG517"/>
  <c r="BF517"/>
  <c r="T517"/>
  <c r="R517"/>
  <c r="P517"/>
  <c r="BI509"/>
  <c r="BH509"/>
  <c r="BG509"/>
  <c r="BF509"/>
  <c r="T509"/>
  <c r="R509"/>
  <c r="P509"/>
  <c r="BI504"/>
  <c r="BH504"/>
  <c r="BG504"/>
  <c r="BF504"/>
  <c r="T504"/>
  <c r="R504"/>
  <c r="P504"/>
  <c r="BI501"/>
  <c r="BH501"/>
  <c r="BG501"/>
  <c r="BF501"/>
  <c r="T501"/>
  <c r="R501"/>
  <c r="P501"/>
  <c r="BI498"/>
  <c r="BH498"/>
  <c r="BG498"/>
  <c r="BF498"/>
  <c r="T498"/>
  <c r="R498"/>
  <c r="P498"/>
  <c r="BI493"/>
  <c r="BH493"/>
  <c r="BG493"/>
  <c r="BF493"/>
  <c r="T493"/>
  <c r="R493"/>
  <c r="P493"/>
  <c r="BI484"/>
  <c r="BH484"/>
  <c r="BG484"/>
  <c r="BF484"/>
  <c r="T484"/>
  <c r="R484"/>
  <c r="P484"/>
  <c r="BI479"/>
  <c r="BH479"/>
  <c r="BG479"/>
  <c r="BF479"/>
  <c r="T479"/>
  <c r="R479"/>
  <c r="P479"/>
  <c r="BI473"/>
  <c r="BH473"/>
  <c r="BG473"/>
  <c r="BF473"/>
  <c r="T473"/>
  <c r="R473"/>
  <c r="P473"/>
  <c r="BI467"/>
  <c r="BH467"/>
  <c r="BG467"/>
  <c r="BF467"/>
  <c r="T467"/>
  <c r="R467"/>
  <c r="P467"/>
  <c r="BI461"/>
  <c r="BH461"/>
  <c r="BG461"/>
  <c r="BF461"/>
  <c r="T461"/>
  <c r="R461"/>
  <c r="P461"/>
  <c r="BI454"/>
  <c r="BH454"/>
  <c r="BG454"/>
  <c r="BF454"/>
  <c r="T454"/>
  <c r="R454"/>
  <c r="P454"/>
  <c r="BI452"/>
  <c r="BH452"/>
  <c r="BG452"/>
  <c r="BF452"/>
  <c r="T452"/>
  <c r="R452"/>
  <c r="P452"/>
  <c r="BI442"/>
  <c r="BH442"/>
  <c r="BG442"/>
  <c r="BF442"/>
  <c r="T442"/>
  <c r="R442"/>
  <c r="P442"/>
  <c r="BI439"/>
  <c r="BH439"/>
  <c r="BG439"/>
  <c r="BF439"/>
  <c r="T439"/>
  <c r="R439"/>
  <c r="P439"/>
  <c r="BI426"/>
  <c r="BH426"/>
  <c r="BG426"/>
  <c r="BF426"/>
  <c r="T426"/>
  <c r="R426"/>
  <c r="P426"/>
  <c r="BI418"/>
  <c r="BH418"/>
  <c r="BG418"/>
  <c r="BF418"/>
  <c r="T418"/>
  <c r="R418"/>
  <c r="P418"/>
  <c r="BI414"/>
  <c r="BH414"/>
  <c r="BG414"/>
  <c r="BF414"/>
  <c r="T414"/>
  <c r="R414"/>
  <c r="P414"/>
  <c r="BI406"/>
  <c r="BH406"/>
  <c r="BG406"/>
  <c r="BF406"/>
  <c r="T406"/>
  <c r="R406"/>
  <c r="P406"/>
  <c r="BI400"/>
  <c r="BH400"/>
  <c r="BG400"/>
  <c r="BF400"/>
  <c r="T400"/>
  <c r="R400"/>
  <c r="P400"/>
  <c r="BI396"/>
  <c r="BH396"/>
  <c r="BG396"/>
  <c r="BF396"/>
  <c r="T396"/>
  <c r="R396"/>
  <c r="P396"/>
  <c r="BI391"/>
  <c r="BH391"/>
  <c r="BG391"/>
  <c r="BF391"/>
  <c r="T391"/>
  <c r="R391"/>
  <c r="P391"/>
  <c r="BI386"/>
  <c r="BH386"/>
  <c r="BG386"/>
  <c r="BF386"/>
  <c r="T386"/>
  <c r="R386"/>
  <c r="P386"/>
  <c r="BI381"/>
  <c r="BH381"/>
  <c r="BG381"/>
  <c r="BF381"/>
  <c r="T381"/>
  <c r="R381"/>
  <c r="P381"/>
  <c r="BI372"/>
  <c r="BH372"/>
  <c r="BG372"/>
  <c r="BF372"/>
  <c r="T372"/>
  <c r="R372"/>
  <c r="P372"/>
  <c r="BI367"/>
  <c r="BH367"/>
  <c r="BG367"/>
  <c r="BF367"/>
  <c r="T367"/>
  <c r="R367"/>
  <c r="P367"/>
  <c r="BI359"/>
  <c r="BH359"/>
  <c r="BG359"/>
  <c r="BF359"/>
  <c r="T359"/>
  <c r="R359"/>
  <c r="P359"/>
  <c r="BI354"/>
  <c r="BH354"/>
  <c r="BG354"/>
  <c r="BF354"/>
  <c r="T354"/>
  <c r="R354"/>
  <c r="P354"/>
  <c r="BI349"/>
  <c r="BH349"/>
  <c r="BG349"/>
  <c r="BF349"/>
  <c r="T349"/>
  <c r="R349"/>
  <c r="P349"/>
  <c r="BI337"/>
  <c r="BH337"/>
  <c r="BG337"/>
  <c r="BF337"/>
  <c r="T337"/>
  <c r="R337"/>
  <c r="P337"/>
  <c r="BI332"/>
  <c r="BH332"/>
  <c r="BG332"/>
  <c r="BF332"/>
  <c r="T332"/>
  <c r="R332"/>
  <c r="P332"/>
  <c r="BI327"/>
  <c r="BH327"/>
  <c r="BG327"/>
  <c r="BF327"/>
  <c r="T327"/>
  <c r="R327"/>
  <c r="P327"/>
  <c r="BI322"/>
  <c r="BH322"/>
  <c r="BG322"/>
  <c r="BF322"/>
  <c r="T322"/>
  <c r="R322"/>
  <c r="P322"/>
  <c r="BI317"/>
  <c r="BH317"/>
  <c r="BG317"/>
  <c r="BF317"/>
  <c r="T317"/>
  <c r="R317"/>
  <c r="P317"/>
  <c r="BI312"/>
  <c r="BH312"/>
  <c r="BG312"/>
  <c r="BF312"/>
  <c r="T312"/>
  <c r="R312"/>
  <c r="P312"/>
  <c r="BI307"/>
  <c r="BH307"/>
  <c r="BG307"/>
  <c r="BF307"/>
  <c r="T307"/>
  <c r="R307"/>
  <c r="P307"/>
  <c r="BI296"/>
  <c r="BH296"/>
  <c r="BG296"/>
  <c r="BF296"/>
  <c r="T296"/>
  <c r="R296"/>
  <c r="P296"/>
  <c r="BI282"/>
  <c r="BH282"/>
  <c r="BG282"/>
  <c r="BF282"/>
  <c r="T282"/>
  <c r="R282"/>
  <c r="P282"/>
  <c r="BI276"/>
  <c r="BH276"/>
  <c r="BG276"/>
  <c r="BF276"/>
  <c r="T276"/>
  <c r="R276"/>
  <c r="P276"/>
  <c r="BI268"/>
  <c r="BH268"/>
  <c r="BG268"/>
  <c r="BF268"/>
  <c r="T268"/>
  <c r="R268"/>
  <c r="P268"/>
  <c r="BI263"/>
  <c r="BH263"/>
  <c r="BG263"/>
  <c r="BF263"/>
  <c r="T263"/>
  <c r="R263"/>
  <c r="P263"/>
  <c r="BI255"/>
  <c r="BH255"/>
  <c r="BG255"/>
  <c r="BF255"/>
  <c r="T255"/>
  <c r="T254"/>
  <c r="R255"/>
  <c r="R254"/>
  <c r="P255"/>
  <c r="P254"/>
  <c r="BI249"/>
  <c r="BH249"/>
  <c r="BG249"/>
  <c r="BF249"/>
  <c r="T249"/>
  <c r="R249"/>
  <c r="P249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28"/>
  <c r="BH228"/>
  <c r="BG228"/>
  <c r="BF228"/>
  <c r="T228"/>
  <c r="R228"/>
  <c r="P228"/>
  <c r="BI222"/>
  <c r="BH222"/>
  <c r="BG222"/>
  <c r="BF222"/>
  <c r="T222"/>
  <c r="R222"/>
  <c r="P222"/>
  <c r="BI213"/>
  <c r="BH213"/>
  <c r="BG213"/>
  <c r="BF213"/>
  <c r="T213"/>
  <c r="R213"/>
  <c r="P213"/>
  <c r="BI208"/>
  <c r="BH208"/>
  <c r="BG208"/>
  <c r="BF208"/>
  <c r="T208"/>
  <c r="R208"/>
  <c r="P208"/>
  <c r="BI203"/>
  <c r="BH203"/>
  <c r="BG203"/>
  <c r="BF203"/>
  <c r="T203"/>
  <c r="R203"/>
  <c r="P203"/>
  <c r="BI199"/>
  <c r="BH199"/>
  <c r="BG199"/>
  <c r="BF199"/>
  <c r="T199"/>
  <c r="R199"/>
  <c r="P199"/>
  <c r="BI194"/>
  <c r="BH194"/>
  <c r="BG194"/>
  <c r="BF194"/>
  <c r="T194"/>
  <c r="R194"/>
  <c r="P194"/>
  <c r="BI189"/>
  <c r="BH189"/>
  <c r="BG189"/>
  <c r="BF189"/>
  <c r="T189"/>
  <c r="R189"/>
  <c r="P189"/>
  <c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R174"/>
  <c r="P174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2"/>
  <c r="BH122"/>
  <c r="BG122"/>
  <c r="BF122"/>
  <c r="T122"/>
  <c r="R122"/>
  <c r="P122"/>
  <c r="BI117"/>
  <c r="BH117"/>
  <c r="BG117"/>
  <c r="BF117"/>
  <c r="T117"/>
  <c r="R117"/>
  <c r="P117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F87"/>
  <c r="E85"/>
  <c r="F56"/>
  <c r="E54"/>
  <c r="J26"/>
  <c r="E26"/>
  <c r="J59"/>
  <c r="J25"/>
  <c r="J23"/>
  <c r="E23"/>
  <c r="J89"/>
  <c r="J22"/>
  <c r="J20"/>
  <c r="E20"/>
  <c r="F90"/>
  <c r="J19"/>
  <c r="J17"/>
  <c r="E17"/>
  <c r="F89"/>
  <c r="J16"/>
  <c r="J14"/>
  <c r="J56"/>
  <c r="E7"/>
  <c r="E81"/>
  <c i="12" r="J39"/>
  <c r="J38"/>
  <c i="1" r="AY67"/>
  <c i="12" r="J37"/>
  <c i="1" r="AX67"/>
  <c i="12" r="BI416"/>
  <c r="BH416"/>
  <c r="BG416"/>
  <c r="BF416"/>
  <c r="T416"/>
  <c r="T415"/>
  <c r="R416"/>
  <c r="R415"/>
  <c r="P416"/>
  <c r="P415"/>
  <c r="BI410"/>
  <c r="BH410"/>
  <c r="BG410"/>
  <c r="BF410"/>
  <c r="T410"/>
  <c r="R410"/>
  <c r="P410"/>
  <c r="BI403"/>
  <c r="BH403"/>
  <c r="BG403"/>
  <c r="BF403"/>
  <c r="T403"/>
  <c r="R403"/>
  <c r="P403"/>
  <c r="BI397"/>
  <c r="BH397"/>
  <c r="BG397"/>
  <c r="BF397"/>
  <c r="T397"/>
  <c r="R397"/>
  <c r="P397"/>
  <c r="BI390"/>
  <c r="BH390"/>
  <c r="BG390"/>
  <c r="BF390"/>
  <c r="T390"/>
  <c r="R390"/>
  <c r="P390"/>
  <c r="BI377"/>
  <c r="BH377"/>
  <c r="BG377"/>
  <c r="BF377"/>
  <c r="T377"/>
  <c r="R377"/>
  <c r="P377"/>
  <c r="BI364"/>
  <c r="BH364"/>
  <c r="BG364"/>
  <c r="BF364"/>
  <c r="T364"/>
  <c r="R364"/>
  <c r="P364"/>
  <c r="BI360"/>
  <c r="BH360"/>
  <c r="BG360"/>
  <c r="BF360"/>
  <c r="T360"/>
  <c r="R360"/>
  <c r="P360"/>
  <c r="BI353"/>
  <c r="BH353"/>
  <c r="BG353"/>
  <c r="BF353"/>
  <c r="T353"/>
  <c r="R353"/>
  <c r="P353"/>
  <c r="BI349"/>
  <c r="BH349"/>
  <c r="BG349"/>
  <c r="BF349"/>
  <c r="T349"/>
  <c r="R349"/>
  <c r="P349"/>
  <c r="BI345"/>
  <c r="BH345"/>
  <c r="BG345"/>
  <c r="BF345"/>
  <c r="T345"/>
  <c r="R345"/>
  <c r="P345"/>
  <c r="BI340"/>
  <c r="BH340"/>
  <c r="BG340"/>
  <c r="BF340"/>
  <c r="T340"/>
  <c r="R340"/>
  <c r="P340"/>
  <c r="BI332"/>
  <c r="BH332"/>
  <c r="BG332"/>
  <c r="BF332"/>
  <c r="T332"/>
  <c r="R332"/>
  <c r="P332"/>
  <c r="BI326"/>
  <c r="BH326"/>
  <c r="BG326"/>
  <c r="BF326"/>
  <c r="T326"/>
  <c r="R326"/>
  <c r="P326"/>
  <c r="BI321"/>
  <c r="BH321"/>
  <c r="BG321"/>
  <c r="BF321"/>
  <c r="T321"/>
  <c r="R321"/>
  <c r="P321"/>
  <c r="BI316"/>
  <c r="BH316"/>
  <c r="BG316"/>
  <c r="BF316"/>
  <c r="T316"/>
  <c r="R316"/>
  <c r="P316"/>
  <c r="BI309"/>
  <c r="BH309"/>
  <c r="BG309"/>
  <c r="BF309"/>
  <c r="T309"/>
  <c r="R309"/>
  <c r="P309"/>
  <c r="BI304"/>
  <c r="BH304"/>
  <c r="BG304"/>
  <c r="BF304"/>
  <c r="T304"/>
  <c r="R304"/>
  <c r="P304"/>
  <c r="BI299"/>
  <c r="BH299"/>
  <c r="BG299"/>
  <c r="BF299"/>
  <c r="T299"/>
  <c r="R299"/>
  <c r="P299"/>
  <c r="BI294"/>
  <c r="BH294"/>
  <c r="BG294"/>
  <c r="BF294"/>
  <c r="T294"/>
  <c r="R294"/>
  <c r="P294"/>
  <c r="BI289"/>
  <c r="BH289"/>
  <c r="BG289"/>
  <c r="BF289"/>
  <c r="T289"/>
  <c r="R289"/>
  <c r="P289"/>
  <c r="BI284"/>
  <c r="BH284"/>
  <c r="BG284"/>
  <c r="BF284"/>
  <c r="T284"/>
  <c r="R284"/>
  <c r="P284"/>
  <c r="BI279"/>
  <c r="BH279"/>
  <c r="BG279"/>
  <c r="BF279"/>
  <c r="T279"/>
  <c r="R279"/>
  <c r="P279"/>
  <c r="BI274"/>
  <c r="BH274"/>
  <c r="BG274"/>
  <c r="BF274"/>
  <c r="T274"/>
  <c r="R274"/>
  <c r="P274"/>
  <c r="BI268"/>
  <c r="BH268"/>
  <c r="BG268"/>
  <c r="BF268"/>
  <c r="T268"/>
  <c r="R268"/>
  <c r="P268"/>
  <c r="BI259"/>
  <c r="BH259"/>
  <c r="BG259"/>
  <c r="BF259"/>
  <c r="T259"/>
  <c r="R259"/>
  <c r="P259"/>
  <c r="BI252"/>
  <c r="BH252"/>
  <c r="BG252"/>
  <c r="BF252"/>
  <c r="T252"/>
  <c r="R252"/>
  <c r="P252"/>
  <c r="BI245"/>
  <c r="BH245"/>
  <c r="BG245"/>
  <c r="BF245"/>
  <c r="T245"/>
  <c r="R245"/>
  <c r="P245"/>
  <c r="BI238"/>
  <c r="BH238"/>
  <c r="BG238"/>
  <c r="BF238"/>
  <c r="T238"/>
  <c r="R238"/>
  <c r="P238"/>
  <c r="BI233"/>
  <c r="BH233"/>
  <c r="BG233"/>
  <c r="BF233"/>
  <c r="T233"/>
  <c r="R233"/>
  <c r="P233"/>
  <c r="BI227"/>
  <c r="BH227"/>
  <c r="BG227"/>
  <c r="BF227"/>
  <c r="T227"/>
  <c r="R227"/>
  <c r="P227"/>
  <c r="BI224"/>
  <c r="BH224"/>
  <c r="BG224"/>
  <c r="BF224"/>
  <c r="T224"/>
  <c r="R224"/>
  <c r="P224"/>
  <c r="BI218"/>
  <c r="BH218"/>
  <c r="BG218"/>
  <c r="BF218"/>
  <c r="T218"/>
  <c r="R218"/>
  <c r="P218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R197"/>
  <c r="P197"/>
  <c r="BI192"/>
  <c r="BH192"/>
  <c r="BG192"/>
  <c r="BF192"/>
  <c r="T192"/>
  <c r="R192"/>
  <c r="P192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18"/>
  <c r="BH118"/>
  <c r="BG118"/>
  <c r="BF118"/>
  <c r="T118"/>
  <c r="R118"/>
  <c r="P118"/>
  <c r="BI113"/>
  <c r="BH113"/>
  <c r="BG113"/>
  <c r="BF113"/>
  <c r="T113"/>
  <c r="R113"/>
  <c r="P113"/>
  <c r="BI106"/>
  <c r="BH106"/>
  <c r="BG106"/>
  <c r="BF106"/>
  <c r="T106"/>
  <c r="R106"/>
  <c r="P106"/>
  <c r="BI101"/>
  <c r="BH101"/>
  <c r="BG101"/>
  <c r="BF101"/>
  <c r="T101"/>
  <c r="R101"/>
  <c r="P101"/>
  <c r="BI94"/>
  <c r="BH94"/>
  <c r="BG94"/>
  <c r="BF94"/>
  <c r="T94"/>
  <c r="R94"/>
  <c r="P94"/>
  <c r="F85"/>
  <c r="E83"/>
  <c r="F56"/>
  <c r="E54"/>
  <c r="J26"/>
  <c r="E26"/>
  <c r="J88"/>
  <c r="J25"/>
  <c r="J23"/>
  <c r="E23"/>
  <c r="J87"/>
  <c r="J22"/>
  <c r="J20"/>
  <c r="E20"/>
  <c r="F88"/>
  <c r="J19"/>
  <c r="J17"/>
  <c r="E17"/>
  <c r="F58"/>
  <c r="J16"/>
  <c r="J14"/>
  <c r="J85"/>
  <c r="E7"/>
  <c r="E79"/>
  <c i="11" r="J39"/>
  <c r="J38"/>
  <c i="1" r="AY66"/>
  <c i="11" r="J37"/>
  <c i="1" r="AX66"/>
  <c i="11" r="BI708"/>
  <c r="BH708"/>
  <c r="BG708"/>
  <c r="BF708"/>
  <c r="T708"/>
  <c r="T707"/>
  <c r="R708"/>
  <c r="R707"/>
  <c r="P708"/>
  <c r="P707"/>
  <c r="BI701"/>
  <c r="BH701"/>
  <c r="BG701"/>
  <c r="BF701"/>
  <c r="T701"/>
  <c r="R701"/>
  <c r="P701"/>
  <c r="BI694"/>
  <c r="BH694"/>
  <c r="BG694"/>
  <c r="BF694"/>
  <c r="T694"/>
  <c r="R694"/>
  <c r="P694"/>
  <c r="BI688"/>
  <c r="BH688"/>
  <c r="BG688"/>
  <c r="BF688"/>
  <c r="T688"/>
  <c r="R688"/>
  <c r="P688"/>
  <c r="BI681"/>
  <c r="BH681"/>
  <c r="BG681"/>
  <c r="BF681"/>
  <c r="T681"/>
  <c r="R681"/>
  <c r="P681"/>
  <c r="BI674"/>
  <c r="BH674"/>
  <c r="BG674"/>
  <c r="BF674"/>
  <c r="T674"/>
  <c r="R674"/>
  <c r="P674"/>
  <c r="BI667"/>
  <c r="BH667"/>
  <c r="BG667"/>
  <c r="BF667"/>
  <c r="T667"/>
  <c r="R667"/>
  <c r="P667"/>
  <c r="BI660"/>
  <c r="BH660"/>
  <c r="BG660"/>
  <c r="BF660"/>
  <c r="T660"/>
  <c r="R660"/>
  <c r="P660"/>
  <c r="BI648"/>
  <c r="BH648"/>
  <c r="BG648"/>
  <c r="BF648"/>
  <c r="T648"/>
  <c r="R648"/>
  <c r="P648"/>
  <c r="BI636"/>
  <c r="BH636"/>
  <c r="BG636"/>
  <c r="BF636"/>
  <c r="T636"/>
  <c r="R636"/>
  <c r="P636"/>
  <c r="BI630"/>
  <c r="BH630"/>
  <c r="BG630"/>
  <c r="BF630"/>
  <c r="T630"/>
  <c r="R630"/>
  <c r="P630"/>
  <c r="BI625"/>
  <c r="BH625"/>
  <c r="BG625"/>
  <c r="BF625"/>
  <c r="T625"/>
  <c r="R625"/>
  <c r="P625"/>
  <c r="BI622"/>
  <c r="BH622"/>
  <c r="BG622"/>
  <c r="BF622"/>
  <c r="T622"/>
  <c r="R622"/>
  <c r="P622"/>
  <c r="BI617"/>
  <c r="BH617"/>
  <c r="BG617"/>
  <c r="BF617"/>
  <c r="T617"/>
  <c r="R617"/>
  <c r="P617"/>
  <c r="BI612"/>
  <c r="BH612"/>
  <c r="BG612"/>
  <c r="BF612"/>
  <c r="T612"/>
  <c r="R612"/>
  <c r="P612"/>
  <c r="BI607"/>
  <c r="BH607"/>
  <c r="BG607"/>
  <c r="BF607"/>
  <c r="T607"/>
  <c r="R607"/>
  <c r="P607"/>
  <c r="BI597"/>
  <c r="BH597"/>
  <c r="BG597"/>
  <c r="BF597"/>
  <c r="T597"/>
  <c r="R597"/>
  <c r="P597"/>
  <c r="BI588"/>
  <c r="BH588"/>
  <c r="BG588"/>
  <c r="BF588"/>
  <c r="T588"/>
  <c r="R588"/>
  <c r="P588"/>
  <c r="BI582"/>
  <c r="BH582"/>
  <c r="BG582"/>
  <c r="BF582"/>
  <c r="T582"/>
  <c r="R582"/>
  <c r="P582"/>
  <c r="BI577"/>
  <c r="BH577"/>
  <c r="BG577"/>
  <c r="BF577"/>
  <c r="T577"/>
  <c r="R577"/>
  <c r="P577"/>
  <c r="BI572"/>
  <c r="BH572"/>
  <c r="BG572"/>
  <c r="BF572"/>
  <c r="T572"/>
  <c r="R572"/>
  <c r="P572"/>
  <c r="BI567"/>
  <c r="BH567"/>
  <c r="BG567"/>
  <c r="BF567"/>
  <c r="T567"/>
  <c r="R567"/>
  <c r="P567"/>
  <c r="BI562"/>
  <c r="BH562"/>
  <c r="BG562"/>
  <c r="BF562"/>
  <c r="T562"/>
  <c r="R562"/>
  <c r="P562"/>
  <c r="BI557"/>
  <c r="BH557"/>
  <c r="BG557"/>
  <c r="BF557"/>
  <c r="T557"/>
  <c r="R557"/>
  <c r="P557"/>
  <c r="BI552"/>
  <c r="BH552"/>
  <c r="BG552"/>
  <c r="BF552"/>
  <c r="T552"/>
  <c r="R552"/>
  <c r="P552"/>
  <c r="BI549"/>
  <c r="BH549"/>
  <c r="BG549"/>
  <c r="BF549"/>
  <c r="T549"/>
  <c r="R549"/>
  <c r="P549"/>
  <c r="BI544"/>
  <c r="BH544"/>
  <c r="BG544"/>
  <c r="BF544"/>
  <c r="T544"/>
  <c r="R544"/>
  <c r="P544"/>
  <c r="BI535"/>
  <c r="BH535"/>
  <c r="BG535"/>
  <c r="BF535"/>
  <c r="T535"/>
  <c r="R535"/>
  <c r="P535"/>
  <c r="BI530"/>
  <c r="BH530"/>
  <c r="BG530"/>
  <c r="BF530"/>
  <c r="T530"/>
  <c r="R530"/>
  <c r="P530"/>
  <c r="BI525"/>
  <c r="BH525"/>
  <c r="BG525"/>
  <c r="BF525"/>
  <c r="T525"/>
  <c r="R525"/>
  <c r="P525"/>
  <c r="BI516"/>
  <c r="BH516"/>
  <c r="BG516"/>
  <c r="BF516"/>
  <c r="T516"/>
  <c r="R516"/>
  <c r="P516"/>
  <c r="BI504"/>
  <c r="BH504"/>
  <c r="BG504"/>
  <c r="BF504"/>
  <c r="T504"/>
  <c r="R504"/>
  <c r="P504"/>
  <c r="BI495"/>
  <c r="BH495"/>
  <c r="BG495"/>
  <c r="BF495"/>
  <c r="T495"/>
  <c r="R495"/>
  <c r="P495"/>
  <c r="BI488"/>
  <c r="BH488"/>
  <c r="BG488"/>
  <c r="BF488"/>
  <c r="T488"/>
  <c r="R488"/>
  <c r="P488"/>
  <c r="BI483"/>
  <c r="BH483"/>
  <c r="BG483"/>
  <c r="BF483"/>
  <c r="T483"/>
  <c r="R483"/>
  <c r="P483"/>
  <c r="BI478"/>
  <c r="BH478"/>
  <c r="BG478"/>
  <c r="BF478"/>
  <c r="T478"/>
  <c r="R478"/>
  <c r="P478"/>
  <c r="BI471"/>
  <c r="BH471"/>
  <c r="BG471"/>
  <c r="BF471"/>
  <c r="T471"/>
  <c r="R471"/>
  <c r="P471"/>
  <c r="BI462"/>
  <c r="BH462"/>
  <c r="BG462"/>
  <c r="BF462"/>
  <c r="T462"/>
  <c r="R462"/>
  <c r="P462"/>
  <c r="BI455"/>
  <c r="BH455"/>
  <c r="BG455"/>
  <c r="BF455"/>
  <c r="T455"/>
  <c r="R455"/>
  <c r="P455"/>
  <c r="BI450"/>
  <c r="BH450"/>
  <c r="BG450"/>
  <c r="BF450"/>
  <c r="T450"/>
  <c r="R450"/>
  <c r="P450"/>
  <c r="BI445"/>
  <c r="BH445"/>
  <c r="BG445"/>
  <c r="BF445"/>
  <c r="T445"/>
  <c r="R445"/>
  <c r="P445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17"/>
  <c r="BH417"/>
  <c r="BG417"/>
  <c r="BF417"/>
  <c r="T417"/>
  <c r="R417"/>
  <c r="P417"/>
  <c r="BI412"/>
  <c r="BH412"/>
  <c r="BG412"/>
  <c r="BF412"/>
  <c r="T412"/>
  <c r="R412"/>
  <c r="P412"/>
  <c r="BI407"/>
  <c r="BH407"/>
  <c r="BG407"/>
  <c r="BF407"/>
  <c r="T407"/>
  <c r="R407"/>
  <c r="P407"/>
  <c r="BI402"/>
  <c r="BH402"/>
  <c r="BG402"/>
  <c r="BF402"/>
  <c r="T402"/>
  <c r="R402"/>
  <c r="P402"/>
  <c r="BI397"/>
  <c r="BH397"/>
  <c r="BG397"/>
  <c r="BF397"/>
  <c r="T397"/>
  <c r="R397"/>
  <c r="P397"/>
  <c r="BI392"/>
  <c r="BH392"/>
  <c r="BG392"/>
  <c r="BF392"/>
  <c r="T392"/>
  <c r="R392"/>
  <c r="P392"/>
  <c r="BI385"/>
  <c r="BH385"/>
  <c r="BG385"/>
  <c r="BF385"/>
  <c r="T385"/>
  <c r="R385"/>
  <c r="P385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2"/>
  <c r="BH352"/>
  <c r="BG352"/>
  <c r="BF352"/>
  <c r="T352"/>
  <c r="R352"/>
  <c r="P352"/>
  <c r="BI347"/>
  <c r="BH347"/>
  <c r="BG347"/>
  <c r="BF347"/>
  <c r="T347"/>
  <c r="R347"/>
  <c r="P347"/>
  <c r="BI342"/>
  <c r="BH342"/>
  <c r="BG342"/>
  <c r="BF342"/>
  <c r="T342"/>
  <c r="R342"/>
  <c r="P342"/>
  <c r="BI337"/>
  <c r="BH337"/>
  <c r="BG337"/>
  <c r="BF337"/>
  <c r="T337"/>
  <c r="R337"/>
  <c r="P337"/>
  <c r="BI332"/>
  <c r="BH332"/>
  <c r="BG332"/>
  <c r="BF332"/>
  <c r="T332"/>
  <c r="R332"/>
  <c r="P332"/>
  <c r="BI327"/>
  <c r="BH327"/>
  <c r="BG327"/>
  <c r="BF327"/>
  <c r="T327"/>
  <c r="R327"/>
  <c r="P327"/>
  <c r="BI318"/>
  <c r="BH318"/>
  <c r="BG318"/>
  <c r="BF318"/>
  <c r="T318"/>
  <c r="R318"/>
  <c r="P318"/>
  <c r="BI313"/>
  <c r="BH313"/>
  <c r="BG313"/>
  <c r="BF313"/>
  <c r="T313"/>
  <c r="R313"/>
  <c r="P313"/>
  <c r="BI309"/>
  <c r="BH309"/>
  <c r="BG309"/>
  <c r="BF309"/>
  <c r="T309"/>
  <c r="R309"/>
  <c r="P309"/>
  <c r="BI302"/>
  <c r="BH302"/>
  <c r="BG302"/>
  <c r="BF302"/>
  <c r="T302"/>
  <c r="R302"/>
  <c r="P302"/>
  <c r="BI295"/>
  <c r="BH295"/>
  <c r="BG295"/>
  <c r="BF295"/>
  <c r="T295"/>
  <c r="R295"/>
  <c r="P295"/>
  <c r="BI290"/>
  <c r="BH290"/>
  <c r="BG290"/>
  <c r="BF290"/>
  <c r="T290"/>
  <c r="R290"/>
  <c r="P290"/>
  <c r="BI284"/>
  <c r="BH284"/>
  <c r="BG284"/>
  <c r="BF284"/>
  <c r="T284"/>
  <c r="R284"/>
  <c r="P284"/>
  <c r="BI277"/>
  <c r="BH277"/>
  <c r="BG277"/>
  <c r="BF277"/>
  <c r="T277"/>
  <c r="R277"/>
  <c r="P277"/>
  <c r="BI270"/>
  <c r="BH270"/>
  <c r="BG270"/>
  <c r="BF270"/>
  <c r="T270"/>
  <c r="R270"/>
  <c r="P270"/>
  <c r="BI264"/>
  <c r="BH264"/>
  <c r="BG264"/>
  <c r="BF264"/>
  <c r="T264"/>
  <c r="R264"/>
  <c r="P264"/>
  <c r="BI259"/>
  <c r="BH259"/>
  <c r="BG259"/>
  <c r="BF259"/>
  <c r="T259"/>
  <c r="R259"/>
  <c r="P259"/>
  <c r="BI254"/>
  <c r="BH254"/>
  <c r="BG254"/>
  <c r="BF254"/>
  <c r="T254"/>
  <c r="R254"/>
  <c r="P254"/>
  <c r="BI247"/>
  <c r="BH247"/>
  <c r="BG247"/>
  <c r="BF247"/>
  <c r="T247"/>
  <c r="R247"/>
  <c r="P247"/>
  <c r="BI240"/>
  <c r="BH240"/>
  <c r="BG240"/>
  <c r="BF240"/>
  <c r="T240"/>
  <c r="R240"/>
  <c r="P240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18"/>
  <c r="BH218"/>
  <c r="BG218"/>
  <c r="BF218"/>
  <c r="T218"/>
  <c r="R218"/>
  <c r="P218"/>
  <c r="BI213"/>
  <c r="BH213"/>
  <c r="BG213"/>
  <c r="BF213"/>
  <c r="T213"/>
  <c r="R213"/>
  <c r="P213"/>
  <c r="BI207"/>
  <c r="BH207"/>
  <c r="BG207"/>
  <c r="BF207"/>
  <c r="T207"/>
  <c r="R207"/>
  <c r="P207"/>
  <c r="BI204"/>
  <c r="BH204"/>
  <c r="BG204"/>
  <c r="BF204"/>
  <c r="T204"/>
  <c r="R204"/>
  <c r="P204"/>
  <c r="BI199"/>
  <c r="BH199"/>
  <c r="BG199"/>
  <c r="BF199"/>
  <c r="T199"/>
  <c r="R199"/>
  <c r="P199"/>
  <c r="BI194"/>
  <c r="BH194"/>
  <c r="BG194"/>
  <c r="BF194"/>
  <c r="T194"/>
  <c r="R194"/>
  <c r="P194"/>
  <c r="BI188"/>
  <c r="BH188"/>
  <c r="BG188"/>
  <c r="BF188"/>
  <c r="T188"/>
  <c r="R188"/>
  <c r="P188"/>
  <c r="BI180"/>
  <c r="BH180"/>
  <c r="BG180"/>
  <c r="BF180"/>
  <c r="T180"/>
  <c r="R180"/>
  <c r="P180"/>
  <c r="BI177"/>
  <c r="BH177"/>
  <c r="BG177"/>
  <c r="BF177"/>
  <c r="T177"/>
  <c r="R177"/>
  <c r="P177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3"/>
  <c r="BH133"/>
  <c r="BG133"/>
  <c r="BF133"/>
  <c r="T133"/>
  <c r="R133"/>
  <c r="P133"/>
  <c r="BI128"/>
  <c r="BH128"/>
  <c r="BG128"/>
  <c r="BF128"/>
  <c r="T128"/>
  <c r="R128"/>
  <c r="P128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BI107"/>
  <c r="BH107"/>
  <c r="BG107"/>
  <c r="BF107"/>
  <c r="T107"/>
  <c r="R107"/>
  <c r="P107"/>
  <c r="BI102"/>
  <c r="BH102"/>
  <c r="BG102"/>
  <c r="BF102"/>
  <c r="T102"/>
  <c r="R102"/>
  <c r="P102"/>
  <c r="BI97"/>
  <c r="BH97"/>
  <c r="BG97"/>
  <c r="BF97"/>
  <c r="T97"/>
  <c r="R97"/>
  <c r="P97"/>
  <c r="F88"/>
  <c r="E86"/>
  <c r="F56"/>
  <c r="E54"/>
  <c r="J26"/>
  <c r="E26"/>
  <c r="J91"/>
  <c r="J25"/>
  <c r="J23"/>
  <c r="E23"/>
  <c r="J58"/>
  <c r="J22"/>
  <c r="J20"/>
  <c r="E20"/>
  <c r="F91"/>
  <c r="J19"/>
  <c r="J17"/>
  <c r="E17"/>
  <c r="F58"/>
  <c r="J16"/>
  <c r="J14"/>
  <c r="J88"/>
  <c r="E7"/>
  <c r="E82"/>
  <c i="10" r="J39"/>
  <c r="J38"/>
  <c i="1" r="AY65"/>
  <c i="10" r="J37"/>
  <c i="1" r="AX65"/>
  <c i="10" r="BI621"/>
  <c r="BH621"/>
  <c r="BG621"/>
  <c r="BF621"/>
  <c r="T621"/>
  <c r="T620"/>
  <c r="R621"/>
  <c r="R620"/>
  <c r="P621"/>
  <c r="P620"/>
  <c r="BI613"/>
  <c r="BH613"/>
  <c r="BG613"/>
  <c r="BF613"/>
  <c r="T613"/>
  <c r="R613"/>
  <c r="P613"/>
  <c r="BI606"/>
  <c r="BH606"/>
  <c r="BG606"/>
  <c r="BF606"/>
  <c r="T606"/>
  <c r="R606"/>
  <c r="P606"/>
  <c r="BI599"/>
  <c r="BH599"/>
  <c r="BG599"/>
  <c r="BF599"/>
  <c r="T599"/>
  <c r="R599"/>
  <c r="P599"/>
  <c r="BI593"/>
  <c r="BH593"/>
  <c r="BG593"/>
  <c r="BF593"/>
  <c r="T593"/>
  <c r="R593"/>
  <c r="P593"/>
  <c r="BI588"/>
  <c r="BH588"/>
  <c r="BG588"/>
  <c r="BF588"/>
  <c r="T588"/>
  <c r="R588"/>
  <c r="P588"/>
  <c r="BI581"/>
  <c r="BH581"/>
  <c r="BG581"/>
  <c r="BF581"/>
  <c r="T581"/>
  <c r="R581"/>
  <c r="P581"/>
  <c r="BI575"/>
  <c r="BH575"/>
  <c r="BG575"/>
  <c r="BF575"/>
  <c r="T575"/>
  <c r="R575"/>
  <c r="P575"/>
  <c r="BI561"/>
  <c r="BH561"/>
  <c r="BG561"/>
  <c r="BF561"/>
  <c r="T561"/>
  <c r="R561"/>
  <c r="P561"/>
  <c r="BI548"/>
  <c r="BH548"/>
  <c r="BG548"/>
  <c r="BF548"/>
  <c r="T548"/>
  <c r="R548"/>
  <c r="P548"/>
  <c r="BI542"/>
  <c r="BH542"/>
  <c r="BG542"/>
  <c r="BF542"/>
  <c r="T542"/>
  <c r="R542"/>
  <c r="P542"/>
  <c r="BI539"/>
  <c r="BH539"/>
  <c r="BG539"/>
  <c r="BF539"/>
  <c r="T539"/>
  <c r="R539"/>
  <c r="P539"/>
  <c r="BI534"/>
  <c r="BH534"/>
  <c r="BG534"/>
  <c r="BF534"/>
  <c r="T534"/>
  <c r="R534"/>
  <c r="P534"/>
  <c r="BI528"/>
  <c r="BH528"/>
  <c r="BG528"/>
  <c r="BF528"/>
  <c r="T528"/>
  <c r="R528"/>
  <c r="P528"/>
  <c r="BI523"/>
  <c r="BH523"/>
  <c r="BG523"/>
  <c r="BF523"/>
  <c r="T523"/>
  <c r="R523"/>
  <c r="P523"/>
  <c r="BI518"/>
  <c r="BH518"/>
  <c r="BG518"/>
  <c r="BF518"/>
  <c r="T518"/>
  <c r="R518"/>
  <c r="P518"/>
  <c r="BI513"/>
  <c r="BH513"/>
  <c r="BG513"/>
  <c r="BF513"/>
  <c r="T513"/>
  <c r="R513"/>
  <c r="P513"/>
  <c r="BI508"/>
  <c r="BH508"/>
  <c r="BG508"/>
  <c r="BF508"/>
  <c r="T508"/>
  <c r="R508"/>
  <c r="P508"/>
  <c r="BI503"/>
  <c r="BH503"/>
  <c r="BG503"/>
  <c r="BF503"/>
  <c r="T503"/>
  <c r="R503"/>
  <c r="P503"/>
  <c r="BI500"/>
  <c r="BH500"/>
  <c r="BG500"/>
  <c r="BF500"/>
  <c r="T500"/>
  <c r="R500"/>
  <c r="P500"/>
  <c r="BI491"/>
  <c r="BH491"/>
  <c r="BG491"/>
  <c r="BF491"/>
  <c r="T491"/>
  <c r="R491"/>
  <c r="P491"/>
  <c r="BI486"/>
  <c r="BH486"/>
  <c r="BG486"/>
  <c r="BF486"/>
  <c r="T486"/>
  <c r="R486"/>
  <c r="P486"/>
  <c r="BI481"/>
  <c r="BH481"/>
  <c r="BG481"/>
  <c r="BF481"/>
  <c r="T481"/>
  <c r="R481"/>
  <c r="P481"/>
  <c r="BI475"/>
  <c r="BH475"/>
  <c r="BG475"/>
  <c r="BF475"/>
  <c r="T475"/>
  <c r="R475"/>
  <c r="P475"/>
  <c r="BI470"/>
  <c r="BH470"/>
  <c r="BG470"/>
  <c r="BF470"/>
  <c r="T470"/>
  <c r="R470"/>
  <c r="P470"/>
  <c r="BI464"/>
  <c r="BH464"/>
  <c r="BG464"/>
  <c r="BF464"/>
  <c r="T464"/>
  <c r="R464"/>
  <c r="P464"/>
  <c r="BI459"/>
  <c r="BH459"/>
  <c r="BG459"/>
  <c r="BF459"/>
  <c r="T459"/>
  <c r="R459"/>
  <c r="P459"/>
  <c r="BI453"/>
  <c r="BH453"/>
  <c r="BG453"/>
  <c r="BF453"/>
  <c r="T453"/>
  <c r="R453"/>
  <c r="P453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28"/>
  <c r="BH428"/>
  <c r="BG428"/>
  <c r="BF428"/>
  <c r="T428"/>
  <c r="R428"/>
  <c r="P428"/>
  <c r="BI423"/>
  <c r="BH423"/>
  <c r="BG423"/>
  <c r="BF423"/>
  <c r="T423"/>
  <c r="R423"/>
  <c r="P423"/>
  <c r="BI417"/>
  <c r="BH417"/>
  <c r="BG417"/>
  <c r="BF417"/>
  <c r="T417"/>
  <c r="R417"/>
  <c r="P417"/>
  <c r="BI410"/>
  <c r="BH410"/>
  <c r="BG410"/>
  <c r="BF410"/>
  <c r="T410"/>
  <c r="R410"/>
  <c r="P410"/>
  <c r="BI405"/>
  <c r="BH405"/>
  <c r="BG405"/>
  <c r="BF405"/>
  <c r="T405"/>
  <c r="R405"/>
  <c r="P405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6"/>
  <c r="BH366"/>
  <c r="BG366"/>
  <c r="BF366"/>
  <c r="T366"/>
  <c r="R366"/>
  <c r="P366"/>
  <c r="BI361"/>
  <c r="BH361"/>
  <c r="BG361"/>
  <c r="BF361"/>
  <c r="T361"/>
  <c r="R361"/>
  <c r="P361"/>
  <c r="BI356"/>
  <c r="BH356"/>
  <c r="BG356"/>
  <c r="BF356"/>
  <c r="T356"/>
  <c r="R356"/>
  <c r="P356"/>
  <c r="BI351"/>
  <c r="BH351"/>
  <c r="BG351"/>
  <c r="BF351"/>
  <c r="T351"/>
  <c r="R351"/>
  <c r="P351"/>
  <c r="BI346"/>
  <c r="BH346"/>
  <c r="BG346"/>
  <c r="BF346"/>
  <c r="T346"/>
  <c r="R346"/>
  <c r="P346"/>
  <c r="BI343"/>
  <c r="BH343"/>
  <c r="BG343"/>
  <c r="BF343"/>
  <c r="T343"/>
  <c r="R343"/>
  <c r="P343"/>
  <c r="BI338"/>
  <c r="BH338"/>
  <c r="BG338"/>
  <c r="BF338"/>
  <c r="T338"/>
  <c r="R338"/>
  <c r="P338"/>
  <c r="BI333"/>
  <c r="BH333"/>
  <c r="BG333"/>
  <c r="BF333"/>
  <c r="T333"/>
  <c r="R333"/>
  <c r="P333"/>
  <c r="BI328"/>
  <c r="BH328"/>
  <c r="BG328"/>
  <c r="BF328"/>
  <c r="T328"/>
  <c r="R328"/>
  <c r="P328"/>
  <c r="BI321"/>
  <c r="BH321"/>
  <c r="BG321"/>
  <c r="BF321"/>
  <c r="T321"/>
  <c r="R321"/>
  <c r="P321"/>
  <c r="BI315"/>
  <c r="BH315"/>
  <c r="BG315"/>
  <c r="BF315"/>
  <c r="T315"/>
  <c r="R315"/>
  <c r="P315"/>
  <c r="BI312"/>
  <c r="BH312"/>
  <c r="BG312"/>
  <c r="BF312"/>
  <c r="T312"/>
  <c r="R312"/>
  <c r="P312"/>
  <c r="BI306"/>
  <c r="BH306"/>
  <c r="BG306"/>
  <c r="BF306"/>
  <c r="T306"/>
  <c r="R306"/>
  <c r="P306"/>
  <c r="BI300"/>
  <c r="BH300"/>
  <c r="BG300"/>
  <c r="BF300"/>
  <c r="T300"/>
  <c r="R300"/>
  <c r="P300"/>
  <c r="BI294"/>
  <c r="BH294"/>
  <c r="BG294"/>
  <c r="BF294"/>
  <c r="T294"/>
  <c r="R294"/>
  <c r="P294"/>
  <c r="BI288"/>
  <c r="BH288"/>
  <c r="BG288"/>
  <c r="BF288"/>
  <c r="T288"/>
  <c r="R288"/>
  <c r="P288"/>
  <c r="BI282"/>
  <c r="BH282"/>
  <c r="BG282"/>
  <c r="BF282"/>
  <c r="T282"/>
  <c r="R282"/>
  <c r="P282"/>
  <c r="BI276"/>
  <c r="BH276"/>
  <c r="BG276"/>
  <c r="BF276"/>
  <c r="T276"/>
  <c r="R276"/>
  <c r="P276"/>
  <c r="BI269"/>
  <c r="BH269"/>
  <c r="BG269"/>
  <c r="BF269"/>
  <c r="T269"/>
  <c r="R269"/>
  <c r="P269"/>
  <c r="BI262"/>
  <c r="BH262"/>
  <c r="BG262"/>
  <c r="BF262"/>
  <c r="T262"/>
  <c r="R262"/>
  <c r="R254"/>
  <c r="P262"/>
  <c r="BI255"/>
  <c r="BH255"/>
  <c r="BG255"/>
  <c r="BF255"/>
  <c r="T255"/>
  <c r="R255"/>
  <c r="P255"/>
  <c r="BI249"/>
  <c r="BH249"/>
  <c r="BG249"/>
  <c r="BF249"/>
  <c r="T249"/>
  <c r="R249"/>
  <c r="P249"/>
  <c r="BI244"/>
  <c r="BH244"/>
  <c r="BG244"/>
  <c r="BF244"/>
  <c r="T244"/>
  <c r="R244"/>
  <c r="P244"/>
  <c r="BI239"/>
  <c r="BH239"/>
  <c r="BG239"/>
  <c r="BF239"/>
  <c r="T239"/>
  <c r="R239"/>
  <c r="P239"/>
  <c r="BI233"/>
  <c r="BH233"/>
  <c r="BG233"/>
  <c r="BF233"/>
  <c r="T233"/>
  <c r="R233"/>
  <c r="P233"/>
  <c r="BI228"/>
  <c r="BH228"/>
  <c r="BG228"/>
  <c r="BF228"/>
  <c r="T228"/>
  <c r="R228"/>
  <c r="P228"/>
  <c r="BI222"/>
  <c r="BH222"/>
  <c r="BG222"/>
  <c r="BF222"/>
  <c r="T222"/>
  <c r="R222"/>
  <c r="P222"/>
  <c r="BI219"/>
  <c r="BH219"/>
  <c r="BG219"/>
  <c r="BF219"/>
  <c r="T219"/>
  <c r="R219"/>
  <c r="P219"/>
  <c r="BI214"/>
  <c r="BH214"/>
  <c r="BG214"/>
  <c r="BF214"/>
  <c r="T214"/>
  <c r="R214"/>
  <c r="P214"/>
  <c r="BI209"/>
  <c r="BH209"/>
  <c r="BG209"/>
  <c r="BF209"/>
  <c r="T209"/>
  <c r="R209"/>
  <c r="P209"/>
  <c r="BI203"/>
  <c r="BH203"/>
  <c r="BG203"/>
  <c r="BF203"/>
  <c r="T203"/>
  <c r="R203"/>
  <c r="P203"/>
  <c r="BI198"/>
  <c r="BH198"/>
  <c r="BG198"/>
  <c r="BF198"/>
  <c r="T198"/>
  <c r="R198"/>
  <c r="P198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12"/>
  <c r="BH112"/>
  <c r="BG112"/>
  <c r="BF112"/>
  <c r="T112"/>
  <c r="R112"/>
  <c r="P112"/>
  <c r="BI107"/>
  <c r="BH107"/>
  <c r="BG107"/>
  <c r="BF107"/>
  <c r="T107"/>
  <c r="R107"/>
  <c r="P107"/>
  <c r="BI102"/>
  <c r="BH102"/>
  <c r="BG102"/>
  <c r="BF102"/>
  <c r="T102"/>
  <c r="R102"/>
  <c r="P102"/>
  <c r="BI97"/>
  <c r="BH97"/>
  <c r="BG97"/>
  <c r="BF97"/>
  <c r="T97"/>
  <c r="R97"/>
  <c r="P97"/>
  <c r="F88"/>
  <c r="E86"/>
  <c r="F56"/>
  <c r="E54"/>
  <c r="J26"/>
  <c r="E26"/>
  <c r="J59"/>
  <c r="J25"/>
  <c r="J23"/>
  <c r="E23"/>
  <c r="J90"/>
  <c r="J22"/>
  <c r="J20"/>
  <c r="E20"/>
  <c r="F91"/>
  <c r="J19"/>
  <c r="J17"/>
  <c r="E17"/>
  <c r="F90"/>
  <c r="J16"/>
  <c r="J14"/>
  <c r="J56"/>
  <c r="E7"/>
  <c r="E50"/>
  <c i="9" r="J39"/>
  <c r="J38"/>
  <c i="1" r="AY64"/>
  <c i="9" r="J37"/>
  <c i="1" r="AX64"/>
  <c i="9" r="BI671"/>
  <c r="BH671"/>
  <c r="BG671"/>
  <c r="BF671"/>
  <c r="T671"/>
  <c r="T670"/>
  <c r="R671"/>
  <c r="R670"/>
  <c r="P671"/>
  <c r="P670"/>
  <c r="BI663"/>
  <c r="BH663"/>
  <c r="BG663"/>
  <c r="BF663"/>
  <c r="T663"/>
  <c r="R663"/>
  <c r="P663"/>
  <c r="BI656"/>
  <c r="BH656"/>
  <c r="BG656"/>
  <c r="BF656"/>
  <c r="T656"/>
  <c r="R656"/>
  <c r="P656"/>
  <c r="BI649"/>
  <c r="BH649"/>
  <c r="BG649"/>
  <c r="BF649"/>
  <c r="T649"/>
  <c r="R649"/>
  <c r="P649"/>
  <c r="BI643"/>
  <c r="BH643"/>
  <c r="BG643"/>
  <c r="BF643"/>
  <c r="T643"/>
  <c r="R643"/>
  <c r="P643"/>
  <c r="BI636"/>
  <c r="BH636"/>
  <c r="BG636"/>
  <c r="BF636"/>
  <c r="T636"/>
  <c r="R636"/>
  <c r="P636"/>
  <c r="BI629"/>
  <c r="BH629"/>
  <c r="BG629"/>
  <c r="BF629"/>
  <c r="T629"/>
  <c r="R629"/>
  <c r="P629"/>
  <c r="BI618"/>
  <c r="BH618"/>
  <c r="BG618"/>
  <c r="BF618"/>
  <c r="T618"/>
  <c r="R618"/>
  <c r="P618"/>
  <c r="BI606"/>
  <c r="BH606"/>
  <c r="BG606"/>
  <c r="BF606"/>
  <c r="T606"/>
  <c r="R606"/>
  <c r="P606"/>
  <c r="BI602"/>
  <c r="BH602"/>
  <c r="BG602"/>
  <c r="BF602"/>
  <c r="T602"/>
  <c r="R602"/>
  <c r="P602"/>
  <c r="BI597"/>
  <c r="BH597"/>
  <c r="BG597"/>
  <c r="BF597"/>
  <c r="T597"/>
  <c r="R597"/>
  <c r="P597"/>
  <c r="BI592"/>
  <c r="BH592"/>
  <c r="BG592"/>
  <c r="BF592"/>
  <c r="T592"/>
  <c r="R592"/>
  <c r="P592"/>
  <c r="BI587"/>
  <c r="BH587"/>
  <c r="BG587"/>
  <c r="BF587"/>
  <c r="T587"/>
  <c r="R587"/>
  <c r="P587"/>
  <c r="BI580"/>
  <c r="BH580"/>
  <c r="BG580"/>
  <c r="BF580"/>
  <c r="T580"/>
  <c r="R580"/>
  <c r="P580"/>
  <c r="BI575"/>
  <c r="BH575"/>
  <c r="BG575"/>
  <c r="BF575"/>
  <c r="T575"/>
  <c r="R575"/>
  <c r="P575"/>
  <c r="BI570"/>
  <c r="BH570"/>
  <c r="BG570"/>
  <c r="BF570"/>
  <c r="T570"/>
  <c r="R570"/>
  <c r="P570"/>
  <c r="BI565"/>
  <c r="BH565"/>
  <c r="BG565"/>
  <c r="BF565"/>
  <c r="T565"/>
  <c r="R565"/>
  <c r="P565"/>
  <c r="BI560"/>
  <c r="BH560"/>
  <c r="BG560"/>
  <c r="BF560"/>
  <c r="T560"/>
  <c r="R560"/>
  <c r="P560"/>
  <c r="BI555"/>
  <c r="BH555"/>
  <c r="BG555"/>
  <c r="BF555"/>
  <c r="T555"/>
  <c r="R555"/>
  <c r="P555"/>
  <c r="BI552"/>
  <c r="BH552"/>
  <c r="BG552"/>
  <c r="BF552"/>
  <c r="T552"/>
  <c r="R552"/>
  <c r="P552"/>
  <c r="BI549"/>
  <c r="BH549"/>
  <c r="BG549"/>
  <c r="BF549"/>
  <c r="T549"/>
  <c r="R549"/>
  <c r="P549"/>
  <c r="BI544"/>
  <c r="BH544"/>
  <c r="BG544"/>
  <c r="BF544"/>
  <c r="T544"/>
  <c r="R544"/>
  <c r="P544"/>
  <c r="BI536"/>
  <c r="BH536"/>
  <c r="BG536"/>
  <c r="BF536"/>
  <c r="T536"/>
  <c r="R536"/>
  <c r="P536"/>
  <c r="BI531"/>
  <c r="BH531"/>
  <c r="BG531"/>
  <c r="BF531"/>
  <c r="T531"/>
  <c r="R531"/>
  <c r="P531"/>
  <c r="BI526"/>
  <c r="BH526"/>
  <c r="BG526"/>
  <c r="BF526"/>
  <c r="T526"/>
  <c r="R526"/>
  <c r="P526"/>
  <c r="BI519"/>
  <c r="BH519"/>
  <c r="BG519"/>
  <c r="BF519"/>
  <c r="T519"/>
  <c r="R519"/>
  <c r="P519"/>
  <c r="BI507"/>
  <c r="BH507"/>
  <c r="BG507"/>
  <c r="BF507"/>
  <c r="T507"/>
  <c r="R507"/>
  <c r="P507"/>
  <c r="BI497"/>
  <c r="BH497"/>
  <c r="BG497"/>
  <c r="BF497"/>
  <c r="T497"/>
  <c r="R497"/>
  <c r="P497"/>
  <c r="BI492"/>
  <c r="BH492"/>
  <c r="BG492"/>
  <c r="BF492"/>
  <c r="T492"/>
  <c r="R492"/>
  <c r="P492"/>
  <c r="BI480"/>
  <c r="BH480"/>
  <c r="BG480"/>
  <c r="BF480"/>
  <c r="T480"/>
  <c r="R480"/>
  <c r="P480"/>
  <c r="BI474"/>
  <c r="BH474"/>
  <c r="BG474"/>
  <c r="BF474"/>
  <c r="T474"/>
  <c r="R474"/>
  <c r="P474"/>
  <c r="BI469"/>
  <c r="BH469"/>
  <c r="BG469"/>
  <c r="BF469"/>
  <c r="T469"/>
  <c r="R469"/>
  <c r="P469"/>
  <c r="BI464"/>
  <c r="BH464"/>
  <c r="BG464"/>
  <c r="BF464"/>
  <c r="T464"/>
  <c r="R464"/>
  <c r="P464"/>
  <c r="BI458"/>
  <c r="BH458"/>
  <c r="BG458"/>
  <c r="BF458"/>
  <c r="T458"/>
  <c r="R458"/>
  <c r="P458"/>
  <c r="BI446"/>
  <c r="BH446"/>
  <c r="BG446"/>
  <c r="BF446"/>
  <c r="T446"/>
  <c r="R446"/>
  <c r="P446"/>
  <c r="BI440"/>
  <c r="BH440"/>
  <c r="BG440"/>
  <c r="BF440"/>
  <c r="T440"/>
  <c r="R440"/>
  <c r="P440"/>
  <c r="BI435"/>
  <c r="BH435"/>
  <c r="BG435"/>
  <c r="BF435"/>
  <c r="T435"/>
  <c r="R435"/>
  <c r="P435"/>
  <c r="BI430"/>
  <c r="BH430"/>
  <c r="BG430"/>
  <c r="BF430"/>
  <c r="T430"/>
  <c r="R430"/>
  <c r="P430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4"/>
  <c r="BH404"/>
  <c r="BG404"/>
  <c r="BF404"/>
  <c r="T404"/>
  <c r="R404"/>
  <c r="P404"/>
  <c r="BI399"/>
  <c r="BH399"/>
  <c r="BG399"/>
  <c r="BF399"/>
  <c r="T399"/>
  <c r="R399"/>
  <c r="P399"/>
  <c r="BI394"/>
  <c r="BH394"/>
  <c r="BG394"/>
  <c r="BF394"/>
  <c r="T394"/>
  <c r="R394"/>
  <c r="P394"/>
  <c r="BI387"/>
  <c r="BH387"/>
  <c r="BG387"/>
  <c r="BF387"/>
  <c r="T387"/>
  <c r="R387"/>
  <c r="P387"/>
  <c r="BI382"/>
  <c r="BH382"/>
  <c r="BG382"/>
  <c r="BF382"/>
  <c r="T382"/>
  <c r="R382"/>
  <c r="P382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2"/>
  <c r="BH362"/>
  <c r="BG362"/>
  <c r="BF362"/>
  <c r="T362"/>
  <c r="R362"/>
  <c r="P362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7"/>
  <c r="BH347"/>
  <c r="BG347"/>
  <c r="BF347"/>
  <c r="T347"/>
  <c r="R347"/>
  <c r="P347"/>
  <c r="BI342"/>
  <c r="BH342"/>
  <c r="BG342"/>
  <c r="BF342"/>
  <c r="T342"/>
  <c r="R342"/>
  <c r="P342"/>
  <c r="BI337"/>
  <c r="BH337"/>
  <c r="BG337"/>
  <c r="BF337"/>
  <c r="T337"/>
  <c r="R337"/>
  <c r="P337"/>
  <c r="BI332"/>
  <c r="BH332"/>
  <c r="BG332"/>
  <c r="BF332"/>
  <c r="T332"/>
  <c r="R332"/>
  <c r="P332"/>
  <c r="BI327"/>
  <c r="BH327"/>
  <c r="BG327"/>
  <c r="BF327"/>
  <c r="T327"/>
  <c r="R327"/>
  <c r="P327"/>
  <c r="BI322"/>
  <c r="BH322"/>
  <c r="BG322"/>
  <c r="BF322"/>
  <c r="T322"/>
  <c r="R322"/>
  <c r="P322"/>
  <c r="BI314"/>
  <c r="BH314"/>
  <c r="BG314"/>
  <c r="BF314"/>
  <c r="T314"/>
  <c r="R314"/>
  <c r="P314"/>
  <c r="BI309"/>
  <c r="BH309"/>
  <c r="BG309"/>
  <c r="BF309"/>
  <c r="T309"/>
  <c r="R309"/>
  <c r="P309"/>
  <c r="BI302"/>
  <c r="BH302"/>
  <c r="BG302"/>
  <c r="BF302"/>
  <c r="T302"/>
  <c r="R302"/>
  <c r="P302"/>
  <c r="BI299"/>
  <c r="BH299"/>
  <c r="BG299"/>
  <c r="BF299"/>
  <c r="T299"/>
  <c r="R299"/>
  <c r="P299"/>
  <c r="BI292"/>
  <c r="BH292"/>
  <c r="BG292"/>
  <c r="BF292"/>
  <c r="T292"/>
  <c r="R292"/>
  <c r="P292"/>
  <c r="BI287"/>
  <c r="BH287"/>
  <c r="BG287"/>
  <c r="BF287"/>
  <c r="T287"/>
  <c r="R287"/>
  <c r="P287"/>
  <c r="BI281"/>
  <c r="BH281"/>
  <c r="BG281"/>
  <c r="BF281"/>
  <c r="T281"/>
  <c r="R281"/>
  <c r="P281"/>
  <c r="BI274"/>
  <c r="BH274"/>
  <c r="BG274"/>
  <c r="BF274"/>
  <c r="T274"/>
  <c r="R274"/>
  <c r="P274"/>
  <c r="BI268"/>
  <c r="BH268"/>
  <c r="BG268"/>
  <c r="BF268"/>
  <c r="T268"/>
  <c r="R268"/>
  <c r="P268"/>
  <c r="BI262"/>
  <c r="BH262"/>
  <c r="BG262"/>
  <c r="BF262"/>
  <c r="T262"/>
  <c r="R262"/>
  <c r="P262"/>
  <c r="BI256"/>
  <c r="BH256"/>
  <c r="BG256"/>
  <c r="BF256"/>
  <c r="T256"/>
  <c r="R256"/>
  <c r="P256"/>
  <c r="BI251"/>
  <c r="BH251"/>
  <c r="BG251"/>
  <c r="BF251"/>
  <c r="T251"/>
  <c r="R251"/>
  <c r="P251"/>
  <c r="BI244"/>
  <c r="BH244"/>
  <c r="BG244"/>
  <c r="BF244"/>
  <c r="T244"/>
  <c r="R244"/>
  <c r="P244"/>
  <c r="BI237"/>
  <c r="BH237"/>
  <c r="BG237"/>
  <c r="BF237"/>
  <c r="T237"/>
  <c r="R237"/>
  <c r="P237"/>
  <c r="BI231"/>
  <c r="BH231"/>
  <c r="BG231"/>
  <c r="BF231"/>
  <c r="T231"/>
  <c r="R231"/>
  <c r="P231"/>
  <c r="BI226"/>
  <c r="BH226"/>
  <c r="BG226"/>
  <c r="BF226"/>
  <c r="T226"/>
  <c r="R226"/>
  <c r="P226"/>
  <c r="BI221"/>
  <c r="BH221"/>
  <c r="BG221"/>
  <c r="BF221"/>
  <c r="T221"/>
  <c r="R221"/>
  <c r="P221"/>
  <c r="BI215"/>
  <c r="BH215"/>
  <c r="BG215"/>
  <c r="BF215"/>
  <c r="T215"/>
  <c r="R215"/>
  <c r="P215"/>
  <c r="BI210"/>
  <c r="BH210"/>
  <c r="BG210"/>
  <c r="BF210"/>
  <c r="T210"/>
  <c r="R210"/>
  <c r="P210"/>
  <c r="BI204"/>
  <c r="BH204"/>
  <c r="BG204"/>
  <c r="BF204"/>
  <c r="T204"/>
  <c r="R204"/>
  <c r="P204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5"/>
  <c r="BH185"/>
  <c r="BG185"/>
  <c r="BF185"/>
  <c r="T185"/>
  <c r="R185"/>
  <c r="P185"/>
  <c r="BI180"/>
  <c r="BH180"/>
  <c r="BG180"/>
  <c r="BF180"/>
  <c r="T180"/>
  <c r="R180"/>
  <c r="P180"/>
  <c r="BI173"/>
  <c r="BH173"/>
  <c r="BG173"/>
  <c r="BF173"/>
  <c r="T173"/>
  <c r="R173"/>
  <c r="P173"/>
  <c r="BI168"/>
  <c r="BH168"/>
  <c r="BG168"/>
  <c r="BF168"/>
  <c r="T168"/>
  <c r="R168"/>
  <c r="P168"/>
  <c r="BI165"/>
  <c r="BH165"/>
  <c r="BG165"/>
  <c r="BF165"/>
  <c r="T165"/>
  <c r="R165"/>
  <c r="P165"/>
  <c r="BI159"/>
  <c r="BH159"/>
  <c r="BG159"/>
  <c r="BF159"/>
  <c r="T159"/>
  <c r="R159"/>
  <c r="P159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38"/>
  <c r="BH138"/>
  <c r="BG138"/>
  <c r="BF138"/>
  <c r="T138"/>
  <c r="R138"/>
  <c r="P138"/>
  <c r="BI133"/>
  <c r="BH133"/>
  <c r="BG133"/>
  <c r="BF133"/>
  <c r="T133"/>
  <c r="R133"/>
  <c r="P133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BI107"/>
  <c r="BH107"/>
  <c r="BG107"/>
  <c r="BF107"/>
  <c r="T107"/>
  <c r="R107"/>
  <c r="P107"/>
  <c r="BI102"/>
  <c r="BH102"/>
  <c r="BG102"/>
  <c r="BF102"/>
  <c r="T102"/>
  <c r="R102"/>
  <c r="P102"/>
  <c r="BI97"/>
  <c r="BH97"/>
  <c r="BG97"/>
  <c r="BF97"/>
  <c r="T97"/>
  <c r="R97"/>
  <c r="P97"/>
  <c r="F88"/>
  <c r="E86"/>
  <c r="F56"/>
  <c r="E54"/>
  <c r="J26"/>
  <c r="E26"/>
  <c r="J91"/>
  <c r="J25"/>
  <c r="J23"/>
  <c r="E23"/>
  <c r="J58"/>
  <c r="J22"/>
  <c r="J20"/>
  <c r="E20"/>
  <c r="F91"/>
  <c r="J19"/>
  <c r="J17"/>
  <c r="E17"/>
  <c r="F90"/>
  <c r="J16"/>
  <c r="J14"/>
  <c r="J88"/>
  <c r="E7"/>
  <c r="E50"/>
  <c i="8" r="J39"/>
  <c r="J38"/>
  <c i="1" r="AY63"/>
  <c i="8" r="J37"/>
  <c i="1" r="AX63"/>
  <c i="8" r="BI277"/>
  <c r="BH277"/>
  <c r="BG277"/>
  <c r="BF277"/>
  <c r="T277"/>
  <c r="T276"/>
  <c r="R277"/>
  <c r="R276"/>
  <c r="P277"/>
  <c r="P276"/>
  <c r="BI271"/>
  <c r="BH271"/>
  <c r="BG271"/>
  <c r="BF271"/>
  <c r="T271"/>
  <c r="R271"/>
  <c r="P271"/>
  <c r="BI267"/>
  <c r="BH267"/>
  <c r="BG267"/>
  <c r="BF267"/>
  <c r="T267"/>
  <c r="R267"/>
  <c r="P267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0"/>
  <c r="BH240"/>
  <c r="BG240"/>
  <c r="BF240"/>
  <c r="T240"/>
  <c r="R240"/>
  <c r="P240"/>
  <c r="BI235"/>
  <c r="BH235"/>
  <c r="BG235"/>
  <c r="BF235"/>
  <c r="T235"/>
  <c r="R235"/>
  <c r="P235"/>
  <c r="BI229"/>
  <c r="BH229"/>
  <c r="BG229"/>
  <c r="BF229"/>
  <c r="T229"/>
  <c r="R229"/>
  <c r="P229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85"/>
  <c r="BH185"/>
  <c r="BG185"/>
  <c r="BF185"/>
  <c r="T185"/>
  <c r="R185"/>
  <c r="P185"/>
  <c r="BI180"/>
  <c r="BH180"/>
  <c r="BG180"/>
  <c r="BF180"/>
  <c r="T180"/>
  <c r="R180"/>
  <c r="P180"/>
  <c r="BI174"/>
  <c r="BH174"/>
  <c r="BG174"/>
  <c r="BF174"/>
  <c r="T174"/>
  <c r="R174"/>
  <c r="P174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7"/>
  <c r="BH137"/>
  <c r="BG137"/>
  <c r="BF137"/>
  <c r="T137"/>
  <c r="R137"/>
  <c r="P137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5"/>
  <c r="BH115"/>
  <c r="BG115"/>
  <c r="BF115"/>
  <c r="T115"/>
  <c r="R115"/>
  <c r="P115"/>
  <c r="BI110"/>
  <c r="BH110"/>
  <c r="BG110"/>
  <c r="BF110"/>
  <c r="T110"/>
  <c r="R110"/>
  <c r="P110"/>
  <c r="BI105"/>
  <c r="BH105"/>
  <c r="BG105"/>
  <c r="BF105"/>
  <c r="T105"/>
  <c r="R105"/>
  <c r="P105"/>
  <c r="BI92"/>
  <c r="BH92"/>
  <c r="BG92"/>
  <c r="BF92"/>
  <c r="T92"/>
  <c r="R92"/>
  <c r="P92"/>
  <c r="F83"/>
  <c r="E81"/>
  <c r="F56"/>
  <c r="E54"/>
  <c r="J26"/>
  <c r="E26"/>
  <c r="J59"/>
  <c r="J25"/>
  <c r="J23"/>
  <c r="E23"/>
  <c r="J85"/>
  <c r="J22"/>
  <c r="J20"/>
  <c r="E20"/>
  <c r="F86"/>
  <c r="J19"/>
  <c r="J17"/>
  <c r="E17"/>
  <c r="F85"/>
  <c r="J16"/>
  <c r="J14"/>
  <c r="J83"/>
  <c r="E7"/>
  <c r="E77"/>
  <c i="7" r="J39"/>
  <c r="J38"/>
  <c i="1" r="AY61"/>
  <c i="7" r="J37"/>
  <c i="1" r="AX61"/>
  <c i="7" r="BI212"/>
  <c r="BH212"/>
  <c r="BG212"/>
  <c r="BF212"/>
  <c r="T212"/>
  <c r="R212"/>
  <c r="P212"/>
  <c r="BI207"/>
  <c r="BH207"/>
  <c r="BG207"/>
  <c r="BF207"/>
  <c r="T207"/>
  <c r="R207"/>
  <c r="P207"/>
  <c r="BI205"/>
  <c r="BH205"/>
  <c r="BG205"/>
  <c r="BF205"/>
  <c r="T205"/>
  <c r="R205"/>
  <c r="P205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8"/>
  <c r="BH188"/>
  <c r="BG188"/>
  <c r="BF188"/>
  <c r="T188"/>
  <c r="R188"/>
  <c r="P188"/>
  <c r="BI182"/>
  <c r="BH182"/>
  <c r="BG182"/>
  <c r="BF182"/>
  <c r="T182"/>
  <c r="R182"/>
  <c r="P182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4"/>
  <c r="BH94"/>
  <c r="BG94"/>
  <c r="BF94"/>
  <c r="T94"/>
  <c r="T93"/>
  <c r="R94"/>
  <c r="R93"/>
  <c r="P94"/>
  <c r="P93"/>
  <c r="J87"/>
  <c r="F85"/>
  <c r="E83"/>
  <c r="J58"/>
  <c r="F56"/>
  <c r="E54"/>
  <c r="J26"/>
  <c r="E26"/>
  <c r="J59"/>
  <c r="J25"/>
  <c r="J20"/>
  <c r="E20"/>
  <c r="F59"/>
  <c r="J19"/>
  <c r="J17"/>
  <c r="E17"/>
  <c r="F58"/>
  <c r="J16"/>
  <c r="J14"/>
  <c r="J56"/>
  <c r="E7"/>
  <c r="E79"/>
  <c i="6" r="J39"/>
  <c r="J38"/>
  <c i="1" r="AY60"/>
  <c i="6" r="J37"/>
  <c i="1" r="AX60"/>
  <c i="6" r="BI897"/>
  <c r="BH897"/>
  <c r="BG897"/>
  <c r="BF897"/>
  <c r="T897"/>
  <c r="T896"/>
  <c r="R897"/>
  <c r="R896"/>
  <c r="P897"/>
  <c r="P896"/>
  <c r="BI893"/>
  <c r="BH893"/>
  <c r="BG893"/>
  <c r="BF893"/>
  <c r="T893"/>
  <c r="T892"/>
  <c r="R893"/>
  <c r="R892"/>
  <c r="P893"/>
  <c r="P892"/>
  <c r="BI889"/>
  <c r="BH889"/>
  <c r="BG889"/>
  <c r="BF889"/>
  <c r="T889"/>
  <c r="R889"/>
  <c r="P889"/>
  <c r="BI886"/>
  <c r="BH886"/>
  <c r="BG886"/>
  <c r="BF886"/>
  <c r="T886"/>
  <c r="R886"/>
  <c r="P886"/>
  <c r="BI883"/>
  <c r="BH883"/>
  <c r="BG883"/>
  <c r="BF883"/>
  <c r="T883"/>
  <c r="R883"/>
  <c r="P883"/>
  <c r="BI879"/>
  <c r="BH879"/>
  <c r="BG879"/>
  <c r="BF879"/>
  <c r="T879"/>
  <c r="T878"/>
  <c r="R879"/>
  <c r="R878"/>
  <c r="P879"/>
  <c r="P878"/>
  <c r="BI873"/>
  <c r="BH873"/>
  <c r="BG873"/>
  <c r="BF873"/>
  <c r="T873"/>
  <c r="T872"/>
  <c r="R873"/>
  <c r="R872"/>
  <c r="P873"/>
  <c r="P872"/>
  <c r="BI870"/>
  <c r="BH870"/>
  <c r="BG870"/>
  <c r="BF870"/>
  <c r="T870"/>
  <c r="R870"/>
  <c r="P870"/>
  <c r="BI867"/>
  <c r="BH867"/>
  <c r="BG867"/>
  <c r="BF867"/>
  <c r="T867"/>
  <c r="R867"/>
  <c r="P867"/>
  <c r="BI863"/>
  <c r="BH863"/>
  <c r="BG863"/>
  <c r="BF863"/>
  <c r="T863"/>
  <c r="R863"/>
  <c r="P863"/>
  <c r="BI861"/>
  <c r="BH861"/>
  <c r="BG861"/>
  <c r="BF861"/>
  <c r="T861"/>
  <c r="R861"/>
  <c r="P861"/>
  <c r="BI858"/>
  <c r="BH858"/>
  <c r="BG858"/>
  <c r="BF858"/>
  <c r="T858"/>
  <c r="R858"/>
  <c r="P858"/>
  <c r="BI851"/>
  <c r="BH851"/>
  <c r="BG851"/>
  <c r="BF851"/>
  <c r="T851"/>
  <c r="R851"/>
  <c r="P851"/>
  <c r="BI844"/>
  <c r="BH844"/>
  <c r="BG844"/>
  <c r="BF844"/>
  <c r="T844"/>
  <c r="R844"/>
  <c r="P844"/>
  <c r="BI834"/>
  <c r="BH834"/>
  <c r="BG834"/>
  <c r="BF834"/>
  <c r="T834"/>
  <c r="R834"/>
  <c r="P834"/>
  <c r="BI825"/>
  <c r="BH825"/>
  <c r="BG825"/>
  <c r="BF825"/>
  <c r="T825"/>
  <c r="R825"/>
  <c r="P825"/>
  <c r="BI818"/>
  <c r="BH818"/>
  <c r="BG818"/>
  <c r="BF818"/>
  <c r="T818"/>
  <c r="R818"/>
  <c r="P818"/>
  <c r="BI811"/>
  <c r="BH811"/>
  <c r="BG811"/>
  <c r="BF811"/>
  <c r="T811"/>
  <c r="R811"/>
  <c r="P811"/>
  <c r="BI808"/>
  <c r="BH808"/>
  <c r="BG808"/>
  <c r="BF808"/>
  <c r="T808"/>
  <c r="R808"/>
  <c r="P808"/>
  <c r="BI806"/>
  <c r="BH806"/>
  <c r="BG806"/>
  <c r="BF806"/>
  <c r="T806"/>
  <c r="R806"/>
  <c r="P806"/>
  <c r="BI801"/>
  <c r="BH801"/>
  <c r="BG801"/>
  <c r="BF801"/>
  <c r="T801"/>
  <c r="R801"/>
  <c r="P801"/>
  <c r="BI795"/>
  <c r="BH795"/>
  <c r="BG795"/>
  <c r="BF795"/>
  <c r="T795"/>
  <c r="R795"/>
  <c r="P795"/>
  <c r="BI794"/>
  <c r="BH794"/>
  <c r="BG794"/>
  <c r="BF794"/>
  <c r="T794"/>
  <c r="R794"/>
  <c r="P794"/>
  <c r="BI793"/>
  <c r="BH793"/>
  <c r="BG793"/>
  <c r="BF793"/>
  <c r="T793"/>
  <c r="R793"/>
  <c r="P793"/>
  <c r="BI792"/>
  <c r="BH792"/>
  <c r="BG792"/>
  <c r="BF792"/>
  <c r="T792"/>
  <c r="R792"/>
  <c r="P792"/>
  <c r="BI791"/>
  <c r="BH791"/>
  <c r="BG791"/>
  <c r="BF791"/>
  <c r="T791"/>
  <c r="R791"/>
  <c r="P791"/>
  <c r="BI790"/>
  <c r="BH790"/>
  <c r="BG790"/>
  <c r="BF790"/>
  <c r="T790"/>
  <c r="R790"/>
  <c r="P790"/>
  <c r="BI784"/>
  <c r="BH784"/>
  <c r="BG784"/>
  <c r="BF784"/>
  <c r="T784"/>
  <c r="R784"/>
  <c r="P784"/>
  <c r="BI781"/>
  <c r="BH781"/>
  <c r="BG781"/>
  <c r="BF781"/>
  <c r="T781"/>
  <c r="R781"/>
  <c r="P781"/>
  <c r="BI777"/>
  <c r="BH777"/>
  <c r="BG777"/>
  <c r="BF777"/>
  <c r="T777"/>
  <c r="R777"/>
  <c r="P777"/>
  <c r="BI774"/>
  <c r="BH774"/>
  <c r="BG774"/>
  <c r="BF774"/>
  <c r="T774"/>
  <c r="R774"/>
  <c r="P774"/>
  <c r="BI770"/>
  <c r="BH770"/>
  <c r="BG770"/>
  <c r="BF770"/>
  <c r="T770"/>
  <c r="R770"/>
  <c r="P770"/>
  <c r="BI765"/>
  <c r="BH765"/>
  <c r="BG765"/>
  <c r="BF765"/>
  <c r="T765"/>
  <c r="R765"/>
  <c r="P765"/>
  <c r="BI758"/>
  <c r="BH758"/>
  <c r="BG758"/>
  <c r="BF758"/>
  <c r="T758"/>
  <c r="R758"/>
  <c r="P758"/>
  <c r="BI753"/>
  <c r="BH753"/>
  <c r="BG753"/>
  <c r="BF753"/>
  <c r="T753"/>
  <c r="R753"/>
  <c r="P753"/>
  <c r="BI751"/>
  <c r="BH751"/>
  <c r="BG751"/>
  <c r="BF751"/>
  <c r="T751"/>
  <c r="R751"/>
  <c r="P751"/>
  <c r="BI750"/>
  <c r="BH750"/>
  <c r="BG750"/>
  <c r="BF750"/>
  <c r="T750"/>
  <c r="R750"/>
  <c r="P750"/>
  <c r="BI748"/>
  <c r="BH748"/>
  <c r="BG748"/>
  <c r="BF748"/>
  <c r="T748"/>
  <c r="R748"/>
  <c r="P748"/>
  <c r="BI746"/>
  <c r="BH746"/>
  <c r="BG746"/>
  <c r="BF746"/>
  <c r="T746"/>
  <c r="R746"/>
  <c r="P746"/>
  <c r="BI745"/>
  <c r="BH745"/>
  <c r="BG745"/>
  <c r="BF745"/>
  <c r="T745"/>
  <c r="R745"/>
  <c r="P745"/>
  <c r="BI743"/>
  <c r="BH743"/>
  <c r="BG743"/>
  <c r="BF743"/>
  <c r="T743"/>
  <c r="R743"/>
  <c r="P743"/>
  <c r="BI739"/>
  <c r="BH739"/>
  <c r="BG739"/>
  <c r="BF739"/>
  <c r="T739"/>
  <c r="R739"/>
  <c r="P739"/>
  <c r="BI736"/>
  <c r="BH736"/>
  <c r="BG736"/>
  <c r="BF736"/>
  <c r="T736"/>
  <c r="R736"/>
  <c r="P736"/>
  <c r="BI729"/>
  <c r="BH729"/>
  <c r="BG729"/>
  <c r="BF729"/>
  <c r="T729"/>
  <c r="R729"/>
  <c r="P729"/>
  <c r="BI727"/>
  <c r="BH727"/>
  <c r="BG727"/>
  <c r="BF727"/>
  <c r="T727"/>
  <c r="R727"/>
  <c r="P727"/>
  <c r="BI722"/>
  <c r="BH722"/>
  <c r="BG722"/>
  <c r="BF722"/>
  <c r="T722"/>
  <c r="T721"/>
  <c r="R722"/>
  <c r="R721"/>
  <c r="P722"/>
  <c r="P721"/>
  <c r="BI718"/>
  <c r="BH718"/>
  <c r="BG718"/>
  <c r="BF718"/>
  <c r="T718"/>
  <c r="R718"/>
  <c r="P718"/>
  <c r="BI715"/>
  <c r="BH715"/>
  <c r="BG715"/>
  <c r="BF715"/>
  <c r="T715"/>
  <c r="R715"/>
  <c r="P715"/>
  <c r="BI710"/>
  <c r="BH710"/>
  <c r="BG710"/>
  <c r="BF710"/>
  <c r="T710"/>
  <c r="R710"/>
  <c r="P710"/>
  <c r="BI704"/>
  <c r="BH704"/>
  <c r="BG704"/>
  <c r="BF704"/>
  <c r="T704"/>
  <c r="R704"/>
  <c r="P704"/>
  <c r="BI700"/>
  <c r="BH700"/>
  <c r="BG700"/>
  <c r="BF700"/>
  <c r="T700"/>
  <c r="T699"/>
  <c r="R700"/>
  <c r="R699"/>
  <c r="P700"/>
  <c r="P699"/>
  <c r="BI698"/>
  <c r="BH698"/>
  <c r="BG698"/>
  <c r="BF698"/>
  <c r="T698"/>
  <c r="R698"/>
  <c r="P698"/>
  <c r="BI696"/>
  <c r="BH696"/>
  <c r="BG696"/>
  <c r="BF696"/>
  <c r="T696"/>
  <c r="R696"/>
  <c r="P696"/>
  <c r="BI691"/>
  <c r="BH691"/>
  <c r="BG691"/>
  <c r="BF691"/>
  <c r="T691"/>
  <c r="R691"/>
  <c r="P691"/>
  <c r="BI685"/>
  <c r="BH685"/>
  <c r="BG685"/>
  <c r="BF685"/>
  <c r="T685"/>
  <c r="R685"/>
  <c r="P685"/>
  <c r="BI681"/>
  <c r="BH681"/>
  <c r="BG681"/>
  <c r="BF681"/>
  <c r="T681"/>
  <c r="R681"/>
  <c r="P681"/>
  <c r="BI677"/>
  <c r="BH677"/>
  <c r="BG677"/>
  <c r="BF677"/>
  <c r="T677"/>
  <c r="R677"/>
  <c r="P677"/>
  <c r="BI675"/>
  <c r="BH675"/>
  <c r="BG675"/>
  <c r="BF675"/>
  <c r="T675"/>
  <c r="R675"/>
  <c r="P675"/>
  <c r="BI673"/>
  <c r="BH673"/>
  <c r="BG673"/>
  <c r="BF673"/>
  <c r="T673"/>
  <c r="R673"/>
  <c r="P673"/>
  <c r="BI668"/>
  <c r="BH668"/>
  <c r="BG668"/>
  <c r="BF668"/>
  <c r="T668"/>
  <c r="R668"/>
  <c r="P668"/>
  <c r="BI666"/>
  <c r="BH666"/>
  <c r="BG666"/>
  <c r="BF666"/>
  <c r="T666"/>
  <c r="R666"/>
  <c r="P666"/>
  <c r="BI662"/>
  <c r="BH662"/>
  <c r="BG662"/>
  <c r="BF662"/>
  <c r="T662"/>
  <c r="R662"/>
  <c r="P662"/>
  <c r="BI658"/>
  <c r="BH658"/>
  <c r="BG658"/>
  <c r="BF658"/>
  <c r="T658"/>
  <c r="R658"/>
  <c r="P658"/>
  <c r="BI655"/>
  <c r="BH655"/>
  <c r="BG655"/>
  <c r="BF655"/>
  <c r="T655"/>
  <c r="R655"/>
  <c r="P655"/>
  <c r="BI652"/>
  <c r="BH652"/>
  <c r="BG652"/>
  <c r="BF652"/>
  <c r="T652"/>
  <c r="R652"/>
  <c r="P652"/>
  <c r="BI646"/>
  <c r="BH646"/>
  <c r="BG646"/>
  <c r="BF646"/>
  <c r="T646"/>
  <c r="R646"/>
  <c r="P646"/>
  <c r="BI640"/>
  <c r="BH640"/>
  <c r="BG640"/>
  <c r="BF640"/>
  <c r="T640"/>
  <c r="R640"/>
  <c r="P640"/>
  <c r="BI636"/>
  <c r="BH636"/>
  <c r="BG636"/>
  <c r="BF636"/>
  <c r="T636"/>
  <c r="R636"/>
  <c r="P636"/>
  <c r="BI630"/>
  <c r="BH630"/>
  <c r="BG630"/>
  <c r="BF630"/>
  <c r="T630"/>
  <c r="R630"/>
  <c r="P630"/>
  <c r="BI626"/>
  <c r="BH626"/>
  <c r="BG626"/>
  <c r="BF626"/>
  <c r="T626"/>
  <c r="R626"/>
  <c r="P626"/>
  <c r="BI620"/>
  <c r="BH620"/>
  <c r="BG620"/>
  <c r="BF620"/>
  <c r="T620"/>
  <c r="R620"/>
  <c r="P620"/>
  <c r="BI619"/>
  <c r="BH619"/>
  <c r="BG619"/>
  <c r="BF619"/>
  <c r="T619"/>
  <c r="R619"/>
  <c r="P619"/>
  <c r="BI616"/>
  <c r="BH616"/>
  <c r="BG616"/>
  <c r="BF616"/>
  <c r="T616"/>
  <c r="R616"/>
  <c r="P616"/>
  <c r="BI612"/>
  <c r="BH612"/>
  <c r="BG612"/>
  <c r="BF612"/>
  <c r="T612"/>
  <c r="R612"/>
  <c r="P612"/>
  <c r="BI610"/>
  <c r="BH610"/>
  <c r="BG610"/>
  <c r="BF610"/>
  <c r="T610"/>
  <c r="R610"/>
  <c r="P610"/>
  <c r="BI609"/>
  <c r="BH609"/>
  <c r="BG609"/>
  <c r="BF609"/>
  <c r="T609"/>
  <c r="R609"/>
  <c r="P609"/>
  <c r="BI603"/>
  <c r="BH603"/>
  <c r="BG603"/>
  <c r="BF603"/>
  <c r="T603"/>
  <c r="R603"/>
  <c r="P603"/>
  <c r="BI598"/>
  <c r="BH598"/>
  <c r="BG598"/>
  <c r="BF598"/>
  <c r="T598"/>
  <c r="R598"/>
  <c r="P598"/>
  <c r="BI591"/>
  <c r="BH591"/>
  <c r="BG591"/>
  <c r="BF591"/>
  <c r="T591"/>
  <c r="R591"/>
  <c r="P591"/>
  <c r="BI588"/>
  <c r="BH588"/>
  <c r="BG588"/>
  <c r="BF588"/>
  <c r="T588"/>
  <c r="R588"/>
  <c r="P588"/>
  <c r="BI585"/>
  <c r="BH585"/>
  <c r="BG585"/>
  <c r="BF585"/>
  <c r="T585"/>
  <c r="R585"/>
  <c r="P585"/>
  <c r="BI579"/>
  <c r="BH579"/>
  <c r="BG579"/>
  <c r="BF579"/>
  <c r="T579"/>
  <c r="R579"/>
  <c r="P579"/>
  <c r="BI578"/>
  <c r="BH578"/>
  <c r="BG578"/>
  <c r="BF578"/>
  <c r="T578"/>
  <c r="R578"/>
  <c r="P578"/>
  <c r="BI575"/>
  <c r="BH575"/>
  <c r="BG575"/>
  <c r="BF575"/>
  <c r="T575"/>
  <c r="R575"/>
  <c r="P575"/>
  <c r="BI571"/>
  <c r="BH571"/>
  <c r="BG571"/>
  <c r="BF571"/>
  <c r="T571"/>
  <c r="R571"/>
  <c r="P571"/>
  <c r="BI568"/>
  <c r="BH568"/>
  <c r="BG568"/>
  <c r="BF568"/>
  <c r="T568"/>
  <c r="R568"/>
  <c r="P568"/>
  <c r="BI562"/>
  <c r="BH562"/>
  <c r="BG562"/>
  <c r="BF562"/>
  <c r="T562"/>
  <c r="R562"/>
  <c r="P562"/>
  <c r="BI559"/>
  <c r="BH559"/>
  <c r="BG559"/>
  <c r="BF559"/>
  <c r="T559"/>
  <c r="R559"/>
  <c r="P559"/>
  <c r="BI556"/>
  <c r="BH556"/>
  <c r="BG556"/>
  <c r="BF556"/>
  <c r="T556"/>
  <c r="R556"/>
  <c r="P556"/>
  <c r="BI550"/>
  <c r="BH550"/>
  <c r="BG550"/>
  <c r="BF550"/>
  <c r="T550"/>
  <c r="R550"/>
  <c r="P550"/>
  <c r="BI549"/>
  <c r="BH549"/>
  <c r="BG549"/>
  <c r="BF549"/>
  <c r="T549"/>
  <c r="R549"/>
  <c r="P549"/>
  <c r="BI546"/>
  <c r="BH546"/>
  <c r="BG546"/>
  <c r="BF546"/>
  <c r="T546"/>
  <c r="R546"/>
  <c r="P546"/>
  <c r="BI542"/>
  <c r="BH542"/>
  <c r="BG542"/>
  <c r="BF542"/>
  <c r="T542"/>
  <c r="R542"/>
  <c r="P542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30"/>
  <c r="BH530"/>
  <c r="BG530"/>
  <c r="BF530"/>
  <c r="T530"/>
  <c r="R530"/>
  <c r="P530"/>
  <c r="BI526"/>
  <c r="BH526"/>
  <c r="BG526"/>
  <c r="BF526"/>
  <c r="T526"/>
  <c r="R526"/>
  <c r="P526"/>
  <c r="BI522"/>
  <c r="BH522"/>
  <c r="BG522"/>
  <c r="BF522"/>
  <c r="T522"/>
  <c r="R522"/>
  <c r="P522"/>
  <c r="BI518"/>
  <c r="BH518"/>
  <c r="BG518"/>
  <c r="BF518"/>
  <c r="T518"/>
  <c r="R518"/>
  <c r="P518"/>
  <c r="BI514"/>
  <c r="BH514"/>
  <c r="BG514"/>
  <c r="BF514"/>
  <c r="T514"/>
  <c r="R514"/>
  <c r="P514"/>
  <c r="BI510"/>
  <c r="BH510"/>
  <c r="BG510"/>
  <c r="BF510"/>
  <c r="T510"/>
  <c r="R510"/>
  <c r="P510"/>
  <c r="BI506"/>
  <c r="BH506"/>
  <c r="BG506"/>
  <c r="BF506"/>
  <c r="T506"/>
  <c r="R506"/>
  <c r="P506"/>
  <c r="BI502"/>
  <c r="BH502"/>
  <c r="BG502"/>
  <c r="BF502"/>
  <c r="T502"/>
  <c r="R502"/>
  <c r="P502"/>
  <c r="BI498"/>
  <c r="BH498"/>
  <c r="BG498"/>
  <c r="BF498"/>
  <c r="T498"/>
  <c r="R498"/>
  <c r="P498"/>
  <c r="BI494"/>
  <c r="BH494"/>
  <c r="BG494"/>
  <c r="BF494"/>
  <c r="T494"/>
  <c r="R494"/>
  <c r="P494"/>
  <c r="BI490"/>
  <c r="BH490"/>
  <c r="BG490"/>
  <c r="BF490"/>
  <c r="T490"/>
  <c r="R490"/>
  <c r="P490"/>
  <c r="BI486"/>
  <c r="BH486"/>
  <c r="BG486"/>
  <c r="BF486"/>
  <c r="T486"/>
  <c r="R486"/>
  <c r="P486"/>
  <c r="BI482"/>
  <c r="BH482"/>
  <c r="BG482"/>
  <c r="BF482"/>
  <c r="T482"/>
  <c r="R482"/>
  <c r="P482"/>
  <c r="BI474"/>
  <c r="BH474"/>
  <c r="BG474"/>
  <c r="BF474"/>
  <c r="T474"/>
  <c r="R474"/>
  <c r="P474"/>
  <c r="BI471"/>
  <c r="BH471"/>
  <c r="BG471"/>
  <c r="BF471"/>
  <c r="T471"/>
  <c r="R471"/>
  <c r="P471"/>
  <c r="BI466"/>
  <c r="BH466"/>
  <c r="BG466"/>
  <c r="BF466"/>
  <c r="T466"/>
  <c r="R466"/>
  <c r="P466"/>
  <c r="BI464"/>
  <c r="BH464"/>
  <c r="BG464"/>
  <c r="BF464"/>
  <c r="T464"/>
  <c r="R464"/>
  <c r="P464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6"/>
  <c r="BH446"/>
  <c r="BG446"/>
  <c r="BF446"/>
  <c r="T446"/>
  <c r="R446"/>
  <c r="P446"/>
  <c r="BI442"/>
  <c r="BH442"/>
  <c r="BG442"/>
  <c r="BF442"/>
  <c r="T442"/>
  <c r="R442"/>
  <c r="P442"/>
  <c r="BI438"/>
  <c r="BH438"/>
  <c r="BG438"/>
  <c r="BF438"/>
  <c r="T438"/>
  <c r="R438"/>
  <c r="P438"/>
  <c r="BI436"/>
  <c r="BH436"/>
  <c r="BG436"/>
  <c r="BF436"/>
  <c r="T436"/>
  <c r="R436"/>
  <c r="P436"/>
  <c r="BI432"/>
  <c r="BH432"/>
  <c r="BG432"/>
  <c r="BF432"/>
  <c r="T432"/>
  <c r="R432"/>
  <c r="P432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08"/>
  <c r="BH408"/>
  <c r="BG408"/>
  <c r="BF408"/>
  <c r="T408"/>
  <c r="R408"/>
  <c r="P408"/>
  <c r="BI403"/>
  <c r="BH403"/>
  <c r="BG403"/>
  <c r="BF403"/>
  <c r="T403"/>
  <c r="R403"/>
  <c r="P403"/>
  <c r="BI399"/>
  <c r="BH399"/>
  <c r="BG399"/>
  <c r="BF399"/>
  <c r="T399"/>
  <c r="R399"/>
  <c r="P399"/>
  <c r="BI396"/>
  <c r="BH396"/>
  <c r="BG396"/>
  <c r="BF396"/>
  <c r="T396"/>
  <c r="R396"/>
  <c r="P396"/>
  <c r="BI389"/>
  <c r="BH389"/>
  <c r="BG389"/>
  <c r="BF389"/>
  <c r="T389"/>
  <c r="R389"/>
  <c r="P389"/>
  <c r="BI383"/>
  <c r="BH383"/>
  <c r="BG383"/>
  <c r="BF383"/>
  <c r="T383"/>
  <c r="R383"/>
  <c r="P383"/>
  <c r="BI377"/>
  <c r="BH377"/>
  <c r="BG377"/>
  <c r="BF377"/>
  <c r="T377"/>
  <c r="R377"/>
  <c r="P377"/>
  <c r="BI373"/>
  <c r="BH373"/>
  <c r="BG373"/>
  <c r="BF373"/>
  <c r="T373"/>
  <c r="R373"/>
  <c r="P373"/>
  <c r="BI370"/>
  <c r="BH370"/>
  <c r="BG370"/>
  <c r="BF370"/>
  <c r="T370"/>
  <c r="R370"/>
  <c r="P370"/>
  <c r="BI366"/>
  <c r="BH366"/>
  <c r="BG366"/>
  <c r="BF366"/>
  <c r="T366"/>
  <c r="R366"/>
  <c r="P366"/>
  <c r="BI360"/>
  <c r="BH360"/>
  <c r="BG360"/>
  <c r="BF360"/>
  <c r="T360"/>
  <c r="R360"/>
  <c r="P360"/>
  <c r="BI356"/>
  <c r="BH356"/>
  <c r="BG356"/>
  <c r="BF356"/>
  <c r="T356"/>
  <c r="R356"/>
  <c r="P356"/>
  <c r="BI350"/>
  <c r="BH350"/>
  <c r="BG350"/>
  <c r="BF350"/>
  <c r="T350"/>
  <c r="R350"/>
  <c r="P350"/>
  <c r="BI346"/>
  <c r="BH346"/>
  <c r="BG346"/>
  <c r="BF346"/>
  <c r="T346"/>
  <c r="R346"/>
  <c r="P346"/>
  <c r="BI341"/>
  <c r="BH341"/>
  <c r="BG341"/>
  <c r="BF341"/>
  <c r="T341"/>
  <c r="R341"/>
  <c r="P341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2"/>
  <c r="BH292"/>
  <c r="BG292"/>
  <c r="BF292"/>
  <c r="T292"/>
  <c r="R292"/>
  <c r="P292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68"/>
  <c r="BH268"/>
  <c r="BG268"/>
  <c r="BF268"/>
  <c r="T268"/>
  <c r="R268"/>
  <c r="P268"/>
  <c r="BI263"/>
  <c r="BH263"/>
  <c r="BG263"/>
  <c r="BF263"/>
  <c r="T263"/>
  <c r="R263"/>
  <c r="P263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2"/>
  <c r="BH192"/>
  <c r="BG192"/>
  <c r="BF192"/>
  <c r="T192"/>
  <c r="R192"/>
  <c r="P192"/>
  <c r="BI185"/>
  <c r="BH185"/>
  <c r="BG185"/>
  <c r="BF185"/>
  <c r="T185"/>
  <c r="R185"/>
  <c r="P185"/>
  <c r="BI181"/>
  <c r="BH181"/>
  <c r="BG181"/>
  <c r="BF181"/>
  <c r="T181"/>
  <c r="R181"/>
  <c r="P181"/>
  <c r="BI176"/>
  <c r="BH176"/>
  <c r="BG176"/>
  <c r="BF176"/>
  <c r="T176"/>
  <c r="R176"/>
  <c r="P176"/>
  <c r="BI169"/>
  <c r="BH169"/>
  <c r="BG169"/>
  <c r="BF169"/>
  <c r="T169"/>
  <c r="R169"/>
  <c r="P169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24"/>
  <c r="BH124"/>
  <c r="BG124"/>
  <c r="BF124"/>
  <c r="T124"/>
  <c r="R124"/>
  <c r="P124"/>
  <c r="BI115"/>
  <c r="BH115"/>
  <c r="BG115"/>
  <c r="BF115"/>
  <c r="T115"/>
  <c r="R115"/>
  <c r="P115"/>
  <c r="BI108"/>
  <c r="BH108"/>
  <c r="BG108"/>
  <c r="BF108"/>
  <c r="T108"/>
  <c r="R108"/>
  <c r="P108"/>
  <c r="J102"/>
  <c r="F101"/>
  <c r="F99"/>
  <c r="E97"/>
  <c r="J59"/>
  <c r="F58"/>
  <c r="F56"/>
  <c r="E54"/>
  <c r="J23"/>
  <c r="E23"/>
  <c r="J101"/>
  <c r="J22"/>
  <c r="J20"/>
  <c r="E20"/>
  <c r="F102"/>
  <c r="J19"/>
  <c r="J14"/>
  <c r="J99"/>
  <c r="E7"/>
  <c r="E93"/>
  <c i="5" r="J39"/>
  <c r="J38"/>
  <c i="1" r="AY59"/>
  <c i="5" r="J37"/>
  <c i="1" r="AX59"/>
  <c i="5" r="BI1351"/>
  <c r="BH1351"/>
  <c r="BG1351"/>
  <c r="BF1351"/>
  <c r="T1351"/>
  <c r="T1350"/>
  <c r="R1351"/>
  <c r="R1350"/>
  <c r="P1351"/>
  <c r="P1350"/>
  <c r="BI1347"/>
  <c r="BH1347"/>
  <c r="BG1347"/>
  <c r="BF1347"/>
  <c r="T1347"/>
  <c r="T1346"/>
  <c r="R1347"/>
  <c r="R1346"/>
  <c r="P1347"/>
  <c r="P1346"/>
  <c r="BI1343"/>
  <c r="BH1343"/>
  <c r="BG1343"/>
  <c r="BF1343"/>
  <c r="T1343"/>
  <c r="R1343"/>
  <c r="P1343"/>
  <c r="BI1340"/>
  <c r="BH1340"/>
  <c r="BG1340"/>
  <c r="BF1340"/>
  <c r="T1340"/>
  <c r="R1340"/>
  <c r="P1340"/>
  <c r="BI1337"/>
  <c r="BH1337"/>
  <c r="BG1337"/>
  <c r="BF1337"/>
  <c r="T1337"/>
  <c r="R1337"/>
  <c r="P1337"/>
  <c r="BI1333"/>
  <c r="BH1333"/>
  <c r="BG1333"/>
  <c r="BF1333"/>
  <c r="T1333"/>
  <c r="T1332"/>
  <c r="R1333"/>
  <c r="R1332"/>
  <c r="P1333"/>
  <c r="P1332"/>
  <c r="BI1327"/>
  <c r="BH1327"/>
  <c r="BG1327"/>
  <c r="BF1327"/>
  <c r="T1327"/>
  <c r="T1326"/>
  <c r="R1327"/>
  <c r="R1326"/>
  <c r="P1327"/>
  <c r="P1326"/>
  <c r="BI1324"/>
  <c r="BH1324"/>
  <c r="BG1324"/>
  <c r="BF1324"/>
  <c r="T1324"/>
  <c r="R1324"/>
  <c r="P1324"/>
  <c r="BI1321"/>
  <c r="BH1321"/>
  <c r="BG1321"/>
  <c r="BF1321"/>
  <c r="T1321"/>
  <c r="R1321"/>
  <c r="P1321"/>
  <c r="BI1317"/>
  <c r="BH1317"/>
  <c r="BG1317"/>
  <c r="BF1317"/>
  <c r="T1317"/>
  <c r="R1317"/>
  <c r="P1317"/>
  <c r="BI1315"/>
  <c r="BH1315"/>
  <c r="BG1315"/>
  <c r="BF1315"/>
  <c r="T1315"/>
  <c r="R1315"/>
  <c r="P1315"/>
  <c r="BI1312"/>
  <c r="BH1312"/>
  <c r="BG1312"/>
  <c r="BF1312"/>
  <c r="T1312"/>
  <c r="R1312"/>
  <c r="P1312"/>
  <c r="BI1305"/>
  <c r="BH1305"/>
  <c r="BG1305"/>
  <c r="BF1305"/>
  <c r="T1305"/>
  <c r="R1305"/>
  <c r="P1305"/>
  <c r="BI1298"/>
  <c r="BH1298"/>
  <c r="BG1298"/>
  <c r="BF1298"/>
  <c r="T1298"/>
  <c r="R1298"/>
  <c r="P1298"/>
  <c r="BI1289"/>
  <c r="BH1289"/>
  <c r="BG1289"/>
  <c r="BF1289"/>
  <c r="T1289"/>
  <c r="R1289"/>
  <c r="P1289"/>
  <c r="BI1282"/>
  <c r="BH1282"/>
  <c r="BG1282"/>
  <c r="BF1282"/>
  <c r="T1282"/>
  <c r="R1282"/>
  <c r="P1282"/>
  <c r="BI1274"/>
  <c r="BH1274"/>
  <c r="BG1274"/>
  <c r="BF1274"/>
  <c r="T1274"/>
  <c r="R1274"/>
  <c r="P1274"/>
  <c r="BI1262"/>
  <c r="BH1262"/>
  <c r="BG1262"/>
  <c r="BF1262"/>
  <c r="T1262"/>
  <c r="R1262"/>
  <c r="P1262"/>
  <c r="BI1251"/>
  <c r="BH1251"/>
  <c r="BG1251"/>
  <c r="BF1251"/>
  <c r="T1251"/>
  <c r="R1251"/>
  <c r="P1251"/>
  <c r="BI1242"/>
  <c r="BH1242"/>
  <c r="BG1242"/>
  <c r="BF1242"/>
  <c r="T1242"/>
  <c r="R1242"/>
  <c r="P1242"/>
  <c r="BI1240"/>
  <c r="BH1240"/>
  <c r="BG1240"/>
  <c r="BF1240"/>
  <c r="T1240"/>
  <c r="R1240"/>
  <c r="P1240"/>
  <c r="BI1238"/>
  <c r="BH1238"/>
  <c r="BG1238"/>
  <c r="BF1238"/>
  <c r="T1238"/>
  <c r="R1238"/>
  <c r="P1238"/>
  <c r="BI1236"/>
  <c r="BH1236"/>
  <c r="BG1236"/>
  <c r="BF1236"/>
  <c r="T1236"/>
  <c r="R1236"/>
  <c r="P1236"/>
  <c r="BI1234"/>
  <c r="BH1234"/>
  <c r="BG1234"/>
  <c r="BF1234"/>
  <c r="T1234"/>
  <c r="R1234"/>
  <c r="P1234"/>
  <c r="BI1228"/>
  <c r="BH1228"/>
  <c r="BG1228"/>
  <c r="BF1228"/>
  <c r="T1228"/>
  <c r="R1228"/>
  <c r="P1228"/>
  <c r="BI1222"/>
  <c r="BH1222"/>
  <c r="BG1222"/>
  <c r="BF1222"/>
  <c r="T1222"/>
  <c r="R1222"/>
  <c r="P1222"/>
  <c r="BI1216"/>
  <c r="BH1216"/>
  <c r="BG1216"/>
  <c r="BF1216"/>
  <c r="T1216"/>
  <c r="R1216"/>
  <c r="P1216"/>
  <c r="BI1210"/>
  <c r="BH1210"/>
  <c r="BG1210"/>
  <c r="BF1210"/>
  <c r="T1210"/>
  <c r="R1210"/>
  <c r="P1210"/>
  <c r="BI1203"/>
  <c r="BH1203"/>
  <c r="BG1203"/>
  <c r="BF1203"/>
  <c r="T1203"/>
  <c r="R1203"/>
  <c r="P1203"/>
  <c r="BI1201"/>
  <c r="BH1201"/>
  <c r="BG1201"/>
  <c r="BF1201"/>
  <c r="T1201"/>
  <c r="R1201"/>
  <c r="P1201"/>
  <c r="BI1199"/>
  <c r="BH1199"/>
  <c r="BG1199"/>
  <c r="BF1199"/>
  <c r="T1199"/>
  <c r="R1199"/>
  <c r="P1199"/>
  <c r="BI1196"/>
  <c r="BH1196"/>
  <c r="BG1196"/>
  <c r="BF1196"/>
  <c r="T1196"/>
  <c r="R1196"/>
  <c r="P1196"/>
  <c r="BI1192"/>
  <c r="BH1192"/>
  <c r="BG1192"/>
  <c r="BF1192"/>
  <c r="T1192"/>
  <c r="R1192"/>
  <c r="P1192"/>
  <c r="BI1189"/>
  <c r="BH1189"/>
  <c r="BG1189"/>
  <c r="BF1189"/>
  <c r="T1189"/>
  <c r="R1189"/>
  <c r="P1189"/>
  <c r="BI1186"/>
  <c r="BH1186"/>
  <c r="BG1186"/>
  <c r="BF1186"/>
  <c r="T1186"/>
  <c r="R1186"/>
  <c r="P1186"/>
  <c r="BI1182"/>
  <c r="BH1182"/>
  <c r="BG1182"/>
  <c r="BF1182"/>
  <c r="T1182"/>
  <c r="R1182"/>
  <c r="P1182"/>
  <c r="BI1177"/>
  <c r="BH1177"/>
  <c r="BG1177"/>
  <c r="BF1177"/>
  <c r="T1177"/>
  <c r="R1177"/>
  <c r="P1177"/>
  <c r="BI1168"/>
  <c r="BH1168"/>
  <c r="BG1168"/>
  <c r="BF1168"/>
  <c r="T1168"/>
  <c r="R1168"/>
  <c r="P1168"/>
  <c r="BI1161"/>
  <c r="BH1161"/>
  <c r="BG1161"/>
  <c r="BF1161"/>
  <c r="T1161"/>
  <c r="R1161"/>
  <c r="P1161"/>
  <c r="BI1159"/>
  <c r="BH1159"/>
  <c r="BG1159"/>
  <c r="BF1159"/>
  <c r="T1159"/>
  <c r="R1159"/>
  <c r="P1159"/>
  <c r="BI1157"/>
  <c r="BH1157"/>
  <c r="BG1157"/>
  <c r="BF1157"/>
  <c r="T1157"/>
  <c r="R1157"/>
  <c r="P1157"/>
  <c r="BI1152"/>
  <c r="BH1152"/>
  <c r="BG1152"/>
  <c r="BF1152"/>
  <c r="T1152"/>
  <c r="R1152"/>
  <c r="P1152"/>
  <c r="BI1148"/>
  <c r="BH1148"/>
  <c r="BG1148"/>
  <c r="BF1148"/>
  <c r="T1148"/>
  <c r="R1148"/>
  <c r="P1148"/>
  <c r="BI1141"/>
  <c r="BH1141"/>
  <c r="BG1141"/>
  <c r="BF1141"/>
  <c r="T1141"/>
  <c r="R1141"/>
  <c r="P1141"/>
  <c r="BI1140"/>
  <c r="BH1140"/>
  <c r="BG1140"/>
  <c r="BF1140"/>
  <c r="T1140"/>
  <c r="R1140"/>
  <c r="P1140"/>
  <c r="BI1136"/>
  <c r="BH1136"/>
  <c r="BG1136"/>
  <c r="BF1136"/>
  <c r="T1136"/>
  <c r="R1136"/>
  <c r="P1136"/>
  <c r="BI1132"/>
  <c r="BH1132"/>
  <c r="BG1132"/>
  <c r="BF1132"/>
  <c r="T1132"/>
  <c r="R1132"/>
  <c r="P1132"/>
  <c r="BI1128"/>
  <c r="BH1128"/>
  <c r="BG1128"/>
  <c r="BF1128"/>
  <c r="T1128"/>
  <c r="R1128"/>
  <c r="P1128"/>
  <c r="BI1124"/>
  <c r="BH1124"/>
  <c r="BG1124"/>
  <c r="BF1124"/>
  <c r="T1124"/>
  <c r="R1124"/>
  <c r="P1124"/>
  <c r="BI1120"/>
  <c r="BH1120"/>
  <c r="BG1120"/>
  <c r="BF1120"/>
  <c r="T1120"/>
  <c r="R1120"/>
  <c r="P1120"/>
  <c r="BI1112"/>
  <c r="BH1112"/>
  <c r="BG1112"/>
  <c r="BF1112"/>
  <c r="T1112"/>
  <c r="R1112"/>
  <c r="P1112"/>
  <c r="BI1109"/>
  <c r="BH1109"/>
  <c r="BG1109"/>
  <c r="BF1109"/>
  <c r="T1109"/>
  <c r="R1109"/>
  <c r="P1109"/>
  <c r="BI1104"/>
  <c r="BH1104"/>
  <c r="BG1104"/>
  <c r="BF1104"/>
  <c r="T1104"/>
  <c r="T1103"/>
  <c r="R1104"/>
  <c r="R1103"/>
  <c r="P1104"/>
  <c r="P1103"/>
  <c r="BI1100"/>
  <c r="BH1100"/>
  <c r="BG1100"/>
  <c r="BF1100"/>
  <c r="T1100"/>
  <c r="R1100"/>
  <c r="P1100"/>
  <c r="BI1097"/>
  <c r="BH1097"/>
  <c r="BG1097"/>
  <c r="BF1097"/>
  <c r="T1097"/>
  <c r="R1097"/>
  <c r="P1097"/>
  <c r="BI1092"/>
  <c r="BH1092"/>
  <c r="BG1092"/>
  <c r="BF1092"/>
  <c r="T1092"/>
  <c r="R1092"/>
  <c r="P1092"/>
  <c r="BI1086"/>
  <c r="BH1086"/>
  <c r="BG1086"/>
  <c r="BF1086"/>
  <c r="T1086"/>
  <c r="R1086"/>
  <c r="P1086"/>
  <c r="BI1082"/>
  <c r="BH1082"/>
  <c r="BG1082"/>
  <c r="BF1082"/>
  <c r="T1082"/>
  <c r="R1082"/>
  <c r="P1082"/>
  <c r="BI1079"/>
  <c r="BH1079"/>
  <c r="BG1079"/>
  <c r="BF1079"/>
  <c r="T1079"/>
  <c r="R1079"/>
  <c r="P1079"/>
  <c r="BI1076"/>
  <c r="BH1076"/>
  <c r="BG1076"/>
  <c r="BF1076"/>
  <c r="T1076"/>
  <c r="R1076"/>
  <c r="P1076"/>
  <c r="BI1069"/>
  <c r="BH1069"/>
  <c r="BG1069"/>
  <c r="BF1069"/>
  <c r="T1069"/>
  <c r="R1069"/>
  <c r="P1069"/>
  <c r="BI1063"/>
  <c r="BH1063"/>
  <c r="BG1063"/>
  <c r="BF1063"/>
  <c r="T1063"/>
  <c r="R1063"/>
  <c r="P1063"/>
  <c r="BI1054"/>
  <c r="BH1054"/>
  <c r="BG1054"/>
  <c r="BF1054"/>
  <c r="T1054"/>
  <c r="R1054"/>
  <c r="P1054"/>
  <c r="BI1047"/>
  <c r="BH1047"/>
  <c r="BG1047"/>
  <c r="BF1047"/>
  <c r="T1047"/>
  <c r="R1047"/>
  <c r="P1047"/>
  <c r="BI1041"/>
  <c r="BH1041"/>
  <c r="BG1041"/>
  <c r="BF1041"/>
  <c r="T1041"/>
  <c r="R1041"/>
  <c r="P1041"/>
  <c r="BI1040"/>
  <c r="BH1040"/>
  <c r="BG1040"/>
  <c r="BF1040"/>
  <c r="T1040"/>
  <c r="R1040"/>
  <c r="P1040"/>
  <c r="BI1037"/>
  <c r="BH1037"/>
  <c r="BG1037"/>
  <c r="BF1037"/>
  <c r="T1037"/>
  <c r="R1037"/>
  <c r="P1037"/>
  <c r="BI1034"/>
  <c r="BH1034"/>
  <c r="BG1034"/>
  <c r="BF1034"/>
  <c r="T1034"/>
  <c r="R1034"/>
  <c r="P1034"/>
  <c r="BI1031"/>
  <c r="BH1031"/>
  <c r="BG1031"/>
  <c r="BF1031"/>
  <c r="T1031"/>
  <c r="R1031"/>
  <c r="P1031"/>
  <c r="BI1028"/>
  <c r="BH1028"/>
  <c r="BG1028"/>
  <c r="BF1028"/>
  <c r="T1028"/>
  <c r="R1028"/>
  <c r="P1028"/>
  <c r="BI1025"/>
  <c r="BH1025"/>
  <c r="BG1025"/>
  <c r="BF1025"/>
  <c r="T1025"/>
  <c r="R1025"/>
  <c r="P1025"/>
  <c r="BI1022"/>
  <c r="BH1022"/>
  <c r="BG1022"/>
  <c r="BF1022"/>
  <c r="T1022"/>
  <c r="R1022"/>
  <c r="P1022"/>
  <c r="BI1021"/>
  <c r="BH1021"/>
  <c r="BG1021"/>
  <c r="BF1021"/>
  <c r="T1021"/>
  <c r="R1021"/>
  <c r="P1021"/>
  <c r="BI1016"/>
  <c r="BH1016"/>
  <c r="BG1016"/>
  <c r="BF1016"/>
  <c r="T1016"/>
  <c r="R1016"/>
  <c r="P1016"/>
  <c r="BI1013"/>
  <c r="BH1013"/>
  <c r="BG1013"/>
  <c r="BF1013"/>
  <c r="T1013"/>
  <c r="R1013"/>
  <c r="P1013"/>
  <c r="BI1010"/>
  <c r="BH1010"/>
  <c r="BG1010"/>
  <c r="BF1010"/>
  <c r="T1010"/>
  <c r="R1010"/>
  <c r="P1010"/>
  <c r="BI1006"/>
  <c r="BH1006"/>
  <c r="BG1006"/>
  <c r="BF1006"/>
  <c r="T1006"/>
  <c r="R1006"/>
  <c r="P1006"/>
  <c r="BI1002"/>
  <c r="BH1002"/>
  <c r="BG1002"/>
  <c r="BF1002"/>
  <c r="T1002"/>
  <c r="R1002"/>
  <c r="P1002"/>
  <c r="BI998"/>
  <c r="BH998"/>
  <c r="BG998"/>
  <c r="BF998"/>
  <c r="T998"/>
  <c r="R998"/>
  <c r="P998"/>
  <c r="BI994"/>
  <c r="BH994"/>
  <c r="BG994"/>
  <c r="BF994"/>
  <c r="T994"/>
  <c r="R994"/>
  <c r="P994"/>
  <c r="BI990"/>
  <c r="BH990"/>
  <c r="BG990"/>
  <c r="BF990"/>
  <c r="T990"/>
  <c r="R990"/>
  <c r="P990"/>
  <c r="BI987"/>
  <c r="BH987"/>
  <c r="BG987"/>
  <c r="BF987"/>
  <c r="T987"/>
  <c r="R987"/>
  <c r="P987"/>
  <c r="BI984"/>
  <c r="BH984"/>
  <c r="BG984"/>
  <c r="BF984"/>
  <c r="T984"/>
  <c r="R984"/>
  <c r="P984"/>
  <c r="BI980"/>
  <c r="BH980"/>
  <c r="BG980"/>
  <c r="BF980"/>
  <c r="T980"/>
  <c r="R980"/>
  <c r="P980"/>
  <c r="BI976"/>
  <c r="BH976"/>
  <c r="BG976"/>
  <c r="BF976"/>
  <c r="T976"/>
  <c r="R976"/>
  <c r="P976"/>
  <c r="BI972"/>
  <c r="BH972"/>
  <c r="BG972"/>
  <c r="BF972"/>
  <c r="T972"/>
  <c r="R972"/>
  <c r="P972"/>
  <c r="BI968"/>
  <c r="BH968"/>
  <c r="BG968"/>
  <c r="BF968"/>
  <c r="T968"/>
  <c r="R968"/>
  <c r="P968"/>
  <c r="BI964"/>
  <c r="BH964"/>
  <c r="BG964"/>
  <c r="BF964"/>
  <c r="T964"/>
  <c r="R964"/>
  <c r="P964"/>
  <c r="BI958"/>
  <c r="BH958"/>
  <c r="BG958"/>
  <c r="BF958"/>
  <c r="T958"/>
  <c r="R958"/>
  <c r="P958"/>
  <c r="BI954"/>
  <c r="BH954"/>
  <c r="BG954"/>
  <c r="BF954"/>
  <c r="T954"/>
  <c r="R954"/>
  <c r="P954"/>
  <c r="BI950"/>
  <c r="BH950"/>
  <c r="BG950"/>
  <c r="BF950"/>
  <c r="T950"/>
  <c r="R950"/>
  <c r="P950"/>
  <c r="BI943"/>
  <c r="BH943"/>
  <c r="BG943"/>
  <c r="BF943"/>
  <c r="T943"/>
  <c r="R943"/>
  <c r="P943"/>
  <c r="BI935"/>
  <c r="BH935"/>
  <c r="BG935"/>
  <c r="BF935"/>
  <c r="T935"/>
  <c r="R935"/>
  <c r="P935"/>
  <c r="BI934"/>
  <c r="BH934"/>
  <c r="BG934"/>
  <c r="BF934"/>
  <c r="T934"/>
  <c r="R934"/>
  <c r="P934"/>
  <c r="BI933"/>
  <c r="BH933"/>
  <c r="BG933"/>
  <c r="BF933"/>
  <c r="T933"/>
  <c r="R933"/>
  <c r="P933"/>
  <c r="BI932"/>
  <c r="BH932"/>
  <c r="BG932"/>
  <c r="BF932"/>
  <c r="T932"/>
  <c r="R932"/>
  <c r="P932"/>
  <c r="BI931"/>
  <c r="BH931"/>
  <c r="BG931"/>
  <c r="BF931"/>
  <c r="T931"/>
  <c r="R931"/>
  <c r="P931"/>
  <c r="BI926"/>
  <c r="BH926"/>
  <c r="BG926"/>
  <c r="BF926"/>
  <c r="T926"/>
  <c r="R926"/>
  <c r="P926"/>
  <c r="BI923"/>
  <c r="BH923"/>
  <c r="BG923"/>
  <c r="BF923"/>
  <c r="T923"/>
  <c r="R923"/>
  <c r="P923"/>
  <c r="BI922"/>
  <c r="BH922"/>
  <c r="BG922"/>
  <c r="BF922"/>
  <c r="T922"/>
  <c r="R922"/>
  <c r="P922"/>
  <c r="BI919"/>
  <c r="BH919"/>
  <c r="BG919"/>
  <c r="BF919"/>
  <c r="T919"/>
  <c r="R919"/>
  <c r="P919"/>
  <c r="BI915"/>
  <c r="BH915"/>
  <c r="BG915"/>
  <c r="BF915"/>
  <c r="T915"/>
  <c r="R915"/>
  <c r="P915"/>
  <c r="BI914"/>
  <c r="BH914"/>
  <c r="BG914"/>
  <c r="BF914"/>
  <c r="T914"/>
  <c r="R914"/>
  <c r="P914"/>
  <c r="BI911"/>
  <c r="BH911"/>
  <c r="BG911"/>
  <c r="BF911"/>
  <c r="T911"/>
  <c r="R911"/>
  <c r="P911"/>
  <c r="BI907"/>
  <c r="BH907"/>
  <c r="BG907"/>
  <c r="BF907"/>
  <c r="T907"/>
  <c r="R907"/>
  <c r="P907"/>
  <c r="BI906"/>
  <c r="BH906"/>
  <c r="BG906"/>
  <c r="BF906"/>
  <c r="T906"/>
  <c r="R906"/>
  <c r="P906"/>
  <c r="BI903"/>
  <c r="BH903"/>
  <c r="BG903"/>
  <c r="BF903"/>
  <c r="T903"/>
  <c r="R903"/>
  <c r="P903"/>
  <c r="BI897"/>
  <c r="BH897"/>
  <c r="BG897"/>
  <c r="BF897"/>
  <c r="T897"/>
  <c r="R897"/>
  <c r="P897"/>
  <c r="BI896"/>
  <c r="BH896"/>
  <c r="BG896"/>
  <c r="BF896"/>
  <c r="T896"/>
  <c r="R896"/>
  <c r="P896"/>
  <c r="BI893"/>
  <c r="BH893"/>
  <c r="BG893"/>
  <c r="BF893"/>
  <c r="T893"/>
  <c r="R893"/>
  <c r="P893"/>
  <c r="BI889"/>
  <c r="BH889"/>
  <c r="BG889"/>
  <c r="BF889"/>
  <c r="T889"/>
  <c r="R889"/>
  <c r="P889"/>
  <c r="BI886"/>
  <c r="BH886"/>
  <c r="BG886"/>
  <c r="BF886"/>
  <c r="T886"/>
  <c r="R886"/>
  <c r="P886"/>
  <c r="BI880"/>
  <c r="BH880"/>
  <c r="BG880"/>
  <c r="BF880"/>
  <c r="T880"/>
  <c r="R880"/>
  <c r="P880"/>
  <c r="BI875"/>
  <c r="BH875"/>
  <c r="BG875"/>
  <c r="BF875"/>
  <c r="T875"/>
  <c r="R875"/>
  <c r="P875"/>
  <c r="BI870"/>
  <c r="BH870"/>
  <c r="BG870"/>
  <c r="BF870"/>
  <c r="T870"/>
  <c r="R870"/>
  <c r="P870"/>
  <c r="BI859"/>
  <c r="BH859"/>
  <c r="BG859"/>
  <c r="BF859"/>
  <c r="T859"/>
  <c r="R859"/>
  <c r="P859"/>
  <c r="BI856"/>
  <c r="BH856"/>
  <c r="BG856"/>
  <c r="BF856"/>
  <c r="T856"/>
  <c r="R856"/>
  <c r="P856"/>
  <c r="BI847"/>
  <c r="BH847"/>
  <c r="BG847"/>
  <c r="BF847"/>
  <c r="T847"/>
  <c r="R847"/>
  <c r="P847"/>
  <c r="BI844"/>
  <c r="BH844"/>
  <c r="BG844"/>
  <c r="BF844"/>
  <c r="T844"/>
  <c r="R844"/>
  <c r="P844"/>
  <c r="BI841"/>
  <c r="BH841"/>
  <c r="BG841"/>
  <c r="BF841"/>
  <c r="T841"/>
  <c r="R841"/>
  <c r="P841"/>
  <c r="BI834"/>
  <c r="BH834"/>
  <c r="BG834"/>
  <c r="BF834"/>
  <c r="T834"/>
  <c r="R834"/>
  <c r="P834"/>
  <c r="BI833"/>
  <c r="BH833"/>
  <c r="BG833"/>
  <c r="BF833"/>
  <c r="T833"/>
  <c r="R833"/>
  <c r="P833"/>
  <c r="BI830"/>
  <c r="BH830"/>
  <c r="BG830"/>
  <c r="BF830"/>
  <c r="T830"/>
  <c r="R830"/>
  <c r="P830"/>
  <c r="BI821"/>
  <c r="BH821"/>
  <c r="BG821"/>
  <c r="BF821"/>
  <c r="T821"/>
  <c r="R821"/>
  <c r="P821"/>
  <c r="BI818"/>
  <c r="BH818"/>
  <c r="BG818"/>
  <c r="BF818"/>
  <c r="T818"/>
  <c r="R818"/>
  <c r="P818"/>
  <c r="BI814"/>
  <c r="BH814"/>
  <c r="BG814"/>
  <c r="BF814"/>
  <c r="T814"/>
  <c r="R814"/>
  <c r="P814"/>
  <c r="BI812"/>
  <c r="BH812"/>
  <c r="BG812"/>
  <c r="BF812"/>
  <c r="T812"/>
  <c r="R812"/>
  <c r="P812"/>
  <c r="BI809"/>
  <c r="BH809"/>
  <c r="BG809"/>
  <c r="BF809"/>
  <c r="T809"/>
  <c r="R809"/>
  <c r="P809"/>
  <c r="BI803"/>
  <c r="BH803"/>
  <c r="BG803"/>
  <c r="BF803"/>
  <c r="T803"/>
  <c r="R803"/>
  <c r="P803"/>
  <c r="BI800"/>
  <c r="BH800"/>
  <c r="BG800"/>
  <c r="BF800"/>
  <c r="T800"/>
  <c r="R800"/>
  <c r="P800"/>
  <c r="BI797"/>
  <c r="BH797"/>
  <c r="BG797"/>
  <c r="BF797"/>
  <c r="T797"/>
  <c r="R797"/>
  <c r="P797"/>
  <c r="BI793"/>
  <c r="BH793"/>
  <c r="BG793"/>
  <c r="BF793"/>
  <c r="T793"/>
  <c r="R793"/>
  <c r="P793"/>
  <c r="BI790"/>
  <c r="BH790"/>
  <c r="BG790"/>
  <c r="BF790"/>
  <c r="T790"/>
  <c r="R790"/>
  <c r="P790"/>
  <c r="BI786"/>
  <c r="BH786"/>
  <c r="BG786"/>
  <c r="BF786"/>
  <c r="T786"/>
  <c r="R786"/>
  <c r="P786"/>
  <c r="BI783"/>
  <c r="BH783"/>
  <c r="BG783"/>
  <c r="BF783"/>
  <c r="T783"/>
  <c r="R783"/>
  <c r="P783"/>
  <c r="BI779"/>
  <c r="BH779"/>
  <c r="BG779"/>
  <c r="BF779"/>
  <c r="T779"/>
  <c r="R779"/>
  <c r="P779"/>
  <c r="BI776"/>
  <c r="BH776"/>
  <c r="BG776"/>
  <c r="BF776"/>
  <c r="T776"/>
  <c r="R776"/>
  <c r="P776"/>
  <c r="BI772"/>
  <c r="BH772"/>
  <c r="BG772"/>
  <c r="BF772"/>
  <c r="T772"/>
  <c r="R772"/>
  <c r="P772"/>
  <c r="BI765"/>
  <c r="BH765"/>
  <c r="BG765"/>
  <c r="BF765"/>
  <c r="T765"/>
  <c r="R765"/>
  <c r="P765"/>
  <c r="BI763"/>
  <c r="BH763"/>
  <c r="BG763"/>
  <c r="BF763"/>
  <c r="T763"/>
  <c r="R763"/>
  <c r="P763"/>
  <c r="BI757"/>
  <c r="BH757"/>
  <c r="BG757"/>
  <c r="BF757"/>
  <c r="T757"/>
  <c r="R757"/>
  <c r="P757"/>
  <c r="BI755"/>
  <c r="BH755"/>
  <c r="BG755"/>
  <c r="BF755"/>
  <c r="T755"/>
  <c r="R755"/>
  <c r="P755"/>
  <c r="BI749"/>
  <c r="BH749"/>
  <c r="BG749"/>
  <c r="BF749"/>
  <c r="T749"/>
  <c r="R749"/>
  <c r="P749"/>
  <c r="BI745"/>
  <c r="BH745"/>
  <c r="BG745"/>
  <c r="BF745"/>
  <c r="T745"/>
  <c r="R745"/>
  <c r="P745"/>
  <c r="BI735"/>
  <c r="BH735"/>
  <c r="BG735"/>
  <c r="BF735"/>
  <c r="T735"/>
  <c r="R735"/>
  <c r="P735"/>
  <c r="BI731"/>
  <c r="BH731"/>
  <c r="BG731"/>
  <c r="BF731"/>
  <c r="T731"/>
  <c r="R731"/>
  <c r="P731"/>
  <c r="BI723"/>
  <c r="BH723"/>
  <c r="BG723"/>
  <c r="BF723"/>
  <c r="T723"/>
  <c r="R723"/>
  <c r="P723"/>
  <c r="BI721"/>
  <c r="BH721"/>
  <c r="BG721"/>
  <c r="BF721"/>
  <c r="T721"/>
  <c r="R721"/>
  <c r="P721"/>
  <c r="BI713"/>
  <c r="BH713"/>
  <c r="BG713"/>
  <c r="BF713"/>
  <c r="T713"/>
  <c r="R713"/>
  <c r="P713"/>
  <c r="BI705"/>
  <c r="BH705"/>
  <c r="BG705"/>
  <c r="BF705"/>
  <c r="T705"/>
  <c r="R705"/>
  <c r="P705"/>
  <c r="BI697"/>
  <c r="BH697"/>
  <c r="BG697"/>
  <c r="BF697"/>
  <c r="T697"/>
  <c r="R697"/>
  <c r="P697"/>
  <c r="BI695"/>
  <c r="BH695"/>
  <c r="BG695"/>
  <c r="BF695"/>
  <c r="T695"/>
  <c r="R695"/>
  <c r="P695"/>
  <c r="BI693"/>
  <c r="BH693"/>
  <c r="BG693"/>
  <c r="BF693"/>
  <c r="T693"/>
  <c r="R693"/>
  <c r="P693"/>
  <c r="BI691"/>
  <c r="BH691"/>
  <c r="BG691"/>
  <c r="BF691"/>
  <c r="T691"/>
  <c r="R691"/>
  <c r="P691"/>
  <c r="BI687"/>
  <c r="BH687"/>
  <c r="BG687"/>
  <c r="BF687"/>
  <c r="T687"/>
  <c r="R687"/>
  <c r="P687"/>
  <c r="BI685"/>
  <c r="BH685"/>
  <c r="BG685"/>
  <c r="BF685"/>
  <c r="T685"/>
  <c r="R685"/>
  <c r="P685"/>
  <c r="BI681"/>
  <c r="BH681"/>
  <c r="BG681"/>
  <c r="BF681"/>
  <c r="T681"/>
  <c r="R681"/>
  <c r="P681"/>
  <c r="BI679"/>
  <c r="BH679"/>
  <c r="BG679"/>
  <c r="BF679"/>
  <c r="T679"/>
  <c r="R679"/>
  <c r="P679"/>
  <c r="BI676"/>
  <c r="BH676"/>
  <c r="BG676"/>
  <c r="BF676"/>
  <c r="T676"/>
  <c r="R676"/>
  <c r="P676"/>
  <c r="BI674"/>
  <c r="BH674"/>
  <c r="BG674"/>
  <c r="BF674"/>
  <c r="T674"/>
  <c r="R674"/>
  <c r="P674"/>
  <c r="BI668"/>
  <c r="BH668"/>
  <c r="BG668"/>
  <c r="BF668"/>
  <c r="T668"/>
  <c r="R668"/>
  <c r="P668"/>
  <c r="BI666"/>
  <c r="BH666"/>
  <c r="BG666"/>
  <c r="BF666"/>
  <c r="T666"/>
  <c r="R666"/>
  <c r="P666"/>
  <c r="BI664"/>
  <c r="BH664"/>
  <c r="BG664"/>
  <c r="BF664"/>
  <c r="T664"/>
  <c r="R664"/>
  <c r="P664"/>
  <c r="BI658"/>
  <c r="BH658"/>
  <c r="BG658"/>
  <c r="BF658"/>
  <c r="T658"/>
  <c r="R658"/>
  <c r="P658"/>
  <c r="BI655"/>
  <c r="BH655"/>
  <c r="BG655"/>
  <c r="BF655"/>
  <c r="T655"/>
  <c r="R655"/>
  <c r="P655"/>
  <c r="BI651"/>
  <c r="BH651"/>
  <c r="BG651"/>
  <c r="BF651"/>
  <c r="T651"/>
  <c r="R651"/>
  <c r="P651"/>
  <c r="BI649"/>
  <c r="BH649"/>
  <c r="BG649"/>
  <c r="BF649"/>
  <c r="T649"/>
  <c r="R649"/>
  <c r="P649"/>
  <c r="BI645"/>
  <c r="BH645"/>
  <c r="BG645"/>
  <c r="BF645"/>
  <c r="T645"/>
  <c r="R645"/>
  <c r="P645"/>
  <c r="BI643"/>
  <c r="BH643"/>
  <c r="BG643"/>
  <c r="BF643"/>
  <c r="T643"/>
  <c r="R643"/>
  <c r="P643"/>
  <c r="BI639"/>
  <c r="BH639"/>
  <c r="BG639"/>
  <c r="BF639"/>
  <c r="T639"/>
  <c r="R639"/>
  <c r="P639"/>
  <c r="BI635"/>
  <c r="BH635"/>
  <c r="BG635"/>
  <c r="BF635"/>
  <c r="T635"/>
  <c r="R635"/>
  <c r="P635"/>
  <c r="BI633"/>
  <c r="BH633"/>
  <c r="BG633"/>
  <c r="BF633"/>
  <c r="T633"/>
  <c r="R633"/>
  <c r="P633"/>
  <c r="BI629"/>
  <c r="BH629"/>
  <c r="BG629"/>
  <c r="BF629"/>
  <c r="T629"/>
  <c r="R629"/>
  <c r="P629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4"/>
  <c r="BH614"/>
  <c r="BG614"/>
  <c r="BF614"/>
  <c r="T614"/>
  <c r="R614"/>
  <c r="P614"/>
  <c r="BI610"/>
  <c r="BH610"/>
  <c r="BG610"/>
  <c r="BF610"/>
  <c r="T610"/>
  <c r="R610"/>
  <c r="P610"/>
  <c r="BI606"/>
  <c r="BH606"/>
  <c r="BG606"/>
  <c r="BF606"/>
  <c r="T606"/>
  <c r="R606"/>
  <c r="P606"/>
  <c r="BI602"/>
  <c r="BH602"/>
  <c r="BG602"/>
  <c r="BF602"/>
  <c r="T602"/>
  <c r="R602"/>
  <c r="P602"/>
  <c r="BI600"/>
  <c r="BH600"/>
  <c r="BG600"/>
  <c r="BF600"/>
  <c r="T600"/>
  <c r="R600"/>
  <c r="P600"/>
  <c r="BI596"/>
  <c r="BH596"/>
  <c r="BG596"/>
  <c r="BF596"/>
  <c r="T596"/>
  <c r="R596"/>
  <c r="P596"/>
  <c r="BI592"/>
  <c r="BH592"/>
  <c r="BG592"/>
  <c r="BF592"/>
  <c r="T592"/>
  <c r="R592"/>
  <c r="P592"/>
  <c r="BI587"/>
  <c r="BH587"/>
  <c r="BG587"/>
  <c r="BF587"/>
  <c r="T587"/>
  <c r="R587"/>
  <c r="P587"/>
  <c r="BI581"/>
  <c r="BH581"/>
  <c r="BG581"/>
  <c r="BF581"/>
  <c r="T581"/>
  <c r="R581"/>
  <c r="P581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7"/>
  <c r="BH567"/>
  <c r="BG567"/>
  <c r="BF567"/>
  <c r="T567"/>
  <c r="R567"/>
  <c r="P567"/>
  <c r="BI563"/>
  <c r="BH563"/>
  <c r="BG563"/>
  <c r="BF563"/>
  <c r="T563"/>
  <c r="R563"/>
  <c r="P563"/>
  <c r="BI559"/>
  <c r="BH559"/>
  <c r="BG559"/>
  <c r="BF559"/>
  <c r="T559"/>
  <c r="R559"/>
  <c r="P559"/>
  <c r="BI555"/>
  <c r="BH555"/>
  <c r="BG555"/>
  <c r="BF555"/>
  <c r="T555"/>
  <c r="R555"/>
  <c r="P555"/>
  <c r="BI551"/>
  <c r="BH551"/>
  <c r="BG551"/>
  <c r="BF551"/>
  <c r="T551"/>
  <c r="R551"/>
  <c r="P551"/>
  <c r="BI547"/>
  <c r="BH547"/>
  <c r="BG547"/>
  <c r="BF547"/>
  <c r="T547"/>
  <c r="R547"/>
  <c r="P547"/>
  <c r="BI545"/>
  <c r="BH545"/>
  <c r="BG545"/>
  <c r="BF545"/>
  <c r="T545"/>
  <c r="R545"/>
  <c r="P545"/>
  <c r="BI541"/>
  <c r="BH541"/>
  <c r="BG541"/>
  <c r="BF541"/>
  <c r="T541"/>
  <c r="R541"/>
  <c r="P541"/>
  <c r="BI537"/>
  <c r="BH537"/>
  <c r="BG537"/>
  <c r="BF537"/>
  <c r="T537"/>
  <c r="R537"/>
  <c r="P537"/>
  <c r="BI533"/>
  <c r="BH533"/>
  <c r="BG533"/>
  <c r="BF533"/>
  <c r="T533"/>
  <c r="R533"/>
  <c r="P533"/>
  <c r="BI527"/>
  <c r="BH527"/>
  <c r="BG527"/>
  <c r="BF527"/>
  <c r="T527"/>
  <c r="R527"/>
  <c r="P527"/>
  <c r="BI523"/>
  <c r="BH523"/>
  <c r="BG523"/>
  <c r="BF523"/>
  <c r="T523"/>
  <c r="R523"/>
  <c r="P523"/>
  <c r="BI519"/>
  <c r="BH519"/>
  <c r="BG519"/>
  <c r="BF519"/>
  <c r="T519"/>
  <c r="R519"/>
  <c r="P519"/>
  <c r="BI515"/>
  <c r="BH515"/>
  <c r="BG515"/>
  <c r="BF515"/>
  <c r="T515"/>
  <c r="R515"/>
  <c r="P515"/>
  <c r="BI512"/>
  <c r="BH512"/>
  <c r="BG512"/>
  <c r="BF512"/>
  <c r="T512"/>
  <c r="R512"/>
  <c r="P512"/>
  <c r="BI507"/>
  <c r="BH507"/>
  <c r="BG507"/>
  <c r="BF507"/>
  <c r="T507"/>
  <c r="R507"/>
  <c r="P507"/>
  <c r="BI502"/>
  <c r="BH502"/>
  <c r="BG502"/>
  <c r="BF502"/>
  <c r="T502"/>
  <c r="R502"/>
  <c r="P502"/>
  <c r="BI497"/>
  <c r="BH497"/>
  <c r="BG497"/>
  <c r="BF497"/>
  <c r="T497"/>
  <c r="R497"/>
  <c r="P497"/>
  <c r="BI480"/>
  <c r="BH480"/>
  <c r="BG480"/>
  <c r="BF480"/>
  <c r="T480"/>
  <c r="R480"/>
  <c r="P480"/>
  <c r="BI476"/>
  <c r="BH476"/>
  <c r="BG476"/>
  <c r="BF476"/>
  <c r="T476"/>
  <c r="R476"/>
  <c r="P476"/>
  <c r="BI472"/>
  <c r="BH472"/>
  <c r="BG472"/>
  <c r="BF472"/>
  <c r="T472"/>
  <c r="R472"/>
  <c r="P472"/>
  <c r="BI464"/>
  <c r="BH464"/>
  <c r="BG464"/>
  <c r="BF464"/>
  <c r="T464"/>
  <c r="R464"/>
  <c r="P464"/>
  <c r="BI460"/>
  <c r="BH460"/>
  <c r="BG460"/>
  <c r="BF460"/>
  <c r="T460"/>
  <c r="R460"/>
  <c r="P460"/>
  <c r="BI456"/>
  <c r="BH456"/>
  <c r="BG456"/>
  <c r="BF456"/>
  <c r="T456"/>
  <c r="R456"/>
  <c r="P456"/>
  <c r="BI452"/>
  <c r="BH452"/>
  <c r="BG452"/>
  <c r="BF452"/>
  <c r="T452"/>
  <c r="R452"/>
  <c r="P452"/>
  <c r="BI448"/>
  <c r="BH448"/>
  <c r="BG448"/>
  <c r="BF448"/>
  <c r="T448"/>
  <c r="R448"/>
  <c r="P448"/>
  <c r="BI444"/>
  <c r="BH444"/>
  <c r="BG444"/>
  <c r="BF444"/>
  <c r="T444"/>
  <c r="R444"/>
  <c r="P444"/>
  <c r="BI440"/>
  <c r="BH440"/>
  <c r="BG440"/>
  <c r="BF440"/>
  <c r="T440"/>
  <c r="R440"/>
  <c r="P440"/>
  <c r="BI436"/>
  <c r="BH436"/>
  <c r="BG436"/>
  <c r="BF436"/>
  <c r="T436"/>
  <c r="R436"/>
  <c r="P436"/>
  <c r="BI432"/>
  <c r="BH432"/>
  <c r="BG432"/>
  <c r="BF432"/>
  <c r="T432"/>
  <c r="R432"/>
  <c r="P432"/>
  <c r="BI423"/>
  <c r="BH423"/>
  <c r="BG423"/>
  <c r="BF423"/>
  <c r="T423"/>
  <c r="R423"/>
  <c r="P423"/>
  <c r="BI416"/>
  <c r="BH416"/>
  <c r="BG416"/>
  <c r="BF416"/>
  <c r="T416"/>
  <c r="R416"/>
  <c r="P416"/>
  <c r="BI412"/>
  <c r="BH412"/>
  <c r="BG412"/>
  <c r="BF412"/>
  <c r="T412"/>
  <c r="R412"/>
  <c r="P412"/>
  <c r="BI406"/>
  <c r="BH406"/>
  <c r="BG406"/>
  <c r="BF406"/>
  <c r="T406"/>
  <c r="R406"/>
  <c r="P406"/>
  <c r="BI402"/>
  <c r="BH402"/>
  <c r="BG402"/>
  <c r="BF402"/>
  <c r="T402"/>
  <c r="R402"/>
  <c r="P402"/>
  <c r="BI396"/>
  <c r="BH396"/>
  <c r="BG396"/>
  <c r="BF396"/>
  <c r="T396"/>
  <c r="R396"/>
  <c r="P396"/>
  <c r="BI392"/>
  <c r="BH392"/>
  <c r="BG392"/>
  <c r="BF392"/>
  <c r="T392"/>
  <c r="R392"/>
  <c r="P392"/>
  <c r="BI383"/>
  <c r="BH383"/>
  <c r="BG383"/>
  <c r="BF383"/>
  <c r="T383"/>
  <c r="R383"/>
  <c r="P383"/>
  <c r="BI376"/>
  <c r="BH376"/>
  <c r="BG376"/>
  <c r="BF376"/>
  <c r="T376"/>
  <c r="R376"/>
  <c r="P376"/>
  <c r="BI372"/>
  <c r="BH372"/>
  <c r="BG372"/>
  <c r="BF372"/>
  <c r="T372"/>
  <c r="R372"/>
  <c r="P372"/>
  <c r="BI369"/>
  <c r="BH369"/>
  <c r="BG369"/>
  <c r="BF369"/>
  <c r="T369"/>
  <c r="R369"/>
  <c r="P369"/>
  <c r="BI365"/>
  <c r="BH365"/>
  <c r="BG365"/>
  <c r="BF365"/>
  <c r="T365"/>
  <c r="R365"/>
  <c r="P365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R347"/>
  <c r="P347"/>
  <c r="BI343"/>
  <c r="BH343"/>
  <c r="BG343"/>
  <c r="BF343"/>
  <c r="T343"/>
  <c r="R343"/>
  <c r="P343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6"/>
  <c r="BH326"/>
  <c r="BG326"/>
  <c r="BF326"/>
  <c r="T326"/>
  <c r="R326"/>
  <c r="P326"/>
  <c r="BI319"/>
  <c r="BH319"/>
  <c r="BG319"/>
  <c r="BF319"/>
  <c r="T319"/>
  <c r="R319"/>
  <c r="P319"/>
  <c r="BI312"/>
  <c r="BH312"/>
  <c r="BG312"/>
  <c r="BF312"/>
  <c r="T312"/>
  <c r="R312"/>
  <c r="P312"/>
  <c r="BI307"/>
  <c r="BH307"/>
  <c r="BG307"/>
  <c r="BF307"/>
  <c r="T307"/>
  <c r="R307"/>
  <c r="P307"/>
  <c r="BI303"/>
  <c r="BH303"/>
  <c r="BG303"/>
  <c r="BF303"/>
  <c r="T303"/>
  <c r="R303"/>
  <c r="P303"/>
  <c r="BI300"/>
  <c r="BH300"/>
  <c r="BG300"/>
  <c r="BF300"/>
  <c r="T300"/>
  <c r="R300"/>
  <c r="P300"/>
  <c r="BI293"/>
  <c r="BH293"/>
  <c r="BG293"/>
  <c r="BF293"/>
  <c r="T293"/>
  <c r="R293"/>
  <c r="P293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09"/>
  <c r="BH209"/>
  <c r="BG209"/>
  <c r="BF209"/>
  <c r="T209"/>
  <c r="R209"/>
  <c r="P209"/>
  <c r="BI202"/>
  <c r="BH202"/>
  <c r="BG202"/>
  <c r="BF202"/>
  <c r="T202"/>
  <c r="R202"/>
  <c r="P202"/>
  <c r="BI198"/>
  <c r="BH198"/>
  <c r="BG198"/>
  <c r="BF198"/>
  <c r="T198"/>
  <c r="R198"/>
  <c r="P198"/>
  <c r="BI193"/>
  <c r="BH193"/>
  <c r="BG193"/>
  <c r="BF193"/>
  <c r="T193"/>
  <c r="R193"/>
  <c r="P193"/>
  <c r="BI186"/>
  <c r="BH186"/>
  <c r="BG186"/>
  <c r="BF186"/>
  <c r="T186"/>
  <c r="R186"/>
  <c r="P186"/>
  <c r="BI182"/>
  <c r="BH182"/>
  <c r="BG182"/>
  <c r="BF182"/>
  <c r="T182"/>
  <c r="R182"/>
  <c r="P182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BI125"/>
  <c r="BH125"/>
  <c r="BG125"/>
  <c r="BF125"/>
  <c r="T125"/>
  <c r="R125"/>
  <c r="P125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J102"/>
  <c r="F101"/>
  <c r="F99"/>
  <c r="E97"/>
  <c r="J59"/>
  <c r="F58"/>
  <c r="F56"/>
  <c r="E54"/>
  <c r="J23"/>
  <c r="E23"/>
  <c r="J58"/>
  <c r="J22"/>
  <c r="J20"/>
  <c r="E20"/>
  <c r="F102"/>
  <c r="J19"/>
  <c r="J14"/>
  <c r="J99"/>
  <c r="E7"/>
  <c r="E50"/>
  <c i="4" r="J39"/>
  <c r="J38"/>
  <c i="1" r="AY58"/>
  <c i="4" r="J37"/>
  <c i="1" r="AX58"/>
  <c i="4" r="BI148"/>
  <c r="BH148"/>
  <c r="BG148"/>
  <c r="BF148"/>
  <c r="T148"/>
  <c r="T147"/>
  <c r="T146"/>
  <c r="R148"/>
  <c r="R147"/>
  <c r="R146"/>
  <c r="P148"/>
  <c r="P147"/>
  <c r="P146"/>
  <c r="BI139"/>
  <c r="BH139"/>
  <c r="BG139"/>
  <c r="BF139"/>
  <c r="T139"/>
  <c r="R139"/>
  <c r="P139"/>
  <c r="P133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J87"/>
  <c r="F85"/>
  <c r="E83"/>
  <c r="J58"/>
  <c r="F56"/>
  <c r="E54"/>
  <c r="J26"/>
  <c r="E26"/>
  <c r="J88"/>
  <c r="J25"/>
  <c r="J20"/>
  <c r="E20"/>
  <c r="F88"/>
  <c r="J19"/>
  <c r="J17"/>
  <c r="E17"/>
  <c r="F58"/>
  <c r="J16"/>
  <c r="J14"/>
  <c r="J56"/>
  <c r="E7"/>
  <c r="E79"/>
  <c i="3" r="J39"/>
  <c r="J38"/>
  <c i="1" r="AY57"/>
  <c i="3" r="J37"/>
  <c i="1" r="AX57"/>
  <c i="3" r="BI921"/>
  <c r="BH921"/>
  <c r="BG921"/>
  <c r="BF921"/>
  <c r="T921"/>
  <c r="R921"/>
  <c r="P921"/>
  <c r="BI917"/>
  <c r="BH917"/>
  <c r="BG917"/>
  <c r="BF917"/>
  <c r="T917"/>
  <c r="R917"/>
  <c r="P917"/>
  <c r="BI913"/>
  <c r="BH913"/>
  <c r="BG913"/>
  <c r="BF913"/>
  <c r="T913"/>
  <c r="R913"/>
  <c r="P913"/>
  <c r="BI909"/>
  <c r="BH909"/>
  <c r="BG909"/>
  <c r="BF909"/>
  <c r="T909"/>
  <c r="R909"/>
  <c r="P909"/>
  <c r="BI905"/>
  <c r="BH905"/>
  <c r="BG905"/>
  <c r="BF905"/>
  <c r="T905"/>
  <c r="R905"/>
  <c r="P905"/>
  <c r="BI901"/>
  <c r="BH901"/>
  <c r="BG901"/>
  <c r="BF901"/>
  <c r="T901"/>
  <c r="R901"/>
  <c r="P901"/>
  <c r="BI897"/>
  <c r="BH897"/>
  <c r="BG897"/>
  <c r="BF897"/>
  <c r="T897"/>
  <c r="R897"/>
  <c r="P897"/>
  <c r="BI893"/>
  <c r="BH893"/>
  <c r="BG893"/>
  <c r="BF893"/>
  <c r="T893"/>
  <c r="R893"/>
  <c r="P893"/>
  <c r="BI889"/>
  <c r="BH889"/>
  <c r="BG889"/>
  <c r="BF889"/>
  <c r="T889"/>
  <c r="T888"/>
  <c r="R889"/>
  <c r="R888"/>
  <c r="P889"/>
  <c r="P888"/>
  <c r="BI884"/>
  <c r="BH884"/>
  <c r="BG884"/>
  <c r="BF884"/>
  <c r="T884"/>
  <c r="R884"/>
  <c r="P884"/>
  <c r="BI880"/>
  <c r="BH880"/>
  <c r="BG880"/>
  <c r="BF880"/>
  <c r="T880"/>
  <c r="R880"/>
  <c r="P880"/>
  <c r="BI872"/>
  <c r="BH872"/>
  <c r="BG872"/>
  <c r="BF872"/>
  <c r="T872"/>
  <c r="R872"/>
  <c r="P872"/>
  <c r="BI868"/>
  <c r="BH868"/>
  <c r="BG868"/>
  <c r="BF868"/>
  <c r="T868"/>
  <c r="R868"/>
  <c r="P868"/>
  <c r="BI860"/>
  <c r="BH860"/>
  <c r="BG860"/>
  <c r="BF860"/>
  <c r="T860"/>
  <c r="R860"/>
  <c r="P860"/>
  <c r="BI855"/>
  <c r="BH855"/>
  <c r="BG855"/>
  <c r="BF855"/>
  <c r="T855"/>
  <c r="T854"/>
  <c r="R855"/>
  <c r="R854"/>
  <c r="P855"/>
  <c r="P854"/>
  <c r="BI850"/>
  <c r="BH850"/>
  <c r="BG850"/>
  <c r="BF850"/>
  <c r="T850"/>
  <c r="R850"/>
  <c r="P850"/>
  <c r="BI846"/>
  <c r="BH846"/>
  <c r="BG846"/>
  <c r="BF846"/>
  <c r="T846"/>
  <c r="R846"/>
  <c r="P846"/>
  <c r="BI842"/>
  <c r="BH842"/>
  <c r="BG842"/>
  <c r="BF842"/>
  <c r="T842"/>
  <c r="R842"/>
  <c r="P842"/>
  <c r="BI838"/>
  <c r="BH838"/>
  <c r="BG838"/>
  <c r="BF838"/>
  <c r="T838"/>
  <c r="R838"/>
  <c r="P838"/>
  <c r="BI834"/>
  <c r="BH834"/>
  <c r="BG834"/>
  <c r="BF834"/>
  <c r="T834"/>
  <c r="R834"/>
  <c r="P834"/>
  <c r="BI830"/>
  <c r="BH830"/>
  <c r="BG830"/>
  <c r="BF830"/>
  <c r="T830"/>
  <c r="R830"/>
  <c r="P830"/>
  <c r="BI826"/>
  <c r="BH826"/>
  <c r="BG826"/>
  <c r="BF826"/>
  <c r="T826"/>
  <c r="R826"/>
  <c r="P826"/>
  <c r="BI818"/>
  <c r="BH818"/>
  <c r="BG818"/>
  <c r="BF818"/>
  <c r="T818"/>
  <c r="R818"/>
  <c r="P818"/>
  <c r="BI813"/>
  <c r="BH813"/>
  <c r="BG813"/>
  <c r="BF813"/>
  <c r="T813"/>
  <c r="R813"/>
  <c r="P813"/>
  <c r="BI809"/>
  <c r="BH809"/>
  <c r="BG809"/>
  <c r="BF809"/>
  <c r="T809"/>
  <c r="R809"/>
  <c r="P809"/>
  <c r="BI804"/>
  <c r="BH804"/>
  <c r="BG804"/>
  <c r="BF804"/>
  <c r="T804"/>
  <c r="R804"/>
  <c r="P804"/>
  <c r="BI797"/>
  <c r="BH797"/>
  <c r="BG797"/>
  <c r="BF797"/>
  <c r="T797"/>
  <c r="R797"/>
  <c r="P797"/>
  <c r="BI789"/>
  <c r="BH789"/>
  <c r="BG789"/>
  <c r="BF789"/>
  <c r="T789"/>
  <c r="R789"/>
  <c r="P789"/>
  <c r="BI782"/>
  <c r="BH782"/>
  <c r="BG782"/>
  <c r="BF782"/>
  <c r="T782"/>
  <c r="R782"/>
  <c r="P782"/>
  <c r="BI779"/>
  <c r="BH779"/>
  <c r="BG779"/>
  <c r="BF779"/>
  <c r="T779"/>
  <c r="R779"/>
  <c r="P779"/>
  <c r="BI769"/>
  <c r="BH769"/>
  <c r="BG769"/>
  <c r="BF769"/>
  <c r="T769"/>
  <c r="R769"/>
  <c r="P769"/>
  <c r="BI764"/>
  <c r="BH764"/>
  <c r="BG764"/>
  <c r="BF764"/>
  <c r="T764"/>
  <c r="R764"/>
  <c r="P764"/>
  <c r="BI758"/>
  <c r="BH758"/>
  <c r="BG758"/>
  <c r="BF758"/>
  <c r="T758"/>
  <c r="R758"/>
  <c r="P758"/>
  <c r="BI750"/>
  <c r="BH750"/>
  <c r="BG750"/>
  <c r="BF750"/>
  <c r="T750"/>
  <c r="R750"/>
  <c r="P750"/>
  <c r="BI742"/>
  <c r="BH742"/>
  <c r="BG742"/>
  <c r="BF742"/>
  <c r="T742"/>
  <c r="R742"/>
  <c r="P742"/>
  <c r="BI732"/>
  <c r="BH732"/>
  <c r="BG732"/>
  <c r="BF732"/>
  <c r="T732"/>
  <c r="R732"/>
  <c r="P732"/>
  <c r="BI723"/>
  <c r="BH723"/>
  <c r="BG723"/>
  <c r="BF723"/>
  <c r="T723"/>
  <c r="R723"/>
  <c r="P723"/>
  <c r="BI719"/>
  <c r="BH719"/>
  <c r="BG719"/>
  <c r="BF719"/>
  <c r="T719"/>
  <c r="R719"/>
  <c r="P719"/>
  <c r="BI714"/>
  <c r="BH714"/>
  <c r="BG714"/>
  <c r="BF714"/>
  <c r="T714"/>
  <c r="R714"/>
  <c r="P714"/>
  <c r="BI707"/>
  <c r="BH707"/>
  <c r="BG707"/>
  <c r="BF707"/>
  <c r="T707"/>
  <c r="R707"/>
  <c r="P707"/>
  <c r="BI699"/>
  <c r="BH699"/>
  <c r="BG699"/>
  <c r="BF699"/>
  <c r="T699"/>
  <c r="R699"/>
  <c r="P699"/>
  <c r="BI691"/>
  <c r="BH691"/>
  <c r="BG691"/>
  <c r="BF691"/>
  <c r="T691"/>
  <c r="R691"/>
  <c r="P691"/>
  <c r="BI683"/>
  <c r="BH683"/>
  <c r="BG683"/>
  <c r="BF683"/>
  <c r="T683"/>
  <c r="R683"/>
  <c r="P683"/>
  <c r="BI675"/>
  <c r="BH675"/>
  <c r="BG675"/>
  <c r="BF675"/>
  <c r="T675"/>
  <c r="R675"/>
  <c r="P675"/>
  <c r="BI667"/>
  <c r="BH667"/>
  <c r="BG667"/>
  <c r="BF667"/>
  <c r="T667"/>
  <c r="R667"/>
  <c r="P667"/>
  <c r="BI664"/>
  <c r="BH664"/>
  <c r="BG664"/>
  <c r="BF664"/>
  <c r="T664"/>
  <c r="R664"/>
  <c r="P664"/>
  <c r="BI656"/>
  <c r="BH656"/>
  <c r="BG656"/>
  <c r="BF656"/>
  <c r="T656"/>
  <c r="R656"/>
  <c r="P656"/>
  <c r="BI648"/>
  <c r="BH648"/>
  <c r="BG648"/>
  <c r="BF648"/>
  <c r="T648"/>
  <c r="R648"/>
  <c r="P648"/>
  <c r="BI642"/>
  <c r="BH642"/>
  <c r="BG642"/>
  <c r="BF642"/>
  <c r="T642"/>
  <c r="R642"/>
  <c r="P642"/>
  <c r="BI634"/>
  <c r="BH634"/>
  <c r="BG634"/>
  <c r="BF634"/>
  <c r="T634"/>
  <c r="R634"/>
  <c r="P634"/>
  <c r="BI631"/>
  <c r="BH631"/>
  <c r="BG631"/>
  <c r="BF631"/>
  <c r="T631"/>
  <c r="R631"/>
  <c r="P631"/>
  <c r="BI623"/>
  <c r="BH623"/>
  <c r="BG623"/>
  <c r="BF623"/>
  <c r="T623"/>
  <c r="R623"/>
  <c r="P623"/>
  <c r="BI616"/>
  <c r="BH616"/>
  <c r="BG616"/>
  <c r="BF616"/>
  <c r="T616"/>
  <c r="R616"/>
  <c r="P616"/>
  <c r="BI607"/>
  <c r="BH607"/>
  <c r="BG607"/>
  <c r="BF607"/>
  <c r="T607"/>
  <c r="R607"/>
  <c r="P607"/>
  <c r="BI604"/>
  <c r="BH604"/>
  <c r="BG604"/>
  <c r="BF604"/>
  <c r="T604"/>
  <c r="R604"/>
  <c r="P604"/>
  <c r="BI596"/>
  <c r="BH596"/>
  <c r="BG596"/>
  <c r="BF596"/>
  <c r="T596"/>
  <c r="R596"/>
  <c r="P596"/>
  <c r="BI591"/>
  <c r="BH591"/>
  <c r="BG591"/>
  <c r="BF591"/>
  <c r="T591"/>
  <c r="R591"/>
  <c r="P591"/>
  <c r="BI586"/>
  <c r="BH586"/>
  <c r="BG586"/>
  <c r="BF586"/>
  <c r="T586"/>
  <c r="R586"/>
  <c r="P586"/>
  <c r="BI582"/>
  <c r="BH582"/>
  <c r="BG582"/>
  <c r="BF582"/>
  <c r="T582"/>
  <c r="R582"/>
  <c r="P582"/>
  <c r="BI577"/>
  <c r="BH577"/>
  <c r="BG577"/>
  <c r="BF577"/>
  <c r="T577"/>
  <c r="R577"/>
  <c r="P577"/>
  <c r="BI574"/>
  <c r="BH574"/>
  <c r="BG574"/>
  <c r="BF574"/>
  <c r="T574"/>
  <c r="R574"/>
  <c r="P574"/>
  <c r="BI570"/>
  <c r="BH570"/>
  <c r="BG570"/>
  <c r="BF570"/>
  <c r="T570"/>
  <c r="R570"/>
  <c r="P570"/>
  <c r="BI564"/>
  <c r="BH564"/>
  <c r="BG564"/>
  <c r="BF564"/>
  <c r="T564"/>
  <c r="R564"/>
  <c r="P564"/>
  <c r="BI560"/>
  <c r="BH560"/>
  <c r="BG560"/>
  <c r="BF560"/>
  <c r="T560"/>
  <c r="R560"/>
  <c r="P560"/>
  <c r="BI556"/>
  <c r="BH556"/>
  <c r="BG556"/>
  <c r="BF556"/>
  <c r="T556"/>
  <c r="R556"/>
  <c r="P556"/>
  <c r="BI552"/>
  <c r="BH552"/>
  <c r="BG552"/>
  <c r="BF552"/>
  <c r="T552"/>
  <c r="R552"/>
  <c r="P552"/>
  <c r="BI547"/>
  <c r="BH547"/>
  <c r="BG547"/>
  <c r="BF547"/>
  <c r="T547"/>
  <c r="R547"/>
  <c r="P547"/>
  <c r="BI544"/>
  <c r="BH544"/>
  <c r="BG544"/>
  <c r="BF544"/>
  <c r="T544"/>
  <c r="R544"/>
  <c r="P544"/>
  <c r="BI540"/>
  <c r="BH540"/>
  <c r="BG540"/>
  <c r="BF540"/>
  <c r="T540"/>
  <c r="R540"/>
  <c r="P540"/>
  <c r="BI531"/>
  <c r="BH531"/>
  <c r="BG531"/>
  <c r="BF531"/>
  <c r="T531"/>
  <c r="R531"/>
  <c r="P531"/>
  <c r="BI526"/>
  <c r="BH526"/>
  <c r="BG526"/>
  <c r="BF526"/>
  <c r="T526"/>
  <c r="R526"/>
  <c r="P526"/>
  <c r="BI521"/>
  <c r="BH521"/>
  <c r="BG521"/>
  <c r="BF521"/>
  <c r="T521"/>
  <c r="R521"/>
  <c r="P521"/>
  <c r="BI517"/>
  <c r="BH517"/>
  <c r="BG517"/>
  <c r="BF517"/>
  <c r="T517"/>
  <c r="R517"/>
  <c r="P517"/>
  <c r="BI513"/>
  <c r="BH513"/>
  <c r="BG513"/>
  <c r="BF513"/>
  <c r="T513"/>
  <c r="R513"/>
  <c r="P513"/>
  <c r="BI509"/>
  <c r="BH509"/>
  <c r="BG509"/>
  <c r="BF509"/>
  <c r="T509"/>
  <c r="R509"/>
  <c r="P509"/>
  <c r="BI497"/>
  <c r="BH497"/>
  <c r="BG497"/>
  <c r="BF497"/>
  <c r="T497"/>
  <c r="R497"/>
  <c r="P497"/>
  <c r="BI487"/>
  <c r="BH487"/>
  <c r="BG487"/>
  <c r="BF487"/>
  <c r="T487"/>
  <c r="R487"/>
  <c r="P487"/>
  <c r="BI482"/>
  <c r="BH482"/>
  <c r="BG482"/>
  <c r="BF482"/>
  <c r="T482"/>
  <c r="R482"/>
  <c r="P482"/>
  <c r="BI477"/>
  <c r="BH477"/>
  <c r="BG477"/>
  <c r="BF477"/>
  <c r="T477"/>
  <c r="R477"/>
  <c r="P477"/>
  <c r="BI472"/>
  <c r="BH472"/>
  <c r="BG472"/>
  <c r="BF472"/>
  <c r="T472"/>
  <c r="R472"/>
  <c r="P472"/>
  <c r="BI467"/>
  <c r="BH467"/>
  <c r="BG467"/>
  <c r="BF467"/>
  <c r="T467"/>
  <c r="R467"/>
  <c r="P467"/>
  <c r="BI464"/>
  <c r="BH464"/>
  <c r="BG464"/>
  <c r="BF464"/>
  <c r="T464"/>
  <c r="R464"/>
  <c r="P464"/>
  <c r="BI457"/>
  <c r="BH457"/>
  <c r="BG457"/>
  <c r="BF457"/>
  <c r="T457"/>
  <c r="R457"/>
  <c r="P457"/>
  <c r="BI447"/>
  <c r="BH447"/>
  <c r="BG447"/>
  <c r="BF447"/>
  <c r="T447"/>
  <c r="R447"/>
  <c r="P447"/>
  <c r="BI441"/>
  <c r="BH441"/>
  <c r="BG441"/>
  <c r="BF441"/>
  <c r="T441"/>
  <c r="T440"/>
  <c r="R441"/>
  <c r="R440"/>
  <c r="P441"/>
  <c r="P440"/>
  <c r="BI432"/>
  <c r="BH432"/>
  <c r="BG432"/>
  <c r="BF432"/>
  <c r="T432"/>
  <c r="R432"/>
  <c r="P432"/>
  <c r="BI424"/>
  <c r="BH424"/>
  <c r="BG424"/>
  <c r="BF424"/>
  <c r="T424"/>
  <c r="R424"/>
  <c r="P424"/>
  <c r="BI419"/>
  <c r="BH419"/>
  <c r="BG419"/>
  <c r="BF419"/>
  <c r="T419"/>
  <c r="R419"/>
  <c r="P419"/>
  <c r="BI412"/>
  <c r="BH412"/>
  <c r="BG412"/>
  <c r="BF412"/>
  <c r="T412"/>
  <c r="R412"/>
  <c r="P412"/>
  <c r="BI404"/>
  <c r="BH404"/>
  <c r="BG404"/>
  <c r="BF404"/>
  <c r="T404"/>
  <c r="R404"/>
  <c r="P404"/>
  <c r="BI398"/>
  <c r="BH398"/>
  <c r="BG398"/>
  <c r="BF398"/>
  <c r="T398"/>
  <c r="R398"/>
  <c r="P398"/>
  <c r="BI391"/>
  <c r="BH391"/>
  <c r="BG391"/>
  <c r="BF391"/>
  <c r="T391"/>
  <c r="R391"/>
  <c r="P391"/>
  <c r="BI383"/>
  <c r="BH383"/>
  <c r="BG383"/>
  <c r="BF383"/>
  <c r="T383"/>
  <c r="R383"/>
  <c r="P383"/>
  <c r="BI373"/>
  <c r="BH373"/>
  <c r="BG373"/>
  <c r="BF373"/>
  <c r="T373"/>
  <c r="R373"/>
  <c r="P373"/>
  <c r="BI360"/>
  <c r="BH360"/>
  <c r="BG360"/>
  <c r="BF360"/>
  <c r="T360"/>
  <c r="R360"/>
  <c r="P360"/>
  <c r="BI356"/>
  <c r="BH356"/>
  <c r="BG356"/>
  <c r="BF356"/>
  <c r="T356"/>
  <c r="R356"/>
  <c r="P356"/>
  <c r="BI351"/>
  <c r="BH351"/>
  <c r="BG351"/>
  <c r="BF351"/>
  <c r="T351"/>
  <c r="R351"/>
  <c r="P351"/>
  <c r="BI344"/>
  <c r="BH344"/>
  <c r="BG344"/>
  <c r="BF344"/>
  <c r="T344"/>
  <c r="R344"/>
  <c r="P344"/>
  <c r="BI340"/>
  <c r="BH340"/>
  <c r="BG340"/>
  <c r="BF340"/>
  <c r="T340"/>
  <c r="R340"/>
  <c r="P340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90"/>
  <c r="BH290"/>
  <c r="BG290"/>
  <c r="BF290"/>
  <c r="T290"/>
  <c r="R290"/>
  <c r="P290"/>
  <c r="BI284"/>
  <c r="BH284"/>
  <c r="BG284"/>
  <c r="BF284"/>
  <c r="T284"/>
  <c r="R284"/>
  <c r="P284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65"/>
  <c r="BH265"/>
  <c r="BG265"/>
  <c r="BF265"/>
  <c r="T265"/>
  <c r="R265"/>
  <c r="P265"/>
  <c r="BI262"/>
  <c r="BH262"/>
  <c r="BG262"/>
  <c r="BF262"/>
  <c r="T262"/>
  <c r="R262"/>
  <c r="P262"/>
  <c r="BI257"/>
  <c r="BH257"/>
  <c r="BG257"/>
  <c r="BF257"/>
  <c r="T257"/>
  <c r="R257"/>
  <c r="P257"/>
  <c r="BI254"/>
  <c r="BH254"/>
  <c r="BG254"/>
  <c r="BF254"/>
  <c r="T254"/>
  <c r="R254"/>
  <c r="P254"/>
  <c r="BI249"/>
  <c r="BH249"/>
  <c r="BG249"/>
  <c r="BF249"/>
  <c r="T249"/>
  <c r="R249"/>
  <c r="P249"/>
  <c r="BI246"/>
  <c r="BH246"/>
  <c r="BG246"/>
  <c r="BF246"/>
  <c r="T246"/>
  <c r="R246"/>
  <c r="P246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06"/>
  <c r="BH206"/>
  <c r="BG206"/>
  <c r="BF206"/>
  <c r="T206"/>
  <c r="R206"/>
  <c r="P206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63"/>
  <c r="BH163"/>
  <c r="BG163"/>
  <c r="BF163"/>
  <c r="T163"/>
  <c r="R163"/>
  <c r="P163"/>
  <c r="BI159"/>
  <c r="BH159"/>
  <c r="BG159"/>
  <c r="BF159"/>
  <c r="T159"/>
  <c r="R159"/>
  <c r="P159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4"/>
  <c r="BH134"/>
  <c r="BG134"/>
  <c r="BF134"/>
  <c r="T134"/>
  <c r="R134"/>
  <c r="P134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04"/>
  <c r="BH104"/>
  <c r="BG104"/>
  <c r="BF104"/>
  <c r="T104"/>
  <c r="R104"/>
  <c r="P104"/>
  <c r="J97"/>
  <c r="F95"/>
  <c r="E93"/>
  <c r="J58"/>
  <c r="F56"/>
  <c r="E54"/>
  <c r="J26"/>
  <c r="E26"/>
  <c r="J98"/>
  <c r="J25"/>
  <c r="J20"/>
  <c r="E20"/>
  <c r="F59"/>
  <c r="J19"/>
  <c r="J17"/>
  <c r="E17"/>
  <c r="F97"/>
  <c r="J16"/>
  <c r="J14"/>
  <c r="J56"/>
  <c r="E7"/>
  <c r="E50"/>
  <c i="2" r="J39"/>
  <c r="J38"/>
  <c i="1" r="AY56"/>
  <c i="2" r="J37"/>
  <c i="1" r="AX56"/>
  <c i="2" r="BI1087"/>
  <c r="BH1087"/>
  <c r="BG1087"/>
  <c r="BF1087"/>
  <c r="T1087"/>
  <c r="T1086"/>
  <c r="T1085"/>
  <c r="R1087"/>
  <c r="R1086"/>
  <c r="R1085"/>
  <c r="P1087"/>
  <c r="P1086"/>
  <c r="P1085"/>
  <c r="BI1082"/>
  <c r="BH1082"/>
  <c r="BG1082"/>
  <c r="BF1082"/>
  <c r="T1082"/>
  <c r="R1082"/>
  <c r="P1082"/>
  <c r="BI1078"/>
  <c r="BH1078"/>
  <c r="BG1078"/>
  <c r="BF1078"/>
  <c r="T1078"/>
  <c r="R1078"/>
  <c r="P1078"/>
  <c r="BI1071"/>
  <c r="BH1071"/>
  <c r="BG1071"/>
  <c r="BF1071"/>
  <c r="T1071"/>
  <c r="R1071"/>
  <c r="P1071"/>
  <c r="BI1067"/>
  <c r="BH1067"/>
  <c r="BG1067"/>
  <c r="BF1067"/>
  <c r="T1067"/>
  <c r="R1067"/>
  <c r="P1067"/>
  <c r="BI1060"/>
  <c r="BH1060"/>
  <c r="BG1060"/>
  <c r="BF1060"/>
  <c r="T1060"/>
  <c r="R1060"/>
  <c r="P1060"/>
  <c r="BI1055"/>
  <c r="BH1055"/>
  <c r="BG1055"/>
  <c r="BF1055"/>
  <c r="T1055"/>
  <c r="T1054"/>
  <c r="R1055"/>
  <c r="R1054"/>
  <c r="P1055"/>
  <c r="P1054"/>
  <c r="BI1050"/>
  <c r="BH1050"/>
  <c r="BG1050"/>
  <c r="BF1050"/>
  <c r="T1050"/>
  <c r="R1050"/>
  <c r="P1050"/>
  <c r="BI1046"/>
  <c r="BH1046"/>
  <c r="BG1046"/>
  <c r="BF1046"/>
  <c r="T1046"/>
  <c r="R1046"/>
  <c r="P1046"/>
  <c r="BI1042"/>
  <c r="BH1042"/>
  <c r="BG1042"/>
  <c r="BF1042"/>
  <c r="T1042"/>
  <c r="R1042"/>
  <c r="P1042"/>
  <c r="BI1038"/>
  <c r="BH1038"/>
  <c r="BG1038"/>
  <c r="BF1038"/>
  <c r="T1038"/>
  <c r="R1038"/>
  <c r="P1038"/>
  <c r="BI1034"/>
  <c r="BH1034"/>
  <c r="BG1034"/>
  <c r="BF1034"/>
  <c r="T1034"/>
  <c r="R1034"/>
  <c r="P1034"/>
  <c r="BI1030"/>
  <c r="BH1030"/>
  <c r="BG1030"/>
  <c r="BF1030"/>
  <c r="T1030"/>
  <c r="R1030"/>
  <c r="P1030"/>
  <c r="BI1026"/>
  <c r="BH1026"/>
  <c r="BG1026"/>
  <c r="BF1026"/>
  <c r="T1026"/>
  <c r="R1026"/>
  <c r="P1026"/>
  <c r="BI1022"/>
  <c r="BH1022"/>
  <c r="BG1022"/>
  <c r="BF1022"/>
  <c r="T1022"/>
  <c r="R1022"/>
  <c r="P1022"/>
  <c r="BI1016"/>
  <c r="BH1016"/>
  <c r="BG1016"/>
  <c r="BF1016"/>
  <c r="T1016"/>
  <c r="R1016"/>
  <c r="P1016"/>
  <c r="BI1012"/>
  <c r="BH1012"/>
  <c r="BG1012"/>
  <c r="BF1012"/>
  <c r="T1012"/>
  <c r="R1012"/>
  <c r="P1012"/>
  <c r="BI1006"/>
  <c r="BH1006"/>
  <c r="BG1006"/>
  <c r="BF1006"/>
  <c r="T1006"/>
  <c r="R1006"/>
  <c r="P1006"/>
  <c r="BI1002"/>
  <c r="BH1002"/>
  <c r="BG1002"/>
  <c r="BF1002"/>
  <c r="T1002"/>
  <c r="R1002"/>
  <c r="P1002"/>
  <c r="BI998"/>
  <c r="BH998"/>
  <c r="BG998"/>
  <c r="BF998"/>
  <c r="T998"/>
  <c r="R998"/>
  <c r="P998"/>
  <c r="BI993"/>
  <c r="BH993"/>
  <c r="BG993"/>
  <c r="BF993"/>
  <c r="T993"/>
  <c r="R993"/>
  <c r="P993"/>
  <c r="BI986"/>
  <c r="BH986"/>
  <c r="BG986"/>
  <c r="BF986"/>
  <c r="T986"/>
  <c r="R986"/>
  <c r="P986"/>
  <c r="BI979"/>
  <c r="BH979"/>
  <c r="BG979"/>
  <c r="BF979"/>
  <c r="T979"/>
  <c r="R979"/>
  <c r="P979"/>
  <c r="BI975"/>
  <c r="BH975"/>
  <c r="BG975"/>
  <c r="BF975"/>
  <c r="T975"/>
  <c r="R975"/>
  <c r="P975"/>
  <c r="BI968"/>
  <c r="BH968"/>
  <c r="BG968"/>
  <c r="BF968"/>
  <c r="T968"/>
  <c r="R968"/>
  <c r="P968"/>
  <c r="BI965"/>
  <c r="BH965"/>
  <c r="BG965"/>
  <c r="BF965"/>
  <c r="T965"/>
  <c r="R965"/>
  <c r="P965"/>
  <c r="BI961"/>
  <c r="BH961"/>
  <c r="BG961"/>
  <c r="BF961"/>
  <c r="T961"/>
  <c r="R961"/>
  <c r="P961"/>
  <c r="BI958"/>
  <c r="BH958"/>
  <c r="BG958"/>
  <c r="BF958"/>
  <c r="T958"/>
  <c r="R958"/>
  <c r="P958"/>
  <c r="BI952"/>
  <c r="BH952"/>
  <c r="BG952"/>
  <c r="BF952"/>
  <c r="T952"/>
  <c r="R952"/>
  <c r="P952"/>
  <c r="BI948"/>
  <c r="BH948"/>
  <c r="BG948"/>
  <c r="BF948"/>
  <c r="T948"/>
  <c r="R948"/>
  <c r="P948"/>
  <c r="BI944"/>
  <c r="BH944"/>
  <c r="BG944"/>
  <c r="BF944"/>
  <c r="T944"/>
  <c r="R944"/>
  <c r="P944"/>
  <c r="BI939"/>
  <c r="BH939"/>
  <c r="BG939"/>
  <c r="BF939"/>
  <c r="T939"/>
  <c r="R939"/>
  <c r="P939"/>
  <c r="BI932"/>
  <c r="BH932"/>
  <c r="BG932"/>
  <c r="BF932"/>
  <c r="T932"/>
  <c r="R932"/>
  <c r="P932"/>
  <c r="BI925"/>
  <c r="BH925"/>
  <c r="BG925"/>
  <c r="BF925"/>
  <c r="T925"/>
  <c r="R925"/>
  <c r="P925"/>
  <c r="BI917"/>
  <c r="BH917"/>
  <c r="BG917"/>
  <c r="BF917"/>
  <c r="T917"/>
  <c r="R917"/>
  <c r="P917"/>
  <c r="BI910"/>
  <c r="BH910"/>
  <c r="BG910"/>
  <c r="BF910"/>
  <c r="T910"/>
  <c r="R910"/>
  <c r="P910"/>
  <c r="BI906"/>
  <c r="BH906"/>
  <c r="BG906"/>
  <c r="BF906"/>
  <c r="T906"/>
  <c r="R906"/>
  <c r="P906"/>
  <c r="BI900"/>
  <c r="BH900"/>
  <c r="BG900"/>
  <c r="BF900"/>
  <c r="T900"/>
  <c r="R900"/>
  <c r="P900"/>
  <c r="BI894"/>
  <c r="BH894"/>
  <c r="BG894"/>
  <c r="BF894"/>
  <c r="T894"/>
  <c r="R894"/>
  <c r="P894"/>
  <c r="BI890"/>
  <c r="BH890"/>
  <c r="BG890"/>
  <c r="BF890"/>
  <c r="T890"/>
  <c r="R890"/>
  <c r="P890"/>
  <c r="BI883"/>
  <c r="BH883"/>
  <c r="BG883"/>
  <c r="BF883"/>
  <c r="T883"/>
  <c r="R883"/>
  <c r="P883"/>
  <c r="BI876"/>
  <c r="BH876"/>
  <c r="BG876"/>
  <c r="BF876"/>
  <c r="T876"/>
  <c r="R876"/>
  <c r="P876"/>
  <c r="BI868"/>
  <c r="BH868"/>
  <c r="BG868"/>
  <c r="BF868"/>
  <c r="T868"/>
  <c r="R868"/>
  <c r="P868"/>
  <c r="BI861"/>
  <c r="BH861"/>
  <c r="BG861"/>
  <c r="BF861"/>
  <c r="T861"/>
  <c r="R861"/>
  <c r="P861"/>
  <c r="BI854"/>
  <c r="BH854"/>
  <c r="BG854"/>
  <c r="BF854"/>
  <c r="T854"/>
  <c r="R854"/>
  <c r="P854"/>
  <c r="BI847"/>
  <c r="BH847"/>
  <c r="BG847"/>
  <c r="BF847"/>
  <c r="T847"/>
  <c r="R847"/>
  <c r="P847"/>
  <c r="BI840"/>
  <c r="BH840"/>
  <c r="BG840"/>
  <c r="BF840"/>
  <c r="T840"/>
  <c r="R840"/>
  <c r="P840"/>
  <c r="BI833"/>
  <c r="BH833"/>
  <c r="BG833"/>
  <c r="BF833"/>
  <c r="T833"/>
  <c r="R833"/>
  <c r="P833"/>
  <c r="BI828"/>
  <c r="BH828"/>
  <c r="BG828"/>
  <c r="BF828"/>
  <c r="T828"/>
  <c r="R828"/>
  <c r="P828"/>
  <c r="BI823"/>
  <c r="BH823"/>
  <c r="BG823"/>
  <c r="BF823"/>
  <c r="T823"/>
  <c r="R823"/>
  <c r="P823"/>
  <c r="BI816"/>
  <c r="BH816"/>
  <c r="BG816"/>
  <c r="BF816"/>
  <c r="T816"/>
  <c r="R816"/>
  <c r="P816"/>
  <c r="BI809"/>
  <c r="BH809"/>
  <c r="BG809"/>
  <c r="BF809"/>
  <c r="T809"/>
  <c r="R809"/>
  <c r="P809"/>
  <c r="BI803"/>
  <c r="BH803"/>
  <c r="BG803"/>
  <c r="BF803"/>
  <c r="T803"/>
  <c r="R803"/>
  <c r="P803"/>
  <c r="BI796"/>
  <c r="BH796"/>
  <c r="BG796"/>
  <c r="BF796"/>
  <c r="T796"/>
  <c r="R796"/>
  <c r="P796"/>
  <c r="BI789"/>
  <c r="BH789"/>
  <c r="BG789"/>
  <c r="BF789"/>
  <c r="T789"/>
  <c r="R789"/>
  <c r="P789"/>
  <c r="BI781"/>
  <c r="BH781"/>
  <c r="BG781"/>
  <c r="BF781"/>
  <c r="T781"/>
  <c r="R781"/>
  <c r="P781"/>
  <c r="BI776"/>
  <c r="BH776"/>
  <c r="BG776"/>
  <c r="BF776"/>
  <c r="T776"/>
  <c r="R776"/>
  <c r="P776"/>
  <c r="BI771"/>
  <c r="BH771"/>
  <c r="BG771"/>
  <c r="BF771"/>
  <c r="T771"/>
  <c r="R771"/>
  <c r="P771"/>
  <c r="BI767"/>
  <c r="BH767"/>
  <c r="BG767"/>
  <c r="BF767"/>
  <c r="T767"/>
  <c r="R767"/>
  <c r="P767"/>
  <c r="BI763"/>
  <c r="BH763"/>
  <c r="BG763"/>
  <c r="BF763"/>
  <c r="T763"/>
  <c r="R763"/>
  <c r="P763"/>
  <c r="BI757"/>
  <c r="BH757"/>
  <c r="BG757"/>
  <c r="BF757"/>
  <c r="T757"/>
  <c r="R757"/>
  <c r="P757"/>
  <c r="BI754"/>
  <c r="BH754"/>
  <c r="BG754"/>
  <c r="BF754"/>
  <c r="T754"/>
  <c r="R754"/>
  <c r="P754"/>
  <c r="BI750"/>
  <c r="BH750"/>
  <c r="BG750"/>
  <c r="BF750"/>
  <c r="T750"/>
  <c r="R750"/>
  <c r="P750"/>
  <c r="BI746"/>
  <c r="BH746"/>
  <c r="BG746"/>
  <c r="BF746"/>
  <c r="T746"/>
  <c r="R746"/>
  <c r="P746"/>
  <c r="BI743"/>
  <c r="BH743"/>
  <c r="BG743"/>
  <c r="BF743"/>
  <c r="T743"/>
  <c r="R743"/>
  <c r="P743"/>
  <c r="BI737"/>
  <c r="BH737"/>
  <c r="BG737"/>
  <c r="BF737"/>
  <c r="T737"/>
  <c r="R737"/>
  <c r="P737"/>
  <c r="BI731"/>
  <c r="BH731"/>
  <c r="BG731"/>
  <c r="BF731"/>
  <c r="T731"/>
  <c r="R731"/>
  <c r="P731"/>
  <c r="BI723"/>
  <c r="BH723"/>
  <c r="BG723"/>
  <c r="BF723"/>
  <c r="T723"/>
  <c r="R723"/>
  <c r="P723"/>
  <c r="BI718"/>
  <c r="BH718"/>
  <c r="BG718"/>
  <c r="BF718"/>
  <c r="T718"/>
  <c r="R718"/>
  <c r="P718"/>
  <c r="BI713"/>
  <c r="BH713"/>
  <c r="BG713"/>
  <c r="BF713"/>
  <c r="T713"/>
  <c r="R713"/>
  <c r="P713"/>
  <c r="BI709"/>
  <c r="BH709"/>
  <c r="BG709"/>
  <c r="BF709"/>
  <c r="T709"/>
  <c r="R709"/>
  <c r="P709"/>
  <c r="BI705"/>
  <c r="BH705"/>
  <c r="BG705"/>
  <c r="BF705"/>
  <c r="T705"/>
  <c r="R705"/>
  <c r="P705"/>
  <c r="BI701"/>
  <c r="BH701"/>
  <c r="BG701"/>
  <c r="BF701"/>
  <c r="T701"/>
  <c r="R701"/>
  <c r="P701"/>
  <c r="BI697"/>
  <c r="BH697"/>
  <c r="BG697"/>
  <c r="BF697"/>
  <c r="T697"/>
  <c r="R697"/>
  <c r="P697"/>
  <c r="BI693"/>
  <c r="BH693"/>
  <c r="BG693"/>
  <c r="BF693"/>
  <c r="T693"/>
  <c r="R693"/>
  <c r="P693"/>
  <c r="BI689"/>
  <c r="BH689"/>
  <c r="BG689"/>
  <c r="BF689"/>
  <c r="T689"/>
  <c r="R689"/>
  <c r="P689"/>
  <c r="BI685"/>
  <c r="BH685"/>
  <c r="BG685"/>
  <c r="BF685"/>
  <c r="T685"/>
  <c r="R685"/>
  <c r="P685"/>
  <c r="BI681"/>
  <c r="BH681"/>
  <c r="BG681"/>
  <c r="BF681"/>
  <c r="T681"/>
  <c r="R681"/>
  <c r="P681"/>
  <c r="BI677"/>
  <c r="BH677"/>
  <c r="BG677"/>
  <c r="BF677"/>
  <c r="T677"/>
  <c r="R677"/>
  <c r="P677"/>
  <c r="BI673"/>
  <c r="BH673"/>
  <c r="BG673"/>
  <c r="BF673"/>
  <c r="T673"/>
  <c r="R673"/>
  <c r="P673"/>
  <c r="BI670"/>
  <c r="BH670"/>
  <c r="BG670"/>
  <c r="BF670"/>
  <c r="T670"/>
  <c r="R670"/>
  <c r="P670"/>
  <c r="BI666"/>
  <c r="BH666"/>
  <c r="BG666"/>
  <c r="BF666"/>
  <c r="T666"/>
  <c r="R666"/>
  <c r="P666"/>
  <c r="BI660"/>
  <c r="BH660"/>
  <c r="BG660"/>
  <c r="BF660"/>
  <c r="T660"/>
  <c r="R660"/>
  <c r="P660"/>
  <c r="BI655"/>
  <c r="BH655"/>
  <c r="BG655"/>
  <c r="BF655"/>
  <c r="T655"/>
  <c r="R655"/>
  <c r="P655"/>
  <c r="BI650"/>
  <c r="BH650"/>
  <c r="BG650"/>
  <c r="BF650"/>
  <c r="T650"/>
  <c r="R650"/>
  <c r="P650"/>
  <c r="BI641"/>
  <c r="BH641"/>
  <c r="BG641"/>
  <c r="BF641"/>
  <c r="T641"/>
  <c r="R641"/>
  <c r="P641"/>
  <c r="BI634"/>
  <c r="BH634"/>
  <c r="BG634"/>
  <c r="BF634"/>
  <c r="T634"/>
  <c r="R634"/>
  <c r="P634"/>
  <c r="BI631"/>
  <c r="BH631"/>
  <c r="BG631"/>
  <c r="BF631"/>
  <c r="T631"/>
  <c r="R631"/>
  <c r="P631"/>
  <c r="BI627"/>
  <c r="BH627"/>
  <c r="BG627"/>
  <c r="BF627"/>
  <c r="T627"/>
  <c r="R627"/>
  <c r="P627"/>
  <c r="BI623"/>
  <c r="BH623"/>
  <c r="BG623"/>
  <c r="BF623"/>
  <c r="T623"/>
  <c r="R623"/>
  <c r="P623"/>
  <c r="BI619"/>
  <c r="BH619"/>
  <c r="BG619"/>
  <c r="BF619"/>
  <c r="T619"/>
  <c r="R619"/>
  <c r="P619"/>
  <c r="BI613"/>
  <c r="BH613"/>
  <c r="BG613"/>
  <c r="BF613"/>
  <c r="T613"/>
  <c r="R613"/>
  <c r="P613"/>
  <c r="BI605"/>
  <c r="BH605"/>
  <c r="BG605"/>
  <c r="BF605"/>
  <c r="T605"/>
  <c r="R605"/>
  <c r="P605"/>
  <c r="BI602"/>
  <c r="BH602"/>
  <c r="BG602"/>
  <c r="BF602"/>
  <c r="T602"/>
  <c r="R602"/>
  <c r="P602"/>
  <c r="BI595"/>
  <c r="BH595"/>
  <c r="BG595"/>
  <c r="BF595"/>
  <c r="T595"/>
  <c r="R595"/>
  <c r="P595"/>
  <c r="BI590"/>
  <c r="BH590"/>
  <c r="BG590"/>
  <c r="BF590"/>
  <c r="T590"/>
  <c r="R590"/>
  <c r="P590"/>
  <c r="BI587"/>
  <c r="BH587"/>
  <c r="BG587"/>
  <c r="BF587"/>
  <c r="T587"/>
  <c r="R587"/>
  <c r="P587"/>
  <c r="BI581"/>
  <c r="BH581"/>
  <c r="BG581"/>
  <c r="BF581"/>
  <c r="T581"/>
  <c r="R581"/>
  <c r="P581"/>
  <c r="BI578"/>
  <c r="BH578"/>
  <c r="BG578"/>
  <c r="BF578"/>
  <c r="T578"/>
  <c r="R578"/>
  <c r="P578"/>
  <c r="BI573"/>
  <c r="BH573"/>
  <c r="BG573"/>
  <c r="BF573"/>
  <c r="T573"/>
  <c r="R573"/>
  <c r="P573"/>
  <c r="BI569"/>
  <c r="BH569"/>
  <c r="BG569"/>
  <c r="BF569"/>
  <c r="T569"/>
  <c r="R569"/>
  <c r="P569"/>
  <c r="BI564"/>
  <c r="BH564"/>
  <c r="BG564"/>
  <c r="BF564"/>
  <c r="T564"/>
  <c r="R564"/>
  <c r="P564"/>
  <c r="BI561"/>
  <c r="BH561"/>
  <c r="BG561"/>
  <c r="BF561"/>
  <c r="T561"/>
  <c r="R561"/>
  <c r="P561"/>
  <c r="BI557"/>
  <c r="BH557"/>
  <c r="BG557"/>
  <c r="BF557"/>
  <c r="T557"/>
  <c r="R557"/>
  <c r="P557"/>
  <c r="BI553"/>
  <c r="BH553"/>
  <c r="BG553"/>
  <c r="BF553"/>
  <c r="T553"/>
  <c r="R553"/>
  <c r="P553"/>
  <c r="BI549"/>
  <c r="BH549"/>
  <c r="BG549"/>
  <c r="BF549"/>
  <c r="T549"/>
  <c r="R549"/>
  <c r="P549"/>
  <c r="BI545"/>
  <c r="BH545"/>
  <c r="BG545"/>
  <c r="BF545"/>
  <c r="T545"/>
  <c r="R545"/>
  <c r="P545"/>
  <c r="BI541"/>
  <c r="BH541"/>
  <c r="BG541"/>
  <c r="BF541"/>
  <c r="T541"/>
  <c r="R541"/>
  <c r="P541"/>
  <c r="BI537"/>
  <c r="BH537"/>
  <c r="BG537"/>
  <c r="BF537"/>
  <c r="T537"/>
  <c r="R537"/>
  <c r="P537"/>
  <c r="BI533"/>
  <c r="BH533"/>
  <c r="BG533"/>
  <c r="BF533"/>
  <c r="T533"/>
  <c r="R533"/>
  <c r="P533"/>
  <c r="BI529"/>
  <c r="BH529"/>
  <c r="BG529"/>
  <c r="BF529"/>
  <c r="T529"/>
  <c r="R529"/>
  <c r="P529"/>
  <c r="BI526"/>
  <c r="BH526"/>
  <c r="BG526"/>
  <c r="BF526"/>
  <c r="T526"/>
  <c r="R526"/>
  <c r="P526"/>
  <c r="BI521"/>
  <c r="BH521"/>
  <c r="BG521"/>
  <c r="BF521"/>
  <c r="T521"/>
  <c r="R521"/>
  <c r="P521"/>
  <c r="BI514"/>
  <c r="BH514"/>
  <c r="BG514"/>
  <c r="BF514"/>
  <c r="T514"/>
  <c r="R514"/>
  <c r="P514"/>
  <c r="BI510"/>
  <c r="BH510"/>
  <c r="BG510"/>
  <c r="BF510"/>
  <c r="T510"/>
  <c r="R510"/>
  <c r="P510"/>
  <c r="BI506"/>
  <c r="BH506"/>
  <c r="BG506"/>
  <c r="BF506"/>
  <c r="T506"/>
  <c r="R506"/>
  <c r="P506"/>
  <c r="BI502"/>
  <c r="BH502"/>
  <c r="BG502"/>
  <c r="BF502"/>
  <c r="T502"/>
  <c r="R502"/>
  <c r="P502"/>
  <c r="BI496"/>
  <c r="BH496"/>
  <c r="BG496"/>
  <c r="BF496"/>
  <c r="T496"/>
  <c r="R496"/>
  <c r="P496"/>
  <c r="BI492"/>
  <c r="BH492"/>
  <c r="BG492"/>
  <c r="BF492"/>
  <c r="T492"/>
  <c r="R492"/>
  <c r="P492"/>
  <c r="BI482"/>
  <c r="BH482"/>
  <c r="BG482"/>
  <c r="BF482"/>
  <c r="T482"/>
  <c r="R482"/>
  <c r="P482"/>
  <c r="BI478"/>
  <c r="BH478"/>
  <c r="BG478"/>
  <c r="BF478"/>
  <c r="T478"/>
  <c r="R478"/>
  <c r="P478"/>
  <c r="BI474"/>
  <c r="BH474"/>
  <c r="BG474"/>
  <c r="BF474"/>
  <c r="T474"/>
  <c r="R474"/>
  <c r="P474"/>
  <c r="BI470"/>
  <c r="BH470"/>
  <c r="BG470"/>
  <c r="BF470"/>
  <c r="T470"/>
  <c r="R470"/>
  <c r="P470"/>
  <c r="BI459"/>
  <c r="BH459"/>
  <c r="BG459"/>
  <c r="BF459"/>
  <c r="T459"/>
  <c r="R459"/>
  <c r="P459"/>
  <c r="BI452"/>
  <c r="BH452"/>
  <c r="BG452"/>
  <c r="BF452"/>
  <c r="T452"/>
  <c r="R452"/>
  <c r="P452"/>
  <c r="BI448"/>
  <c r="BH448"/>
  <c r="BG448"/>
  <c r="BF448"/>
  <c r="T448"/>
  <c r="R448"/>
  <c r="P448"/>
  <c r="BI444"/>
  <c r="BH444"/>
  <c r="BG444"/>
  <c r="BF444"/>
  <c r="T444"/>
  <c r="R444"/>
  <c r="P444"/>
  <c r="BI439"/>
  <c r="BH439"/>
  <c r="BG439"/>
  <c r="BF439"/>
  <c r="T439"/>
  <c r="R439"/>
  <c r="P439"/>
  <c r="BI432"/>
  <c r="BH432"/>
  <c r="BG432"/>
  <c r="BF432"/>
  <c r="T432"/>
  <c r="R432"/>
  <c r="P432"/>
  <c r="BI425"/>
  <c r="BH425"/>
  <c r="BG425"/>
  <c r="BF425"/>
  <c r="T425"/>
  <c r="R425"/>
  <c r="P425"/>
  <c r="BI421"/>
  <c r="BH421"/>
  <c r="BG421"/>
  <c r="BF421"/>
  <c r="T421"/>
  <c r="R421"/>
  <c r="P421"/>
  <c r="BI415"/>
  <c r="BH415"/>
  <c r="BG415"/>
  <c r="BF415"/>
  <c r="T415"/>
  <c r="R415"/>
  <c r="P415"/>
  <c r="BI408"/>
  <c r="BH408"/>
  <c r="BG408"/>
  <c r="BF408"/>
  <c r="T408"/>
  <c r="R408"/>
  <c r="P408"/>
  <c r="BI404"/>
  <c r="BH404"/>
  <c r="BG404"/>
  <c r="BF404"/>
  <c r="T404"/>
  <c r="R404"/>
  <c r="P404"/>
  <c r="BI397"/>
  <c r="BH397"/>
  <c r="BG397"/>
  <c r="BF397"/>
  <c r="T397"/>
  <c r="R397"/>
  <c r="P397"/>
  <c r="BI394"/>
  <c r="BH394"/>
  <c r="BG394"/>
  <c r="BF394"/>
  <c r="T394"/>
  <c r="R394"/>
  <c r="P394"/>
  <c r="BI389"/>
  <c r="BH389"/>
  <c r="BG389"/>
  <c r="BF389"/>
  <c r="T389"/>
  <c r="R389"/>
  <c r="P389"/>
  <c r="BI385"/>
  <c r="BH385"/>
  <c r="BG385"/>
  <c r="BF385"/>
  <c r="T385"/>
  <c r="R385"/>
  <c r="P385"/>
  <c r="BI378"/>
  <c r="BH378"/>
  <c r="BG378"/>
  <c r="BF378"/>
  <c r="T378"/>
  <c r="R378"/>
  <c r="P378"/>
  <c r="BI373"/>
  <c r="BH373"/>
  <c r="BG373"/>
  <c r="BF373"/>
  <c r="T373"/>
  <c r="R373"/>
  <c r="P373"/>
  <c r="BI366"/>
  <c r="BH366"/>
  <c r="BG366"/>
  <c r="BF366"/>
  <c r="T366"/>
  <c r="R366"/>
  <c r="P366"/>
  <c r="BI359"/>
  <c r="BH359"/>
  <c r="BG359"/>
  <c r="BF359"/>
  <c r="T359"/>
  <c r="R359"/>
  <c r="P359"/>
  <c r="BI352"/>
  <c r="BH352"/>
  <c r="BG352"/>
  <c r="BF352"/>
  <c r="T352"/>
  <c r="R352"/>
  <c r="P352"/>
  <c r="BI345"/>
  <c r="BH345"/>
  <c r="BG345"/>
  <c r="BF345"/>
  <c r="T345"/>
  <c r="R345"/>
  <c r="P345"/>
  <c r="BI341"/>
  <c r="BH341"/>
  <c r="BG341"/>
  <c r="BF341"/>
  <c r="T341"/>
  <c r="R341"/>
  <c r="P341"/>
  <c r="BI334"/>
  <c r="BH334"/>
  <c r="BG334"/>
  <c r="BF334"/>
  <c r="T334"/>
  <c r="R334"/>
  <c r="P334"/>
  <c r="BI327"/>
  <c r="BH327"/>
  <c r="BG327"/>
  <c r="BF327"/>
  <c r="T327"/>
  <c r="R327"/>
  <c r="P327"/>
  <c r="BI320"/>
  <c r="BH320"/>
  <c r="BG320"/>
  <c r="BF320"/>
  <c r="T320"/>
  <c r="R320"/>
  <c r="P320"/>
  <c r="BI317"/>
  <c r="BH317"/>
  <c r="BG317"/>
  <c r="BF317"/>
  <c r="T317"/>
  <c r="R317"/>
  <c r="P317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1"/>
  <c r="BH301"/>
  <c r="BG301"/>
  <c r="BF301"/>
  <c r="T301"/>
  <c r="R301"/>
  <c r="P301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6"/>
  <c r="BH196"/>
  <c r="BG196"/>
  <c r="BF196"/>
  <c r="T196"/>
  <c r="R196"/>
  <c r="P196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3"/>
  <c r="BH173"/>
  <c r="BG173"/>
  <c r="BF173"/>
  <c r="T173"/>
  <c r="R173"/>
  <c r="P173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R149"/>
  <c r="P149"/>
  <c r="BI145"/>
  <c r="BH145"/>
  <c r="BG145"/>
  <c r="BF145"/>
  <c r="T145"/>
  <c r="R145"/>
  <c r="P145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J96"/>
  <c r="F94"/>
  <c r="E92"/>
  <c r="J58"/>
  <c r="F56"/>
  <c r="E54"/>
  <c r="J26"/>
  <c r="E26"/>
  <c r="J97"/>
  <c r="J25"/>
  <c r="J20"/>
  <c r="E20"/>
  <c r="F59"/>
  <c r="J19"/>
  <c r="J17"/>
  <c r="E17"/>
  <c r="F96"/>
  <c r="J16"/>
  <c r="J14"/>
  <c r="J94"/>
  <c r="E7"/>
  <c r="E50"/>
  <c i="1" r="L50"/>
  <c r="AM50"/>
  <c r="AM49"/>
  <c r="L49"/>
  <c r="AM47"/>
  <c r="L47"/>
  <c r="L45"/>
  <c r="L44"/>
  <c i="2" r="J1030"/>
  <c r="J1012"/>
  <c r="J979"/>
  <c r="BK883"/>
  <c r="J847"/>
  <c r="BK731"/>
  <c r="J666"/>
  <c r="J602"/>
  <c r="J521"/>
  <c r="BK425"/>
  <c r="BK250"/>
  <c r="J130"/>
  <c r="J944"/>
  <c r="J868"/>
  <c r="J743"/>
  <c r="J697"/>
  <c r="BK613"/>
  <c r="J564"/>
  <c r="J452"/>
  <c r="J352"/>
  <c r="BK244"/>
  <c r="BK187"/>
  <c r="BK1078"/>
  <c r="BK1046"/>
  <c r="BK803"/>
  <c r="J718"/>
  <c r="J557"/>
  <c r="J432"/>
  <c r="BK341"/>
  <c r="J240"/>
  <c r="J158"/>
  <c r="J767"/>
  <c r="J650"/>
  <c r="J587"/>
  <c r="BK448"/>
  <c r="J359"/>
  <c r="J250"/>
  <c r="BK122"/>
  <c i="3" r="BK591"/>
  <c r="BK206"/>
  <c r="J124"/>
  <c r="J917"/>
  <c r="BK893"/>
  <c r="BK846"/>
  <c r="BK797"/>
  <c r="BK664"/>
  <c r="BK586"/>
  <c r="BK556"/>
  <c r="J487"/>
  <c r="BK404"/>
  <c r="J351"/>
  <c r="J314"/>
  <c r="BK281"/>
  <c r="J206"/>
  <c r="BK179"/>
  <c r="BK128"/>
  <c r="J742"/>
  <c r="BK607"/>
  <c r="J577"/>
  <c r="BK412"/>
  <c r="BK183"/>
  <c r="BK804"/>
  <c r="J616"/>
  <c r="J509"/>
  <c r="BK398"/>
  <c r="BK274"/>
  <c i="5" r="J1002"/>
  <c r="BK911"/>
  <c r="BK721"/>
  <c r="J624"/>
  <c r="J452"/>
  <c r="BK329"/>
  <c r="BK182"/>
  <c r="J133"/>
  <c r="J1274"/>
  <c r="J1251"/>
  <c r="J1192"/>
  <c r="BK1047"/>
  <c r="BK984"/>
  <c r="BK906"/>
  <c r="BK821"/>
  <c r="J602"/>
  <c r="J456"/>
  <c r="J238"/>
  <c r="J1347"/>
  <c r="BK1040"/>
  <c r="BK994"/>
  <c r="BK923"/>
  <c r="J786"/>
  <c r="J731"/>
  <c r="J649"/>
  <c r="J600"/>
  <c r="BK551"/>
  <c r="BK355"/>
  <c r="BK257"/>
  <c r="BK1337"/>
  <c r="BK1317"/>
  <c r="BK1289"/>
  <c r="BK1238"/>
  <c r="J1216"/>
  <c r="J1161"/>
  <c r="BK1109"/>
  <c r="BK1031"/>
  <c r="J990"/>
  <c r="J931"/>
  <c r="BK897"/>
  <c r="J880"/>
  <c r="J830"/>
  <c r="BK800"/>
  <c r="J776"/>
  <c r="BK745"/>
  <c r="BK697"/>
  <c r="J668"/>
  <c r="BK624"/>
  <c r="BK592"/>
  <c r="BK559"/>
  <c r="J497"/>
  <c r="BK448"/>
  <c r="J423"/>
  <c r="BK365"/>
  <c r="J319"/>
  <c r="J293"/>
  <c r="BK267"/>
  <c r="BK228"/>
  <c r="BK193"/>
  <c r="J159"/>
  <c i="6" r="J774"/>
  <c r="BK666"/>
  <c r="J609"/>
  <c r="J530"/>
  <c r="BK360"/>
  <c r="BK252"/>
  <c r="J784"/>
  <c r="BK591"/>
  <c r="BK562"/>
  <c r="J399"/>
  <c r="J309"/>
  <c r="J169"/>
  <c r="J886"/>
  <c r="J870"/>
  <c r="J818"/>
  <c r="J794"/>
  <c r="BK777"/>
  <c r="BK729"/>
  <c r="J691"/>
  <c r="J666"/>
  <c r="BK616"/>
  <c r="BK578"/>
  <c r="BK538"/>
  <c r="J494"/>
  <c r="BK458"/>
  <c r="BK432"/>
  <c r="BK408"/>
  <c r="J377"/>
  <c r="BK341"/>
  <c r="BK305"/>
  <c r="BK268"/>
  <c r="BK225"/>
  <c r="BK201"/>
  <c r="J108"/>
  <c r="J801"/>
  <c r="J792"/>
  <c r="BK704"/>
  <c r="J542"/>
  <c r="J454"/>
  <c r="BK377"/>
  <c r="BK160"/>
  <c i="7" r="BK176"/>
  <c r="J94"/>
  <c r="BK112"/>
  <c r="BK199"/>
  <c r="BK167"/>
  <c r="BK128"/>
  <c i="8" r="J203"/>
  <c r="BK148"/>
  <c r="J277"/>
  <c r="J159"/>
  <c r="J235"/>
  <c i="9" r="J409"/>
  <c r="J382"/>
  <c r="BK322"/>
  <c r="BK256"/>
  <c r="BK185"/>
  <c r="BK122"/>
  <c r="J549"/>
  <c r="BK497"/>
  <c r="BK382"/>
  <c r="J256"/>
  <c r="J102"/>
  <c r="BK643"/>
  <c r="BK580"/>
  <c r="BK526"/>
  <c r="BK446"/>
  <c r="J337"/>
  <c r="J180"/>
  <c i="10" r="BK346"/>
  <c r="BK621"/>
  <c r="J561"/>
  <c r="BK453"/>
  <c r="BK396"/>
  <c r="J346"/>
  <c r="J306"/>
  <c r="J233"/>
  <c r="BK190"/>
  <c r="J606"/>
  <c r="BK561"/>
  <c r="J503"/>
  <c r="BK442"/>
  <c r="BK398"/>
  <c r="J333"/>
  <c r="J276"/>
  <c r="J209"/>
  <c r="J150"/>
  <c r="BK417"/>
  <c r="BK343"/>
  <c r="BK125"/>
  <c i="11" r="BK567"/>
  <c r="J445"/>
  <c r="BK313"/>
  <c r="J681"/>
  <c r="BK535"/>
  <c r="BK397"/>
  <c r="J332"/>
  <c r="BK171"/>
  <c r="J708"/>
  <c r="J674"/>
  <c r="BK648"/>
  <c r="J612"/>
  <c r="J577"/>
  <c r="J530"/>
  <c r="J462"/>
  <c r="BK429"/>
  <c r="J313"/>
  <c r="BK234"/>
  <c r="BK204"/>
  <c r="BK156"/>
  <c r="BK504"/>
  <c r="J426"/>
  <c r="BK295"/>
  <c r="BK199"/>
  <c r="J133"/>
  <c i="12" r="J202"/>
  <c r="J416"/>
  <c r="J349"/>
  <c r="BK289"/>
  <c r="BK192"/>
  <c r="J106"/>
  <c r="BK364"/>
  <c r="BK294"/>
  <c r="BK252"/>
  <c r="J192"/>
  <c r="J138"/>
  <c r="BK349"/>
  <c r="BK210"/>
  <c r="BK106"/>
  <c i="13" r="BK467"/>
  <c r="BK406"/>
  <c r="J312"/>
  <c r="J699"/>
  <c r="BK442"/>
  <c r="BK268"/>
  <c r="J111"/>
  <c r="BK575"/>
  <c r="BK367"/>
  <c r="J241"/>
  <c r="J159"/>
  <c r="J665"/>
  <c r="BK581"/>
  <c r="J559"/>
  <c r="J517"/>
  <c r="BK479"/>
  <c r="J452"/>
  <c r="J381"/>
  <c r="BK332"/>
  <c r="BK246"/>
  <c r="J213"/>
  <c r="BK189"/>
  <c i="14" r="J275"/>
  <c r="J206"/>
  <c r="J143"/>
  <c r="J359"/>
  <c r="J307"/>
  <c r="J253"/>
  <c r="J221"/>
  <c r="J164"/>
  <c r="BK105"/>
  <c r="BK280"/>
  <c r="J100"/>
  <c r="J247"/>
  <c i="15" r="BK311"/>
  <c r="J267"/>
  <c r="J228"/>
  <c r="J197"/>
  <c r="BK168"/>
  <c r="J125"/>
  <c r="J96"/>
  <c r="BK131"/>
  <c r="J222"/>
  <c r="BK296"/>
  <c r="J243"/>
  <c r="BK176"/>
  <c r="J104"/>
  <c i="16" r="J403"/>
  <c r="BK187"/>
  <c r="J145"/>
  <c r="J325"/>
  <c r="J184"/>
  <c r="BK124"/>
  <c r="BK104"/>
  <c r="BK438"/>
  <c r="J395"/>
  <c r="J382"/>
  <c r="BK300"/>
  <c r="BK279"/>
  <c r="J247"/>
  <c r="BK196"/>
  <c r="J181"/>
  <c r="BK130"/>
  <c r="J452"/>
  <c r="BK359"/>
  <c r="J288"/>
  <c r="BK247"/>
  <c i="17" r="F39"/>
  <c i="1" r="BD72"/>
  <c i="18" r="BK102"/>
  <c i="19" r="J122"/>
  <c r="J98"/>
  <c r="J100"/>
  <c r="BK146"/>
  <c r="BK124"/>
  <c r="BK108"/>
  <c r="J94"/>
  <c i="20" r="J108"/>
  <c r="BK106"/>
  <c r="BK122"/>
  <c r="BK108"/>
  <c r="BK94"/>
  <c r="BK110"/>
  <c r="J102"/>
  <c i="2" r="BK1067"/>
  <c r="BK1034"/>
  <c r="BK1022"/>
  <c r="BK1006"/>
  <c r="BK986"/>
  <c r="J965"/>
  <c r="BK932"/>
  <c r="J840"/>
  <c r="BK771"/>
  <c r="J754"/>
  <c r="J693"/>
  <c r="J627"/>
  <c r="BK561"/>
  <c r="J506"/>
  <c r="J439"/>
  <c r="BK304"/>
  <c r="J196"/>
  <c r="BK103"/>
  <c r="BK1060"/>
  <c r="BK952"/>
  <c r="J925"/>
  <c r="J781"/>
  <c r="BK718"/>
  <c r="BK655"/>
  <c r="BK590"/>
  <c r="J545"/>
  <c r="J474"/>
  <c r="BK397"/>
  <c r="BK378"/>
  <c r="J312"/>
  <c r="J258"/>
  <c r="BK183"/>
  <c r="J154"/>
  <c r="J107"/>
  <c r="J1078"/>
  <c r="BK1050"/>
  <c r="BK900"/>
  <c r="J828"/>
  <c r="J776"/>
  <c r="BK689"/>
  <c r="J655"/>
  <c r="J549"/>
  <c r="J492"/>
  <c r="J373"/>
  <c r="J320"/>
  <c r="J244"/>
  <c r="J224"/>
  <c r="J134"/>
  <c r="J103"/>
  <c r="J854"/>
  <c r="J763"/>
  <c r="J673"/>
  <c r="J631"/>
  <c r="J578"/>
  <c r="BK564"/>
  <c r="J482"/>
  <c r="BK432"/>
  <c r="BK320"/>
  <c r="BK271"/>
  <c r="BK173"/>
  <c r="J118"/>
  <c i="3" r="J782"/>
  <c r="J664"/>
  <c r="J574"/>
  <c r="BK373"/>
  <c r="J277"/>
  <c r="BK917"/>
  <c r="BK905"/>
  <c r="J897"/>
  <c r="BK860"/>
  <c r="J826"/>
  <c r="BK782"/>
  <c r="J732"/>
  <c r="J675"/>
  <c r="BK616"/>
  <c r="BK570"/>
  <c r="J531"/>
  <c r="J497"/>
  <c r="J447"/>
  <c r="J412"/>
  <c r="BK360"/>
  <c r="BK301"/>
  <c r="J254"/>
  <c r="J225"/>
  <c r="BK163"/>
  <c r="J116"/>
  <c r="BK838"/>
  <c r="J648"/>
  <c r="BK582"/>
  <c r="J472"/>
  <c r="J301"/>
  <c r="J237"/>
  <c r="BK104"/>
  <c r="BK789"/>
  <c r="BK547"/>
  <c r="J464"/>
  <c r="J391"/>
  <c r="J233"/>
  <c i="5" r="J1076"/>
  <c r="J1031"/>
  <c r="J998"/>
  <c r="J958"/>
  <c r="J922"/>
  <c r="J812"/>
  <c r="BK783"/>
  <c r="BK635"/>
  <c r="BK606"/>
  <c r="BK512"/>
  <c r="BK436"/>
  <c r="BK343"/>
  <c r="J214"/>
  <c r="J170"/>
  <c r="BK142"/>
  <c r="BK1351"/>
  <c r="J1337"/>
  <c r="BK1240"/>
  <c r="BK1159"/>
  <c r="J1040"/>
  <c r="BK934"/>
  <c r="BK903"/>
  <c r="BK844"/>
  <c r="J723"/>
  <c r="J618"/>
  <c r="BK497"/>
  <c r="J337"/>
  <c r="J271"/>
  <c r="BK232"/>
  <c r="J182"/>
  <c r="J1327"/>
  <c r="J1189"/>
  <c r="J1047"/>
  <c r="J1021"/>
  <c r="BK943"/>
  <c r="BK886"/>
  <c r="J763"/>
  <c r="BK695"/>
  <c r="BK639"/>
  <c r="BK596"/>
  <c r="J502"/>
  <c r="BK293"/>
  <c r="J173"/>
  <c r="J1333"/>
  <c r="BK1305"/>
  <c r="J1282"/>
  <c r="J1222"/>
  <c r="BK1201"/>
  <c r="BK1189"/>
  <c r="BK1140"/>
  <c r="BK1100"/>
  <c r="BK1086"/>
  <c r="J1054"/>
  <c r="BK1021"/>
  <c r="BK998"/>
  <c r="BK958"/>
  <c r="BK931"/>
  <c r="J903"/>
  <c r="BK896"/>
  <c r="BK833"/>
  <c r="J797"/>
  <c r="J779"/>
  <c r="J749"/>
  <c r="J697"/>
  <c r="BK679"/>
  <c r="J651"/>
  <c r="BK633"/>
  <c r="BK602"/>
  <c r="BK575"/>
  <c r="J547"/>
  <c r="J512"/>
  <c r="J480"/>
  <c r="BK452"/>
  <c r="J432"/>
  <c r="BK383"/>
  <c r="J355"/>
  <c r="BK312"/>
  <c r="J284"/>
  <c r="BK245"/>
  <c r="BK222"/>
  <c r="J166"/>
  <c r="BK112"/>
  <c i="6" r="BK691"/>
  <c r="J640"/>
  <c r="BK588"/>
  <c r="J518"/>
  <c r="J422"/>
  <c r="J350"/>
  <c r="J297"/>
  <c r="J225"/>
  <c r="BK181"/>
  <c r="BK765"/>
  <c r="BK681"/>
  <c r="J612"/>
  <c r="BK559"/>
  <c r="BK412"/>
  <c r="J346"/>
  <c r="BK263"/>
  <c r="BK141"/>
  <c r="J889"/>
  <c r="J873"/>
  <c r="J851"/>
  <c r="BK806"/>
  <c r="BK792"/>
  <c r="J753"/>
  <c r="J750"/>
  <c r="J722"/>
  <c r="J681"/>
  <c r="J646"/>
  <c r="BK609"/>
  <c r="J591"/>
  <c r="J556"/>
  <c r="BK522"/>
  <c r="BK502"/>
  <c r="BK474"/>
  <c r="J430"/>
  <c r="J412"/>
  <c r="J383"/>
  <c r="BK333"/>
  <c r="BK321"/>
  <c r="J289"/>
  <c r="BK241"/>
  <c r="BK222"/>
  <c r="BK185"/>
  <c r="BK145"/>
  <c r="BK883"/>
  <c r="BK851"/>
  <c r="J806"/>
  <c r="BK781"/>
  <c r="BK745"/>
  <c r="J675"/>
  <c r="J550"/>
  <c r="BK506"/>
  <c r="J414"/>
  <c r="J241"/>
  <c r="BK156"/>
  <c i="7" r="J174"/>
  <c r="BK116"/>
  <c r="J212"/>
  <c i="9" r="BK415"/>
  <c r="J536"/>
  <c r="BK618"/>
  <c r="J464"/>
  <c r="J649"/>
  <c r="J375"/>
  <c r="J302"/>
  <c i="10" r="J445"/>
  <c r="J486"/>
  <c r="J390"/>
  <c r="J300"/>
  <c r="J518"/>
  <c r="BK244"/>
  <c r="J475"/>
  <c r="J130"/>
  <c i="11" r="J412"/>
  <c r="BK577"/>
  <c r="J166"/>
  <c r="BK597"/>
  <c r="BK426"/>
  <c r="J352"/>
  <c r="BK224"/>
  <c r="J435"/>
  <c i="12" r="BK171"/>
  <c r="BK245"/>
  <c r="J316"/>
  <c r="BK332"/>
  <c r="J166"/>
  <c i="13" r="BK327"/>
  <c r="J222"/>
  <c r="J504"/>
  <c r="BK554"/>
  <c r="J473"/>
  <c r="BK241"/>
  <c i="14" r="J201"/>
  <c r="BK312"/>
  <c r="BK185"/>
  <c i="15" r="BK317"/>
  <c r="BK180"/>
  <c r="J203"/>
  <c r="BK96"/>
  <c i="16" r="BK109"/>
  <c r="J418"/>
  <c r="J279"/>
  <c r="BK151"/>
  <c i="18" r="J106"/>
  <c r="BK100"/>
  <c i="19" r="J118"/>
  <c r="BK88"/>
  <c i="20" r="J116"/>
  <c i="2" r="J1038"/>
  <c r="J948"/>
  <c r="BK578"/>
  <c r="J277"/>
  <c r="J816"/>
  <c r="BK623"/>
  <c r="BK385"/>
  <c r="BK196"/>
  <c r="J833"/>
  <c r="J685"/>
  <c r="BK408"/>
  <c r="J149"/>
  <c r="J660"/>
  <c r="BK439"/>
  <c r="BK154"/>
  <c i="3" r="BK723"/>
  <c r="J905"/>
  <c r="J809"/>
  <c r="J564"/>
  <c r="J467"/>
  <c r="BK297"/>
  <c r="BK513"/>
  <c r="BK521"/>
  <c r="J134"/>
  <c i="4" r="BK111"/>
  <c r="J113"/>
  <c i="5" r="J1148"/>
  <c r="J923"/>
  <c r="BK610"/>
  <c r="BK351"/>
  <c r="J116"/>
  <c r="BK1157"/>
  <c r="J933"/>
  <c r="BK649"/>
  <c r="BK284"/>
  <c r="BK1128"/>
  <c r="BK797"/>
  <c r="BK629"/>
  <c r="BK307"/>
  <c r="J1321"/>
  <c r="BK1168"/>
  <c r="J1022"/>
  <c r="BK922"/>
  <c r="BK779"/>
  <c r="J695"/>
  <c r="J596"/>
  <c r="J507"/>
  <c r="BK376"/>
  <c r="BK225"/>
  <c r="J125"/>
  <c i="6" r="BK646"/>
  <c r="BK373"/>
  <c r="BK108"/>
  <c r="J578"/>
  <c r="BK383"/>
  <c r="J883"/>
  <c r="J781"/>
  <c r="BK658"/>
  <c r="BK530"/>
  <c r="J471"/>
  <c r="J416"/>
  <c r="BK329"/>
  <c r="BK219"/>
  <c r="BK124"/>
  <c r="J790"/>
  <c r="J575"/>
  <c r="J211"/>
  <c i="7" r="J103"/>
  <c r="J150"/>
  <c r="BK144"/>
  <c i="8" r="BK174"/>
  <c r="BK115"/>
  <c r="BK267"/>
  <c r="J174"/>
  <c i="9" r="J544"/>
  <c r="BK352"/>
  <c r="BK221"/>
  <c r="J97"/>
  <c r="BK281"/>
  <c r="BK606"/>
  <c r="J435"/>
  <c r="J117"/>
  <c i="10" r="BK500"/>
  <c r="BK575"/>
  <c r="BK445"/>
  <c r="BK356"/>
  <c r="BK269"/>
  <c r="J613"/>
  <c r="J459"/>
  <c r="J388"/>
  <c r="BK228"/>
  <c r="J351"/>
  <c i="11" r="J562"/>
  <c r="BK218"/>
  <c r="BK161"/>
  <c r="J660"/>
  <c r="BK607"/>
  <c r="J397"/>
  <c r="J309"/>
  <c r="J180"/>
  <c r="J270"/>
  <c i="12" r="J274"/>
  <c r="BK299"/>
  <c r="J113"/>
  <c r="J289"/>
  <c r="J153"/>
  <c r="J227"/>
  <c i="13" r="J426"/>
  <c r="J554"/>
  <c r="J122"/>
  <c r="J199"/>
  <c r="BK647"/>
  <c r="BK484"/>
  <c r="J189"/>
  <c i="14" r="BK212"/>
  <c r="BK286"/>
  <c r="J180"/>
  <c r="J323"/>
  <c i="15" r="J262"/>
  <c r="BK153"/>
  <c r="BK262"/>
  <c r="J168"/>
  <c i="16" r="J261"/>
  <c r="BK452"/>
  <c r="BK348"/>
  <c r="J228"/>
  <c r="BK455"/>
  <c r="J196"/>
  <c i="18" r="BK86"/>
  <c i="19" r="BK148"/>
  <c i="2" r="BK1055"/>
  <c r="J1022"/>
  <c r="J993"/>
  <c r="BK961"/>
  <c r="BK809"/>
  <c r="BK697"/>
  <c r="J634"/>
  <c r="J541"/>
  <c r="J478"/>
  <c r="BK289"/>
  <c r="BK240"/>
  <c r="J1087"/>
  <c r="J900"/>
  <c r="BK776"/>
  <c r="BK709"/>
  <c r="BK650"/>
  <c r="J581"/>
  <c r="BK529"/>
  <c r="BK373"/>
  <c r="BK293"/>
  <c r="J145"/>
  <c r="BK118"/>
  <c r="J1055"/>
  <c r="BK906"/>
  <c r="J750"/>
  <c r="J681"/>
  <c r="J510"/>
  <c r="BK404"/>
  <c r="J267"/>
  <c r="J202"/>
  <c r="BK890"/>
  <c r="BK743"/>
  <c r="BK627"/>
  <c r="BK510"/>
  <c r="J415"/>
  <c r="BK286"/>
  <c r="BK214"/>
  <c i="3" r="J850"/>
  <c r="BK675"/>
  <c r="BK424"/>
  <c r="J310"/>
  <c r="J159"/>
  <c r="J909"/>
  <c r="J901"/>
  <c r="BK868"/>
  <c r="BK830"/>
  <c r="BK758"/>
  <c r="J683"/>
  <c r="BK634"/>
  <c r="J570"/>
  <c r="BK497"/>
  <c r="BK464"/>
  <c r="BK383"/>
  <c r="BK340"/>
  <c r="J290"/>
  <c r="BK257"/>
  <c r="BK191"/>
  <c r="J144"/>
  <c r="J884"/>
  <c r="J813"/>
  <c r="J586"/>
  <c r="J526"/>
  <c r="BK290"/>
  <c r="BK225"/>
  <c r="BK151"/>
  <c r="J779"/>
  <c r="BK691"/>
  <c r="BK552"/>
  <c r="BK467"/>
  <c r="J340"/>
  <c r="BK229"/>
  <c r="J217"/>
  <c i="5" r="BK830"/>
  <c r="J685"/>
  <c r="BK587"/>
  <c r="J412"/>
  <c r="J241"/>
  <c r="J155"/>
  <c r="J112"/>
  <c r="BK1333"/>
  <c r="J1228"/>
  <c r="BK1141"/>
  <c r="J1013"/>
  <c r="J943"/>
  <c r="J856"/>
  <c r="BK655"/>
  <c r="BK571"/>
  <c r="BK507"/>
  <c r="J280"/>
  <c r="J193"/>
  <c r="BK1321"/>
  <c r="J1124"/>
  <c r="J1025"/>
  <c r="J935"/>
  <c r="J821"/>
  <c r="J772"/>
  <c r="BK676"/>
  <c r="BK622"/>
  <c r="J581"/>
  <c r="J444"/>
  <c r="BK300"/>
  <c r="J232"/>
  <c r="BK133"/>
  <c r="J1305"/>
  <c r="BK1274"/>
  <c r="BK1228"/>
  <c r="J1201"/>
  <c r="J1141"/>
  <c r="BK1092"/>
  <c r="BK1013"/>
  <c r="BK933"/>
  <c r="BK915"/>
  <c r="BK893"/>
  <c r="BK841"/>
  <c r="J814"/>
  <c r="J783"/>
  <c r="J755"/>
  <c r="BK723"/>
  <c r="J681"/>
  <c r="J635"/>
  <c r="BK614"/>
  <c r="J571"/>
  <c r="J541"/>
  <c r="BK476"/>
  <c r="BK432"/>
  <c r="BK396"/>
  <c r="J372"/>
  <c r="J351"/>
  <c r="BK303"/>
  <c r="BK241"/>
  <c r="J209"/>
  <c r="BK170"/>
  <c r="BK149"/>
  <c i="6" r="J745"/>
  <c r="BK677"/>
  <c r="BK652"/>
  <c r="J579"/>
  <c r="J456"/>
  <c r="J277"/>
  <c r="J152"/>
  <c r="J729"/>
  <c r="J620"/>
  <c r="J464"/>
  <c r="J366"/>
  <c r="BK289"/>
  <c r="J138"/>
  <c r="J879"/>
  <c r="BK844"/>
  <c r="BK790"/>
  <c r="BK758"/>
  <c r="BK718"/>
  <c r="J677"/>
  <c r="BK636"/>
  <c r="J598"/>
  <c r="BK549"/>
  <c r="J526"/>
  <c r="J482"/>
  <c r="BK452"/>
  <c r="BK426"/>
  <c r="J389"/>
  <c r="BK356"/>
  <c r="J333"/>
  <c r="BK285"/>
  <c r="BK233"/>
  <c r="J219"/>
  <c r="J160"/>
  <c r="BK149"/>
  <c r="J858"/>
  <c r="BK743"/>
  <c r="BK568"/>
  <c r="J514"/>
  <c r="J426"/>
  <c r="J252"/>
  <c i="7" r="BK205"/>
  <c r="J130"/>
  <c r="BK150"/>
  <c r="BK134"/>
  <c r="J188"/>
  <c r="J138"/>
  <c r="BK103"/>
  <c i="8" r="BK219"/>
  <c r="J137"/>
  <c r="BK208"/>
  <c r="BK271"/>
  <c r="BK203"/>
  <c i="9" r="J418"/>
  <c r="BK371"/>
  <c r="J342"/>
  <c r="BK292"/>
  <c r="BK210"/>
  <c r="J154"/>
  <c r="BK671"/>
  <c r="J587"/>
  <c r="BK435"/>
  <c r="J309"/>
  <c r="J144"/>
  <c r="BK656"/>
  <c r="J602"/>
  <c r="J497"/>
  <c r="BK394"/>
  <c r="BK362"/>
  <c r="BK244"/>
  <c r="J656"/>
  <c i="10" r="BK239"/>
  <c r="BK599"/>
  <c r="BK534"/>
  <c r="J500"/>
  <c r="J410"/>
  <c r="BK361"/>
  <c r="BK333"/>
  <c r="J262"/>
  <c r="J219"/>
  <c r="J145"/>
  <c r="J588"/>
  <c r="BK523"/>
  <c r="J428"/>
  <c r="BK390"/>
  <c r="J315"/>
  <c r="J249"/>
  <c r="J177"/>
  <c r="J513"/>
  <c r="BK374"/>
  <c r="BK135"/>
  <c r="J115"/>
  <c i="11" r="J544"/>
  <c r="J367"/>
  <c r="J247"/>
  <c r="J607"/>
  <c r="BK471"/>
  <c r="BK376"/>
  <c r="BK254"/>
  <c r="J112"/>
  <c r="BK694"/>
  <c r="J667"/>
  <c r="J636"/>
  <c r="J597"/>
  <c r="BK557"/>
  <c r="BK516"/>
  <c r="BK445"/>
  <c r="J417"/>
  <c r="BK337"/>
  <c r="J264"/>
  <c r="J224"/>
  <c r="J139"/>
  <c r="J438"/>
  <c r="BK412"/>
  <c r="BK229"/>
  <c r="J161"/>
  <c i="12" r="BK284"/>
  <c r="J390"/>
  <c r="BK321"/>
  <c r="J268"/>
  <c r="J158"/>
  <c r="BK390"/>
  <c r="J340"/>
  <c r="BK274"/>
  <c r="J210"/>
  <c r="BK181"/>
  <c r="J364"/>
  <c r="J252"/>
  <c r="J186"/>
  <c i="13" r="BK517"/>
  <c r="J418"/>
  <c r="J349"/>
  <c r="J148"/>
  <c r="BK609"/>
  <c r="J337"/>
  <c r="J246"/>
  <c r="BK677"/>
  <c r="J414"/>
  <c r="BK322"/>
  <c r="BK164"/>
  <c r="J138"/>
  <c r="BK638"/>
  <c r="J565"/>
  <c r="BK504"/>
  <c r="J467"/>
  <c r="BK386"/>
  <c r="BK359"/>
  <c r="J296"/>
  <c r="J236"/>
  <c r="BK184"/>
  <c i="14" r="J312"/>
  <c r="J258"/>
  <c r="BK174"/>
  <c r="BK111"/>
  <c r="BK329"/>
  <c r="J294"/>
  <c r="J233"/>
  <c r="J190"/>
  <c r="BK153"/>
  <c r="BK94"/>
  <c r="J153"/>
  <c r="BK275"/>
  <c r="J105"/>
  <c i="15" r="J296"/>
  <c r="BK248"/>
  <c r="J211"/>
  <c r="J159"/>
  <c r="BK134"/>
  <c r="BK150"/>
  <c r="BK301"/>
  <c r="J257"/>
  <c r="J162"/>
  <c r="BK257"/>
  <c r="J231"/>
  <c r="J153"/>
  <c i="16" r="BK433"/>
  <c r="J366"/>
  <c r="J154"/>
  <c r="J99"/>
  <c r="J234"/>
  <c r="J148"/>
  <c r="J112"/>
  <c r="BK449"/>
  <c r="J408"/>
  <c r="J331"/>
  <c r="BK288"/>
  <c r="J267"/>
  <c r="J215"/>
  <c r="BK184"/>
  <c r="BK148"/>
  <c r="J124"/>
  <c r="BK413"/>
  <c r="BK331"/>
  <c r="J270"/>
  <c i="17" r="BK90"/>
  <c i="18" r="J108"/>
  <c r="J92"/>
  <c r="J112"/>
  <c r="BK108"/>
  <c i="19" r="J146"/>
  <c r="J142"/>
  <c r="BK150"/>
  <c r="BK140"/>
  <c r="BK130"/>
  <c r="J116"/>
  <c r="BK98"/>
  <c r="J88"/>
  <c i="20" r="BK126"/>
  <c r="J98"/>
  <c r="BK116"/>
  <c r="BK98"/>
  <c r="BK120"/>
  <c r="J106"/>
  <c r="J92"/>
  <c i="2" r="J1046"/>
  <c r="BK1026"/>
  <c r="J1016"/>
  <c r="BK993"/>
  <c r="BK979"/>
  <c r="BK958"/>
  <c r="BK854"/>
  <c r="J823"/>
  <c r="BK750"/>
  <c r="J670"/>
  <c r="BK660"/>
  <c r="BK573"/>
  <c r="BK521"/>
  <c r="BK482"/>
  <c r="J389"/>
  <c r="J271"/>
  <c r="J247"/>
  <c r="BK145"/>
  <c r="J1082"/>
  <c r="J958"/>
  <c r="BK939"/>
  <c r="J876"/>
  <c r="BK767"/>
  <c r="BK677"/>
  <c r="BK619"/>
  <c r="BK557"/>
  <c r="J496"/>
  <c r="J408"/>
  <c r="BK366"/>
  <c r="J289"/>
  <c r="J214"/>
  <c r="J166"/>
  <c r="BK1082"/>
  <c r="J1060"/>
  <c r="BK917"/>
  <c r="BK816"/>
  <c r="J723"/>
  <c r="J677"/>
  <c r="BK526"/>
  <c r="BK459"/>
  <c r="BK415"/>
  <c r="BK345"/>
  <c r="J254"/>
  <c r="J162"/>
  <c r="J126"/>
  <c r="J917"/>
  <c r="J796"/>
  <c r="BK746"/>
  <c r="J641"/>
  <c r="BK602"/>
  <c r="J529"/>
  <c r="BK444"/>
  <c r="BK389"/>
  <c r="J345"/>
  <c r="BK301"/>
  <c r="J210"/>
  <c r="BK149"/>
  <c i="3" r="J834"/>
  <c r="BK732"/>
  <c r="J623"/>
  <c r="BK509"/>
  <c r="J305"/>
  <c r="BK187"/>
  <c r="J913"/>
  <c r="BK901"/>
  <c r="J872"/>
  <c r="J842"/>
  <c r="J818"/>
  <c r="BK764"/>
  <c r="BK707"/>
  <c r="J656"/>
  <c r="J596"/>
  <c r="J552"/>
  <c r="J521"/>
  <c r="BK482"/>
  <c r="J432"/>
  <c r="J373"/>
  <c r="J344"/>
  <c r="BK284"/>
  <c r="BK246"/>
  <c r="J199"/>
  <c r="BK134"/>
  <c r="BK889"/>
  <c r="BK779"/>
  <c r="J604"/>
  <c r="J540"/>
  <c r="J265"/>
  <c r="BK175"/>
  <c r="BK809"/>
  <c r="J714"/>
  <c r="BK623"/>
  <c r="J582"/>
  <c r="BK472"/>
  <c r="J318"/>
  <c r="BK254"/>
  <c r="J221"/>
  <c i="5" r="J1069"/>
  <c r="J1016"/>
  <c r="J950"/>
  <c r="BK889"/>
  <c r="BK803"/>
  <c r="BK664"/>
  <c r="J620"/>
  <c r="J545"/>
  <c r="J472"/>
  <c r="J376"/>
  <c r="BK319"/>
  <c r="J202"/>
  <c r="J152"/>
  <c r="J1343"/>
  <c r="BK1324"/>
  <c r="BK1234"/>
  <c r="BK1186"/>
  <c r="J1086"/>
  <c r="J1006"/>
  <c r="BK919"/>
  <c r="J859"/>
  <c r="J803"/>
  <c r="BK651"/>
  <c r="BK547"/>
  <c r="J392"/>
  <c r="J288"/>
  <c r="J198"/>
  <c r="BK138"/>
  <c r="BK1282"/>
  <c r="J1100"/>
  <c r="J1034"/>
  <c r="J972"/>
  <c r="BK926"/>
  <c r="J790"/>
  <c r="J745"/>
  <c r="BK674"/>
  <c r="BK618"/>
  <c r="BK573"/>
  <c r="BK359"/>
  <c r="J249"/>
  <c r="BK125"/>
  <c r="J1317"/>
  <c r="J1298"/>
  <c r="BK1251"/>
  <c r="BK1210"/>
  <c r="J1199"/>
  <c r="BK1152"/>
  <c r="BK1136"/>
  <c r="J1112"/>
  <c r="BK1079"/>
  <c r="BK1025"/>
  <c r="J1010"/>
  <c r="J984"/>
  <c r="J919"/>
  <c r="BK907"/>
  <c r="J893"/>
  <c r="BK856"/>
  <c r="J818"/>
  <c r="BK786"/>
  <c r="BK765"/>
  <c r="BK731"/>
  <c r="BK693"/>
  <c r="J674"/>
  <c r="J643"/>
  <c r="J626"/>
  <c r="J606"/>
  <c r="J592"/>
  <c r="BK555"/>
  <c r="BK523"/>
  <c r="BK502"/>
  <c r="J440"/>
  <c r="BK402"/>
  <c r="J369"/>
  <c r="J343"/>
  <c r="J300"/>
  <c r="J235"/>
  <c r="BK202"/>
  <c r="BK155"/>
  <c r="J146"/>
  <c i="6" r="BK750"/>
  <c r="J668"/>
  <c r="J610"/>
  <c r="J562"/>
  <c r="J502"/>
  <c r="J396"/>
  <c r="BK273"/>
  <c r="J205"/>
  <c r="BK115"/>
  <c r="BK746"/>
  <c r="J636"/>
  <c r="J588"/>
  <c r="BK498"/>
  <c r="J438"/>
  <c r="J337"/>
  <c r="BK197"/>
  <c r="BK897"/>
  <c r="BK873"/>
  <c r="BK863"/>
  <c r="BK811"/>
  <c r="BK794"/>
  <c r="J770"/>
  <c r="BK736"/>
  <c r="BK696"/>
  <c r="BK673"/>
  <c r="BK626"/>
  <c r="J603"/>
  <c r="J571"/>
  <c r="J535"/>
  <c r="BK518"/>
  <c r="BK494"/>
  <c r="J466"/>
  <c r="BK422"/>
  <c r="BK370"/>
  <c r="BK346"/>
  <c r="J329"/>
  <c r="BK301"/>
  <c r="J256"/>
  <c r="BK229"/>
  <c r="BK205"/>
  <c r="BK152"/>
  <c r="BK135"/>
  <c r="J863"/>
  <c r="BK834"/>
  <c r="BK793"/>
  <c r="J758"/>
  <c r="BK698"/>
  <c r="J619"/>
  <c r="BK532"/>
  <c r="J474"/>
  <c r="BK446"/>
  <c r="J356"/>
  <c r="J201"/>
  <c i="7" r="BK193"/>
  <c r="BK162"/>
  <c r="J162"/>
  <c r="J176"/>
  <c r="J142"/>
  <c r="BK120"/>
  <c r="BK94"/>
  <c i="8" r="J198"/>
  <c r="BK159"/>
  <c r="BK126"/>
  <c r="BK92"/>
  <c r="BK164"/>
  <c r="BK262"/>
  <c r="BK214"/>
  <c r="BK153"/>
  <c i="9" r="BK549"/>
  <c r="J430"/>
  <c r="J421"/>
  <c r="BK377"/>
  <c r="BK369"/>
  <c r="BK302"/>
  <c r="BK231"/>
  <c r="BK201"/>
  <c r="J165"/>
  <c r="BK107"/>
  <c r="J592"/>
  <c r="BK409"/>
  <c r="J292"/>
  <c r="J122"/>
  <c r="BK649"/>
  <c r="J560"/>
  <c r="BK507"/>
  <c r="J440"/>
  <c r="BK342"/>
  <c r="J643"/>
  <c r="J629"/>
  <c r="J570"/>
  <c r="BK492"/>
  <c r="J399"/>
  <c r="J369"/>
  <c r="J358"/>
  <c r="J314"/>
  <c r="BK287"/>
  <c r="BK226"/>
  <c r="J168"/>
  <c r="BK112"/>
  <c i="10" r="BK385"/>
  <c r="BK606"/>
  <c r="BK542"/>
  <c r="BK475"/>
  <c r="BK400"/>
  <c r="J374"/>
  <c r="BK338"/>
  <c r="BK249"/>
  <c r="BK185"/>
  <c r="J155"/>
  <c r="J599"/>
  <c r="J464"/>
  <c r="BK423"/>
  <c r="BK381"/>
  <c r="J282"/>
  <c r="BK203"/>
  <c r="J125"/>
  <c r="J400"/>
  <c r="J255"/>
  <c r="J120"/>
  <c i="11" r="J622"/>
  <c r="J516"/>
  <c r="BK378"/>
  <c r="J284"/>
  <c r="J483"/>
  <c r="BK385"/>
  <c r="BK264"/>
  <c r="J149"/>
  <c r="J694"/>
  <c r="BK660"/>
  <c r="J625"/>
  <c r="J535"/>
  <c r="J525"/>
  <c r="J478"/>
  <c r="BK402"/>
  <c r="J374"/>
  <c r="BK357"/>
  <c r="BK302"/>
  <c r="J254"/>
  <c r="J207"/>
  <c r="J177"/>
  <c r="J107"/>
  <c r="J471"/>
  <c r="J327"/>
  <c r="BK213"/>
  <c r="BK128"/>
  <c i="12" r="BK416"/>
  <c r="BK353"/>
  <c r="J284"/>
  <c r="BK166"/>
  <c r="BK397"/>
  <c r="J279"/>
  <c r="J148"/>
  <c r="BK101"/>
  <c r="BK268"/>
  <c r="J207"/>
  <c r="BK148"/>
  <c i="13" r="J509"/>
  <c r="J359"/>
  <c r="J153"/>
  <c r="BK665"/>
  <c r="BK461"/>
  <c r="J249"/>
  <c r="J128"/>
  <c r="J572"/>
  <c r="BK282"/>
  <c r="J169"/>
  <c r="BK656"/>
  <c r="J581"/>
  <c r="BK534"/>
  <c r="BK509"/>
  <c r="BK493"/>
  <c r="BK414"/>
  <c r="J367"/>
  <c r="BK249"/>
  <c r="J194"/>
  <c i="14" r="J318"/>
  <c r="BK233"/>
  <c r="J161"/>
  <c r="BK366"/>
  <c r="J303"/>
  <c r="BK247"/>
  <c r="BK195"/>
  <c r="BK143"/>
  <c r="J299"/>
  <c r="J127"/>
  <c r="BK180"/>
  <c i="15" r="BK253"/>
  <c r="BK225"/>
  <c r="BK165"/>
  <c r="BK139"/>
  <c r="J200"/>
  <c r="J112"/>
  <c r="J180"/>
  <c r="J317"/>
  <c r="J236"/>
  <c r="J165"/>
  <c i="16" r="BK392"/>
  <c r="BK250"/>
  <c r="BK341"/>
  <c r="BK178"/>
  <c r="J433"/>
  <c r="J377"/>
  <c r="BK319"/>
  <c r="J282"/>
  <c r="BK234"/>
  <c r="BK193"/>
  <c r="BK159"/>
  <c r="J130"/>
  <c r="BK428"/>
  <c r="J319"/>
  <c r="J202"/>
  <c i="18" r="BK112"/>
  <c r="BK104"/>
  <c r="BK110"/>
  <c i="19" r="J134"/>
  <c r="BK116"/>
  <c r="J152"/>
  <c r="BK144"/>
  <c r="BK114"/>
  <c r="BK104"/>
  <c i="20" r="J114"/>
  <c r="J124"/>
  <c r="J94"/>
  <c r="BK118"/>
  <c r="BK104"/>
  <c r="BK90"/>
  <c i="2" r="BK1042"/>
  <c r="BK1012"/>
  <c r="J998"/>
  <c r="BK968"/>
  <c r="J894"/>
  <c r="BK828"/>
  <c r="BK757"/>
  <c r="BK673"/>
  <c r="BK587"/>
  <c r="BK514"/>
  <c r="J448"/>
  <c r="BK202"/>
  <c r="BK138"/>
  <c r="J932"/>
  <c r="J771"/>
  <c r="BK713"/>
  <c r="BK670"/>
  <c r="J561"/>
  <c r="BK502"/>
  <c r="J404"/>
  <c r="J308"/>
  <c r="J228"/>
  <c r="BK158"/>
  <c r="BK925"/>
  <c r="BK847"/>
  <c r="BK796"/>
  <c r="J731"/>
  <c r="BK666"/>
  <c r="BK545"/>
  <c r="BK474"/>
  <c r="J397"/>
  <c r="J304"/>
  <c r="J232"/>
  <c r="J183"/>
  <c r="BK944"/>
  <c r="J789"/>
  <c r="BK681"/>
  <c r="J569"/>
  <c r="BK492"/>
  <c r="J385"/>
  <c r="BK274"/>
  <c r="BK218"/>
  <c r="BK111"/>
  <c i="3" r="J764"/>
  <c r="BK577"/>
  <c r="BK447"/>
  <c r="BK293"/>
  <c r="J921"/>
  <c r="BK897"/>
  <c r="J880"/>
  <c r="J838"/>
  <c r="J789"/>
  <c r="J719"/>
  <c r="BK648"/>
  <c r="BK574"/>
  <c r="BK531"/>
  <c r="BK487"/>
  <c r="BK441"/>
  <c r="J383"/>
  <c r="BK318"/>
  <c r="BK249"/>
  <c r="J175"/>
  <c r="BK124"/>
  <c r="BK842"/>
  <c r="J631"/>
  <c r="BK419"/>
  <c r="J257"/>
  <c r="BK144"/>
  <c r="BK699"/>
  <c r="J556"/>
  <c r="J281"/>
  <c r="BK195"/>
  <c r="BK148"/>
  <c r="BK120"/>
  <c i="4" r="J127"/>
  <c r="J148"/>
  <c r="BK134"/>
  <c r="BK125"/>
  <c r="J115"/>
  <c r="J98"/>
  <c r="BK123"/>
  <c r="BK98"/>
  <c r="J107"/>
  <c i="5" r="BK1177"/>
  <c r="BK1120"/>
  <c r="BK1037"/>
  <c r="BK990"/>
  <c r="J907"/>
  <c r="J844"/>
  <c r="J691"/>
  <c r="BK626"/>
  <c r="J460"/>
  <c r="J245"/>
  <c r="J163"/>
  <c r="BK1347"/>
  <c r="BK1262"/>
  <c r="BK1182"/>
  <c r="BK964"/>
  <c r="J847"/>
  <c r="BK581"/>
  <c r="BK464"/>
  <c r="J228"/>
  <c r="BK1340"/>
  <c r="J1079"/>
  <c r="BK1010"/>
  <c r="J914"/>
  <c r="BK755"/>
  <c r="J666"/>
  <c r="J587"/>
  <c r="J225"/>
  <c r="BK1298"/>
  <c r="BK1199"/>
  <c r="J1140"/>
  <c r="BK1097"/>
  <c r="J1041"/>
  <c r="J954"/>
  <c r="J906"/>
  <c r="J889"/>
  <c r="BK812"/>
  <c r="BK735"/>
  <c r="J676"/>
  <c r="BK645"/>
  <c r="J573"/>
  <c r="BK545"/>
  <c r="BK480"/>
  <c r="J436"/>
  <c r="BK392"/>
  <c r="BK326"/>
  <c r="BK249"/>
  <c r="BK198"/>
  <c i="6" r="BK753"/>
  <c r="J658"/>
  <c r="J532"/>
  <c r="J442"/>
  <c r="J268"/>
  <c r="J192"/>
  <c r="J704"/>
  <c r="BK610"/>
  <c r="BK442"/>
  <c r="J222"/>
  <c r="BK889"/>
  <c r="J834"/>
  <c r="J791"/>
  <c r="BK751"/>
  <c r="J698"/>
  <c r="J626"/>
  <c r="BK550"/>
  <c r="BK510"/>
  <c r="J450"/>
  <c r="J370"/>
  <c r="J325"/>
  <c r="J263"/>
  <c r="BK176"/>
  <c r="BK886"/>
  <c r="J808"/>
  <c r="BK748"/>
  <c r="BK585"/>
  <c r="BK466"/>
  <c r="J408"/>
  <c r="J149"/>
  <c i="7" r="J134"/>
  <c r="J136"/>
  <c r="BK174"/>
  <c r="J196"/>
  <c r="J140"/>
  <c i="8" r="BK240"/>
  <c r="J143"/>
  <c r="J219"/>
  <c r="J254"/>
  <c r="J164"/>
  <c i="9" r="BK421"/>
  <c r="J371"/>
  <c r="J251"/>
  <c r="J580"/>
  <c r="J355"/>
  <c r="BK133"/>
  <c r="BK570"/>
  <c r="BK480"/>
  <c r="J365"/>
  <c r="J221"/>
  <c r="BK251"/>
  <c r="J133"/>
  <c i="10" r="J356"/>
  <c r="BK102"/>
  <c r="BK539"/>
  <c r="J491"/>
  <c r="BK405"/>
  <c r="BK388"/>
  <c r="BK315"/>
  <c r="BK177"/>
  <c r="BK548"/>
  <c r="J433"/>
  <c r="J321"/>
  <c r="J185"/>
  <c r="BK486"/>
  <c r="BK172"/>
  <c r="BK115"/>
  <c i="11" r="BK552"/>
  <c r="J128"/>
  <c r="BK407"/>
  <c r="J188"/>
  <c r="J701"/>
  <c r="BK562"/>
  <c r="J504"/>
  <c r="J407"/>
  <c r="BK370"/>
  <c r="BK342"/>
  <c r="BK259"/>
  <c r="J204"/>
  <c r="BK144"/>
  <c r="BK478"/>
  <c r="BK207"/>
  <c i="12" r="J181"/>
  <c r="BK279"/>
  <c r="BK163"/>
  <c r="J353"/>
  <c r="J238"/>
  <c r="J197"/>
  <c r="BK113"/>
  <c r="BK259"/>
  <c r="J118"/>
  <c i="13" r="J276"/>
  <c r="BK128"/>
  <c r="BK354"/>
  <c r="J106"/>
  <c r="BK337"/>
  <c r="BK111"/>
  <c r="J575"/>
  <c r="J534"/>
  <c r="J461"/>
  <c r="J354"/>
  <c r="BK276"/>
  <c r="J228"/>
  <c r="BK179"/>
  <c i="14" r="J263"/>
  <c r="BK132"/>
  <c r="BK323"/>
  <c r="BK221"/>
  <c r="BK161"/>
  <c r="J338"/>
  <c r="BK258"/>
  <c i="15" r="J306"/>
  <c r="BK203"/>
  <c r="BK107"/>
  <c r="J107"/>
  <c r="BK197"/>
  <c r="J239"/>
  <c i="16" r="BK408"/>
  <c r="J172"/>
  <c r="J354"/>
  <c r="BK199"/>
  <c r="BK387"/>
  <c r="BK325"/>
  <c r="BK264"/>
  <c r="BK181"/>
  <c r="J109"/>
  <c r="J293"/>
  <c i="17" r="J36"/>
  <c i="1" r="AW72"/>
  <c i="19" r="J136"/>
  <c r="BK136"/>
  <c r="BK110"/>
  <c r="J92"/>
  <c i="20" r="J118"/>
  <c i="7" r="J128"/>
  <c r="J146"/>
  <c r="BK207"/>
  <c r="BK157"/>
  <c r="BK130"/>
  <c r="J107"/>
  <c i="8" r="BK229"/>
  <c r="BK180"/>
  <c r="BK137"/>
  <c r="BK110"/>
  <c r="J229"/>
  <c r="J92"/>
  <c r="BK254"/>
  <c r="J208"/>
  <c i="9" r="BK560"/>
  <c r="J469"/>
  <c r="J424"/>
  <c r="BK399"/>
  <c r="BK355"/>
  <c r="BK327"/>
  <c r="BK268"/>
  <c r="J196"/>
  <c r="BK138"/>
  <c r="BK663"/>
  <c r="J552"/>
  <c r="BK430"/>
  <c r="J262"/>
  <c r="J159"/>
  <c r="J606"/>
  <c r="J575"/>
  <c r="J526"/>
  <c r="J474"/>
  <c r="BK367"/>
  <c r="J237"/>
  <c r="BK636"/>
  <c r="BK575"/>
  <c r="BK552"/>
  <c r="J458"/>
  <c r="J394"/>
  <c r="BK365"/>
  <c r="J322"/>
  <c r="BK299"/>
  <c r="J268"/>
  <c r="J210"/>
  <c r="J138"/>
  <c i="10" r="BK464"/>
  <c r="BK288"/>
  <c r="J97"/>
  <c r="BK581"/>
  <c r="BK448"/>
  <c r="J417"/>
  <c r="J385"/>
  <c r="BK351"/>
  <c r="J312"/>
  <c r="J228"/>
  <c r="J621"/>
  <c r="J581"/>
  <c r="BK491"/>
  <c r="J436"/>
  <c r="J392"/>
  <c r="J328"/>
  <c r="BK262"/>
  <c r="J190"/>
  <c r="BK155"/>
  <c r="J423"/>
  <c r="BK321"/>
  <c r="BK145"/>
  <c r="BK112"/>
  <c i="11" r="J557"/>
  <c r="J455"/>
  <c r="BK318"/>
  <c r="BK107"/>
  <c r="BK450"/>
  <c r="BK374"/>
  <c r="J218"/>
  <c r="BK701"/>
  <c r="BK667"/>
  <c r="BK630"/>
  <c r="BK582"/>
  <c r="BK549"/>
  <c r="BK495"/>
  <c r="BK435"/>
  <c r="BK392"/>
  <c r="J376"/>
  <c r="J363"/>
  <c r="J318"/>
  <c r="BK270"/>
  <c r="J229"/>
  <c r="J194"/>
  <c r="BK149"/>
  <c r="J582"/>
  <c r="J423"/>
  <c r="J240"/>
  <c r="J156"/>
  <c i="12" r="BK218"/>
  <c r="BK377"/>
  <c r="J309"/>
  <c r="BK207"/>
  <c r="BK118"/>
  <c r="J345"/>
  <c r="BK202"/>
  <c r="BK133"/>
  <c r="BK410"/>
  <c r="J245"/>
  <c r="BK176"/>
  <c r="J123"/>
  <c i="13" r="J484"/>
  <c r="J263"/>
  <c r="BK101"/>
  <c r="BK549"/>
  <c r="J317"/>
  <c r="BK143"/>
  <c r="J638"/>
  <c r="J522"/>
  <c r="J332"/>
  <c r="J133"/>
  <c r="BK686"/>
  <c r="J609"/>
  <c r="BK539"/>
  <c r="J527"/>
  <c r="J479"/>
  <c r="BK439"/>
  <c r="J386"/>
  <c r="BK317"/>
  <c r="BK263"/>
  <c r="J203"/>
  <c r="BK169"/>
  <c i="14" r="J270"/>
  <c r="BK138"/>
  <c r="BK354"/>
  <c r="BK270"/>
  <c r="BK206"/>
  <c r="BK169"/>
  <c r="BK347"/>
  <c r="BK164"/>
  <c r="J212"/>
  <c r="J148"/>
  <c i="15" r="J301"/>
  <c r="BK239"/>
  <c r="J216"/>
  <c r="J150"/>
  <c r="J131"/>
  <c r="J156"/>
  <c r="J311"/>
  <c r="J248"/>
  <c r="BK112"/>
  <c r="BK211"/>
  <c i="16" r="BK418"/>
  <c r="J285"/>
  <c r="BK175"/>
  <c r="BK258"/>
  <c r="BK135"/>
  <c r="J392"/>
  <c r="BK336"/>
  <c r="BK293"/>
  <c r="J250"/>
  <c r="J199"/>
  <c r="J175"/>
  <c r="BK112"/>
  <c r="BK373"/>
  <c r="BK282"/>
  <c r="J190"/>
  <c i="17" r="F37"/>
  <c i="1" r="BB72"/>
  <c i="19" r="BK100"/>
  <c r="BK102"/>
  <c r="J140"/>
  <c r="J126"/>
  <c r="J108"/>
  <c r="BK92"/>
  <c i="20" r="BK112"/>
  <c r="J90"/>
  <c r="J110"/>
  <c r="J96"/>
  <c i="2" r="J1050"/>
  <c r="BK1030"/>
  <c r="BK1016"/>
  <c r="J1006"/>
  <c r="J986"/>
  <c r="J910"/>
  <c r="BK833"/>
  <c r="BK781"/>
  <c r="J701"/>
  <c r="BK631"/>
  <c r="J526"/>
  <c r="J459"/>
  <c r="J301"/>
  <c r="J187"/>
  <c i="1" r="AS55"/>
  <c i="2" r="BK705"/>
  <c r="J573"/>
  <c r="BK541"/>
  <c r="BK421"/>
  <c r="J334"/>
  <c r="BK232"/>
  <c r="BK134"/>
  <c i="1" r="AS62"/>
  <c i="2" r="J590"/>
  <c r="J444"/>
  <c r="BK327"/>
  <c r="BK247"/>
  <c r="J111"/>
  <c r="J883"/>
  <c r="BK723"/>
  <c r="J619"/>
  <c r="BK533"/>
  <c r="J470"/>
  <c r="J366"/>
  <c r="BK308"/>
  <c r="J206"/>
  <c i="3" r="BK880"/>
  <c r="J634"/>
  <c r="J404"/>
  <c r="J246"/>
  <c r="J120"/>
  <c r="BK909"/>
  <c r="J893"/>
  <c r="J868"/>
  <c r="BK826"/>
  <c r="J769"/>
  <c r="J691"/>
  <c r="BK631"/>
  <c r="BK544"/>
  <c r="J513"/>
  <c r="BK457"/>
  <c r="J419"/>
  <c r="BK356"/>
  <c r="BK310"/>
  <c r="BK237"/>
  <c r="BK199"/>
  <c r="BK140"/>
  <c r="J860"/>
  <c r="BK719"/>
  <c r="J591"/>
  <c r="J356"/>
  <c r="BK221"/>
  <c r="J140"/>
  <c r="J797"/>
  <c r="BK667"/>
  <c r="J482"/>
  <c r="BK351"/>
  <c r="BK277"/>
  <c r="J163"/>
  <c r="BK116"/>
  <c i="4" r="J125"/>
  <c r="BK148"/>
  <c r="J139"/>
  <c r="BK129"/>
  <c r="J123"/>
  <c r="BK107"/>
  <c r="J96"/>
  <c r="J131"/>
  <c r="J103"/>
  <c r="J94"/>
  <c r="J119"/>
  <c i="5" r="BK1203"/>
  <c r="J1168"/>
  <c r="BK1132"/>
  <c r="J1109"/>
  <c r="BK1063"/>
  <c r="BK1006"/>
  <c r="BK954"/>
  <c r="BK809"/>
  <c r="BK668"/>
  <c r="BK577"/>
  <c r="J523"/>
  <c r="BK416"/>
  <c r="J406"/>
  <c r="J222"/>
  <c r="J149"/>
  <c r="BK1327"/>
  <c r="BK1236"/>
  <c r="BK1124"/>
  <c r="BK1034"/>
  <c r="BK870"/>
  <c r="BK834"/>
  <c r="BK681"/>
  <c r="J515"/>
  <c r="J365"/>
  <c r="J253"/>
  <c r="J108"/>
  <c r="J1324"/>
  <c r="J1159"/>
  <c r="BK1041"/>
  <c r="J976"/>
  <c r="BK932"/>
  <c r="J705"/>
  <c r="J679"/>
  <c r="J614"/>
  <c r="J533"/>
  <c r="BK440"/>
  <c r="BK253"/>
  <c r="BK120"/>
  <c r="J1312"/>
  <c r="J1289"/>
  <c r="J1240"/>
  <c r="BK1216"/>
  <c r="J1182"/>
  <c r="J1157"/>
  <c r="J1120"/>
  <c r="J1092"/>
  <c r="BK1076"/>
  <c r="BK1016"/>
  <c r="J987"/>
  <c r="J934"/>
  <c r="J896"/>
  <c r="BK847"/>
  <c r="J800"/>
  <c r="BK772"/>
  <c r="BK749"/>
  <c r="BK705"/>
  <c r="BK666"/>
  <c r="J639"/>
  <c r="J622"/>
  <c r="J577"/>
  <c r="J551"/>
  <c r="BK527"/>
  <c r="J476"/>
  <c r="BK444"/>
  <c r="BK406"/>
  <c r="J396"/>
  <c r="J359"/>
  <c r="BK333"/>
  <c r="J275"/>
  <c r="BK238"/>
  <c r="BK173"/>
  <c r="BK152"/>
  <c i="6" r="BK727"/>
  <c r="BK675"/>
  <c r="BK598"/>
  <c r="BK471"/>
  <c r="J403"/>
  <c r="J305"/>
  <c r="J216"/>
  <c r="BK169"/>
  <c r="J736"/>
  <c r="BK630"/>
  <c r="BK571"/>
  <c r="BK436"/>
  <c r="J341"/>
  <c r="BK292"/>
  <c r="J145"/>
  <c r="J897"/>
  <c r="J867"/>
  <c r="J825"/>
  <c r="BK801"/>
  <c r="BK774"/>
  <c r="J739"/>
  <c r="J715"/>
  <c r="BK685"/>
  <c r="J652"/>
  <c r="BK612"/>
  <c r="J585"/>
  <c r="BK542"/>
  <c r="J498"/>
  <c r="BK482"/>
  <c r="BK454"/>
  <c r="BK438"/>
  <c r="BK399"/>
  <c r="BK350"/>
  <c r="BK297"/>
  <c r="BK281"/>
  <c r="BK237"/>
  <c r="J208"/>
  <c r="J156"/>
  <c r="BK879"/>
  <c r="BK818"/>
  <c r="BK795"/>
  <c r="BK739"/>
  <c r="J685"/>
  <c r="J546"/>
  <c r="BK490"/>
  <c r="BK450"/>
  <c r="J285"/>
  <c r="BK192"/>
  <c i="7" r="BK196"/>
  <c r="BK172"/>
  <c r="BK126"/>
  <c r="J157"/>
  <c r="J99"/>
  <c r="BK212"/>
  <c r="BK182"/>
  <c r="J172"/>
  <c r="J126"/>
  <c r="J116"/>
  <c r="BK99"/>
  <c i="8" r="J115"/>
  <c r="J148"/>
  <c r="BK121"/>
  <c r="J267"/>
  <c r="J126"/>
  <c r="J258"/>
  <c r="J185"/>
  <c i="9" r="BK565"/>
  <c r="J555"/>
  <c r="J446"/>
  <c r="BK404"/>
  <c r="BK375"/>
  <c r="BK337"/>
  <c r="J299"/>
  <c r="BK237"/>
  <c r="J201"/>
  <c r="J173"/>
  <c r="BK127"/>
  <c r="BK597"/>
  <c r="BK418"/>
  <c r="J327"/>
  <c r="J231"/>
  <c r="BK102"/>
  <c r="J636"/>
  <c r="BK555"/>
  <c r="BK519"/>
  <c r="BK458"/>
  <c r="J352"/>
  <c r="BK262"/>
  <c r="BK159"/>
  <c r="BK173"/>
  <c r="J107"/>
  <c i="10" r="BK433"/>
  <c r="BK312"/>
  <c r="BK613"/>
  <c r="J548"/>
  <c r="BK518"/>
  <c r="J481"/>
  <c r="BK428"/>
  <c r="J398"/>
  <c r="J381"/>
  <c r="BK300"/>
  <c r="J239"/>
  <c r="J198"/>
  <c r="BK150"/>
  <c r="J575"/>
  <c r="BK508"/>
  <c r="BK410"/>
  <c r="BK377"/>
  <c r="J294"/>
  <c r="BK255"/>
  <c r="BK198"/>
  <c r="BK130"/>
  <c r="BK439"/>
  <c r="BK282"/>
  <c r="J135"/>
  <c r="BK107"/>
  <c i="11" r="J488"/>
  <c r="J380"/>
  <c r="BK327"/>
  <c r="J588"/>
  <c r="BK462"/>
  <c r="J378"/>
  <c r="J357"/>
  <c r="J259"/>
  <c r="BK708"/>
  <c r="BK674"/>
  <c r="J630"/>
  <c r="BK617"/>
  <c r="J552"/>
  <c r="BK530"/>
  <c r="J450"/>
  <c r="BK423"/>
  <c r="BK363"/>
  <c r="BK352"/>
  <c r="BK290"/>
  <c r="BK247"/>
  <c r="J213"/>
  <c r="J171"/>
  <c r="J102"/>
  <c r="J429"/>
  <c r="J337"/>
  <c r="J144"/>
  <c i="12" r="BK316"/>
  <c r="J410"/>
  <c r="BK326"/>
  <c r="BK213"/>
  <c r="BK138"/>
  <c r="J377"/>
  <c r="BK304"/>
  <c r="J259"/>
  <c r="J213"/>
  <c r="J143"/>
  <c r="BK94"/>
  <c r="BK345"/>
  <c r="BK238"/>
  <c i="13" r="J539"/>
  <c r="BK452"/>
  <c r="BK236"/>
  <c r="BK138"/>
  <c r="J686"/>
  <c r="BK418"/>
  <c r="BK312"/>
  <c r="BK148"/>
  <c r="J101"/>
  <c r="J454"/>
  <c r="J327"/>
  <c r="BK159"/>
  <c r="BK122"/>
  <c r="J677"/>
  <c r="BK559"/>
  <c r="BK522"/>
  <c r="BK473"/>
  <c r="BK426"/>
  <c r="J322"/>
  <c r="BK255"/>
  <c r="BK208"/>
  <c r="BK174"/>
  <c i="14" r="J286"/>
  <c r="BK190"/>
  <c r="BK116"/>
  <c r="J347"/>
  <c r="BK299"/>
  <c r="J240"/>
  <c r="J198"/>
  <c r="J132"/>
  <c r="J366"/>
  <c r="J156"/>
  <c r="BK198"/>
  <c r="J94"/>
  <c i="15" r="BK273"/>
  <c r="BK236"/>
  <c r="J191"/>
  <c r="BK162"/>
  <c r="BK286"/>
  <c r="J147"/>
  <c r="BK228"/>
  <c r="J117"/>
  <c r="J273"/>
  <c r="BK191"/>
  <c i="16" r="J444"/>
  <c r="J315"/>
  <c r="BK127"/>
  <c r="J255"/>
  <c r="BK444"/>
  <c r="J413"/>
  <c r="J359"/>
  <c r="BK298"/>
  <c r="BK267"/>
  <c r="BK255"/>
  <c r="BK190"/>
  <c r="J178"/>
  <c r="J151"/>
  <c r="J438"/>
  <c r="J341"/>
  <c r="BK228"/>
  <c i="18" r="BK96"/>
  <c r="J86"/>
  <c r="J96"/>
  <c r="J110"/>
  <c r="J104"/>
  <c i="19" r="J130"/>
  <c r="BK118"/>
  <c r="J104"/>
  <c r="BK90"/>
  <c r="BK142"/>
  <c r="BK122"/>
  <c r="BK106"/>
  <c r="BK86"/>
  <c i="20" r="J104"/>
  <c r="J122"/>
  <c i="2" r="J1042"/>
  <c r="BK1002"/>
  <c r="J939"/>
  <c r="BK763"/>
  <c r="BK581"/>
  <c r="BK317"/>
  <c r="J173"/>
  <c r="J968"/>
  <c r="J809"/>
  <c r="BK685"/>
  <c r="BK553"/>
  <c r="BK394"/>
  <c r="J317"/>
  <c r="J218"/>
  <c r="BK1071"/>
  <c r="BK840"/>
  <c r="J623"/>
  <c r="BK470"/>
  <c r="J293"/>
  <c r="J1067"/>
  <c r="BK693"/>
  <c r="J537"/>
  <c r="BK312"/>
  <c r="BK166"/>
  <c i="3" r="J750"/>
  <c r="BK517"/>
  <c r="BK262"/>
  <c r="BK921"/>
  <c r="J889"/>
  <c r="BK813"/>
  <c r="J723"/>
  <c r="J607"/>
  <c r="BK540"/>
  <c r="J424"/>
  <c r="BK305"/>
  <c r="BK233"/>
  <c r="BK159"/>
  <c r="BK850"/>
  <c r="BK656"/>
  <c r="J457"/>
  <c r="J262"/>
  <c r="J846"/>
  <c r="J642"/>
  <c r="J544"/>
  <c r="J297"/>
  <c i="5" r="J968"/>
  <c r="J645"/>
  <c r="J527"/>
  <c r="BK347"/>
  <c r="BK146"/>
  <c r="BK1343"/>
  <c r="J1238"/>
  <c r="BK1104"/>
  <c r="J926"/>
  <c r="J735"/>
  <c r="J537"/>
  <c r="J326"/>
  <c r="J142"/>
  <c r="BK1161"/>
  <c r="J964"/>
  <c r="BK880"/>
  <c r="J693"/>
  <c r="J633"/>
  <c r="BK519"/>
  <c r="BK186"/>
  <c r="BK1312"/>
  <c r="J1242"/>
  <c r="BK1192"/>
  <c r="BK1054"/>
  <c r="BK976"/>
  <c r="J911"/>
  <c r="BK859"/>
  <c r="BK793"/>
  <c r="J765"/>
  <c r="BK691"/>
  <c r="J655"/>
  <c r="BK600"/>
  <c r="J519"/>
  <c r="BK460"/>
  <c r="J383"/>
  <c r="BK337"/>
  <c r="BK275"/>
  <c r="J218"/>
  <c r="BK116"/>
  <c i="6" r="BK715"/>
  <c r="J630"/>
  <c r="J549"/>
  <c r="BK309"/>
  <c r="BK208"/>
  <c r="BK668"/>
  <c r="J432"/>
  <c r="BK211"/>
  <c r="BK893"/>
  <c r="BK861"/>
  <c r="J795"/>
  <c r="J748"/>
  <c r="BK700"/>
  <c r="BK655"/>
  <c r="J559"/>
  <c r="BK514"/>
  <c r="J446"/>
  <c r="BK414"/>
  <c r="BK366"/>
  <c r="BK325"/>
  <c r="J248"/>
  <c r="J181"/>
  <c r="BK867"/>
  <c r="J777"/>
  <c r="BK620"/>
  <c r="J486"/>
  <c r="J233"/>
  <c i="7" r="J152"/>
  <c r="BK148"/>
  <c r="J148"/>
  <c i="8" r="BK258"/>
  <c r="BK105"/>
  <c r="J262"/>
  <c r="J169"/>
  <c i="9" r="BK358"/>
  <c r="J226"/>
  <c r="J112"/>
  <c r="BK602"/>
  <c r="BK412"/>
  <c r="BK191"/>
  <c r="J618"/>
  <c r="J565"/>
  <c r="BK464"/>
  <c r="BK373"/>
  <c r="BK149"/>
  <c i="10" r="J203"/>
  <c r="BK513"/>
  <c r="J442"/>
  <c r="J377"/>
  <c r="J288"/>
  <c r="J172"/>
  <c r="J534"/>
  <c r="J470"/>
  <c r="J371"/>
  <c r="BK222"/>
  <c r="J453"/>
  <c r="BK214"/>
  <c r="J102"/>
  <c i="11" r="J402"/>
  <c r="BK139"/>
  <c r="BK438"/>
  <c r="J277"/>
  <c r="J122"/>
  <c r="J688"/>
  <c r="BK622"/>
  <c r="J549"/>
  <c r="BK483"/>
  <c r="J360"/>
  <c r="BK284"/>
  <c r="BK188"/>
  <c r="BK97"/>
  <c r="J347"/>
  <c r="J117"/>
  <c i="12" r="J163"/>
  <c r="BK360"/>
  <c r="BK224"/>
  <c r="J133"/>
  <c r="BK309"/>
  <c r="J224"/>
  <c r="BK158"/>
  <c r="J321"/>
  <c r="J128"/>
  <c i="13" r="J439"/>
  <c r="BK203"/>
  <c r="J391"/>
  <c r="J164"/>
  <c r="J544"/>
  <c r="J184"/>
  <c r="J117"/>
  <c r="BK572"/>
  <c r="J498"/>
  <c r="J406"/>
  <c r="BK307"/>
  <c r="BK199"/>
  <c i="14" r="J354"/>
  <c r="J215"/>
  <c r="BK127"/>
  <c r="BK318"/>
  <c r="J280"/>
  <c r="BK201"/>
  <c r="J138"/>
  <c r="BK240"/>
  <c r="J195"/>
  <c i="15" r="J280"/>
  <c r="J185"/>
  <c r="BK147"/>
  <c r="BK185"/>
  <c r="BK267"/>
  <c r="BK104"/>
  <c r="BK216"/>
  <c i="16" r="J455"/>
  <c r="J311"/>
  <c r="J373"/>
  <c r="J127"/>
  <c r="BK423"/>
  <c r="BK315"/>
  <c r="BK270"/>
  <c r="J193"/>
  <c r="BK154"/>
  <c r="BK99"/>
  <c r="J300"/>
  <c r="BK172"/>
  <c i="18" r="J100"/>
  <c r="J102"/>
  <c r="BK92"/>
  <c i="19" r="J110"/>
  <c r="J112"/>
  <c r="BK134"/>
  <c r="J106"/>
  <c r="J90"/>
  <c i="20" r="J120"/>
  <c r="BK92"/>
  <c r="BK102"/>
  <c r="BK114"/>
  <c r="BK96"/>
  <c i="2" r="BK1038"/>
  <c r="J1002"/>
  <c r="J975"/>
  <c r="J890"/>
  <c r="BK789"/>
  <c r="J709"/>
  <c r="J595"/>
  <c r="BK537"/>
  <c r="BK452"/>
  <c r="BK254"/>
  <c r="BK179"/>
  <c r="BK965"/>
  <c r="BK861"/>
  <c r="BK701"/>
  <c r="BK569"/>
  <c r="J533"/>
  <c r="J341"/>
  <c r="BK224"/>
  <c r="BK126"/>
  <c r="J1071"/>
  <c r="J952"/>
  <c r="BK868"/>
  <c r="BK737"/>
  <c r="BK605"/>
  <c r="J425"/>
  <c r="J286"/>
  <c r="BK206"/>
  <c r="J906"/>
  <c r="J705"/>
  <c r="BK506"/>
  <c r="J378"/>
  <c r="BK228"/>
  <c r="BK107"/>
  <c i="3" r="BK714"/>
  <c r="J441"/>
  <c r="J151"/>
  <c r="BK884"/>
  <c r="BK834"/>
  <c r="BK742"/>
  <c r="BK642"/>
  <c r="BK560"/>
  <c r="J477"/>
  <c r="BK391"/>
  <c r="J322"/>
  <c r="J274"/>
  <c r="J183"/>
  <c r="J855"/>
  <c r="J699"/>
  <c r="J360"/>
  <c r="BK217"/>
  <c r="BK683"/>
  <c r="J517"/>
  <c r="J293"/>
  <c i="5" r="BK1112"/>
  <c r="BK987"/>
  <c r="J875"/>
  <c r="BK713"/>
  <c r="BK567"/>
  <c r="J416"/>
  <c r="BK235"/>
  <c r="J120"/>
  <c r="BK1196"/>
  <c r="J1136"/>
  <c r="BK968"/>
  <c r="BK818"/>
  <c r="J575"/>
  <c r="J312"/>
  <c r="J257"/>
  <c r="J1351"/>
  <c r="J1132"/>
  <c r="BK980"/>
  <c r="J834"/>
  <c r="BK685"/>
  <c r="BK541"/>
  <c r="BK218"/>
  <c r="J1315"/>
  <c r="J1236"/>
  <c r="J1177"/>
  <c r="J1097"/>
  <c r="J1037"/>
  <c r="BK935"/>
  <c r="BK914"/>
  <c r="BK875"/>
  <c r="J809"/>
  <c r="BK757"/>
  <c r="J713"/>
  <c r="J664"/>
  <c r="BK620"/>
  <c r="J567"/>
  <c r="BK537"/>
  <c r="BK472"/>
  <c r="BK412"/>
  <c r="BK372"/>
  <c r="J329"/>
  <c r="BK271"/>
  <c r="J186"/>
  <c i="6" r="BK722"/>
  <c r="J655"/>
  <c r="J538"/>
  <c r="J452"/>
  <c r="J313"/>
  <c r="BK256"/>
  <c r="J141"/>
  <c r="J718"/>
  <c r="BK575"/>
  <c r="BK389"/>
  <c r="J301"/>
  <c r="J893"/>
  <c r="BK825"/>
  <c r="BK784"/>
  <c r="J743"/>
  <c r="J710"/>
  <c r="BK662"/>
  <c r="BK619"/>
  <c r="BK546"/>
  <c r="BK486"/>
  <c r="J436"/>
  <c r="BK396"/>
  <c r="J360"/>
  <c r="J321"/>
  <c r="BK277"/>
  <c r="BK216"/>
  <c r="J176"/>
  <c r="J115"/>
  <c r="J811"/>
  <c r="BK791"/>
  <c r="BK710"/>
  <c r="BK579"/>
  <c r="BK456"/>
  <c r="J281"/>
  <c i="7" r="J207"/>
  <c r="BK132"/>
  <c r="J167"/>
  <c r="BK138"/>
  <c r="BK107"/>
  <c r="J193"/>
  <c r="BK140"/>
  <c r="J199"/>
  <c r="BK146"/>
  <c r="BK136"/>
  <c i="8" r="BK235"/>
  <c r="BK131"/>
  <c r="BK143"/>
  <c r="J121"/>
  <c r="BK198"/>
  <c r="J271"/>
  <c r="J240"/>
  <c r="J180"/>
  <c r="J110"/>
  <c i="9" r="J531"/>
  <c r="BK424"/>
  <c r="J412"/>
  <c r="J373"/>
  <c r="BK347"/>
  <c r="J287"/>
  <c r="J244"/>
  <c r="J215"/>
  <c r="BK180"/>
  <c r="BK117"/>
  <c r="BK629"/>
  <c r="BK474"/>
  <c r="BK332"/>
  <c r="BK196"/>
  <c r="BK97"/>
  <c r="J597"/>
  <c r="BK536"/>
  <c r="J492"/>
  <c r="J387"/>
  <c r="J281"/>
  <c r="BK168"/>
  <c r="BK592"/>
  <c r="J519"/>
  <c r="BK440"/>
  <c r="J362"/>
  <c r="J347"/>
  <c r="BK309"/>
  <c r="J274"/>
  <c r="BK215"/>
  <c r="BK154"/>
  <c i="10" r="BK503"/>
  <c r="BK328"/>
  <c r="BK182"/>
  <c r="J593"/>
  <c r="BK528"/>
  <c r="BK436"/>
  <c r="J394"/>
  <c r="BK366"/>
  <c r="BK276"/>
  <c r="BK209"/>
  <c r="J167"/>
  <c r="J539"/>
  <c r="J448"/>
  <c r="J405"/>
  <c r="J338"/>
  <c r="BK306"/>
  <c r="BK219"/>
  <c r="BK167"/>
  <c r="J542"/>
  <c r="J361"/>
  <c r="J182"/>
  <c r="J140"/>
  <c r="J107"/>
  <c i="11" r="BK525"/>
  <c r="BK347"/>
  <c r="BK177"/>
  <c r="J617"/>
  <c r="BK417"/>
  <c r="BK309"/>
  <c r="BK102"/>
  <c r="BK681"/>
  <c r="J648"/>
  <c r="BK612"/>
  <c r="BK572"/>
  <c r="BK455"/>
  <c r="J385"/>
  <c r="BK367"/>
  <c r="J342"/>
  <c r="J295"/>
  <c r="BK240"/>
  <c r="J199"/>
  <c r="BK133"/>
  <c r="J567"/>
  <c r="BK372"/>
  <c r="BK180"/>
  <c i="12" r="BK340"/>
  <c r="J403"/>
  <c r="J332"/>
  <c r="J218"/>
  <c r="BK153"/>
  <c r="J360"/>
  <c r="J299"/>
  <c r="BK186"/>
  <c r="BK123"/>
  <c r="J304"/>
  <c r="J233"/>
  <c r="J94"/>
  <c i="13" r="J396"/>
  <c r="J307"/>
  <c r="BK117"/>
  <c r="J570"/>
  <c r="J372"/>
  <c r="J208"/>
  <c r="BK96"/>
  <c r="BK400"/>
  <c r="BK228"/>
  <c r="BK153"/>
  <c r="J96"/>
  <c r="J647"/>
  <c r="BK570"/>
  <c r="BK544"/>
  <c r="BK527"/>
  <c r="BK501"/>
  <c r="BK454"/>
  <c r="BK396"/>
  <c r="BK349"/>
  <c r="J282"/>
  <c r="BK222"/>
  <c r="J179"/>
  <c i="14" r="BK303"/>
  <c r="J185"/>
  <c r="J122"/>
  <c r="BK294"/>
  <c r="BK226"/>
  <c r="BK156"/>
  <c r="BK122"/>
  <c r="BK253"/>
  <c r="BK338"/>
  <c r="J116"/>
  <c i="15" r="BK280"/>
  <c r="BK231"/>
  <c r="BK200"/>
  <c r="BK156"/>
  <c r="BK117"/>
  <c r="J134"/>
  <c r="BK291"/>
  <c r="BK125"/>
  <c r="J253"/>
  <c r="BK171"/>
  <c r="BK128"/>
  <c i="16" r="J348"/>
  <c r="BK382"/>
  <c r="BK215"/>
  <c r="BK403"/>
  <c r="BK366"/>
  <c r="BK306"/>
  <c r="BK261"/>
  <c r="J222"/>
  <c r="J187"/>
  <c r="BK145"/>
  <c r="J449"/>
  <c r="J336"/>
  <c r="J298"/>
  <c i="17" r="J90"/>
  <c i="18" r="J90"/>
  <c r="BK90"/>
  <c r="BK106"/>
  <c i="19" r="BK126"/>
  <c r="J144"/>
  <c r="J148"/>
  <c r="BK132"/>
  <c r="BK112"/>
  <c r="BK96"/>
  <c i="20" r="BK88"/>
  <c r="J100"/>
  <c r="BK124"/>
  <c r="J112"/>
  <c r="BK100"/>
  <c i="2" r="BK1087"/>
  <c r="J1034"/>
  <c r="J1026"/>
  <c r="BK998"/>
  <c r="BK975"/>
  <c r="J961"/>
  <c r="J861"/>
  <c r="J803"/>
  <c r="J746"/>
  <c r="BK641"/>
  <c r="J553"/>
  <c r="BK496"/>
  <c r="BK334"/>
  <c r="BK267"/>
  <c r="BK162"/>
  <c r="BK948"/>
  <c r="BK894"/>
  <c r="J737"/>
  <c r="J689"/>
  <c r="J605"/>
  <c r="BK549"/>
  <c r="BK478"/>
  <c r="BK359"/>
  <c r="J274"/>
  <c r="J179"/>
  <c r="J122"/>
  <c r="BK876"/>
  <c r="BK823"/>
  <c r="BK754"/>
  <c r="J713"/>
  <c r="J613"/>
  <c r="J502"/>
  <c r="J421"/>
  <c r="BK352"/>
  <c r="BK277"/>
  <c r="BK210"/>
  <c r="BK130"/>
  <c r="BK910"/>
  <c r="J757"/>
  <c r="BK634"/>
  <c r="BK595"/>
  <c r="J514"/>
  <c r="J394"/>
  <c r="J327"/>
  <c r="BK258"/>
  <c r="J138"/>
  <c i="3" r="J804"/>
  <c r="J707"/>
  <c r="BK564"/>
  <c r="BK344"/>
  <c r="J179"/>
  <c r="BK913"/>
  <c r="BK872"/>
  <c r="BK855"/>
  <c r="BK818"/>
  <c r="BK750"/>
  <c r="J667"/>
  <c r="BK604"/>
  <c r="J560"/>
  <c r="BK526"/>
  <c r="BK477"/>
  <c r="J398"/>
  <c r="BK322"/>
  <c r="BK265"/>
  <c r="J229"/>
  <c r="J187"/>
  <c r="J148"/>
  <c r="J104"/>
  <c r="J758"/>
  <c r="J547"/>
  <c r="J284"/>
  <c r="J195"/>
  <c r="J830"/>
  <c r="BK769"/>
  <c r="BK596"/>
  <c r="BK432"/>
  <c r="BK314"/>
  <c r="J249"/>
  <c r="J191"/>
  <c r="J128"/>
  <c i="4" r="J134"/>
  <c r="BK113"/>
  <c r="BK139"/>
  <c r="BK131"/>
  <c r="BK127"/>
  <c r="BK119"/>
  <c r="BK103"/>
  <c r="BK94"/>
  <c r="BK115"/>
  <c r="BK96"/>
  <c r="J129"/>
  <c r="J111"/>
  <c i="5" r="J1186"/>
  <c r="J1152"/>
  <c r="J1128"/>
  <c r="BK1082"/>
  <c r="BK1022"/>
  <c r="BK972"/>
  <c r="J886"/>
  <c r="J793"/>
  <c r="BK658"/>
  <c r="J563"/>
  <c r="J448"/>
  <c r="J333"/>
  <c r="BK209"/>
  <c r="J138"/>
  <c r="J1340"/>
  <c r="BK1242"/>
  <c r="BK1222"/>
  <c r="BK1069"/>
  <c r="J994"/>
  <c r="J915"/>
  <c r="BK814"/>
  <c r="J757"/>
  <c r="J555"/>
  <c r="J303"/>
  <c r="J267"/>
  <c r="BK159"/>
  <c r="J1210"/>
  <c r="J1063"/>
  <c r="BK1028"/>
  <c r="BK950"/>
  <c r="J841"/>
  <c r="BK776"/>
  <c r="J687"/>
  <c r="BK643"/>
  <c r="J559"/>
  <c r="J464"/>
  <c r="BK280"/>
  <c r="BK166"/>
  <c r="BK1315"/>
  <c r="J1262"/>
  <c r="J1234"/>
  <c r="J1203"/>
  <c r="J1196"/>
  <c r="BK1148"/>
  <c r="J1104"/>
  <c r="J1082"/>
  <c r="J1028"/>
  <c r="BK1002"/>
  <c r="J980"/>
  <c r="J932"/>
  <c r="J897"/>
  <c r="J870"/>
  <c r="J833"/>
  <c r="BK790"/>
  <c r="BK763"/>
  <c r="J721"/>
  <c r="BK687"/>
  <c r="J658"/>
  <c r="J629"/>
  <c r="J610"/>
  <c r="BK563"/>
  <c r="BK533"/>
  <c r="BK515"/>
  <c r="BK456"/>
  <c r="BK423"/>
  <c r="J402"/>
  <c r="BK369"/>
  <c r="J347"/>
  <c r="J307"/>
  <c r="BK288"/>
  <c r="BK214"/>
  <c r="BK163"/>
  <c r="BK108"/>
  <c i="6" r="J700"/>
  <c r="J616"/>
  <c r="BK556"/>
  <c r="J510"/>
  <c r="BK317"/>
  <c r="J292"/>
  <c r="J237"/>
  <c r="J135"/>
  <c r="J751"/>
  <c r="J662"/>
  <c r="J506"/>
  <c r="BK403"/>
  <c r="J317"/>
  <c r="J185"/>
  <c r="J124"/>
  <c r="BK870"/>
  <c r="BK858"/>
  <c r="BK808"/>
  <c r="J793"/>
  <c r="J765"/>
  <c r="J746"/>
  <c r="J727"/>
  <c r="J673"/>
  <c r="BK640"/>
  <c r="BK603"/>
  <c r="J568"/>
  <c r="BK535"/>
  <c r="J522"/>
  <c r="J490"/>
  <c r="BK464"/>
  <c r="BK430"/>
  <c r="J373"/>
  <c r="BK337"/>
  <c r="BK313"/>
  <c r="J273"/>
  <c r="J229"/>
  <c r="J197"/>
  <c r="BK138"/>
  <c r="J861"/>
  <c r="J844"/>
  <c r="BK770"/>
  <c r="J696"/>
  <c r="BK526"/>
  <c r="J458"/>
  <c r="BK416"/>
  <c r="BK248"/>
  <c i="7" r="BK188"/>
  <c r="J144"/>
  <c r="J182"/>
  <c r="J120"/>
  <c r="BK142"/>
  <c r="J205"/>
  <c r="BK152"/>
  <c r="J132"/>
  <c r="J112"/>
  <c i="8" r="J224"/>
  <c r="BK169"/>
  <c r="J131"/>
  <c r="J105"/>
  <c r="BK185"/>
  <c r="BK277"/>
  <c r="BK224"/>
  <c r="J214"/>
  <c r="J153"/>
  <c i="9" r="J507"/>
  <c r="J415"/>
  <c r="BK387"/>
  <c r="J367"/>
  <c r="BK314"/>
  <c r="BK274"/>
  <c r="J204"/>
  <c r="J191"/>
  <c r="J149"/>
  <c r="J671"/>
  <c r="BK544"/>
  <c r="J480"/>
  <c r="J404"/>
  <c r="J185"/>
  <c r="J663"/>
  <c r="BK587"/>
  <c r="BK531"/>
  <c r="BK469"/>
  <c r="J377"/>
  <c r="J332"/>
  <c r="BK204"/>
  <c r="J127"/>
  <c r="BK165"/>
  <c r="BK144"/>
  <c i="10" r="BK459"/>
  <c r="BK233"/>
  <c r="BK588"/>
  <c r="J523"/>
  <c r="J508"/>
  <c r="BK470"/>
  <c r="BK392"/>
  <c r="BK371"/>
  <c r="J343"/>
  <c r="BK294"/>
  <c r="J222"/>
  <c r="BK162"/>
  <c r="BK593"/>
  <c r="J528"/>
  <c r="BK481"/>
  <c r="J439"/>
  <c r="BK394"/>
  <c r="J366"/>
  <c r="J269"/>
  <c r="J214"/>
  <c r="J162"/>
  <c r="J112"/>
  <c r="J396"/>
  <c r="J244"/>
  <c r="BK140"/>
  <c r="BK120"/>
  <c r="BK97"/>
  <c i="11" r="J432"/>
  <c r="J372"/>
  <c r="J302"/>
  <c r="J97"/>
  <c r="J495"/>
  <c r="J370"/>
  <c r="J290"/>
  <c r="BK117"/>
  <c r="BK688"/>
  <c r="BK636"/>
  <c r="BK625"/>
  <c r="BK588"/>
  <c r="BK544"/>
  <c r="BK488"/>
  <c r="BK432"/>
  <c r="BK380"/>
  <c r="BK360"/>
  <c r="BK332"/>
  <c r="BK277"/>
  <c r="J234"/>
  <c r="BK194"/>
  <c r="BK112"/>
  <c r="J572"/>
  <c r="J392"/>
  <c r="BK166"/>
  <c r="BK122"/>
  <c i="12" r="BK143"/>
  <c r="J397"/>
  <c r="BK233"/>
  <c r="J176"/>
  <c r="J101"/>
  <c r="J326"/>
  <c r="BK227"/>
  <c r="J171"/>
  <c r="BK128"/>
  <c r="BK403"/>
  <c r="J294"/>
  <c r="BK197"/>
  <c i="13" r="BK498"/>
  <c r="J400"/>
  <c r="J174"/>
  <c r="BK106"/>
  <c r="J493"/>
  <c r="BK381"/>
  <c r="BK213"/>
  <c r="BK133"/>
  <c r="J656"/>
  <c r="BK391"/>
  <c r="J255"/>
  <c r="J143"/>
  <c r="BK699"/>
  <c r="BK565"/>
  <c r="J549"/>
  <c r="J501"/>
  <c r="J442"/>
  <c r="BK372"/>
  <c r="BK296"/>
  <c r="J268"/>
  <c r="BK194"/>
  <c i="14" r="J329"/>
  <c r="J226"/>
  <c r="J169"/>
  <c r="BK359"/>
  <c r="BK307"/>
  <c r="BK263"/>
  <c r="BK215"/>
  <c r="BK148"/>
  <c r="BK100"/>
  <c r="J111"/>
  <c r="J174"/>
  <c i="15" r="J291"/>
  <c r="BK243"/>
  <c r="J225"/>
  <c r="J176"/>
  <c r="J128"/>
  <c r="J171"/>
  <c r="J286"/>
  <c r="J139"/>
  <c r="BK306"/>
  <c r="BK222"/>
  <c r="BK159"/>
  <c i="16" r="J387"/>
  <c r="BK222"/>
  <c r="J423"/>
  <c r="J264"/>
  <c r="J428"/>
  <c r="BK395"/>
  <c r="BK354"/>
  <c r="BK311"/>
  <c r="BK285"/>
  <c r="J258"/>
  <c r="BK202"/>
  <c r="J159"/>
  <c r="J135"/>
  <c r="BK377"/>
  <c r="J306"/>
  <c r="J104"/>
  <c i="17" r="F38"/>
  <c i="1" r="BC72"/>
  <c i="19" r="J150"/>
  <c r="J124"/>
  <c r="BK94"/>
  <c r="BK152"/>
  <c r="J132"/>
  <c r="J114"/>
  <c r="J102"/>
  <c r="J96"/>
  <c r="J86"/>
  <c i="20" r="J88"/>
  <c r="J126"/>
  <c i="2" l="1" r="R717"/>
  <c i="3" r="P525"/>
  <c i="4" r="T133"/>
  <c i="9" r="T236"/>
  <c i="10" r="T254"/>
  <c i="11" r="R239"/>
  <c i="10" r="P254"/>
  <c i="11" r="T239"/>
  <c i="2" r="T717"/>
  <c i="3" r="T525"/>
  <c i="9" r="P236"/>
  <c i="2" r="P717"/>
  <c i="3" r="R525"/>
  <c i="4" r="R133"/>
  <c i="9" r="R236"/>
  <c i="11" r="P239"/>
  <c i="2" r="P102"/>
  <c r="P491"/>
  <c r="P568"/>
  <c r="BK594"/>
  <c r="J594"/>
  <c r="J68"/>
  <c r="P665"/>
  <c r="T730"/>
  <c r="P947"/>
  <c r="P1015"/>
  <c r="BK1059"/>
  <c r="J1059"/>
  <c r="J76"/>
  <c i="3" r="BK103"/>
  <c r="J103"/>
  <c r="J65"/>
  <c r="P372"/>
  <c r="BK446"/>
  <c r="J446"/>
  <c r="J68"/>
  <c r="BK508"/>
  <c r="J508"/>
  <c r="J69"/>
  <c r="BK539"/>
  <c r="J539"/>
  <c r="J71"/>
  <c r="BK768"/>
  <c r="J768"/>
  <c r="J72"/>
  <c r="P817"/>
  <c r="R859"/>
  <c r="R858"/>
  <c r="BK892"/>
  <c i="4" r="BK93"/>
  <c r="J93"/>
  <c r="J65"/>
  <c r="BK106"/>
  <c r="J106"/>
  <c r="J66"/>
  <c i="5" r="R107"/>
  <c r="P287"/>
  <c r="T287"/>
  <c r="T306"/>
  <c r="R375"/>
  <c r="P1075"/>
  <c r="P1085"/>
  <c r="R1108"/>
  <c r="R1127"/>
  <c r="T1181"/>
  <c r="R1314"/>
  <c r="R1336"/>
  <c r="R1325"/>
  <c i="6" r="T107"/>
  <c r="R267"/>
  <c r="P296"/>
  <c r="T345"/>
  <c r="R703"/>
  <c r="P726"/>
  <c r="BK769"/>
  <c r="J769"/>
  <c r="J76"/>
  <c r="P860"/>
  <c r="BK882"/>
  <c r="J882"/>
  <c r="J81"/>
  <c i="7" r="BK125"/>
  <c r="J125"/>
  <c r="J69"/>
  <c i="8" r="P91"/>
  <c r="P90"/>
  <c r="P89"/>
  <c i="1" r="AU63"/>
  <c i="8" r="P253"/>
  <c i="9" r="T96"/>
  <c r="BK250"/>
  <c r="J250"/>
  <c r="J68"/>
  <c r="P321"/>
  <c r="P393"/>
  <c r="T605"/>
  <c i="10" r="BK96"/>
  <c r="J96"/>
  <c r="J65"/>
  <c r="BK238"/>
  <c r="J238"/>
  <c r="J66"/>
  <c r="BK327"/>
  <c r="J327"/>
  <c r="J69"/>
  <c r="BK416"/>
  <c r="J416"/>
  <c r="J70"/>
  <c r="BK547"/>
  <c r="J547"/>
  <c r="J71"/>
  <c i="11" r="R96"/>
  <c r="BK253"/>
  <c r="J253"/>
  <c r="J68"/>
  <c r="BK326"/>
  <c r="J326"/>
  <c r="J69"/>
  <c r="BK391"/>
  <c r="J391"/>
  <c r="J70"/>
  <c r="BK635"/>
  <c r="J635"/>
  <c r="J71"/>
  <c i="12" r="T363"/>
  <c i="13" r="BK262"/>
  <c r="J262"/>
  <c r="J67"/>
  <c r="R460"/>
  <c r="P580"/>
  <c i="14" r="R93"/>
  <c r="T232"/>
  <c r="BK328"/>
  <c r="J328"/>
  <c r="J68"/>
  <c i="15" r="P95"/>
  <c r="BK190"/>
  <c r="J190"/>
  <c r="J67"/>
  <c r="R221"/>
  <c i="2" r="BK102"/>
  <c r="T491"/>
  <c r="T568"/>
  <c r="P594"/>
  <c r="BK665"/>
  <c r="J665"/>
  <c r="J69"/>
  <c r="P730"/>
  <c r="R947"/>
  <c r="R1015"/>
  <c r="P1059"/>
  <c r="P1058"/>
  <c i="3" r="P103"/>
  <c r="R372"/>
  <c r="P446"/>
  <c r="P508"/>
  <c r="P539"/>
  <c r="T768"/>
  <c r="T817"/>
  <c r="BK859"/>
  <c r="J859"/>
  <c r="J76"/>
  <c r="P892"/>
  <c r="P887"/>
  <c i="4" r="P93"/>
  <c r="T106"/>
  <c i="5" r="T107"/>
  <c r="BK306"/>
  <c r="J306"/>
  <c r="J67"/>
  <c r="P306"/>
  <c r="T375"/>
  <c r="R1075"/>
  <c r="T1085"/>
  <c r="T1108"/>
  <c r="T1127"/>
  <c r="R1181"/>
  <c r="R1180"/>
  <c r="BK1314"/>
  <c r="J1314"/>
  <c r="J77"/>
  <c r="T1336"/>
  <c r="T1325"/>
  <c i="6" r="R107"/>
  <c r="BK296"/>
  <c r="J296"/>
  <c r="J67"/>
  <c r="T296"/>
  <c r="P345"/>
  <c r="P703"/>
  <c r="BK726"/>
  <c r="J726"/>
  <c r="J73"/>
  <c r="BK742"/>
  <c r="J742"/>
  <c r="J74"/>
  <c r="T742"/>
  <c r="T769"/>
  <c r="T768"/>
  <c r="T860"/>
  <c r="T882"/>
  <c r="T871"/>
  <c i="7" r="BK98"/>
  <c r="J98"/>
  <c r="J66"/>
  <c r="P98"/>
  <c r="BK111"/>
  <c r="J111"/>
  <c r="J67"/>
  <c r="T111"/>
  <c r="T125"/>
  <c r="T124"/>
  <c i="8" r="T91"/>
  <c r="T90"/>
  <c r="T89"/>
  <c r="T253"/>
  <c i="9" r="R96"/>
  <c r="P220"/>
  <c r="T220"/>
  <c r="P250"/>
  <c r="BK321"/>
  <c r="J321"/>
  <c r="J69"/>
  <c r="T321"/>
  <c r="T393"/>
  <c r="P605"/>
  <c i="10" r="R96"/>
  <c r="P238"/>
  <c r="T238"/>
  <c r="BK268"/>
  <c r="J268"/>
  <c r="J68"/>
  <c r="T268"/>
  <c r="T327"/>
  <c r="T416"/>
  <c r="T547"/>
  <c i="11" r="T96"/>
  <c r="R223"/>
  <c r="T223"/>
  <c r="T253"/>
  <c r="T326"/>
  <c r="T391"/>
  <c r="T635"/>
  <c i="12" r="BK93"/>
  <c r="P93"/>
  <c r="BK244"/>
  <c r="J244"/>
  <c r="J66"/>
  <c r="T244"/>
  <c r="P331"/>
  <c r="BK363"/>
  <c r="J363"/>
  <c r="J68"/>
  <c r="R363"/>
  <c i="13" r="BK95"/>
  <c r="J95"/>
  <c r="J65"/>
  <c r="T95"/>
  <c r="T262"/>
  <c r="BK451"/>
  <c r="J451"/>
  <c r="J68"/>
  <c r="BK460"/>
  <c r="J460"/>
  <c r="J69"/>
  <c r="T460"/>
  <c r="R580"/>
  <c i="14" r="T93"/>
  <c r="R232"/>
  <c r="BK285"/>
  <c r="J285"/>
  <c r="J67"/>
  <c r="R285"/>
  <c r="T285"/>
  <c r="T328"/>
  <c i="15" r="R95"/>
  <c r="BK179"/>
  <c r="J179"/>
  <c r="J66"/>
  <c r="P179"/>
  <c r="R179"/>
  <c r="T179"/>
  <c r="R190"/>
  <c r="BK221"/>
  <c r="J221"/>
  <c r="J68"/>
  <c r="T221"/>
  <c r="BK279"/>
  <c r="J279"/>
  <c r="J70"/>
  <c r="T279"/>
  <c i="16" r="BK98"/>
  <c r="T98"/>
  <c r="BK233"/>
  <c r="J233"/>
  <c r="J68"/>
  <c r="R233"/>
  <c r="BK254"/>
  <c r="J254"/>
  <c r="J69"/>
  <c r="R254"/>
  <c r="BK394"/>
  <c r="J394"/>
  <c r="J70"/>
  <c r="P394"/>
  <c r="T394"/>
  <c r="BK407"/>
  <c r="J407"/>
  <c r="J71"/>
  <c r="T407"/>
  <c r="BK448"/>
  <c r="BK447"/>
  <c r="J447"/>
  <c r="J73"/>
  <c r="R448"/>
  <c r="R447"/>
  <c i="18" r="BK85"/>
  <c r="J85"/>
  <c r="J63"/>
  <c r="T85"/>
  <c i="19" r="BK85"/>
  <c r="J85"/>
  <c r="J63"/>
  <c r="P85"/>
  <c i="1" r="AU74"/>
  <c i="19" r="R85"/>
  <c r="T85"/>
  <c i="20" r="BK87"/>
  <c r="J87"/>
  <c r="J64"/>
  <c r="R87"/>
  <c r="R86"/>
  <c i="2" r="T102"/>
  <c r="BK491"/>
  <c r="J491"/>
  <c r="J66"/>
  <c r="R568"/>
  <c r="T594"/>
  <c r="R665"/>
  <c r="R730"/>
  <c r="BK947"/>
  <c r="J947"/>
  <c r="J72"/>
  <c r="T1015"/>
  <c r="T1059"/>
  <c r="T1058"/>
  <c i="3" r="T103"/>
  <c r="BK372"/>
  <c r="J372"/>
  <c r="J66"/>
  <c r="R446"/>
  <c r="R508"/>
  <c r="T539"/>
  <c r="R768"/>
  <c r="R817"/>
  <c r="P859"/>
  <c r="P858"/>
  <c r="T892"/>
  <c r="T887"/>
  <c i="4" r="T93"/>
  <c r="T92"/>
  <c r="T91"/>
  <c r="R106"/>
  <c i="5" r="P107"/>
  <c r="BK287"/>
  <c r="J287"/>
  <c r="J66"/>
  <c r="R287"/>
  <c r="R306"/>
  <c r="P375"/>
  <c r="T1075"/>
  <c r="R1085"/>
  <c r="P1108"/>
  <c r="BK1127"/>
  <c r="P1181"/>
  <c r="T1314"/>
  <c r="P1336"/>
  <c r="P1325"/>
  <c i="6" r="P107"/>
  <c r="BK267"/>
  <c r="J267"/>
  <c r="J66"/>
  <c r="T267"/>
  <c r="R296"/>
  <c r="R345"/>
  <c r="BK703"/>
  <c r="J703"/>
  <c r="J70"/>
  <c r="R726"/>
  <c r="R742"/>
  <c r="R769"/>
  <c r="R768"/>
  <c r="R860"/>
  <c r="P882"/>
  <c r="P871"/>
  <c i="7" r="T98"/>
  <c r="T92"/>
  <c r="T91"/>
  <c r="R111"/>
  <c r="R125"/>
  <c r="R124"/>
  <c i="8" r="R91"/>
  <c r="R90"/>
  <c r="R89"/>
  <c r="R253"/>
  <c i="9" r="P96"/>
  <c r="P95"/>
  <c r="P94"/>
  <c i="1" r="AU64"/>
  <c i="9" r="R220"/>
  <c r="T250"/>
  <c r="R321"/>
  <c r="R393"/>
  <c r="R605"/>
  <c i="10" r="P96"/>
  <c r="R238"/>
  <c r="R268"/>
  <c r="P327"/>
  <c r="R416"/>
  <c r="P547"/>
  <c i="11" r="P96"/>
  <c r="P223"/>
  <c r="P253"/>
  <c r="R326"/>
  <c r="R391"/>
  <c r="R635"/>
  <c i="12" r="R93"/>
  <c r="P244"/>
  <c r="BK331"/>
  <c r="J331"/>
  <c r="J67"/>
  <c r="R331"/>
  <c r="P363"/>
  <c i="13" r="P95"/>
  <c r="P262"/>
  <c r="P460"/>
  <c r="T580"/>
  <c i="14" r="P93"/>
  <c r="P232"/>
  <c r="P285"/>
  <c r="R328"/>
  <c i="15" r="T95"/>
  <c r="P190"/>
  <c r="P221"/>
  <c r="R279"/>
  <c i="16" r="P98"/>
  <c r="P233"/>
  <c r="T233"/>
  <c r="T254"/>
  <c r="R394"/>
  <c r="R407"/>
  <c r="T448"/>
  <c r="T447"/>
  <c i="18" r="R85"/>
  <c i="20" r="P87"/>
  <c r="P86"/>
  <c i="1" r="AU75"/>
  <c i="2" r="R102"/>
  <c r="R101"/>
  <c r="R100"/>
  <c r="R491"/>
  <c r="BK568"/>
  <c r="J568"/>
  <c r="J67"/>
  <c r="R594"/>
  <c r="T665"/>
  <c r="BK730"/>
  <c r="J730"/>
  <c r="J71"/>
  <c r="T947"/>
  <c r="BK1015"/>
  <c r="J1015"/>
  <c r="J73"/>
  <c r="R1059"/>
  <c r="R1058"/>
  <c i="3" r="R103"/>
  <c r="T372"/>
  <c r="T446"/>
  <c r="T508"/>
  <c r="R539"/>
  <c r="P768"/>
  <c r="BK817"/>
  <c r="J817"/>
  <c r="J73"/>
  <c r="T859"/>
  <c r="T858"/>
  <c r="R892"/>
  <c r="R887"/>
  <c i="4" r="R93"/>
  <c r="R92"/>
  <c r="R91"/>
  <c r="P106"/>
  <c i="5" r="BK107"/>
  <c r="J107"/>
  <c r="J65"/>
  <c r="BK375"/>
  <c r="J375"/>
  <c r="J68"/>
  <c r="BK1075"/>
  <c r="J1075"/>
  <c r="J69"/>
  <c r="BK1085"/>
  <c r="J1085"/>
  <c r="J70"/>
  <c r="BK1108"/>
  <c r="J1108"/>
  <c r="J73"/>
  <c r="P1127"/>
  <c r="BK1181"/>
  <c r="J1181"/>
  <c r="J76"/>
  <c r="P1314"/>
  <c r="BK1336"/>
  <c r="J1336"/>
  <c r="J81"/>
  <c i="6" r="BK107"/>
  <c r="J107"/>
  <c r="J65"/>
  <c r="P267"/>
  <c r="BK345"/>
  <c r="J345"/>
  <c r="J68"/>
  <c r="T703"/>
  <c r="T726"/>
  <c r="T725"/>
  <c r="P742"/>
  <c r="P769"/>
  <c r="P768"/>
  <c r="BK860"/>
  <c r="J860"/>
  <c r="J77"/>
  <c r="R882"/>
  <c r="R871"/>
  <c i="7" r="R98"/>
  <c r="R92"/>
  <c r="R91"/>
  <c r="P111"/>
  <c r="P125"/>
  <c r="P124"/>
  <c i="8" r="BK91"/>
  <c r="BK253"/>
  <c r="J253"/>
  <c r="J66"/>
  <c i="9" r="BK96"/>
  <c r="J96"/>
  <c r="J65"/>
  <c r="BK220"/>
  <c r="J220"/>
  <c r="J66"/>
  <c r="R250"/>
  <c r="BK393"/>
  <c r="J393"/>
  <c r="J70"/>
  <c r="BK605"/>
  <c r="J605"/>
  <c r="J71"/>
  <c i="10" r="T96"/>
  <c r="T95"/>
  <c r="T94"/>
  <c r="P268"/>
  <c r="R327"/>
  <c r="P416"/>
  <c r="R547"/>
  <c i="11" r="BK96"/>
  <c r="J96"/>
  <c r="J65"/>
  <c r="BK223"/>
  <c r="J223"/>
  <c r="J66"/>
  <c r="R253"/>
  <c r="P326"/>
  <c r="P391"/>
  <c r="P635"/>
  <c i="12" r="T93"/>
  <c r="T92"/>
  <c r="T91"/>
  <c r="R244"/>
  <c r="T331"/>
  <c i="13" r="R95"/>
  <c r="R262"/>
  <c r="P451"/>
  <c r="R451"/>
  <c r="T451"/>
  <c r="BK580"/>
  <c r="J580"/>
  <c r="J70"/>
  <c i="14" r="BK93"/>
  <c r="BK232"/>
  <c r="J232"/>
  <c r="J66"/>
  <c r="P328"/>
  <c i="15" r="BK95"/>
  <c r="J95"/>
  <c r="J65"/>
  <c r="T190"/>
  <c r="P279"/>
  <c i="16" r="R98"/>
  <c r="R97"/>
  <c r="R96"/>
  <c r="P254"/>
  <c r="P407"/>
  <c r="P448"/>
  <c r="P447"/>
  <c i="18" r="P85"/>
  <c i="1" r="AU73"/>
  <c i="20" r="T87"/>
  <c r="T86"/>
  <c i="5" r="BK1103"/>
  <c r="J1103"/>
  <c r="J71"/>
  <c i="6" r="BK896"/>
  <c r="J896"/>
  <c r="J83"/>
  <c i="14" r="BK365"/>
  <c r="J365"/>
  <c r="J69"/>
  <c i="15" r="BK316"/>
  <c r="J316"/>
  <c r="J71"/>
  <c i="2" r="BK717"/>
  <c r="J717"/>
  <c r="J70"/>
  <c i="3" r="BK525"/>
  <c r="J525"/>
  <c r="J70"/>
  <c i="5" r="BK1326"/>
  <c r="J1326"/>
  <c r="J79"/>
  <c r="BK1332"/>
  <c r="J1332"/>
  <c r="J80"/>
  <c i="6" r="BK872"/>
  <c r="J872"/>
  <c r="J79"/>
  <c r="BK878"/>
  <c r="J878"/>
  <c r="J80"/>
  <c r="BK892"/>
  <c r="J892"/>
  <c r="J82"/>
  <c i="7" r="BK93"/>
  <c r="J93"/>
  <c r="J65"/>
  <c i="9" r="BK670"/>
  <c r="J670"/>
  <c r="J72"/>
  <c i="13" r="BK254"/>
  <c r="J254"/>
  <c r="J66"/>
  <c r="BK698"/>
  <c r="J698"/>
  <c r="J71"/>
  <c i="16" r="BK227"/>
  <c r="J227"/>
  <c r="J67"/>
  <c r="BK443"/>
  <c r="J443"/>
  <c r="J72"/>
  <c i="17" r="BK89"/>
  <c r="J89"/>
  <c r="J65"/>
  <c i="2" r="BK1086"/>
  <c r="J1086"/>
  <c r="J78"/>
  <c i="3" r="BK440"/>
  <c r="J440"/>
  <c r="J67"/>
  <c r="BK854"/>
  <c r="J854"/>
  <c r="J74"/>
  <c i="4" r="BK133"/>
  <c r="J133"/>
  <c r="J67"/>
  <c r="BK147"/>
  <c r="J147"/>
  <c r="J69"/>
  <c i="5" r="BK1350"/>
  <c r="J1350"/>
  <c r="J83"/>
  <c i="6" r="BK721"/>
  <c r="J721"/>
  <c r="J71"/>
  <c i="10" r="BK620"/>
  <c r="J620"/>
  <c r="J72"/>
  <c i="12" r="BK415"/>
  <c r="J415"/>
  <c r="J69"/>
  <c i="15" r="BK272"/>
  <c r="J272"/>
  <c r="J69"/>
  <c i="16" r="BK221"/>
  <c r="J221"/>
  <c r="J66"/>
  <c i="2" r="BK1054"/>
  <c r="J1054"/>
  <c r="J74"/>
  <c i="3" r="BK888"/>
  <c r="J888"/>
  <c r="J78"/>
  <c i="5" r="BK1346"/>
  <c r="J1346"/>
  <c r="J82"/>
  <c i="6" r="BK699"/>
  <c r="J699"/>
  <c r="J69"/>
  <c i="8" r="BK276"/>
  <c r="J276"/>
  <c r="J67"/>
  <c i="9" r="BK236"/>
  <c r="J236"/>
  <c r="J67"/>
  <c i="10" r="BK254"/>
  <c r="J254"/>
  <c r="J67"/>
  <c i="11" r="BK239"/>
  <c r="J239"/>
  <c r="J67"/>
  <c r="BK707"/>
  <c r="J707"/>
  <c r="J72"/>
  <c i="20" r="J56"/>
  <c r="J58"/>
  <c r="J59"/>
  <c r="F82"/>
  <c r="F83"/>
  <c r="BE90"/>
  <c r="BE92"/>
  <c r="BE94"/>
  <c r="BE98"/>
  <c r="BE100"/>
  <c r="BE108"/>
  <c r="BE112"/>
  <c r="BE114"/>
  <c r="BE116"/>
  <c r="BE118"/>
  <c r="BE122"/>
  <c r="BE124"/>
  <c r="BE126"/>
  <c r="E50"/>
  <c r="BE88"/>
  <c r="BE96"/>
  <c r="BE104"/>
  <c r="BE120"/>
  <c r="BE110"/>
  <c r="BE102"/>
  <c r="BE106"/>
  <c i="19" r="F58"/>
  <c r="F59"/>
  <c r="J59"/>
  <c r="BE86"/>
  <c r="BE90"/>
  <c r="BE94"/>
  <c r="BE98"/>
  <c r="BE100"/>
  <c r="BE102"/>
  <c r="BE104"/>
  <c r="BE112"/>
  <c r="BE118"/>
  <c r="BE122"/>
  <c r="BE124"/>
  <c r="BE126"/>
  <c r="BE130"/>
  <c r="BE134"/>
  <c r="BE140"/>
  <c r="BE142"/>
  <c r="BE144"/>
  <c r="BE146"/>
  <c r="BE148"/>
  <c r="BE150"/>
  <c r="BE152"/>
  <c r="J56"/>
  <c r="BE92"/>
  <c r="BE110"/>
  <c r="BE114"/>
  <c r="BE116"/>
  <c r="E50"/>
  <c r="J58"/>
  <c r="BE88"/>
  <c r="BE96"/>
  <c r="BE106"/>
  <c r="BE108"/>
  <c r="BE132"/>
  <c r="BE136"/>
  <c i="18" r="E50"/>
  <c r="F59"/>
  <c r="F81"/>
  <c r="J82"/>
  <c r="BE86"/>
  <c r="BE104"/>
  <c r="BE108"/>
  <c r="J81"/>
  <c r="BE100"/>
  <c r="BE92"/>
  <c i="17" r="BK88"/>
  <c r="J88"/>
  <c r="J64"/>
  <c i="18" r="J56"/>
  <c r="BE90"/>
  <c r="BE96"/>
  <c r="BE102"/>
  <c r="BE106"/>
  <c r="BE110"/>
  <c r="BE112"/>
  <c i="16" r="J98"/>
  <c r="J65"/>
  <c i="17" r="J81"/>
  <c i="16" r="J448"/>
  <c r="J74"/>
  <c i="17" r="J58"/>
  <c r="F83"/>
  <c r="J84"/>
  <c r="BE90"/>
  <c r="E50"/>
  <c r="F84"/>
  <c i="16" r="E84"/>
  <c r="J92"/>
  <c r="BE99"/>
  <c r="BE130"/>
  <c r="BE184"/>
  <c r="BE187"/>
  <c r="BE222"/>
  <c r="BE234"/>
  <c r="BE261"/>
  <c r="BE267"/>
  <c r="BE325"/>
  <c r="BE354"/>
  <c r="BE366"/>
  <c r="BE408"/>
  <c r="BE433"/>
  <c i="15" r="BK94"/>
  <c r="J94"/>
  <c r="J64"/>
  <c i="16" r="F58"/>
  <c r="J93"/>
  <c r="BE104"/>
  <c r="BE124"/>
  <c r="BE127"/>
  <c r="BE154"/>
  <c r="BE172"/>
  <c r="BE175"/>
  <c r="BE178"/>
  <c r="BE190"/>
  <c r="BE196"/>
  <c r="BE199"/>
  <c r="BE215"/>
  <c r="BE250"/>
  <c r="BE255"/>
  <c r="BE264"/>
  <c r="BE288"/>
  <c r="BE293"/>
  <c r="BE298"/>
  <c r="BE306"/>
  <c r="BE311"/>
  <c r="BE315"/>
  <c r="BE319"/>
  <c r="BE331"/>
  <c r="BE359"/>
  <c r="BE373"/>
  <c r="BE387"/>
  <c r="BE392"/>
  <c r="BE413"/>
  <c r="BE418"/>
  <c r="BE423"/>
  <c r="BE428"/>
  <c r="BE444"/>
  <c r="BE449"/>
  <c r="BE452"/>
  <c r="J56"/>
  <c r="F93"/>
  <c r="BE109"/>
  <c r="BE145"/>
  <c r="BE181"/>
  <c r="BE193"/>
  <c r="BE202"/>
  <c r="BE228"/>
  <c r="BE282"/>
  <c r="BE285"/>
  <c r="BE336"/>
  <c r="BE348"/>
  <c r="BE377"/>
  <c r="BE403"/>
  <c r="BE112"/>
  <c r="BE135"/>
  <c r="BE148"/>
  <c r="BE151"/>
  <c r="BE159"/>
  <c r="BE247"/>
  <c r="BE258"/>
  <c r="BE270"/>
  <c r="BE279"/>
  <c r="BE300"/>
  <c r="BE341"/>
  <c r="BE382"/>
  <c r="BE395"/>
  <c r="BE438"/>
  <c r="BE455"/>
  <c i="15" r="J56"/>
  <c r="F59"/>
  <c r="J89"/>
  <c r="BE150"/>
  <c r="BE156"/>
  <c r="BE162"/>
  <c r="BE185"/>
  <c r="BE225"/>
  <c r="BE248"/>
  <c r="BE262"/>
  <c r="BE311"/>
  <c i="14" r="J93"/>
  <c r="J65"/>
  <c i="15" r="E81"/>
  <c r="J90"/>
  <c r="BE96"/>
  <c r="BE107"/>
  <c r="BE128"/>
  <c r="BE131"/>
  <c r="BE159"/>
  <c r="BE165"/>
  <c r="BE200"/>
  <c r="BE231"/>
  <c r="BE236"/>
  <c r="BE239"/>
  <c r="BE253"/>
  <c r="BE273"/>
  <c r="BE280"/>
  <c r="BE117"/>
  <c r="BE139"/>
  <c r="BE168"/>
  <c r="BE180"/>
  <c r="BE216"/>
  <c r="BE267"/>
  <c r="F58"/>
  <c r="BE104"/>
  <c r="BE112"/>
  <c r="BE125"/>
  <c r="BE134"/>
  <c r="BE147"/>
  <c r="BE153"/>
  <c r="BE171"/>
  <c r="BE176"/>
  <c r="BE191"/>
  <c r="BE197"/>
  <c r="BE203"/>
  <c r="BE211"/>
  <c r="BE222"/>
  <c r="BE228"/>
  <c r="BE243"/>
  <c r="BE257"/>
  <c r="BE286"/>
  <c r="BE291"/>
  <c r="BE296"/>
  <c r="BE301"/>
  <c r="BE306"/>
  <c r="BE317"/>
  <c i="14" r="J58"/>
  <c r="J85"/>
  <c r="BE111"/>
  <c r="BE122"/>
  <c r="BE143"/>
  <c r="BE153"/>
  <c r="BE169"/>
  <c r="BE190"/>
  <c r="BE206"/>
  <c r="BE215"/>
  <c r="BE221"/>
  <c r="BE286"/>
  <c r="BE318"/>
  <c r="BE354"/>
  <c r="BE366"/>
  <c r="E50"/>
  <c r="BE94"/>
  <c r="BE263"/>
  <c r="BE270"/>
  <c r="BE329"/>
  <c r="BE359"/>
  <c i="13" r="BK94"/>
  <c r="J94"/>
  <c r="J64"/>
  <c i="14" r="F58"/>
  <c r="F59"/>
  <c r="J88"/>
  <c r="BE100"/>
  <c r="BE105"/>
  <c r="BE116"/>
  <c r="BE127"/>
  <c r="BE132"/>
  <c r="BE138"/>
  <c r="BE148"/>
  <c r="BE156"/>
  <c r="BE164"/>
  <c r="BE174"/>
  <c r="BE180"/>
  <c r="BE185"/>
  <c r="BE195"/>
  <c r="BE212"/>
  <c r="BE226"/>
  <c r="BE233"/>
  <c r="BE247"/>
  <c r="BE253"/>
  <c r="BE258"/>
  <c r="BE280"/>
  <c r="BE299"/>
  <c r="BE303"/>
  <c r="BE338"/>
  <c r="BE347"/>
  <c r="BE161"/>
  <c r="BE198"/>
  <c r="BE201"/>
  <c r="BE240"/>
  <c r="BE275"/>
  <c r="BE294"/>
  <c r="BE307"/>
  <c r="BE312"/>
  <c r="BE323"/>
  <c i="12" r="J93"/>
  <c r="J65"/>
  <c i="13" r="J58"/>
  <c r="J87"/>
  <c r="BE101"/>
  <c r="BE117"/>
  <c r="BE169"/>
  <c r="BE203"/>
  <c r="BE208"/>
  <c r="BE213"/>
  <c r="BE236"/>
  <c r="BE241"/>
  <c r="BE246"/>
  <c r="BE249"/>
  <c r="BE282"/>
  <c r="BE312"/>
  <c r="BE317"/>
  <c r="BE354"/>
  <c r="BE367"/>
  <c r="BE372"/>
  <c r="BE381"/>
  <c r="BE391"/>
  <c r="BE396"/>
  <c r="BE400"/>
  <c r="BE414"/>
  <c r="BE418"/>
  <c r="BE426"/>
  <c r="BE473"/>
  <c r="BE479"/>
  <c r="BE498"/>
  <c r="BE504"/>
  <c r="BE517"/>
  <c r="BE522"/>
  <c r="BE534"/>
  <c r="BE539"/>
  <c r="BE549"/>
  <c r="BE565"/>
  <c r="BE572"/>
  <c r="BE575"/>
  <c r="BE638"/>
  <c r="BE656"/>
  <c r="BE677"/>
  <c r="BE686"/>
  <c r="BE699"/>
  <c r="F58"/>
  <c r="F59"/>
  <c r="J90"/>
  <c r="BE96"/>
  <c r="BE106"/>
  <c r="BE128"/>
  <c r="BE138"/>
  <c r="BE148"/>
  <c r="BE164"/>
  <c r="BE179"/>
  <c r="BE276"/>
  <c r="BE359"/>
  <c r="BE386"/>
  <c r="BE406"/>
  <c r="BE442"/>
  <c r="BE452"/>
  <c r="BE461"/>
  <c r="BE467"/>
  <c r="BE484"/>
  <c r="BE493"/>
  <c r="BE501"/>
  <c r="BE509"/>
  <c r="BE527"/>
  <c r="BE554"/>
  <c r="BE570"/>
  <c r="BE609"/>
  <c r="BE647"/>
  <c r="BE665"/>
  <c r="E50"/>
  <c r="BE122"/>
  <c r="BE143"/>
  <c r="BE153"/>
  <c r="BE159"/>
  <c r="BE174"/>
  <c r="BE184"/>
  <c r="BE189"/>
  <c r="BE263"/>
  <c r="BE296"/>
  <c r="BE307"/>
  <c r="BE322"/>
  <c r="BE327"/>
  <c r="BE332"/>
  <c r="BE349"/>
  <c r="BE439"/>
  <c r="BE454"/>
  <c r="BE559"/>
  <c r="BE581"/>
  <c r="BE111"/>
  <c r="BE133"/>
  <c r="BE194"/>
  <c r="BE199"/>
  <c r="BE222"/>
  <c r="BE228"/>
  <c r="BE255"/>
  <c r="BE268"/>
  <c r="BE337"/>
  <c r="BE544"/>
  <c i="12" r="E50"/>
  <c r="J56"/>
  <c r="J59"/>
  <c r="F87"/>
  <c r="BE128"/>
  <c r="BE148"/>
  <c r="BE158"/>
  <c r="BE186"/>
  <c r="BE202"/>
  <c r="BE274"/>
  <c r="BE284"/>
  <c r="BE299"/>
  <c r="BE304"/>
  <c r="BE349"/>
  <c r="BE360"/>
  <c r="BE397"/>
  <c r="J58"/>
  <c r="BE94"/>
  <c r="BE118"/>
  <c r="BE153"/>
  <c r="BE163"/>
  <c r="BE176"/>
  <c r="BE192"/>
  <c r="BE210"/>
  <c r="BE227"/>
  <c r="BE245"/>
  <c r="BE252"/>
  <c r="BE268"/>
  <c r="BE279"/>
  <c r="BE289"/>
  <c r="BE316"/>
  <c r="BE321"/>
  <c r="F59"/>
  <c r="BE143"/>
  <c r="BE166"/>
  <c r="BE171"/>
  <c r="BE181"/>
  <c r="BE207"/>
  <c r="BE218"/>
  <c r="BE224"/>
  <c r="BE233"/>
  <c r="BE238"/>
  <c r="BE294"/>
  <c r="BE309"/>
  <c r="BE332"/>
  <c r="BE340"/>
  <c r="BE345"/>
  <c r="BE353"/>
  <c r="BE364"/>
  <c r="BE377"/>
  <c r="BE390"/>
  <c r="BE403"/>
  <c r="BE410"/>
  <c r="BE416"/>
  <c r="BE101"/>
  <c r="BE106"/>
  <c r="BE113"/>
  <c r="BE123"/>
  <c r="BE133"/>
  <c r="BE138"/>
  <c r="BE197"/>
  <c r="BE213"/>
  <c r="BE259"/>
  <c r="BE326"/>
  <c i="11" r="E50"/>
  <c r="J59"/>
  <c r="J90"/>
  <c r="BE97"/>
  <c r="BE112"/>
  <c r="BE149"/>
  <c r="BE177"/>
  <c r="BE204"/>
  <c r="BE224"/>
  <c r="BE264"/>
  <c r="BE290"/>
  <c r="BE318"/>
  <c r="BE332"/>
  <c r="BE385"/>
  <c r="BE402"/>
  <c r="BE417"/>
  <c r="BE445"/>
  <c r="BE462"/>
  <c r="BE544"/>
  <c r="BE588"/>
  <c r="F59"/>
  <c r="F90"/>
  <c r="BE102"/>
  <c r="BE107"/>
  <c r="BE117"/>
  <c r="BE122"/>
  <c r="BE128"/>
  <c r="BE139"/>
  <c r="BE156"/>
  <c r="BE161"/>
  <c r="BE188"/>
  <c r="BE207"/>
  <c r="BE218"/>
  <c r="BE229"/>
  <c r="BE247"/>
  <c r="BE254"/>
  <c r="BE259"/>
  <c r="BE302"/>
  <c r="BE313"/>
  <c r="BE347"/>
  <c r="BE357"/>
  <c r="BE360"/>
  <c r="BE363"/>
  <c r="BE372"/>
  <c r="BE374"/>
  <c r="BE376"/>
  <c r="BE378"/>
  <c r="BE397"/>
  <c r="BE412"/>
  <c r="BE435"/>
  <c r="BE438"/>
  <c r="BE455"/>
  <c r="BE471"/>
  <c r="BE478"/>
  <c r="BE483"/>
  <c r="BE495"/>
  <c r="BE504"/>
  <c r="BE525"/>
  <c r="BE535"/>
  <c r="BE549"/>
  <c r="BE552"/>
  <c r="BE557"/>
  <c r="BE562"/>
  <c r="BE567"/>
  <c r="BE577"/>
  <c r="BE582"/>
  <c r="BE597"/>
  <c r="BE607"/>
  <c r="BE617"/>
  <c r="BE622"/>
  <c r="BE630"/>
  <c r="BE636"/>
  <c r="BE648"/>
  <c r="BE660"/>
  <c r="BE674"/>
  <c r="BE681"/>
  <c r="BE688"/>
  <c r="BE694"/>
  <c r="BE701"/>
  <c r="J56"/>
  <c r="BE144"/>
  <c r="BE180"/>
  <c r="BE194"/>
  <c r="BE199"/>
  <c r="BE270"/>
  <c r="BE284"/>
  <c r="BE327"/>
  <c r="BE337"/>
  <c r="BE367"/>
  <c r="BE380"/>
  <c r="BE392"/>
  <c r="BE432"/>
  <c r="BE488"/>
  <c r="BE516"/>
  <c r="BE530"/>
  <c r="BE572"/>
  <c r="BE612"/>
  <c r="BE625"/>
  <c r="BE667"/>
  <c r="BE708"/>
  <c r="BE133"/>
  <c r="BE166"/>
  <c r="BE171"/>
  <c r="BE213"/>
  <c r="BE234"/>
  <c r="BE240"/>
  <c r="BE277"/>
  <c r="BE295"/>
  <c r="BE309"/>
  <c r="BE342"/>
  <c r="BE352"/>
  <c r="BE370"/>
  <c r="BE407"/>
  <c r="BE423"/>
  <c r="BE426"/>
  <c r="BE429"/>
  <c r="BE450"/>
  <c i="9" r="BK95"/>
  <c r="BK94"/>
  <c r="J94"/>
  <c r="J63"/>
  <c i="10" r="F58"/>
  <c r="J58"/>
  <c r="F59"/>
  <c r="J88"/>
  <c r="BE97"/>
  <c r="BE102"/>
  <c r="BE112"/>
  <c r="BE125"/>
  <c r="BE130"/>
  <c r="BE135"/>
  <c r="BE140"/>
  <c r="BE167"/>
  <c r="BE177"/>
  <c r="BE190"/>
  <c r="BE209"/>
  <c r="BE219"/>
  <c r="BE249"/>
  <c r="BE276"/>
  <c r="BE338"/>
  <c r="BE394"/>
  <c r="BE398"/>
  <c r="BE405"/>
  <c r="BE433"/>
  <c r="BE436"/>
  <c r="BE448"/>
  <c r="BE481"/>
  <c r="BE491"/>
  <c r="BE528"/>
  <c r="E82"/>
  <c r="J91"/>
  <c r="BE107"/>
  <c r="BE115"/>
  <c r="BE120"/>
  <c r="BE150"/>
  <c r="BE162"/>
  <c r="BE198"/>
  <c r="BE203"/>
  <c r="BE239"/>
  <c r="BE244"/>
  <c r="BE255"/>
  <c r="BE269"/>
  <c r="BE282"/>
  <c r="BE288"/>
  <c r="BE294"/>
  <c r="BE300"/>
  <c r="BE306"/>
  <c r="BE312"/>
  <c r="BE343"/>
  <c r="BE361"/>
  <c r="BE374"/>
  <c r="BE388"/>
  <c r="BE392"/>
  <c r="BE396"/>
  <c r="BE410"/>
  <c r="BE417"/>
  <c r="BE439"/>
  <c r="BE442"/>
  <c r="BE445"/>
  <c r="BE470"/>
  <c r="BE486"/>
  <c r="BE500"/>
  <c r="BE503"/>
  <c r="BE534"/>
  <c r="BE539"/>
  <c r="BE542"/>
  <c r="BE561"/>
  <c r="BE575"/>
  <c r="BE588"/>
  <c r="BE599"/>
  <c r="BE145"/>
  <c r="BE155"/>
  <c r="BE172"/>
  <c r="BE182"/>
  <c r="BE214"/>
  <c r="BE222"/>
  <c r="BE233"/>
  <c r="BE262"/>
  <c r="BE315"/>
  <c r="BE321"/>
  <c r="BE328"/>
  <c r="BE333"/>
  <c r="BE346"/>
  <c r="BE351"/>
  <c r="BE356"/>
  <c r="BE366"/>
  <c r="BE377"/>
  <c r="BE385"/>
  <c r="BE390"/>
  <c r="BE400"/>
  <c r="BE423"/>
  <c r="BE459"/>
  <c r="BE464"/>
  <c r="BE508"/>
  <c r="BE513"/>
  <c r="BE523"/>
  <c r="BE548"/>
  <c r="BE581"/>
  <c r="BE593"/>
  <c r="BE606"/>
  <c r="BE613"/>
  <c r="BE621"/>
  <c r="BE185"/>
  <c r="BE228"/>
  <c r="BE371"/>
  <c r="BE381"/>
  <c r="BE428"/>
  <c r="BE453"/>
  <c r="BE475"/>
  <c r="BE518"/>
  <c i="9" r="BE102"/>
  <c r="BE221"/>
  <c r="BE231"/>
  <c r="BE237"/>
  <c r="BE281"/>
  <c r="BE355"/>
  <c r="BE367"/>
  <c r="BE373"/>
  <c r="BE430"/>
  <c r="BE480"/>
  <c r="BE544"/>
  <c i="8" r="J91"/>
  <c r="J65"/>
  <c i="9" r="BE107"/>
  <c r="BE112"/>
  <c r="BE122"/>
  <c r="BE144"/>
  <c r="BE165"/>
  <c r="BE173"/>
  <c r="BE215"/>
  <c r="BE322"/>
  <c r="BE358"/>
  <c r="BE375"/>
  <c r="BE382"/>
  <c r="BE435"/>
  <c r="BE440"/>
  <c r="BE446"/>
  <c r="BE458"/>
  <c r="BE474"/>
  <c r="BE497"/>
  <c r="BE519"/>
  <c r="BE531"/>
  <c r="BE549"/>
  <c r="BE552"/>
  <c r="BE565"/>
  <c r="BE570"/>
  <c r="BE580"/>
  <c r="BE587"/>
  <c r="BE592"/>
  <c r="BE597"/>
  <c r="BE602"/>
  <c r="BE618"/>
  <c r="BE629"/>
  <c r="BE636"/>
  <c r="BE649"/>
  <c r="BE656"/>
  <c r="J56"/>
  <c r="E82"/>
  <c r="J90"/>
  <c r="BE117"/>
  <c r="BE127"/>
  <c r="BE138"/>
  <c r="BE149"/>
  <c r="BE154"/>
  <c r="BE168"/>
  <c r="BE180"/>
  <c r="BE244"/>
  <c r="BE251"/>
  <c r="BE268"/>
  <c r="BE274"/>
  <c r="BE287"/>
  <c r="BE314"/>
  <c r="BE347"/>
  <c r="BE352"/>
  <c r="BE371"/>
  <c r="BE394"/>
  <c r="BE399"/>
  <c r="BE415"/>
  <c r="BE469"/>
  <c r="BE492"/>
  <c r="BE507"/>
  <c r="BE555"/>
  <c r="BE560"/>
  <c r="BE575"/>
  <c r="BE606"/>
  <c r="BE643"/>
  <c r="BE663"/>
  <c r="BE671"/>
  <c r="F58"/>
  <c r="F59"/>
  <c r="J59"/>
  <c r="BE97"/>
  <c r="BE133"/>
  <c r="BE159"/>
  <c r="BE185"/>
  <c r="BE191"/>
  <c r="BE196"/>
  <c r="BE201"/>
  <c r="BE204"/>
  <c r="BE210"/>
  <c r="BE226"/>
  <c r="BE256"/>
  <c r="BE262"/>
  <c r="BE292"/>
  <c r="BE299"/>
  <c r="BE302"/>
  <c r="BE309"/>
  <c r="BE327"/>
  <c r="BE332"/>
  <c r="BE337"/>
  <c r="BE342"/>
  <c r="BE362"/>
  <c r="BE365"/>
  <c r="BE369"/>
  <c r="BE377"/>
  <c r="BE387"/>
  <c r="BE404"/>
  <c r="BE409"/>
  <c r="BE412"/>
  <c r="BE418"/>
  <c r="BE421"/>
  <c r="BE424"/>
  <c r="BE464"/>
  <c r="BE526"/>
  <c r="BE536"/>
  <c i="8" r="F58"/>
  <c r="BE92"/>
  <c r="BE159"/>
  <c r="BE169"/>
  <c r="BE185"/>
  <c r="BE198"/>
  <c r="BE203"/>
  <c r="BE208"/>
  <c r="BE219"/>
  <c r="BE229"/>
  <c r="BE235"/>
  <c r="BE258"/>
  <c r="BE262"/>
  <c r="BE267"/>
  <c r="F59"/>
  <c r="BE121"/>
  <c r="BE137"/>
  <c r="BE153"/>
  <c r="BE180"/>
  <c r="BE214"/>
  <c r="BE224"/>
  <c r="BE240"/>
  <c i="7" r="BK124"/>
  <c i="8" r="E50"/>
  <c r="J58"/>
  <c r="J86"/>
  <c r="BE115"/>
  <c r="BE126"/>
  <c r="BE131"/>
  <c r="BE143"/>
  <c r="BE148"/>
  <c r="BE164"/>
  <c r="BE174"/>
  <c r="J56"/>
  <c r="BE105"/>
  <c r="BE110"/>
  <c r="BE254"/>
  <c r="BE271"/>
  <c r="BE277"/>
  <c i="6" r="BK106"/>
  <c r="J106"/>
  <c r="J64"/>
  <c r="BK768"/>
  <c r="J768"/>
  <c r="J75"/>
  <c i="7" r="E50"/>
  <c r="J85"/>
  <c r="J88"/>
  <c r="BE94"/>
  <c r="BE107"/>
  <c r="BE112"/>
  <c r="BE116"/>
  <c r="BE120"/>
  <c r="BE136"/>
  <c r="BE138"/>
  <c r="BE140"/>
  <c r="BE150"/>
  <c r="BE167"/>
  <c r="BE172"/>
  <c r="BE174"/>
  <c r="BE176"/>
  <c r="BE182"/>
  <c r="BE188"/>
  <c r="BE193"/>
  <c r="BE196"/>
  <c r="BE205"/>
  <c r="BE212"/>
  <c r="F88"/>
  <c r="BE128"/>
  <c r="BE130"/>
  <c r="BE132"/>
  <c r="F87"/>
  <c r="BE103"/>
  <c r="BE126"/>
  <c r="BE144"/>
  <c r="BE146"/>
  <c r="BE148"/>
  <c r="BE162"/>
  <c r="BE207"/>
  <c i="6" r="BK725"/>
  <c r="J725"/>
  <c r="J72"/>
  <c i="7" r="BE99"/>
  <c r="BE134"/>
  <c r="BE142"/>
  <c r="BE152"/>
  <c r="BE157"/>
  <c r="BE199"/>
  <c i="5" r="BK106"/>
  <c r="J106"/>
  <c r="J64"/>
  <c r="J1127"/>
  <c r="J74"/>
  <c i="6" r="F59"/>
  <c r="BE152"/>
  <c r="BE197"/>
  <c r="BE205"/>
  <c r="BE208"/>
  <c r="BE237"/>
  <c r="BE333"/>
  <c r="BE337"/>
  <c r="BE341"/>
  <c r="BE403"/>
  <c r="BE430"/>
  <c r="BE452"/>
  <c r="BE464"/>
  <c r="BE518"/>
  <c r="BE522"/>
  <c r="BE538"/>
  <c r="BE549"/>
  <c r="BE571"/>
  <c r="BE578"/>
  <c r="BE603"/>
  <c r="BE616"/>
  <c r="BE681"/>
  <c r="BE691"/>
  <c r="BE727"/>
  <c r="BE729"/>
  <c r="BE753"/>
  <c r="BE774"/>
  <c r="BE784"/>
  <c r="BE806"/>
  <c r="BE825"/>
  <c r="BE870"/>
  <c r="BE893"/>
  <c r="BE897"/>
  <c i="5" r="BK1180"/>
  <c r="J1180"/>
  <c r="J75"/>
  <c i="6" r="E50"/>
  <c r="J56"/>
  <c r="J58"/>
  <c r="BE141"/>
  <c r="BE145"/>
  <c r="BE156"/>
  <c r="BE169"/>
  <c r="BE176"/>
  <c r="BE211"/>
  <c r="BE216"/>
  <c r="BE225"/>
  <c r="BE252"/>
  <c r="BE263"/>
  <c r="BE268"/>
  <c r="BE273"/>
  <c r="BE277"/>
  <c r="BE289"/>
  <c r="BE292"/>
  <c r="BE305"/>
  <c r="BE309"/>
  <c r="BE317"/>
  <c r="BE321"/>
  <c r="BE325"/>
  <c r="BE356"/>
  <c r="BE366"/>
  <c r="BE373"/>
  <c r="BE383"/>
  <c r="BE389"/>
  <c r="BE396"/>
  <c r="BE399"/>
  <c r="BE412"/>
  <c r="BE426"/>
  <c r="BE432"/>
  <c r="BE436"/>
  <c r="BE438"/>
  <c r="BE442"/>
  <c r="BE446"/>
  <c r="BE456"/>
  <c r="BE458"/>
  <c r="BE466"/>
  <c r="BE471"/>
  <c r="BE474"/>
  <c r="BE486"/>
  <c r="BE494"/>
  <c r="BE502"/>
  <c r="BE506"/>
  <c r="BE526"/>
  <c r="BE530"/>
  <c r="BE532"/>
  <c r="BE556"/>
  <c r="BE562"/>
  <c r="BE575"/>
  <c r="BE579"/>
  <c r="BE585"/>
  <c r="BE588"/>
  <c r="BE591"/>
  <c r="BE598"/>
  <c r="BE610"/>
  <c r="BE619"/>
  <c r="BE620"/>
  <c r="BE630"/>
  <c r="BE640"/>
  <c r="BE646"/>
  <c r="BE652"/>
  <c r="BE655"/>
  <c r="BE668"/>
  <c r="BE675"/>
  <c r="BE677"/>
  <c r="BE685"/>
  <c r="BE696"/>
  <c r="BE704"/>
  <c r="BE710"/>
  <c r="BE715"/>
  <c r="BE718"/>
  <c r="BE736"/>
  <c r="BE746"/>
  <c r="BE750"/>
  <c r="BE751"/>
  <c r="BE758"/>
  <c r="BE765"/>
  <c r="BE770"/>
  <c r="BE777"/>
  <c r="BE781"/>
  <c r="BE790"/>
  <c r="BE791"/>
  <c r="BE792"/>
  <c r="BE793"/>
  <c r="BE795"/>
  <c r="BE801"/>
  <c r="BE808"/>
  <c r="BE811"/>
  <c r="BE818"/>
  <c r="BE834"/>
  <c r="BE844"/>
  <c r="BE851"/>
  <c r="BE858"/>
  <c r="BE861"/>
  <c r="BE863"/>
  <c r="BE867"/>
  <c r="BE873"/>
  <c r="BE879"/>
  <c r="BE883"/>
  <c r="BE886"/>
  <c r="BE889"/>
  <c r="BE108"/>
  <c r="BE115"/>
  <c r="BE135"/>
  <c r="BE181"/>
  <c r="BE192"/>
  <c r="BE219"/>
  <c r="BE241"/>
  <c r="BE256"/>
  <c r="BE285"/>
  <c r="BE297"/>
  <c r="BE313"/>
  <c r="BE350"/>
  <c r="BE360"/>
  <c r="BE377"/>
  <c r="BE408"/>
  <c r="BE414"/>
  <c r="BE422"/>
  <c r="BE482"/>
  <c r="BE490"/>
  <c r="BE510"/>
  <c r="BE546"/>
  <c r="BE568"/>
  <c r="BE609"/>
  <c r="BE658"/>
  <c r="BE666"/>
  <c r="BE700"/>
  <c r="BE722"/>
  <c r="BE739"/>
  <c r="BE745"/>
  <c r="BE794"/>
  <c r="BE124"/>
  <c r="BE138"/>
  <c r="BE149"/>
  <c r="BE160"/>
  <c r="BE185"/>
  <c r="BE201"/>
  <c r="BE222"/>
  <c r="BE229"/>
  <c r="BE233"/>
  <c r="BE248"/>
  <c r="BE281"/>
  <c r="BE301"/>
  <c r="BE329"/>
  <c r="BE346"/>
  <c r="BE370"/>
  <c r="BE416"/>
  <c r="BE450"/>
  <c r="BE454"/>
  <c r="BE498"/>
  <c r="BE514"/>
  <c r="BE535"/>
  <c r="BE542"/>
  <c r="BE550"/>
  <c r="BE559"/>
  <c r="BE612"/>
  <c r="BE626"/>
  <c r="BE636"/>
  <c r="BE662"/>
  <c r="BE673"/>
  <c r="BE698"/>
  <c r="BE743"/>
  <c r="BE748"/>
  <c i="4" r="BK92"/>
  <c i="5" r="F59"/>
  <c r="J101"/>
  <c r="BE120"/>
  <c r="BE133"/>
  <c r="BE202"/>
  <c r="BE209"/>
  <c r="BE218"/>
  <c r="BE222"/>
  <c r="BE235"/>
  <c r="BE249"/>
  <c r="BE253"/>
  <c r="BE267"/>
  <c r="BE271"/>
  <c r="BE280"/>
  <c r="BE300"/>
  <c r="BE307"/>
  <c r="BE343"/>
  <c r="BE347"/>
  <c r="BE376"/>
  <c r="BE383"/>
  <c r="BE402"/>
  <c r="BE406"/>
  <c r="BE440"/>
  <c r="BE448"/>
  <c r="BE472"/>
  <c r="BE476"/>
  <c r="BE512"/>
  <c r="BE515"/>
  <c r="BE523"/>
  <c r="BE527"/>
  <c r="BE537"/>
  <c r="BE541"/>
  <c r="BE547"/>
  <c r="BE551"/>
  <c r="BE567"/>
  <c r="BE575"/>
  <c r="BE581"/>
  <c r="BE587"/>
  <c r="BE606"/>
  <c r="BE620"/>
  <c r="BE622"/>
  <c r="BE624"/>
  <c r="BE629"/>
  <c r="BE633"/>
  <c r="BE635"/>
  <c r="BE643"/>
  <c r="BE649"/>
  <c r="BE668"/>
  <c r="BE674"/>
  <c r="BE676"/>
  <c r="BE695"/>
  <c r="BE705"/>
  <c r="BE745"/>
  <c r="BE763"/>
  <c r="BE772"/>
  <c r="BE786"/>
  <c r="BE797"/>
  <c r="BE803"/>
  <c r="BE814"/>
  <c r="BE818"/>
  <c r="BE830"/>
  <c r="BE834"/>
  <c r="BE856"/>
  <c r="BE875"/>
  <c r="BE886"/>
  <c r="BE893"/>
  <c r="BE903"/>
  <c r="BE906"/>
  <c r="BE907"/>
  <c r="BE911"/>
  <c r="BE914"/>
  <c r="BE926"/>
  <c r="BE950"/>
  <c r="BE958"/>
  <c r="BE968"/>
  <c r="BE972"/>
  <c r="BE976"/>
  <c r="BE980"/>
  <c r="BE984"/>
  <c r="BE987"/>
  <c r="BE990"/>
  <c r="BE994"/>
  <c r="BE998"/>
  <c r="BE1002"/>
  <c r="BE1006"/>
  <c r="BE1021"/>
  <c r="BE1034"/>
  <c r="BE1040"/>
  <c r="BE1041"/>
  <c r="BE1063"/>
  <c r="BE1079"/>
  <c r="BE1086"/>
  <c r="BE1092"/>
  <c r="BE1100"/>
  <c r="BE1109"/>
  <c r="BE1112"/>
  <c r="BE1124"/>
  <c r="BE1128"/>
  <c r="BE1132"/>
  <c r="BE1136"/>
  <c r="BE1148"/>
  <c r="BE1159"/>
  <c r="BE1168"/>
  <c r="BE1177"/>
  <c r="BE1182"/>
  <c r="BE1192"/>
  <c r="BE1196"/>
  <c r="BE1199"/>
  <c r="BE1203"/>
  <c r="BE1210"/>
  <c r="BE1234"/>
  <c r="BE1236"/>
  <c r="BE1238"/>
  <c r="BE1240"/>
  <c r="BE1242"/>
  <c r="BE1251"/>
  <c r="BE1262"/>
  <c r="BE1274"/>
  <c r="BE1282"/>
  <c r="BE1305"/>
  <c r="BE1317"/>
  <c r="BE1321"/>
  <c r="BE1324"/>
  <c r="BE1327"/>
  <c i="4" r="BK146"/>
  <c r="J146"/>
  <c r="J68"/>
  <c i="5" r="J56"/>
  <c r="E93"/>
  <c r="BE116"/>
  <c r="BE138"/>
  <c r="BE159"/>
  <c r="BE214"/>
  <c r="BE241"/>
  <c r="BE245"/>
  <c r="BE275"/>
  <c r="BE319"/>
  <c r="BE326"/>
  <c r="BE329"/>
  <c r="BE333"/>
  <c r="BE351"/>
  <c r="BE416"/>
  <c r="BE460"/>
  <c r="BE577"/>
  <c r="BE592"/>
  <c r="BE610"/>
  <c r="BE626"/>
  <c r="BE645"/>
  <c r="BE651"/>
  <c r="BE655"/>
  <c r="BE658"/>
  <c r="BE664"/>
  <c r="BE691"/>
  <c r="BE697"/>
  <c r="BE723"/>
  <c r="BE735"/>
  <c r="BE749"/>
  <c r="BE757"/>
  <c r="BE783"/>
  <c r="BE844"/>
  <c r="BE847"/>
  <c r="BE859"/>
  <c r="BE915"/>
  <c r="BE922"/>
  <c r="BE931"/>
  <c r="BE933"/>
  <c r="BE934"/>
  <c r="BE1016"/>
  <c r="BE1022"/>
  <c r="BE1031"/>
  <c r="BE1069"/>
  <c r="BE1076"/>
  <c r="BE1097"/>
  <c r="BE1120"/>
  <c r="BE1141"/>
  <c r="BE1152"/>
  <c r="BE1157"/>
  <c r="BE1186"/>
  <c r="BE1201"/>
  <c r="BE1216"/>
  <c r="BE1222"/>
  <c r="BE1228"/>
  <c r="BE1289"/>
  <c r="BE1312"/>
  <c r="BE1333"/>
  <c r="BE1340"/>
  <c r="BE1343"/>
  <c r="BE108"/>
  <c r="BE112"/>
  <c r="BE125"/>
  <c r="BE142"/>
  <c r="BE152"/>
  <c r="BE163"/>
  <c r="BE170"/>
  <c r="BE225"/>
  <c r="BE293"/>
  <c r="BE355"/>
  <c r="BE369"/>
  <c r="BE436"/>
  <c r="BE452"/>
  <c r="BE480"/>
  <c r="BE533"/>
  <c r="BE545"/>
  <c r="BE563"/>
  <c r="BE596"/>
  <c r="BE679"/>
  <c r="BE685"/>
  <c r="BE687"/>
  <c r="BE693"/>
  <c r="BE713"/>
  <c r="BE721"/>
  <c r="BE731"/>
  <c r="BE755"/>
  <c r="BE765"/>
  <c r="BE793"/>
  <c r="BE800"/>
  <c r="BE809"/>
  <c r="BE812"/>
  <c r="BE841"/>
  <c r="BE880"/>
  <c r="BE889"/>
  <c r="BE923"/>
  <c r="BE932"/>
  <c r="BE935"/>
  <c r="BE954"/>
  <c r="BE1010"/>
  <c r="BE1028"/>
  <c r="BE1037"/>
  <c r="BE1082"/>
  <c r="BE1140"/>
  <c r="BE1189"/>
  <c r="BE1298"/>
  <c r="BE1315"/>
  <c r="BE1337"/>
  <c r="BE1347"/>
  <c r="BE1351"/>
  <c r="BE146"/>
  <c r="BE149"/>
  <c r="BE155"/>
  <c r="BE166"/>
  <c r="BE173"/>
  <c r="BE182"/>
  <c r="BE186"/>
  <c r="BE193"/>
  <c r="BE198"/>
  <c r="BE228"/>
  <c r="BE232"/>
  <c r="BE238"/>
  <c r="BE257"/>
  <c r="BE284"/>
  <c r="BE288"/>
  <c r="BE303"/>
  <c r="BE312"/>
  <c r="BE337"/>
  <c r="BE359"/>
  <c r="BE365"/>
  <c r="BE372"/>
  <c r="BE392"/>
  <c r="BE396"/>
  <c r="BE412"/>
  <c r="BE423"/>
  <c r="BE432"/>
  <c r="BE444"/>
  <c r="BE456"/>
  <c r="BE464"/>
  <c r="BE497"/>
  <c r="BE502"/>
  <c r="BE507"/>
  <c r="BE519"/>
  <c r="BE555"/>
  <c r="BE559"/>
  <c r="BE571"/>
  <c r="BE573"/>
  <c r="BE600"/>
  <c r="BE602"/>
  <c r="BE614"/>
  <c r="BE618"/>
  <c r="BE639"/>
  <c r="BE666"/>
  <c r="BE681"/>
  <c r="BE776"/>
  <c r="BE779"/>
  <c r="BE790"/>
  <c r="BE821"/>
  <c r="BE833"/>
  <c r="BE870"/>
  <c r="BE896"/>
  <c r="BE897"/>
  <c r="BE919"/>
  <c r="BE943"/>
  <c r="BE964"/>
  <c r="BE1013"/>
  <c r="BE1025"/>
  <c r="BE1047"/>
  <c r="BE1054"/>
  <c r="BE1104"/>
  <c r="BE1161"/>
  <c i="4" r="BE103"/>
  <c r="BE134"/>
  <c i="3" r="J892"/>
  <c r="J79"/>
  <c i="4" r="J59"/>
  <c r="J85"/>
  <c r="BE119"/>
  <c r="BE129"/>
  <c i="3" r="BK102"/>
  <c r="J102"/>
  <c r="J64"/>
  <c i="4" r="E50"/>
  <c r="F59"/>
  <c r="F87"/>
  <c r="BE94"/>
  <c r="BE96"/>
  <c r="BE98"/>
  <c r="BE107"/>
  <c r="BE111"/>
  <c r="BE113"/>
  <c r="BE115"/>
  <c r="BE123"/>
  <c r="BE125"/>
  <c r="BE127"/>
  <c r="BE131"/>
  <c r="BE139"/>
  <c r="BE148"/>
  <c i="3" r="F58"/>
  <c r="E89"/>
  <c r="F98"/>
  <c r="BE104"/>
  <c r="BE124"/>
  <c r="BE144"/>
  <c r="BE159"/>
  <c r="BE237"/>
  <c r="BE246"/>
  <c r="BE262"/>
  <c r="BE419"/>
  <c r="BE424"/>
  <c r="BE540"/>
  <c r="BE564"/>
  <c r="BE586"/>
  <c r="BE591"/>
  <c r="BE607"/>
  <c r="BE634"/>
  <c r="BE656"/>
  <c r="BE723"/>
  <c r="BE764"/>
  <c r="BE818"/>
  <c r="BE826"/>
  <c r="BE838"/>
  <c i="2" r="J102"/>
  <c r="J65"/>
  <c i="3" r="J95"/>
  <c r="BE134"/>
  <c r="BE148"/>
  <c r="BE187"/>
  <c r="BE191"/>
  <c r="BE233"/>
  <c r="BE281"/>
  <c r="BE297"/>
  <c r="BE305"/>
  <c r="BE344"/>
  <c r="BE351"/>
  <c r="BE383"/>
  <c r="BE441"/>
  <c r="BE447"/>
  <c r="BE531"/>
  <c r="BE570"/>
  <c r="BE596"/>
  <c r="BE642"/>
  <c r="BE664"/>
  <c r="BE707"/>
  <c r="BE714"/>
  <c r="BE750"/>
  <c r="BE769"/>
  <c r="BE809"/>
  <c r="BE868"/>
  <c r="BE872"/>
  <c i="2" r="BK1085"/>
  <c r="J1085"/>
  <c r="J77"/>
  <c i="3" r="J59"/>
  <c r="BE116"/>
  <c r="BE120"/>
  <c r="BE140"/>
  <c r="BE151"/>
  <c r="BE179"/>
  <c r="BE183"/>
  <c r="BE195"/>
  <c r="BE206"/>
  <c r="BE217"/>
  <c r="BE225"/>
  <c r="BE229"/>
  <c r="BE249"/>
  <c r="BE254"/>
  <c r="BE274"/>
  <c r="BE277"/>
  <c r="BE290"/>
  <c r="BE293"/>
  <c r="BE310"/>
  <c r="BE314"/>
  <c r="BE318"/>
  <c r="BE322"/>
  <c r="BE373"/>
  <c r="BE404"/>
  <c r="BE412"/>
  <c r="BE432"/>
  <c r="BE467"/>
  <c r="BE472"/>
  <c r="BE482"/>
  <c r="BE509"/>
  <c r="BE517"/>
  <c r="BE526"/>
  <c r="BE544"/>
  <c r="BE547"/>
  <c r="BE552"/>
  <c r="BE556"/>
  <c r="BE574"/>
  <c r="BE577"/>
  <c r="BE582"/>
  <c r="BE604"/>
  <c r="BE616"/>
  <c r="BE623"/>
  <c r="BE648"/>
  <c r="BE675"/>
  <c r="BE683"/>
  <c r="BE691"/>
  <c r="BE699"/>
  <c r="BE732"/>
  <c r="BE742"/>
  <c r="BE758"/>
  <c r="BE782"/>
  <c r="BE804"/>
  <c r="BE813"/>
  <c r="BE834"/>
  <c r="BE842"/>
  <c r="BE850"/>
  <c r="BE855"/>
  <c r="BE860"/>
  <c r="BE880"/>
  <c r="BE884"/>
  <c r="BE889"/>
  <c r="BE893"/>
  <c r="BE897"/>
  <c r="BE901"/>
  <c r="BE905"/>
  <c r="BE909"/>
  <c r="BE913"/>
  <c r="BE917"/>
  <c r="BE921"/>
  <c r="BE128"/>
  <c r="BE163"/>
  <c r="BE175"/>
  <c r="BE199"/>
  <c r="BE221"/>
  <c r="BE257"/>
  <c r="BE265"/>
  <c r="BE284"/>
  <c r="BE301"/>
  <c r="BE340"/>
  <c r="BE356"/>
  <c r="BE360"/>
  <c r="BE391"/>
  <c r="BE398"/>
  <c r="BE457"/>
  <c r="BE464"/>
  <c r="BE477"/>
  <c r="BE487"/>
  <c r="BE497"/>
  <c r="BE513"/>
  <c r="BE521"/>
  <c r="BE560"/>
  <c r="BE631"/>
  <c r="BE667"/>
  <c r="BE719"/>
  <c r="BE779"/>
  <c r="BE789"/>
  <c r="BE797"/>
  <c r="BE830"/>
  <c r="BE846"/>
  <c i="2" r="J56"/>
  <c r="J59"/>
  <c r="BE126"/>
  <c r="BE130"/>
  <c r="BE149"/>
  <c r="BE158"/>
  <c r="BE179"/>
  <c r="BE183"/>
  <c r="BE214"/>
  <c r="BE244"/>
  <c r="BE289"/>
  <c r="BE345"/>
  <c r="BE366"/>
  <c r="BE394"/>
  <c r="BE397"/>
  <c r="BE421"/>
  <c r="BE452"/>
  <c r="BE496"/>
  <c r="BE521"/>
  <c r="BE529"/>
  <c r="BE549"/>
  <c r="BE561"/>
  <c r="BE569"/>
  <c r="BE573"/>
  <c r="BE578"/>
  <c r="BE587"/>
  <c r="BE605"/>
  <c r="BE619"/>
  <c r="BE631"/>
  <c r="BE660"/>
  <c r="BE666"/>
  <c r="BE677"/>
  <c r="BE689"/>
  <c r="BE697"/>
  <c r="BE709"/>
  <c r="BE713"/>
  <c r="BE750"/>
  <c r="BE771"/>
  <c r="BE776"/>
  <c r="BE781"/>
  <c r="BE803"/>
  <c r="BE823"/>
  <c r="BE828"/>
  <c r="BE833"/>
  <c r="BE840"/>
  <c r="BE876"/>
  <c r="BE894"/>
  <c r="BE917"/>
  <c r="BE932"/>
  <c r="E88"/>
  <c r="F97"/>
  <c r="BE103"/>
  <c r="BE111"/>
  <c r="BE118"/>
  <c r="BE122"/>
  <c r="BE162"/>
  <c r="BE166"/>
  <c r="BE224"/>
  <c r="BE254"/>
  <c r="BE267"/>
  <c r="BE271"/>
  <c r="BE304"/>
  <c r="BE312"/>
  <c r="BE327"/>
  <c r="BE359"/>
  <c r="BE373"/>
  <c r="BE378"/>
  <c r="BE385"/>
  <c r="BE432"/>
  <c r="BE448"/>
  <c r="BE492"/>
  <c r="BE502"/>
  <c r="BE514"/>
  <c r="BE537"/>
  <c r="BE557"/>
  <c r="BE564"/>
  <c r="BE613"/>
  <c r="BE623"/>
  <c r="BE641"/>
  <c r="BE655"/>
  <c r="BE670"/>
  <c r="BE693"/>
  <c r="BE701"/>
  <c r="BE705"/>
  <c r="BE743"/>
  <c r="BE757"/>
  <c r="BE847"/>
  <c r="BE854"/>
  <c r="BE890"/>
  <c r="BE925"/>
  <c r="BE944"/>
  <c r="BE1046"/>
  <c r="BE1055"/>
  <c r="BE1067"/>
  <c r="BE1071"/>
  <c r="BE1078"/>
  <c r="F58"/>
  <c r="BE138"/>
  <c r="BE145"/>
  <c r="BE196"/>
  <c r="BE240"/>
  <c r="BE247"/>
  <c r="BE250"/>
  <c r="BE277"/>
  <c r="BE286"/>
  <c r="BE293"/>
  <c r="BE301"/>
  <c r="BE334"/>
  <c r="BE389"/>
  <c r="BE415"/>
  <c r="BE425"/>
  <c r="BE478"/>
  <c r="BE482"/>
  <c r="BE506"/>
  <c r="BE510"/>
  <c r="BE533"/>
  <c r="BE541"/>
  <c r="BE581"/>
  <c r="BE590"/>
  <c r="BE595"/>
  <c r="BE627"/>
  <c r="BE634"/>
  <c r="BE673"/>
  <c r="BE723"/>
  <c r="BE731"/>
  <c r="BE746"/>
  <c r="BE754"/>
  <c r="BE789"/>
  <c r="BE796"/>
  <c r="BE809"/>
  <c r="BE816"/>
  <c r="BE906"/>
  <c r="BE948"/>
  <c r="BE958"/>
  <c r="BE1060"/>
  <c r="BE1082"/>
  <c r="BE107"/>
  <c r="BE134"/>
  <c r="BE154"/>
  <c r="BE173"/>
  <c r="BE187"/>
  <c r="BE202"/>
  <c r="BE206"/>
  <c r="BE210"/>
  <c r="BE218"/>
  <c r="BE228"/>
  <c r="BE232"/>
  <c r="BE258"/>
  <c r="BE274"/>
  <c r="BE308"/>
  <c r="BE317"/>
  <c r="BE320"/>
  <c r="BE341"/>
  <c r="BE352"/>
  <c r="BE404"/>
  <c r="BE408"/>
  <c r="BE439"/>
  <c r="BE444"/>
  <c r="BE459"/>
  <c r="BE470"/>
  <c r="BE474"/>
  <c r="BE526"/>
  <c r="BE545"/>
  <c r="BE553"/>
  <c r="BE602"/>
  <c r="BE650"/>
  <c r="BE681"/>
  <c r="BE685"/>
  <c r="BE718"/>
  <c r="BE737"/>
  <c r="BE763"/>
  <c r="BE767"/>
  <c r="BE861"/>
  <c r="BE868"/>
  <c r="BE883"/>
  <c r="BE900"/>
  <c r="BE910"/>
  <c r="BE939"/>
  <c r="BE952"/>
  <c r="BE961"/>
  <c r="BE965"/>
  <c r="BE968"/>
  <c r="BE975"/>
  <c r="BE979"/>
  <c r="BE986"/>
  <c r="BE993"/>
  <c r="BE998"/>
  <c r="BE1002"/>
  <c r="BE1006"/>
  <c r="BE1012"/>
  <c r="BE1016"/>
  <c r="BE1022"/>
  <c r="BE1026"/>
  <c r="BE1030"/>
  <c r="BE1034"/>
  <c r="BE1038"/>
  <c r="BE1042"/>
  <c r="BE1050"/>
  <c r="BE1087"/>
  <c i="4" r="F39"/>
  <c i="1" r="BD58"/>
  <c i="5" r="F39"/>
  <c i="1" r="BD59"/>
  <c i="13" r="F37"/>
  <c i="1" r="BB68"/>
  <c i="4" r="F36"/>
  <c i="1" r="BA58"/>
  <c i="5" r="F38"/>
  <c i="1" r="BC59"/>
  <c i="14" r="F37"/>
  <c i="1" r="BB69"/>
  <c i="4" r="F37"/>
  <c i="1" r="BB58"/>
  <c i="7" r="F36"/>
  <c i="1" r="BA61"/>
  <c i="7" r="F39"/>
  <c i="1" r="BD61"/>
  <c i="7" r="J36"/>
  <c i="1" r="AW61"/>
  <c i="8" r="J36"/>
  <c i="1" r="AW63"/>
  <c i="8" r="F38"/>
  <c i="1" r="BC63"/>
  <c i="9" r="F38"/>
  <c i="1" r="BC64"/>
  <c i="13" r="F39"/>
  <c i="1" r="BD68"/>
  <c i="18" r="J32"/>
  <c i="20" r="F36"/>
  <c i="1" r="BA75"/>
  <c r="AS54"/>
  <c i="2" r="F39"/>
  <c i="1" r="BD56"/>
  <c i="16" r="F39"/>
  <c i="1" r="BD71"/>
  <c i="3" r="J36"/>
  <c i="1" r="AW57"/>
  <c i="9" r="F39"/>
  <c i="1" r="BD64"/>
  <c i="9" r="F37"/>
  <c i="1" r="BB64"/>
  <c i="12" r="F38"/>
  <c i="1" r="BC67"/>
  <c i="15" r="F36"/>
  <c i="1" r="BA70"/>
  <c i="16" r="F37"/>
  <c i="1" r="BB71"/>
  <c i="4" r="F38"/>
  <c i="1" r="BC58"/>
  <c i="6" r="F39"/>
  <c i="1" r="BD60"/>
  <c i="9" r="F36"/>
  <c i="1" r="BA64"/>
  <c i="13" r="J36"/>
  <c i="1" r="AW68"/>
  <c i="15" r="J36"/>
  <c i="1" r="AW70"/>
  <c i="17" r="F36"/>
  <c i="1" r="BA72"/>
  <c i="18" r="F37"/>
  <c i="1" r="BB73"/>
  <c i="19" r="F36"/>
  <c i="1" r="BA74"/>
  <c i="20" r="F38"/>
  <c i="1" r="BC75"/>
  <c i="3" r="F36"/>
  <c i="1" r="BA57"/>
  <c i="5" r="F37"/>
  <c i="1" r="BB59"/>
  <c i="14" r="F36"/>
  <c i="1" r="BA69"/>
  <c i="16" r="F38"/>
  <c i="1" r="BC71"/>
  <c i="6" r="J36"/>
  <c i="1" r="AW60"/>
  <c i="9" r="J36"/>
  <c i="1" r="AW64"/>
  <c i="10" r="F39"/>
  <c i="1" r="BD65"/>
  <c i="11" r="F39"/>
  <c i="1" r="BD66"/>
  <c i="15" r="F39"/>
  <c i="1" r="BD70"/>
  <c i="2" r="F38"/>
  <c i="1" r="BC56"/>
  <c i="6" r="F36"/>
  <c i="1" r="BA60"/>
  <c i="10" r="F36"/>
  <c i="1" r="BA65"/>
  <c i="13" r="F36"/>
  <c i="1" r="BA68"/>
  <c i="19" r="F37"/>
  <c i="1" r="BB74"/>
  <c i="2" r="F36"/>
  <c i="1" r="BA56"/>
  <c i="8" r="F37"/>
  <c i="1" r="BB63"/>
  <c i="11" r="F37"/>
  <c i="1" r="BB66"/>
  <c i="16" r="J36"/>
  <c i="1" r="AW71"/>
  <c i="4" r="J36"/>
  <c i="1" r="AW58"/>
  <c i="5" r="F36"/>
  <c i="1" r="BA59"/>
  <c i="11" r="F36"/>
  <c i="1" r="BA66"/>
  <c i="15" r="F37"/>
  <c i="1" r="BB70"/>
  <c i="17" r="F35"/>
  <c i="1" r="AZ72"/>
  <c i="18" r="F36"/>
  <c i="1" r="BA73"/>
  <c i="18" r="F39"/>
  <c i="1" r="BD73"/>
  <c i="19" r="J36"/>
  <c i="1" r="AW74"/>
  <c i="19" r="J32"/>
  <c i="20" r="F39"/>
  <c i="1" r="BD75"/>
  <c i="3" r="F37"/>
  <c i="1" r="BB57"/>
  <c i="10" r="F38"/>
  <c i="1" r="BC65"/>
  <c i="14" r="J36"/>
  <c i="1" r="AW69"/>
  <c i="14" r="F38"/>
  <c i="1" r="BC69"/>
  <c i="3" r="F39"/>
  <c i="1" r="BD57"/>
  <c i="6" r="F37"/>
  <c i="1" r="BB60"/>
  <c i="11" r="F38"/>
  <c i="1" r="BC66"/>
  <c i="15" r="F38"/>
  <c i="1" r="BC70"/>
  <c i="18" r="F38"/>
  <c i="1" r="BC73"/>
  <c i="19" r="F39"/>
  <c i="1" r="BD74"/>
  <c i="20" r="J36"/>
  <c i="1" r="AW75"/>
  <c i="3" r="F38"/>
  <c i="1" r="BC57"/>
  <c i="7" r="F37"/>
  <c i="1" r="BB61"/>
  <c i="7" r="F38"/>
  <c i="1" r="BC61"/>
  <c i="8" r="F36"/>
  <c i="1" r="BA63"/>
  <c i="10" r="J36"/>
  <c i="1" r="AW65"/>
  <c i="12" r="F36"/>
  <c i="1" r="BA67"/>
  <c i="12" r="F37"/>
  <c i="1" r="BB67"/>
  <c i="18" r="J36"/>
  <c i="1" r="AW73"/>
  <c i="19" r="F38"/>
  <c i="1" r="BC74"/>
  <c i="2" r="F37"/>
  <c i="1" r="BB56"/>
  <c i="8" r="F39"/>
  <c i="1" r="BD63"/>
  <c i="10" r="F37"/>
  <c i="1" r="BB65"/>
  <c i="12" r="J36"/>
  <c i="1" r="AW67"/>
  <c i="12" r="F39"/>
  <c i="1" r="BD67"/>
  <c i="14" r="F39"/>
  <c i="1" r="BD69"/>
  <c i="2" r="J36"/>
  <c i="1" r="AW56"/>
  <c i="5" r="J36"/>
  <c i="1" r="AW59"/>
  <c i="6" r="F38"/>
  <c i="1" r="BC60"/>
  <c i="11" r="J36"/>
  <c i="1" r="AW66"/>
  <c i="13" r="F38"/>
  <c i="1" r="BC68"/>
  <c i="16" r="F36"/>
  <c i="1" r="BA71"/>
  <c i="20" r="F37"/>
  <c i="1" r="BB75"/>
  <c i="13" l="1" r="R94"/>
  <c r="R93"/>
  <c i="7" r="P92"/>
  <c i="6" r="R725"/>
  <c i="5" r="P1180"/>
  <c r="P1107"/>
  <c i="9" r="R95"/>
  <c r="R94"/>
  <c i="5" r="T1107"/>
  <c i="3" r="P102"/>
  <c r="P101"/>
  <c i="1" r="AU57"/>
  <c i="14" r="R92"/>
  <c r="R91"/>
  <c i="9" r="T95"/>
  <c r="T94"/>
  <c i="6" r="T106"/>
  <c r="T105"/>
  <c i="7" r="P91"/>
  <c i="1" r="AU61"/>
  <c i="3" r="R102"/>
  <c r="R101"/>
  <c i="15" r="T94"/>
  <c r="T93"/>
  <c i="6" r="P106"/>
  <c i="5" r="P106"/>
  <c i="3" r="T102"/>
  <c r="T101"/>
  <c i="16" r="T97"/>
  <c r="T96"/>
  <c i="15" r="R94"/>
  <c r="R93"/>
  <c i="14" r="T92"/>
  <c r="T91"/>
  <c i="12" r="BK92"/>
  <c r="J92"/>
  <c r="J64"/>
  <c i="5" r="T106"/>
  <c i="4" r="P92"/>
  <c r="P91"/>
  <c i="1" r="AU58"/>
  <c i="2" r="BK101"/>
  <c r="J101"/>
  <c r="J64"/>
  <c i="3" r="BK887"/>
  <c r="J887"/>
  <c r="J77"/>
  <c i="14" r="BK92"/>
  <c r="J92"/>
  <c r="J64"/>
  <c i="8" r="BK90"/>
  <c r="J90"/>
  <c r="J64"/>
  <c i="11" r="P95"/>
  <c r="P94"/>
  <c i="1" r="AU66"/>
  <c i="10" r="P95"/>
  <c r="P94"/>
  <c i="1" r="AU65"/>
  <c i="16" r="BK97"/>
  <c r="J97"/>
  <c r="J64"/>
  <c i="12" r="P92"/>
  <c r="P91"/>
  <c i="1" r="AU67"/>
  <c i="6" r="R106"/>
  <c r="R105"/>
  <c i="5" r="T1180"/>
  <c r="R1107"/>
  <c i="16" r="P97"/>
  <c r="P96"/>
  <c i="1" r="AU71"/>
  <c i="14" r="P92"/>
  <c r="P91"/>
  <c i="1" r="AU69"/>
  <c i="13" r="P94"/>
  <c r="P93"/>
  <c i="1" r="AU68"/>
  <c i="12" r="R92"/>
  <c r="R91"/>
  <c i="5" r="BK1107"/>
  <c r="J1107"/>
  <c r="J72"/>
  <c i="2" r="T101"/>
  <c r="T100"/>
  <c i="13" r="T94"/>
  <c r="T93"/>
  <c i="11" r="T95"/>
  <c r="T94"/>
  <c i="10" r="R95"/>
  <c r="R94"/>
  <c i="15" r="P94"/>
  <c r="P93"/>
  <c i="1" r="AU70"/>
  <c i="11" r="R95"/>
  <c r="R94"/>
  <c i="6" r="P725"/>
  <c i="5" r="R106"/>
  <c r="R105"/>
  <c i="2" r="P101"/>
  <c r="P100"/>
  <c i="1" r="AU56"/>
  <c i="5" r="BK1325"/>
  <c r="J1325"/>
  <c r="J78"/>
  <c i="6" r="BK871"/>
  <c r="J871"/>
  <c r="J78"/>
  <c i="7" r="BK92"/>
  <c r="J92"/>
  <c r="J64"/>
  <c i="11" r="BK95"/>
  <c r="J95"/>
  <c r="J64"/>
  <c i="20" r="BK86"/>
  <c r="J86"/>
  <c r="J63"/>
  <c i="3" r="BK858"/>
  <c r="J858"/>
  <c r="J75"/>
  <c i="10" r="BK95"/>
  <c r="J95"/>
  <c r="J64"/>
  <c i="2" r="BK1058"/>
  <c r="J1058"/>
  <c r="J75"/>
  <c i="1" r="AG74"/>
  <c r="AG73"/>
  <c i="17" r="BK87"/>
  <c r="J87"/>
  <c r="J63"/>
  <c i="15" r="BK93"/>
  <c r="J93"/>
  <c r="J63"/>
  <c i="13" r="BK93"/>
  <c r="J93"/>
  <c r="J63"/>
  <c i="9" r="J95"/>
  <c r="J64"/>
  <c i="7" r="J124"/>
  <c r="J68"/>
  <c i="6" r="BK105"/>
  <c r="J105"/>
  <c r="J63"/>
  <c i="5" r="BK105"/>
  <c r="J105"/>
  <c i="4" r="BK91"/>
  <c r="J91"/>
  <c r="J63"/>
  <c r="J92"/>
  <c r="J64"/>
  <c i="3" r="BK101"/>
  <c r="J101"/>
  <c r="J63"/>
  <c i="4" r="J35"/>
  <c i="1" r="AV58"/>
  <c r="AT58"/>
  <c i="11" r="J35"/>
  <c i="1" r="AV66"/>
  <c r="AT66"/>
  <c i="18" r="J35"/>
  <c i="1" r="AV73"/>
  <c r="AT73"/>
  <c r="AN73"/>
  <c i="20" r="F35"/>
  <c i="1" r="AZ75"/>
  <c r="BA55"/>
  <c r="AW55"/>
  <c r="BC55"/>
  <c r="AY55"/>
  <c r="BB55"/>
  <c r="AX55"/>
  <c i="8" r="J35"/>
  <c i="1" r="AV63"/>
  <c r="AT63"/>
  <c i="9" r="J32"/>
  <c i="1" r="AG64"/>
  <c i="10" r="J35"/>
  <c i="1" r="AV65"/>
  <c r="AT65"/>
  <c i="5" r="J35"/>
  <c i="1" r="AV59"/>
  <c r="AT59"/>
  <c i="13" r="J35"/>
  <c i="1" r="AV68"/>
  <c r="AT68"/>
  <c i="9" r="F35"/>
  <c i="1" r="AZ64"/>
  <c i="14" r="J35"/>
  <c i="1" r="AV69"/>
  <c r="AT69"/>
  <c i="15" r="J35"/>
  <c i="1" r="AV70"/>
  <c r="AT70"/>
  <c i="3" r="J35"/>
  <c i="1" r="AV57"/>
  <c r="AT57"/>
  <c i="14" r="F35"/>
  <c i="1" r="AZ69"/>
  <c i="17" r="J35"/>
  <c i="1" r="AV72"/>
  <c r="AT72"/>
  <c i="19" r="J35"/>
  <c i="1" r="AV74"/>
  <c r="AT74"/>
  <c r="AN74"/>
  <c r="BA62"/>
  <c r="AW62"/>
  <c i="7" r="F35"/>
  <c i="1" r="AZ61"/>
  <c i="16" r="F35"/>
  <c i="1" r="AZ71"/>
  <c i="13" r="F35"/>
  <c i="1" r="AZ68"/>
  <c i="5" r="F35"/>
  <c i="1" r="AZ59"/>
  <c i="12" r="J35"/>
  <c i="1" r="AV67"/>
  <c r="AT67"/>
  <c r="BC62"/>
  <c r="AY62"/>
  <c i="4" r="F35"/>
  <c i="1" r="AZ58"/>
  <c i="5" r="J32"/>
  <c i="1" r="AG59"/>
  <c i="6" r="J35"/>
  <c i="1" r="AV60"/>
  <c r="AT60"/>
  <c i="11" r="F35"/>
  <c i="1" r="AZ66"/>
  <c i="2" r="J35"/>
  <c i="1" r="AV56"/>
  <c r="AT56"/>
  <c i="19" r="F35"/>
  <c i="1" r="AZ74"/>
  <c r="BB62"/>
  <c r="AX62"/>
  <c i="6" r="F35"/>
  <c i="1" r="AZ60"/>
  <c i="15" r="F35"/>
  <c i="1" r="AZ70"/>
  <c i="18" r="F35"/>
  <c i="1" r="AZ73"/>
  <c i="20" r="J35"/>
  <c i="1" r="AV75"/>
  <c r="AT75"/>
  <c i="2" r="F35"/>
  <c i="1" r="AZ56"/>
  <c i="8" r="F35"/>
  <c i="1" r="AZ63"/>
  <c i="10" r="F35"/>
  <c i="1" r="AZ65"/>
  <c i="12" r="F35"/>
  <c i="1" r="AZ67"/>
  <c r="BD62"/>
  <c i="3" r="F35"/>
  <c i="1" r="AZ57"/>
  <c i="7" r="J35"/>
  <c i="1" r="AV61"/>
  <c r="AT61"/>
  <c r="BD55"/>
  <c i="9" r="J35"/>
  <c i="1" r="AV64"/>
  <c r="AT64"/>
  <c i="16" r="J35"/>
  <c i="1" r="AV71"/>
  <c r="AT71"/>
  <c i="5" l="1" r="T105"/>
  <c r="P105"/>
  <c i="1" r="AU59"/>
  <c i="6" r="P105"/>
  <c i="1" r="AU60"/>
  <c i="12" r="BK91"/>
  <c r="J91"/>
  <c r="J63"/>
  <c i="8" r="BK89"/>
  <c r="J89"/>
  <c r="J63"/>
  <c i="2" r="BK100"/>
  <c r="J100"/>
  <c r="J63"/>
  <c i="11" r="BK94"/>
  <c r="J94"/>
  <c i="16" r="BK96"/>
  <c r="J96"/>
  <c r="J63"/>
  <c i="7" r="BK91"/>
  <c r="J91"/>
  <c i="10" r="BK94"/>
  <c r="J94"/>
  <c r="J63"/>
  <c i="14" r="BK91"/>
  <c r="J91"/>
  <c r="J63"/>
  <c i="19" r="J41"/>
  <c i="18" r="J41"/>
  <c i="1" r="AN64"/>
  <c i="9" r="J41"/>
  <c i="1" r="AN59"/>
  <c i="5" r="J63"/>
  <c r="J41"/>
  <c i="11" r="J32"/>
  <c i="1" r="AG66"/>
  <c i="17" r="J32"/>
  <c i="1" r="AG72"/>
  <c r="AN72"/>
  <c i="7" r="J32"/>
  <c i="1" r="AG61"/>
  <c i="4" r="J32"/>
  <c i="1" r="AG58"/>
  <c r="AN58"/>
  <c r="BC54"/>
  <c r="W32"/>
  <c r="BA54"/>
  <c r="W30"/>
  <c i="15" r="J32"/>
  <c i="1" r="AG70"/>
  <c r="AN70"/>
  <c r="AU62"/>
  <c i="6" r="J32"/>
  <c i="1" r="AG60"/>
  <c r="AN60"/>
  <c r="BD54"/>
  <c r="W33"/>
  <c r="AZ62"/>
  <c r="AV62"/>
  <c r="AT62"/>
  <c i="13" r="J32"/>
  <c i="1" r="AG68"/>
  <c r="AN68"/>
  <c i="20" r="J32"/>
  <c i="1" r="AG75"/>
  <c r="AZ55"/>
  <c r="AV55"/>
  <c r="AT55"/>
  <c i="3" r="J32"/>
  <c i="1" r="AG57"/>
  <c r="BB54"/>
  <c r="AX54"/>
  <c i="7" l="1" r="J41"/>
  <c i="11" r="J41"/>
  <c i="20" r="J41"/>
  <c i="7" r="J63"/>
  <c i="11" r="J63"/>
  <c i="17" r="J41"/>
  <c i="15" r="J41"/>
  <c i="13" r="J41"/>
  <c i="6" r="J41"/>
  <c i="4" r="J41"/>
  <c i="3" r="J41"/>
  <c i="1" r="AN57"/>
  <c r="AN66"/>
  <c r="AN75"/>
  <c r="AN61"/>
  <c i="14" r="J32"/>
  <c i="1" r="AG69"/>
  <c r="AN69"/>
  <c r="AW54"/>
  <c r="AK30"/>
  <c i="8" r="J32"/>
  <c i="1" r="AG63"/>
  <c r="AN63"/>
  <c r="W31"/>
  <c i="10" r="J32"/>
  <c i="1" r="AG65"/>
  <c i="12" r="J32"/>
  <c i="1" r="AG67"/>
  <c r="AN67"/>
  <c i="16" r="J32"/>
  <c i="1" r="AG71"/>
  <c r="AN71"/>
  <c r="AZ54"/>
  <c r="W29"/>
  <c r="AU55"/>
  <c r="AU54"/>
  <c i="2" r="J32"/>
  <c i="1" r="AG56"/>
  <c r="AN56"/>
  <c r="AY54"/>
  <c i="12" l="1" r="J41"/>
  <c i="8" r="J41"/>
  <c i="2" r="J41"/>
  <c i="16" r="J41"/>
  <c i="10" r="J41"/>
  <c i="14" r="J41"/>
  <c i="1" r="AN65"/>
  <c r="AG62"/>
  <c r="AV54"/>
  <c r="AK29"/>
  <c r="AG55"/>
  <c l="1" r="AN62"/>
  <c r="AN55"/>
  <c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<sst xmlns="http://schemas.openxmlformats.org/spreadsheetml/2006/main">
  <si>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</si>
  <si>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</si>
  <si>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</si>
  <si>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</si>
  <si>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</si>
  <si>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{9c36c414-902c-4d30-820c-ca7374cf0dc1}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</si>
  <si>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</si>
  <si>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</si>
  <si>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</si>
  <si>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</si>
  <si>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</si>
  <si>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</si>
  <si>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</si>
  <si>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</si>
  <si>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21203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</si>
  <si>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</si>
  <si>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</si>
  <si>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Brno, Mendlovo náměstí - kanalizace a vodovod</t>
  </si>
  <si>
    <t>KSO:</t>
  </si>
  <si>
    <t>827</t>
  </si>
  <si>
    <t>CC-CZ:</t>
  </si>
  <si>
    <t>2212</t>
  </si>
  <si>
    <t>Místo:</t>
  </si>
  <si>
    <t xml:space="preserve"> </t>
  </si>
  <si>
    <t>Datum:</t>
  </si>
  <si>
    <t>9. 9. 2021</t>
  </si>
  <si>
    <t>Zadavatel:</t>
  </si>
  <si>
    <t>IČ:</t>
  </si>
  <si>
    <t>46347275</t>
  </si>
  <si>
    <t>Statutární město Brno</t>
  </si>
  <si>
    <t>DIČ:</t>
  </si>
  <si>
    <t>CZ46347275</t>
  </si>
  <si>
    <t>Uchazeč:</t>
  </si>
  <si>
    <t>Vyplň údaj</t>
  </si>
  <si>
    <t>Projektant:</t>
  </si>
  <si>
    <t>46347526</t>
  </si>
  <si>
    <t>AQUATIS a. s.</t>
  </si>
  <si>
    <t>CZ46347526</t>
  </si>
  <si>
    <t>True</t>
  </si>
  <si>
    <t>Zpracovatel:</t>
  </si>
  <si>
    <t/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</si>
  <si>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</si>
  <si>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</si>
  <si>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</si>
  <si>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</si>
  <si>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</si>
  <si>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</si>
  <si>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</si>
  <si>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</si>
  <si>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</si>
  <si>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</si>
  <si>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</si>
  <si>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</si>
  <si>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</si>
  <si>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</si>
  <si>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</si>
  <si>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</si>
  <si>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</si>
  <si>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</si>
  <si>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</si>
  <si>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</si>
  <si>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</si>
  <si>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</si>
  <si>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</si>
  <si>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</si>
  <si>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</si>
  <si>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</si>
  <si>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</si>
  <si>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</si>
  <si>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</si>
  <si>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</si>
  <si>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</si>
  <si>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</si>
  <si>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</si>
  <si>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</si>
  <si>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</si>
  <si>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</si>
  <si>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</si>
  <si>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</si>
  <si>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</si>
  <si>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</si>
  <si>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212038</t>
  </si>
  <si>
    <t>STA</t>
  </si>
  <si>
    <t>1</t>
  </si>
  <si>
    <t>{6b9e3706-3e4e-4525-8626-00ed8fac43ba}</t>
  </si>
  <si>
    <t>2</t>
  </si>
  <si>
    <t>/</t>
  </si>
  <si>
    <t>SO 01</t>
  </si>
  <si>
    <t>Obnova kanalizace - klasická štola</t>
  </si>
  <si>
    <t>Soupis</t>
  </si>
  <si>
    <t>{438fe013-cdde-48a4-8117-30436fda10c6}</t>
  </si>
  <si>
    <t>827 21</t>
  </si>
  <si>
    <t>SO 02</t>
  </si>
  <si>
    <t>Obnova kanalizace - otevřený výkop</t>
  </si>
  <si>
    <t>{53193f5c-eefd-4f6f-9307-63640311628d}</t>
  </si>
  <si>
    <t>SO 03</t>
  </si>
  <si>
    <t>Obnova kanalizace - bezvýkopová technologie</t>
  </si>
  <si>
    <t>{0689f34f-a00f-4039-8850-2b19a1333556}</t>
  </si>
  <si>
    <t>SO 04</t>
  </si>
  <si>
    <t xml:space="preserve">Vodovodní řady  A1, A2, A4, A5</t>
  </si>
  <si>
    <t>{70e29a53-5224-4aab-8d14-9a3f08587f36}</t>
  </si>
  <si>
    <t>827 13 3</t>
  </si>
  <si>
    <t>SO 07</t>
  </si>
  <si>
    <t>Opatření na vodovodu - Křížová</t>
  </si>
  <si>
    <t>{89b500cc-1781-4652-986e-c260114ed18e}</t>
  </si>
  <si>
    <t>SO 90</t>
  </si>
  <si>
    <t>Vedlejší a ostatní náklady</t>
  </si>
  <si>
    <t>{21107731-e976-4bac-a5da-8b1518a1460a}</t>
  </si>
  <si>
    <t>212039</t>
  </si>
  <si>
    <t>Mendlovo náměstí - úprava veřejného prostrnaství, fáze I</t>
  </si>
  <si>
    <t>{b2d442d5-e6a3-4cf0-be47-412efcbd8ea9}</t>
  </si>
  <si>
    <t>SO 001</t>
  </si>
  <si>
    <t>Příprava území</t>
  </si>
  <si>
    <t>{daf96ff6-f468-4154-b6c0-6e1b16870868}</t>
  </si>
  <si>
    <t>SO 101</t>
  </si>
  <si>
    <t>Komunikace - Mendlovo náměstí u pivovaru</t>
  </si>
  <si>
    <t>{cf5997da-3c5a-4eb5-a66a-0c0199280d08}</t>
  </si>
  <si>
    <t>SO 102</t>
  </si>
  <si>
    <t>Komunkace - Mendlovo náměstí terminál</t>
  </si>
  <si>
    <t>{92b18f01-d68e-4322-bfa6-6ea94e276119}</t>
  </si>
  <si>
    <t>SO 104</t>
  </si>
  <si>
    <t>Komunikace - Veletržní</t>
  </si>
  <si>
    <t>{13832b74-b0c9-42c7-a1e4-07b27e671e60}</t>
  </si>
  <si>
    <t>SO 105</t>
  </si>
  <si>
    <t>Chodníky a zpevněné plochy - Mendlovo náměstí u pivovaru</t>
  </si>
  <si>
    <t>{4c3e2655-cd57-4859-94b4-ecc8b4ff0464}</t>
  </si>
  <si>
    <t>SO 106</t>
  </si>
  <si>
    <t>Chodníky a zpevněné plochy - Mendlovo náměstí</t>
  </si>
  <si>
    <t>{bc3833ed-3283-4dd6-b49e-19accba728d3}</t>
  </si>
  <si>
    <t>SO 108</t>
  </si>
  <si>
    <t>Chodníky a zpevněné plochy - Veletržní</t>
  </si>
  <si>
    <t>{45ea3388-ee1d-4470-9611-2368393a77c9}</t>
  </si>
  <si>
    <t>SO 301</t>
  </si>
  <si>
    <t>Odvodnění komunikací ve správě BKOM</t>
  </si>
  <si>
    <t>{62cabfa4-c787-48e6-bfcc-9ae3c1f0ede3}</t>
  </si>
  <si>
    <t>SO 302</t>
  </si>
  <si>
    <t xml:space="preserve">Odvodnění komunikací ve správě  ÚMČ</t>
  </si>
  <si>
    <t>{cc94960d-db5d-4087-bb90-748aa3608e5f}</t>
  </si>
  <si>
    <t>SO 451</t>
  </si>
  <si>
    <t>Přeložka kabelů CETIN - Mendlovo náměstí</t>
  </si>
  <si>
    <t>{a86e47fa-7b64-43b3-902b-e6d8e34dd3b4}</t>
  </si>
  <si>
    <t>SO 453</t>
  </si>
  <si>
    <t>Zabezpečení kabelovodu CETIN - Mendlovo náměstí</t>
  </si>
  <si>
    <t>{a658944b-0c07-4c4f-9b2a-033cd78c9f74}</t>
  </si>
  <si>
    <t>SO 454</t>
  </si>
  <si>
    <t>Přeložka kabelů NETBOX - Mendlovo náměstí</t>
  </si>
  <si>
    <t>{0b47c6c5-4302-49a4-b75b-01f87794c207}</t>
  </si>
  <si>
    <t>SO 09</t>
  </si>
  <si>
    <t>VRN - úprava veřejného prostranství</t>
  </si>
  <si>
    <t>{1518d222-ab0d-4274-9581-cb05f4ebab81}</t>
  </si>
  <si>
    <t>dl_b</t>
  </si>
  <si>
    <t>dlažba betonová</t>
  </si>
  <si>
    <t>m2</t>
  </si>
  <si>
    <t>19</t>
  </si>
  <si>
    <t>dl_z</t>
  </si>
  <si>
    <t>zámková dlažba</t>
  </si>
  <si>
    <t>35,72</t>
  </si>
  <si>
    <t>KRYCÍ LIST SOUPISU PRACÍ</t>
  </si>
  <si>
    <t>l</t>
  </si>
  <si>
    <t xml:space="preserve">délka štotly </t>
  </si>
  <si>
    <t>m</t>
  </si>
  <si>
    <t>40</t>
  </si>
  <si>
    <t>obsyp</t>
  </si>
  <si>
    <t>m3</t>
  </si>
  <si>
    <t>15,117</t>
  </si>
  <si>
    <t>razba</t>
  </si>
  <si>
    <t>razba stoly</t>
  </si>
  <si>
    <t>219,12</t>
  </si>
  <si>
    <t>voz</t>
  </si>
  <si>
    <t>vozovka</t>
  </si>
  <si>
    <t>44,823</t>
  </si>
  <si>
    <t>Objekt:</t>
  </si>
  <si>
    <t>vykop</t>
  </si>
  <si>
    <t>výkop šachet</t>
  </si>
  <si>
    <t>78,941</t>
  </si>
  <si>
    <t>212038 - Brno, Mendlovo náměstí - kanalizace a vodovod</t>
  </si>
  <si>
    <t>vykop_r</t>
  </si>
  <si>
    <t xml:space="preserve">vykop rucni -  sondy</t>
  </si>
  <si>
    <t>88</t>
  </si>
  <si>
    <t>Soupis:</t>
  </si>
  <si>
    <t>vykop_rp</t>
  </si>
  <si>
    <t>výkop rýhy pažený</t>
  </si>
  <si>
    <t>92,704</t>
  </si>
  <si>
    <t>SO 01 - Obnova kanalizace - klasická štola</t>
  </si>
  <si>
    <t>vykop_s</t>
  </si>
  <si>
    <t>178,288</t>
  </si>
  <si>
    <t>zasyp</t>
  </si>
  <si>
    <t>zásyp</t>
  </si>
  <si>
    <t>313,802</t>
  </si>
  <si>
    <t>Brno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</si>
  <si>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</si>
  <si>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</si>
  <si>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</si>
  <si>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</si>
  <si>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</si>
  <si>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</si>
  <si>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</si>
  <si>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</si>
  <si>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</si>
  <si>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</si>
  <si>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</si>
  <si>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</si>
  <si>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</si>
  <si>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</si>
  <si>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</si>
  <si>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</si>
  <si>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</si>
  <si>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M - Práce a dodávky M</t>
  </si>
  <si>
    <t xml:space="preserve">    22-M - Montáže technologických zařízení pro dopravní stavby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</si>
  <si>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</si>
  <si>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</si>
  <si>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</si>
  <si>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</si>
  <si>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</si>
  <si>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</si>
  <si>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</si>
  <si>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</si>
  <si>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</si>
  <si>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</si>
  <si>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</si>
  <si>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</si>
  <si>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</si>
  <si>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</si>
  <si>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</si>
  <si>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</si>
  <si>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</si>
  <si>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</si>
  <si>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113106132</t>
  </si>
  <si>
    <t>Rozebrání dlažeb z betonových nebo kamenných dlaždic komunikací pro pěší strojně pl do 50 m2</t>
  </si>
  <si>
    <t>CS ÚRS 2021 02</t>
  </si>
  <si>
    <t>4</t>
  </si>
  <si>
    <t>-627876072</t>
  </si>
  <si>
    <t>PP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</si>
  <si>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</si>
  <si>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Online PSC</t>
  </si>
  <si>
    <t>https://podminky.urs.cz/item/CS_URS_2021_02/113106132</t>
  </si>
  <si>
    <t>VV</t>
  </si>
  <si>
    <t xml:space="preserve">"Š2"  3,8*5</t>
  </si>
  <si>
    <t>113106134</t>
  </si>
  <si>
    <t>Rozebrání dlažeb ze zámkových dlaždic komunikací pro pěší strojně pl do 50 m2</t>
  </si>
  <si>
    <t>254935955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</si>
  <si>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</si>
  <si>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https://podminky.urs.cz/item/CS_URS_2021_02/113106134</t>
  </si>
  <si>
    <t xml:space="preserve">"rozšíčení výkopu u šachty Š2"  (7,6*7,2-3,8*5)</t>
  </si>
  <si>
    <t>3</t>
  </si>
  <si>
    <t>113107322</t>
  </si>
  <si>
    <t>Odstranění podkladu z kameniva drceného tl přes 100 do 200 mm strojně pl do 50 m2</t>
  </si>
  <si>
    <t>686667886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</si>
  <si>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</si>
  <si>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https://podminky.urs.cz/item/CS_URS_2021_02/113107322</t>
  </si>
  <si>
    <t xml:space="preserve">"potrubí"  (8,57*3,11)</t>
  </si>
  <si>
    <t>šachty</t>
  </si>
  <si>
    <t xml:space="preserve">"Š1"  18,17</t>
  </si>
  <si>
    <t>Součet</t>
  </si>
  <si>
    <t>113107183</t>
  </si>
  <si>
    <t>Odstranění podkladu živičného tl přes 100 do 150 mm strojně pl přes 50 do 200 m2</t>
  </si>
  <si>
    <t>353240422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</si>
  <si>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</si>
  <si>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https://podminky.urs.cz/item/CS_URS_2021_02/113107183</t>
  </si>
  <si>
    <t>5</t>
  </si>
  <si>
    <t>113107323</t>
  </si>
  <si>
    <t>Odstranění podkladu z kameniva drceného tl přes 200 do 300 mm strojně pl do 50 m2</t>
  </si>
  <si>
    <t>25286228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</si>
  <si>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</si>
  <si>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https://podminky.urs.cz/item/CS_URS_2021_02/113107323</t>
  </si>
  <si>
    <t>dl_b+dl_z</t>
  </si>
  <si>
    <t>6</t>
  </si>
  <si>
    <t>113107331</t>
  </si>
  <si>
    <t>Odstranění podkladu z betonu prostého tl přes 100 do 150 mm strojně pl do 50 m2</t>
  </si>
  <si>
    <t>-908003891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</si>
  <si>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</si>
  <si>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https://podminky.urs.cz/item/CS_URS_2021_02/113107331</t>
  </si>
  <si>
    <t>7</t>
  </si>
  <si>
    <t>113154122</t>
  </si>
  <si>
    <t>Frézování živičného krytu tl 40 mm pruh š přes 0,5 do 1 m pl do 500 m2 bez překážek v trase</t>
  </si>
  <si>
    <t>1112666548</t>
  </si>
  <si>
    <t>Frézování živičného podkladu nebo krytu s naložením na dopravní prostředek plochy do 500 m2 bez překážek v trase pruhu šířky přes 0,5 m do 1 m, tloušťky vrstvy 40 mm</t>
  </si>
  <si>
    <t>https://podminky.urs.cz/item/CS_URS_2021_02/113154122</t>
  </si>
  <si>
    <t xml:space="preserve">"otevřený výkop a Š1"  318-voz</t>
  </si>
  <si>
    <t>8</t>
  </si>
  <si>
    <t>115002000R</t>
  </si>
  <si>
    <t>Hydrovrt průměru 300 mm</t>
  </si>
  <si>
    <t>-120328522</t>
  </si>
  <si>
    <t>P</t>
  </si>
  <si>
    <t>Poznámka k položce:_x000d_
položka zahrnuje vodoměr a skruž na zakrytí vodoměru</t>
  </si>
  <si>
    <t>10*(3)</t>
  </si>
  <si>
    <t>9</t>
  </si>
  <si>
    <t>115101201</t>
  </si>
  <si>
    <t>Čerpání vody na dopravní výšku do 10 m průměrný přítok do 500 l/min</t>
  </si>
  <si>
    <t>hod</t>
  </si>
  <si>
    <t>-1593864411</t>
  </si>
  <si>
    <t>Čerpání vody na dopravní výšku do 10 m s uvažovaným průměrným přítokem do 500 l/min</t>
  </si>
  <si>
    <t>https://podminky.urs.cz/item/CS_URS_2021_02/115101201</t>
  </si>
  <si>
    <t>odhad čerpání z hydrovtů - bude fakturováno dle skutečnosti</t>
  </si>
  <si>
    <t>"čerpání hydrovrty" (24*30*4)*3</t>
  </si>
  <si>
    <t xml:space="preserve">"šachty Š1, Š2"  20+20</t>
  </si>
  <si>
    <t>10</t>
  </si>
  <si>
    <t>115101301</t>
  </si>
  <si>
    <t>Pohotovost čerpací soupravy pro dopravní výšku do 10 m přítok do 500 l/min</t>
  </si>
  <si>
    <t>den</t>
  </si>
  <si>
    <t>-1985234546</t>
  </si>
  <si>
    <t>Pohotovost záložní čerpací soupravy pro dopravní výšku do 10 m s uvažovaným průměrným přítokem do 500 l/min</t>
  </si>
  <si>
    <t>https://podminky.urs.cz/item/CS_URS_2021_02/115101301</t>
  </si>
  <si>
    <t xml:space="preserve">"hydrovrty"  30*4 *3</t>
  </si>
  <si>
    <t>11</t>
  </si>
  <si>
    <t>M</t>
  </si>
  <si>
    <t>08231320</t>
  </si>
  <si>
    <t>voda odvedená kanalizací nečištěná od smluvních odběratelů</t>
  </si>
  <si>
    <t>-1038048739</t>
  </si>
  <si>
    <t>https://podminky.urs.cz/item/CS_URS_2021_02/08231320</t>
  </si>
  <si>
    <t xml:space="preserve">"voda z hydrovrtů odvedená do kanalizace"  (5*60*60/1000*24*30*4) * 3</t>
  </si>
  <si>
    <t>12</t>
  </si>
  <si>
    <t>119001401</t>
  </si>
  <si>
    <t>Dočasné zajištění potrubí ocelového nebo litinového DN do 200 mm</t>
  </si>
  <si>
    <t>-1831949717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</si>
  <si>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</si>
  <si>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https://podminky.urs.cz/item/CS_URS_2021_02/119001401</t>
  </si>
  <si>
    <t xml:space="preserve">"voda"  3,2</t>
  </si>
  <si>
    <t>13</t>
  </si>
  <si>
    <t>119001402</t>
  </si>
  <si>
    <t>Dočasné zajištění potrubí ocelového nebo litinového DN přes 200 do 500 mm</t>
  </si>
  <si>
    <t>-715675237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</si>
  <si>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</si>
  <si>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https://podminky.urs.cz/item/CS_URS_2021_02/119001402</t>
  </si>
  <si>
    <t xml:space="preserve">"plyn"  3,2</t>
  </si>
  <si>
    <t>14</t>
  </si>
  <si>
    <t>119001403</t>
  </si>
  <si>
    <t>Dočasné zajištění potrubí ocelového nebo litinového DN přes 500 do 700 mm</t>
  </si>
  <si>
    <t>1326511057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</si>
  <si>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500 do 700 mm</t>
  </si>
  <si>
    <t>https://podminky.urs.cz/item/CS_URS_2021_02/119001403</t>
  </si>
  <si>
    <t xml:space="preserve">"Š2"  10,5*2</t>
  </si>
  <si>
    <t>119001421</t>
  </si>
  <si>
    <t>Dočasné zajištění kabelů a kabelových tratí ze 3 volně ložených kabelů</t>
  </si>
  <si>
    <t>1472319880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</si>
  <si>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</si>
  <si>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https://podminky.urs.cz/item/CS_URS_2021_02/119001421</t>
  </si>
  <si>
    <t xml:space="preserve">"kabel"  4,7</t>
  </si>
  <si>
    <t xml:space="preserve">"Š1"  3,8</t>
  </si>
  <si>
    <t xml:space="preserve">"Š2"  7,4+7,2</t>
  </si>
  <si>
    <t>16</t>
  </si>
  <si>
    <t>132254204</t>
  </si>
  <si>
    <t>Hloubení zapažených rýh š do 2000 mm v hornině třídy těžitelnosti I skupiny 3 objem do 500 m3</t>
  </si>
  <si>
    <t>-632005996</t>
  </si>
  <si>
    <t>Hloubení zapažených rýh šířky přes 800 do 2 000 mm strojně s urovnáním dna do předepsaného profilu a spádu v hornině třídy těžitelnosti I skupiny 3 přes 100 do 500 m3</t>
  </si>
  <si>
    <t>https://podminky.urs.cz/item/CS_URS_2021_02/132254204</t>
  </si>
  <si>
    <t>9,17-0,6</t>
  </si>
  <si>
    <t xml:space="preserve">"otevřený výkop - stavající potrubí"  (((3,88+3,99)/2+0,21+0,1+0,1)-0,5)*8,57*3,11  - (0,735*13,3)</t>
  </si>
  <si>
    <t>vykop_rp*0,6</t>
  </si>
  <si>
    <t>17</t>
  </si>
  <si>
    <t>132354204</t>
  </si>
  <si>
    <t>Hloubení zapažených rýh š do 2000 mm v hornině třídy těžitelnosti II skupiny 4 objem do 500 m3</t>
  </si>
  <si>
    <t>1013199277</t>
  </si>
  <si>
    <t>Hloubení zapažených rýh šířky přes 800 do 2 000 mm strojně s urovnáním dna do předepsaného profilu a spádu v hornině třídy těžitelnosti II skupiny 4 přes 100 do 500 m3</t>
  </si>
  <si>
    <t>https://podminky.urs.cz/item/CS_URS_2021_02/132354204</t>
  </si>
  <si>
    <t>vykop_rp*0,35</t>
  </si>
  <si>
    <t>18</t>
  </si>
  <si>
    <t>132454204</t>
  </si>
  <si>
    <t>Hloubení zapažených rýh š do 2000 mm v hornině třídy těžitelnosti II skupiny 5 objem do 500 m3</t>
  </si>
  <si>
    <t>4685856</t>
  </si>
  <si>
    <t>Hloubení zapažených rýh šířky přes 800 do 2 000 mm strojně s urovnáním dna do předepsaného profilu a spádu v hornině třídy těžitelnosti II skupiny 5 přes 100 do 500 m3</t>
  </si>
  <si>
    <t>https://podminky.urs.cz/item/CS_URS_2021_02/132454204</t>
  </si>
  <si>
    <t>vykop_rp*0,05</t>
  </si>
  <si>
    <t>133212011</t>
  </si>
  <si>
    <t>Hloubení šachet v hornině třídy těžitelnosti I skupiny 3 plocha výkopu do 4 m2 ručně</t>
  </si>
  <si>
    <t>2028992325</t>
  </si>
  <si>
    <t>Hloubení šachet ručně zapažených i nezapažených v horninách třídy těžitelnosti I skupiny 3, půdorysná plocha výkopu do 4 m2</t>
  </si>
  <si>
    <t>https://podminky.urs.cz/item/CS_URS_2021_02/133212011</t>
  </si>
  <si>
    <t xml:space="preserve">průzkumná sonda </t>
  </si>
  <si>
    <t xml:space="preserve">"kanalizace"   2*2*(4,0+4,0+4,0)</t>
  </si>
  <si>
    <t xml:space="preserve">"uliční vpusť"  2*2*(2+2)</t>
  </si>
  <si>
    <t xml:space="preserve">"vodovod"  2*2*(2+2+2)</t>
  </si>
  <si>
    <t>vykop_r*0,6</t>
  </si>
  <si>
    <t>20</t>
  </si>
  <si>
    <t>133254103</t>
  </si>
  <si>
    <t>Hloubení šachet zapažených v hornině třídy těžitelnosti I skupiny 3 objem do 100 m3</t>
  </si>
  <si>
    <t>-1795391421</t>
  </si>
  <si>
    <t>Hloubení zapažených šachet strojně v hornině třídy těžitelnosti I skupiny 3 přes 50 do 100 m3</t>
  </si>
  <si>
    <t>https://podminky.urs.cz/item/CS_URS_2021_02/133254103</t>
  </si>
  <si>
    <t xml:space="preserve">"rozšíčení výkopu u šachty Š2"  (7,6*7,2-3,8*5)*(2,58-0,37)</t>
  </si>
  <si>
    <t>vykop*0,6</t>
  </si>
  <si>
    <t>133312011</t>
  </si>
  <si>
    <t>Hloubení šachet v hornině třídy těžitelnosti II skupiny 4 plocha výkopu do 4 m2 ručně</t>
  </si>
  <si>
    <t>1644180439</t>
  </si>
  <si>
    <t>Hloubení šachet ručně zapažených i nezapažených v horninách třídy těžitelnosti II skupiny 4, půdorysná plocha výkopu do 4 m2</t>
  </si>
  <si>
    <t>https://podminky.urs.cz/item/CS_URS_2021_02/133312011</t>
  </si>
  <si>
    <t>vykop_r*0,35</t>
  </si>
  <si>
    <t>22</t>
  </si>
  <si>
    <t>133354103</t>
  </si>
  <si>
    <t>Hloubení šachet zapažených v hornině třídy těžitelnosti II skupiny 4 objem do 100 m3</t>
  </si>
  <si>
    <t>1214875800</t>
  </si>
  <si>
    <t>Hloubení zapažených šachet strojně v hornině třídy těžitelnosti II skupiny 4 přes 50 do 100 m3</t>
  </si>
  <si>
    <t>https://podminky.urs.cz/item/CS_URS_2021_02/133354103</t>
  </si>
  <si>
    <t>vykop*0,35</t>
  </si>
  <si>
    <t>23</t>
  </si>
  <si>
    <t>133412011</t>
  </si>
  <si>
    <t>Hloubení šachet v hornině třídy těžitelnosti II skupiny 5 plocha výkopu do 4 m2 ručně</t>
  </si>
  <si>
    <t>-1423147580</t>
  </si>
  <si>
    <t>Hloubení šachet ručně zapažených i nezapažených v horninách třídy těžitelnosti II skupiny 5, půdorysná plocha výkopu do 4 m2</t>
  </si>
  <si>
    <t>https://podminky.urs.cz/item/CS_URS_2021_02/133412011</t>
  </si>
  <si>
    <t>vykop_r*0,05</t>
  </si>
  <si>
    <t>24</t>
  </si>
  <si>
    <t>133454103</t>
  </si>
  <si>
    <t>Hloubení šachet zapažených v hornině třídy těžitelnosti II skupiny 5 objem do 100 m3</t>
  </si>
  <si>
    <t>1672320861</t>
  </si>
  <si>
    <t>Hloubení zapažených šachet strojně v hornině třídy těžitelnosti II skupiny 5 přes 50 do 100 m3</t>
  </si>
  <si>
    <t>https://podminky.urs.cz/item/CS_URS_2021_02/133454103</t>
  </si>
  <si>
    <t>vykop*0,05</t>
  </si>
  <si>
    <t>25</t>
  </si>
  <si>
    <t>139001101</t>
  </si>
  <si>
    <t>Příplatek za ztížení vykopávky v blízkosti podzemního vedení</t>
  </si>
  <si>
    <t>-354857094</t>
  </si>
  <si>
    <t>Příplatek k cenám hloubených vykopávek za ztížení vykopávky v blízkosti podzemního vedení nebo výbušnin pro jakoukoliv třídu horniny</t>
  </si>
  <si>
    <t>https://podminky.urs.cz/item/CS_URS_2021_02/139001101</t>
  </si>
  <si>
    <t>(3,2+3,2+23,1)*1,5*1,5</t>
  </si>
  <si>
    <t>21*1,5*1,5</t>
  </si>
  <si>
    <t>26</t>
  </si>
  <si>
    <t>142164121</t>
  </si>
  <si>
    <t>Ražení štol bez trhaviny l do 200 m průřez přes 4 do 8 m2 I stupeň ražnosti suchá</t>
  </si>
  <si>
    <t>-856241996</t>
  </si>
  <si>
    <t>Ražení štol ruční, v hornině I. stupně ražnosti suché, bez použití trhavin délky štoly do 200 m, o průřezu TV přes 4 do 8 m2</t>
  </si>
  <si>
    <t>https://podminky.urs.cz/item/CS_URS_2021_02/142164121</t>
  </si>
  <si>
    <t>razba*0,2 *0,5</t>
  </si>
  <si>
    <t>27</t>
  </si>
  <si>
    <t>142174121</t>
  </si>
  <si>
    <t>Ražení štol bez trhaviny l do 200 m průřez přes 4 do 8 m2 I stupeň ražnosti mokrá</t>
  </si>
  <si>
    <t>-1660128593</t>
  </si>
  <si>
    <t>Ražení štol ruční, v hornině I. stupně ražnosti mokré, bez použití trhavin délky štoly do 200 m, o průřezu TV přes 4 do 8 m2</t>
  </si>
  <si>
    <t>https://podminky.urs.cz/item/CS_URS_2021_02/142174121</t>
  </si>
  <si>
    <t>28</t>
  </si>
  <si>
    <t>142264121</t>
  </si>
  <si>
    <t>Ražení štol bez trhaviny l do 200 m průřez přes 4 do 8 m2 II stupeň ražnosti suchá</t>
  </si>
  <si>
    <t>-750132332</t>
  </si>
  <si>
    <t>Ražení štol ruční, v hornině II. stupně ražnosti, suché, bez použití trhavin délky štoly do 200 m, o průřezu TV přes 4 do 8 m2</t>
  </si>
  <si>
    <t>https://podminky.urs.cz/item/CS_URS_2021_02/142264121</t>
  </si>
  <si>
    <t xml:space="preserve">"délka štoly"  40,0</t>
  </si>
  <si>
    <t xml:space="preserve">"štola"  5,478*l</t>
  </si>
  <si>
    <t xml:space="preserve">raznost   I. třída - 20%, II. třída - 70% ,   III. třída - 10% </t>
  </si>
  <si>
    <t xml:space="preserve">suchá 50%  , mokrá 50%</t>
  </si>
  <si>
    <t>razba*0,7 *0,5</t>
  </si>
  <si>
    <t>29</t>
  </si>
  <si>
    <t>142274121</t>
  </si>
  <si>
    <t>Ražení štol bez trhaviny l do 200 m průřez přes 4 do 8 m2 II stupeň ražnosti mokrá</t>
  </si>
  <si>
    <t>-1667302893</t>
  </si>
  <si>
    <t>Ražení štol ruční, v hornině II. stupně ražnosti mokré, bez použití trhavin délky štoly do 200 m, o průřezu TV přes 4 do 8 m2</t>
  </si>
  <si>
    <t>https://podminky.urs.cz/item/CS_URS_2021_02/142274121</t>
  </si>
  <si>
    <t>30</t>
  </si>
  <si>
    <t>142264-R1</t>
  </si>
  <si>
    <t>Ražení štol bez trhaviny l do 200 m průřez nad 4 do 8 m2 III stupeň ražnosti suchá</t>
  </si>
  <si>
    <t>218460845</t>
  </si>
  <si>
    <t>razba*0,1*0,5</t>
  </si>
  <si>
    <t>31</t>
  </si>
  <si>
    <t>142264-R2</t>
  </si>
  <si>
    <t>Ražení štol bez trhaviny l do 200 m průřez nad 4 do 8 m2 III stupeň ražnosti mokrá</t>
  </si>
  <si>
    <t>-721951370</t>
  </si>
  <si>
    <t>32</t>
  </si>
  <si>
    <t>144161112</t>
  </si>
  <si>
    <t>Ražení šachet svislých hl do 15 m I stupeň ražnosti suchá průřez přes 10 do 40 m2</t>
  </si>
  <si>
    <t>-1295649552</t>
  </si>
  <si>
    <t>Ražení šachet svislých hloubky do 15 m s vytěžením rubaniny na povrch, s naložením na dopravní prostředky nebo přemístěním do 5 m, všech tvarů průřezů šachet v hornině I. stupně ražnosti suché, o průřezu TV přes 10 do 40 m2</t>
  </si>
  <si>
    <t>https://podminky.urs.cz/item/CS_URS_2021_02/144161112</t>
  </si>
  <si>
    <t>vykop_s*0,2*0,5</t>
  </si>
  <si>
    <t>33</t>
  </si>
  <si>
    <t>144171112</t>
  </si>
  <si>
    <t>Ražení šachet svislých hl do 15 m I stupeň ražnosti mokrá průřez přes 10 do 40 m2</t>
  </si>
  <si>
    <t>-1430726749</t>
  </si>
  <si>
    <t>Ražení šachet svislých hloubky do 15 m s vytěžením rubaniny na povrch, s naložením na dopravní prostředky nebo přemístěním do 5 m, všech tvarů průřezů šachet v hornině I. stupně ražnosti mokré, o průřezu TV přes 10 do 40 m2</t>
  </si>
  <si>
    <t>https://podminky.urs.cz/item/CS_URS_2021_02/144171112</t>
  </si>
  <si>
    <t>34</t>
  </si>
  <si>
    <t>144261112</t>
  </si>
  <si>
    <t>Ražení šachet svislých hl do 15 m II stupeň ražnosti suchá průřez přes 10 do 40 m2</t>
  </si>
  <si>
    <t>1468704295</t>
  </si>
  <si>
    <t>Ražení šachet svislých hloubky do 15 m s vytěžením rubaniny na povrch, s naložením na dopravní prostředky nebo přemístěním do 5 m, všech tvarů průřezů šachet v hornině II. stupně ražnosti suché, o průřezu TV přes 10 do 40 m2</t>
  </si>
  <si>
    <t>https://podminky.urs.cz/item/CS_URS_2021_02/144261112</t>
  </si>
  <si>
    <t xml:space="preserve">"Š1"  18,17*(4,99-0,5)</t>
  </si>
  <si>
    <t xml:space="preserve">"Š2"  3,8*5*(5,41-0,35)</t>
  </si>
  <si>
    <t>"čerpací studna - šachty" (0,6*0,6*pi/4*1)*2</t>
  </si>
  <si>
    <t>vykop_s*0,7*0,5</t>
  </si>
  <si>
    <t>35</t>
  </si>
  <si>
    <t>144271112</t>
  </si>
  <si>
    <t>Ražení šachet svislých hl do 15 m II stupeň ražnosti mokrá průřez přes 10 do 40 m2</t>
  </si>
  <si>
    <t>-1734570734</t>
  </si>
  <si>
    <t>Ražení šachet svislých hloubky do 15 m s vytěžením rubaniny na povrch, s naložením na dopravní prostředky nebo přemístěním do 5 m, všech tvarů průřezů šachet v hornině II. stupně ražnosti mokré, o průřezu TV přes 10 do 40 m2</t>
  </si>
  <si>
    <t>https://podminky.urs.cz/item/CS_URS_2021_02/144271112</t>
  </si>
  <si>
    <t>36</t>
  </si>
  <si>
    <t>144261-R1</t>
  </si>
  <si>
    <t>Ražení šachet svislých hl do 15 m III stupeň ražnosti suchá průřez nad 10 do 40 m2</t>
  </si>
  <si>
    <t>-423130864</t>
  </si>
  <si>
    <t>"šachty" vykop_s*0,1*0,5</t>
  </si>
  <si>
    <t>37</t>
  </si>
  <si>
    <t>144261-R2</t>
  </si>
  <si>
    <t>Ražení šachet svislých hl do 15 m III stupeň ražnosti mokrá průřez nad 10 do 40 m2</t>
  </si>
  <si>
    <t>365374</t>
  </si>
  <si>
    <t>38</t>
  </si>
  <si>
    <t>151301201</t>
  </si>
  <si>
    <t>Zřízení hnaného pažení stěn výkopu hl do 4 m</t>
  </si>
  <si>
    <t>-521204016</t>
  </si>
  <si>
    <t>Zřízení pažení stěn výkopu bez rozepření nebo vzepření hnané, hloubky do 4 m</t>
  </si>
  <si>
    <t>https://podminky.urs.cz/item/CS_URS_2021_02/151301201</t>
  </si>
  <si>
    <t>"šachta Š2 -rozšíření výkopu" 25,8*2,58</t>
  </si>
  <si>
    <t xml:space="preserve">"kanalizace"   2*4*(4,0+4,0+4,0)</t>
  </si>
  <si>
    <t xml:space="preserve">"uliční vpusť"  2*4*(2+2)</t>
  </si>
  <si>
    <t xml:space="preserve">"vodovod"  2*4*(2+2+2)</t>
  </si>
  <si>
    <t>39</t>
  </si>
  <si>
    <t>151301211</t>
  </si>
  <si>
    <t>Odstranění pažení stěn hnaného hl do 4 m</t>
  </si>
  <si>
    <t>-1089863067</t>
  </si>
  <si>
    <t>Odstranění pažení stěn výkopu bez rozepření nebo vzepření s uložením pažin na vzdálenost do 3 m od okraje výkopu hnané, hloubky do 4 m</t>
  </si>
  <si>
    <t>https://podminky.urs.cz/item/CS_URS_2021_02/151301211</t>
  </si>
  <si>
    <t>151301212</t>
  </si>
  <si>
    <t>Odstranění pažení stěn hnaného hl přes 4 do 8 m</t>
  </si>
  <si>
    <t>682636547</t>
  </si>
  <si>
    <t>Odstranění pažení stěn výkopu bez rozepření nebo vzepření s uložením pažin na vzdálenost do 3 m od okraje výkopu hnané, hloubky přes 4 do 8 m</t>
  </si>
  <si>
    <t>https://podminky.urs.cz/item/CS_URS_2021_02/151301212</t>
  </si>
  <si>
    <t xml:space="preserve">"otevřený výkop"  (1)*8,57*2</t>
  </si>
  <si>
    <t>41</t>
  </si>
  <si>
    <t>151301301</t>
  </si>
  <si>
    <t>Zřízení rozepření stěn při pažení hnaném hl do 4 m</t>
  </si>
  <si>
    <t>421900546</t>
  </si>
  <si>
    <t>Zřízení rozepření zapažených stěn výkopů s potřebným přepažováním při pažení hnaném, hloubky do 4 m</t>
  </si>
  <si>
    <t>https://podminky.urs.cz/item/CS_URS_2021_02/151301301</t>
  </si>
  <si>
    <t>42</t>
  </si>
  <si>
    <t>151301311</t>
  </si>
  <si>
    <t>Odstranění rozepření stěn při pažení hnaném hl do 4 m</t>
  </si>
  <si>
    <t>229990060</t>
  </si>
  <si>
    <t>Odstranění rozepření stěn výkopů s uložením materiálu na vzdálenost do 3 m od okraje výkopu pažení hnaného, hloubky do 4 m</t>
  </si>
  <si>
    <t>https://podminky.urs.cz/item/CS_URS_2021_02/151301311</t>
  </si>
  <si>
    <t>43</t>
  </si>
  <si>
    <t>151301902</t>
  </si>
  <si>
    <t>Zřízení hnaného pažení stěn s ponecháním pažin ve výkopu hl přes 4 do 8 m</t>
  </si>
  <si>
    <t>1233946451</t>
  </si>
  <si>
    <t>Zřízení pažení stěn výkopu bez rozepření nebo vzepření s ponecháním pažin ve výkopu hnané, hloubky přes 4 do 8 m</t>
  </si>
  <si>
    <t>https://podminky.urs.cz/item/CS_URS_2021_02/151301902</t>
  </si>
  <si>
    <t xml:space="preserve">"otevřený výkop"  ((3,88+3,99)/2+0,21+0,1+0,1)*8,57*2</t>
  </si>
  <si>
    <t>44</t>
  </si>
  <si>
    <t>154063111</t>
  </si>
  <si>
    <t>Pažení výrubu štol trvale ocelové suchá l do 200 m</t>
  </si>
  <si>
    <t>1022363432</t>
  </si>
  <si>
    <t>Pažení výrubu štol pažnicemi, ražených v hornině suché, trvale zabudované ocelovými pažnicemi hmotnosti přes 35 do 55 kg/m2, délky štoly do 200 m</t>
  </si>
  <si>
    <t>https://podminky.urs.cz/item/CS_URS_2021_02/154063111</t>
  </si>
  <si>
    <t xml:space="preserve">"štola"  415,21*0,5</t>
  </si>
  <si>
    <t>45</t>
  </si>
  <si>
    <t>154064111</t>
  </si>
  <si>
    <t>Zapažení výrubu štol dočasně fošny suchá l do 200 m</t>
  </si>
  <si>
    <t>989011101</t>
  </si>
  <si>
    <t>Pažení výrubu štol, ražených v hornině suché, dočasně zabudované délky štoly do 200 m zapažení fošnami</t>
  </si>
  <si>
    <t>https://podminky.urs.cz/item/CS_URS_2021_02/154064111</t>
  </si>
  <si>
    <t xml:space="preserve">zapažení čelaby ražby  plocha 5,478m2</t>
  </si>
  <si>
    <t xml:space="preserve">5,478 *0,5 *52  *0,5</t>
  </si>
  <si>
    <t>46</t>
  </si>
  <si>
    <t>154064611</t>
  </si>
  <si>
    <t>Odpažení výrubu štol dočasně fošny suchá l do 200 m</t>
  </si>
  <si>
    <t>-223530837</t>
  </si>
  <si>
    <t>Pažení výrubu štol, ražených v hornině suché, dočasně zabudované délky štoly do 200 m odpažení fošny</t>
  </si>
  <si>
    <t>https://podminky.urs.cz/item/CS_URS_2021_02/154064611</t>
  </si>
  <si>
    <t>47</t>
  </si>
  <si>
    <t>154065421</t>
  </si>
  <si>
    <t>Pažení výrubu šachty ocelové pažnice do 1 roku suchá</t>
  </si>
  <si>
    <t>-1306527302</t>
  </si>
  <si>
    <t>Pažení výrubu svislé šachty v hornině suché ocelovými pažnicemi hmotnosti od 35 do 55 kg/m2 do 1 roku</t>
  </si>
  <si>
    <t>https://podminky.urs.cz/item/CS_URS_2021_02/154065421</t>
  </si>
  <si>
    <t xml:space="preserve">"Š1"  16,79*1</t>
  </si>
  <si>
    <t xml:space="preserve">"Š2"  (3,8+5)*2*(1)</t>
  </si>
  <si>
    <t>48</t>
  </si>
  <si>
    <t>154065423</t>
  </si>
  <si>
    <t>Pažení výrubu šachty ocelové pažnice ponechané suchá</t>
  </si>
  <si>
    <t>-2030394464</t>
  </si>
  <si>
    <t>Pažení výrubu svislé šachty v hornině suché ocelovými pažnicemi hmotnosti od 35 do 55 kg/m2 s ponecháním pažnic ve výrubu</t>
  </si>
  <si>
    <t>https://podminky.urs.cz/item/CS_URS_2021_02/154065423</t>
  </si>
  <si>
    <t xml:space="preserve">"Š1"  16,79*(4,99-1)  *0,5</t>
  </si>
  <si>
    <t xml:space="preserve">"Š2"  (3,8+5)*2*(5,44-1)  *0,5</t>
  </si>
  <si>
    <t>49</t>
  </si>
  <si>
    <t>154065521</t>
  </si>
  <si>
    <t>Odpažení výrubu šachty ocelové pažnice suchá</t>
  </si>
  <si>
    <t>-2053206764</t>
  </si>
  <si>
    <t>Odpažení výrubu šachty pažené v hornině suché ocelovými pažnicemi</t>
  </si>
  <si>
    <t>https://podminky.urs.cz/item/CS_URS_2021_02/154065521</t>
  </si>
  <si>
    <t>50</t>
  </si>
  <si>
    <t>154066111</t>
  </si>
  <si>
    <t>Nosná konstrukce výstroje štol typová K l do 200 m trvale suchá</t>
  </si>
  <si>
    <t>kg</t>
  </si>
  <si>
    <t>-1918668244</t>
  </si>
  <si>
    <t>Nosná typová konstrukce výstroje štol trvale zabudovaných z úplných ocelových rámů, z typových oblouků z profilové oceli "K" délky štoly, do 200 m, v hornině suché</t>
  </si>
  <si>
    <t>https://podminky.urs.cz/item/CS_URS_2021_02/154066111</t>
  </si>
  <si>
    <t xml:space="preserve">"štola"  8178,04 *0,5</t>
  </si>
  <si>
    <t>51</t>
  </si>
  <si>
    <t>154067341</t>
  </si>
  <si>
    <t>Konstrukce výstroje šachet netypová dočasně suchá montáž</t>
  </si>
  <si>
    <t>360083279</t>
  </si>
  <si>
    <t>Netypová výstroj šachet z úplných ocelových rámů včetně spojovacích prvků výztuže montáž včetně dodání pomocného materiálu, v hornině suché</t>
  </si>
  <si>
    <t>https://podminky.urs.cz/item/CS_URS_2021_02/154067341</t>
  </si>
  <si>
    <t xml:space="preserve">"Š1"  8920,06 *0,5</t>
  </si>
  <si>
    <t>"Š2" 10744,08 *0,5</t>
  </si>
  <si>
    <t>52</t>
  </si>
  <si>
    <t>154067342</t>
  </si>
  <si>
    <t>Konstrukce výstroje šachet netypová dočasně suchá demontáž</t>
  </si>
  <si>
    <t>-871781207</t>
  </si>
  <si>
    <t>Netypová výstroj šachet z úplných ocelových rámů včetně spojovacích prvků výztuže demontáž v hornině suché</t>
  </si>
  <si>
    <t>https://podminky.urs.cz/item/CS_URS_2021_02/154067342</t>
  </si>
  <si>
    <t xml:space="preserve">"Š1"  749,30</t>
  </si>
  <si>
    <t>"Š2" 780,51</t>
  </si>
  <si>
    <t>53</t>
  </si>
  <si>
    <t>13010720</t>
  </si>
  <si>
    <t>ocel profilová jakost S235JR (11 375) průřez I (IPN) 180</t>
  </si>
  <si>
    <t>t</t>
  </si>
  <si>
    <t>-1432504912</t>
  </si>
  <si>
    <t>https://podminky.urs.cz/item/CS_URS_2021_02/13010720</t>
  </si>
  <si>
    <t xml:space="preserve">"Š1"  1,23779</t>
  </si>
  <si>
    <t>"Š2" 1,37444</t>
  </si>
  <si>
    <t>54</t>
  </si>
  <si>
    <t>13010722</t>
  </si>
  <si>
    <t>ocel profilová jakost S235JR (11 375) průřez I (IPN) 200</t>
  </si>
  <si>
    <t>270617320</t>
  </si>
  <si>
    <t>https://podminky.urs.cz/item/CS_URS_2021_02/13010722</t>
  </si>
  <si>
    <t xml:space="preserve">"Š1"  0,49701</t>
  </si>
  <si>
    <t>"Š2" 0,51771</t>
  </si>
  <si>
    <t>55</t>
  </si>
  <si>
    <t>13011021</t>
  </si>
  <si>
    <t>ocel profilová jakost S235JR (11 375) průřez I (IPN) 360</t>
  </si>
  <si>
    <t>1265013513</t>
  </si>
  <si>
    <t>https://podminky.urs.cz/item/CS_URS_2021_02/13011021</t>
  </si>
  <si>
    <t xml:space="preserve">"Š1"  6,16886</t>
  </si>
  <si>
    <t>56</t>
  </si>
  <si>
    <t>13011022</t>
  </si>
  <si>
    <t>ocel profilová jakost S235JR (11 375) průřez I (IPN) 400</t>
  </si>
  <si>
    <t>-983529822</t>
  </si>
  <si>
    <t>https://podminky.urs.cz/item/CS_URS_2021_02/13011022</t>
  </si>
  <si>
    <t xml:space="preserve">"Š1"  1,01640</t>
  </si>
  <si>
    <t>"Š2" 8,85192</t>
  </si>
  <si>
    <t>57</t>
  </si>
  <si>
    <t>154073111</t>
  </si>
  <si>
    <t>Pažení výrubu štol trvale ocelové mokrá l do 200 m</t>
  </si>
  <si>
    <t>-662131634</t>
  </si>
  <si>
    <t>Pažení výrubu štol, ražených v hornině mokré, trvale zabudované ocelovými pažnicemi hmotnosti přes 35 do 55 kg/m2, délky štoly do 200 m</t>
  </si>
  <si>
    <t>https://podminky.urs.cz/item/CS_URS_2021_02/154073111</t>
  </si>
  <si>
    <t>58</t>
  </si>
  <si>
    <t>154074111</t>
  </si>
  <si>
    <t>Zapažení výrubu štol dočasně fošny mokrá l do 200 m</t>
  </si>
  <si>
    <t>-1420359549</t>
  </si>
  <si>
    <t>Pažení výrubu štol, ražených v hornině mokré, dočasně zabudované délky štoly do 200 m zapažení fošnami</t>
  </si>
  <si>
    <t>https://podminky.urs.cz/item/CS_URS_2021_02/154074111</t>
  </si>
  <si>
    <t>59</t>
  </si>
  <si>
    <t>154074611</t>
  </si>
  <si>
    <t>Odpažení výrubu štol dočasně fošny mokrá l do 200 m</t>
  </si>
  <si>
    <t>1373207441</t>
  </si>
  <si>
    <t>Pažení výrubu štol, ražených v hornině mokré, dočasně zabudované délky štoly do 200 m odpažení fošny</t>
  </si>
  <si>
    <t>https://podminky.urs.cz/item/CS_URS_2021_02/154074611</t>
  </si>
  <si>
    <t>60</t>
  </si>
  <si>
    <t>154075423</t>
  </si>
  <si>
    <t>Pažení výrubu šachty ocelové pažnice ponechané mokrá</t>
  </si>
  <si>
    <t>-753026306</t>
  </si>
  <si>
    <t>Pažení výrubu svislé šachty mokré ocelovými pažnicemi hmotnosti od 35 do 55 kg/m2 s ponecháním pažnic ve výrubu</t>
  </si>
  <si>
    <t>https://podminky.urs.cz/item/CS_URS_2021_02/154075423</t>
  </si>
  <si>
    <t>61</t>
  </si>
  <si>
    <t>154076111</t>
  </si>
  <si>
    <t>Nosná konstrukce výstroje štol typová K l do 200 m trvale mokrá</t>
  </si>
  <si>
    <t>668587219</t>
  </si>
  <si>
    <t>Nosná typová konstrukce výstroje štol trvale zabudovaných z úplných ocelových rámů, z typových oblouků z profilové oceli "K" délky štoly, do 200 m, v hornině mokré</t>
  </si>
  <si>
    <t>https://podminky.urs.cz/item/CS_URS_2021_02/154076111</t>
  </si>
  <si>
    <t>62</t>
  </si>
  <si>
    <t>154077341</t>
  </si>
  <si>
    <t>Konstrukce výstroje šachet netypová dočasně mokrá montáž</t>
  </si>
  <si>
    <t>-1031946730</t>
  </si>
  <si>
    <t>Netypová výstroj šachet z úplných ocelových rámů včetně spojovacích prvků výztuže montáž včetně dodání pomocného materiálu, v hornině mokré</t>
  </si>
  <si>
    <t>https://podminky.urs.cz/item/CS_URS_2021_02/154077341</t>
  </si>
  <si>
    <t>63</t>
  </si>
  <si>
    <t>161152111</t>
  </si>
  <si>
    <t>Svislé přemístění rubaniny v hoře z hloubky do 15 m</t>
  </si>
  <si>
    <t>634439807</t>
  </si>
  <si>
    <t>https://podminky.urs.cz/item/CS_URS_2021_02/161152111</t>
  </si>
  <si>
    <t xml:space="preserve">"štola"  razba*1,41</t>
  </si>
  <si>
    <t>"šachty" vykop_s*1,13</t>
  </si>
  <si>
    <t>64</t>
  </si>
  <si>
    <t>162351103</t>
  </si>
  <si>
    <t>Vodorovné přemístění přes 50 do 500 m výkopku/sypaniny z horniny třídy těžitelnosti I skupiny 1 až 3</t>
  </si>
  <si>
    <t>-276236347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</si>
  <si>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</si>
  <si>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https://podminky.urs.cz/item/CS_URS_2021_02/162351103</t>
  </si>
  <si>
    <t>zasyp+obsyp</t>
  </si>
  <si>
    <t>65</t>
  </si>
  <si>
    <t>162751117</t>
  </si>
  <si>
    <t>Vodorovné přemístění přes 9 000 do 10000 m výkopku/sypaniny z horniny třídy těžitelnosti I skupiny 1 až 3</t>
  </si>
  <si>
    <t>-1507161433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</si>
  <si>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</si>
  <si>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https://podminky.urs.cz/item/CS_URS_2021_02/162751117</t>
  </si>
  <si>
    <t xml:space="preserve">"štola"  razba*1,41*0,6</t>
  </si>
  <si>
    <t>"šachty" vykop_s*1,13*0,6</t>
  </si>
  <si>
    <t>(vykop_r+vykop+vykop_rp)*0,6</t>
  </si>
  <si>
    <t>66</t>
  </si>
  <si>
    <t>162751137</t>
  </si>
  <si>
    <t>Vodorovné přemístění přes 9 000 do 10000 m výkopku/sypaniny z horniny třídy těžitelnosti II skupiny 4 a 5</t>
  </si>
  <si>
    <t>-184188293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</si>
  <si>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</si>
  <si>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https://podminky.urs.cz/item/CS_URS_2021_02/162751137</t>
  </si>
  <si>
    <t xml:space="preserve">"štola"  razba*1,41*(0,35+0,05)</t>
  </si>
  <si>
    <t>"šachty" vykop_s*1,13*(0,35+0,05)</t>
  </si>
  <si>
    <t>(vykop_r+vykop+vykop_rp)*(0,35+0,05)</t>
  </si>
  <si>
    <t>67</t>
  </si>
  <si>
    <t>163333511</t>
  </si>
  <si>
    <t>Vodorovné přemístění rubaniny v hoře do 200 m suchá</t>
  </si>
  <si>
    <t>105185945</t>
  </si>
  <si>
    <t>Vodorovné přemístění rubaniny ze štol v hoře bez naložení délky dopravní trasy, do 200 m, horniny suché</t>
  </si>
  <si>
    <t>https://podminky.urs.cz/item/CS_URS_2021_02/163333511</t>
  </si>
  <si>
    <t xml:space="preserve">"štola"  razba*1,41 *0,5</t>
  </si>
  <si>
    <t>68</t>
  </si>
  <si>
    <t>163333521</t>
  </si>
  <si>
    <t>Vodorovné přemístění rubaniny v hoře do 200 m mokrá</t>
  </si>
  <si>
    <t>-1953048483</t>
  </si>
  <si>
    <t>Vodorovné přemístění rubaniny ze štol v hoře bez naložení délky dopravní trasy, do 200 m, horniny mokré</t>
  </si>
  <si>
    <t>https://podminky.urs.cz/item/CS_URS_2021_02/163333521</t>
  </si>
  <si>
    <t>69</t>
  </si>
  <si>
    <t>167151111</t>
  </si>
  <si>
    <t>Nakládání výkopku z hornin třídy těžitelnosti I skupiny 1 až 3 přes 100 m3</t>
  </si>
  <si>
    <t>764940545</t>
  </si>
  <si>
    <t>Nakládání, skládání a překládání neulehlého výkopku nebo sypaniny strojně nakládání, množství přes 100 m3, z hornin třídy těžitelnosti I, skupiny 1 až 3</t>
  </si>
  <si>
    <t>https://podminky.urs.cz/item/CS_URS_2021_02/167151111</t>
  </si>
  <si>
    <t>70</t>
  </si>
  <si>
    <t>171201221</t>
  </si>
  <si>
    <t>Poplatek za uložení na skládce (skládkovné) zeminy a kamení kód odpadu 17 05 04</t>
  </si>
  <si>
    <t>-2095567047</t>
  </si>
  <si>
    <t>Poplatek za uložení stavebního odpadu na skládce (skládkovné) zeminy a kamení zatříděného do Katalogu odpadů pod kódem 17 05 04</t>
  </si>
  <si>
    <t>https://podminky.urs.cz/item/CS_URS_2021_02/171201221</t>
  </si>
  <si>
    <t xml:space="preserve">"štola"  (razba*1,41)*1,67</t>
  </si>
  <si>
    <t>"šachty" (vykop_s*1,13)*1,67</t>
  </si>
  <si>
    <t>(vykop_r+vykop+vykop_rp)*1,67</t>
  </si>
  <si>
    <t>71</t>
  </si>
  <si>
    <t>174151101</t>
  </si>
  <si>
    <t>Zásyp jam, šachet rýh nebo kolem objektů sypaninou se zhutněním</t>
  </si>
  <si>
    <t>1690642975</t>
  </si>
  <si>
    <t>Zásyp sypaninou z jakékoliv horniny strojně s uložením výkopku ve vrstvách se zhutněním jam, šachet, rýh nebo kolem objektů v těchto vykopávkách</t>
  </si>
  <si>
    <t>https://podminky.urs.cz/item/CS_URS_2021_02/174151101</t>
  </si>
  <si>
    <t>potrubí</t>
  </si>
  <si>
    <t>vykop_rp + (0,735*13,3)</t>
  </si>
  <si>
    <t xml:space="preserve">"odpočet - potrubí  a závazná část"  - ((0,2+1,04+0,82)*3,11)*8,57</t>
  </si>
  <si>
    <t xml:space="preserve">"Š1"  18,17*(1,24-0,5)-(1,24*1,24*pi/4*(1,24-0,5))</t>
  </si>
  <si>
    <t xml:space="preserve">"Š2"  3,8*5*(5,41-0,35)-(3,8*2,19*(3,3+0,25)+(1,24*1,24*pi/4*(1,89-0,35))-((0,2+1,04+0,82)*3,8)*2,81)</t>
  </si>
  <si>
    <t>vykop+vykop_r</t>
  </si>
  <si>
    <t>72</t>
  </si>
  <si>
    <t>58981108</t>
  </si>
  <si>
    <t>recyklát směsný frakce 0/32</t>
  </si>
  <si>
    <t>-606605168</t>
  </si>
  <si>
    <t>https://podminky.urs.cz/item/CS_URS_2021_02/58981108</t>
  </si>
  <si>
    <t>zasyp*2</t>
  </si>
  <si>
    <t>73</t>
  </si>
  <si>
    <t>175151101</t>
  </si>
  <si>
    <t>Obsypání potrubí strojně sypaninou bez prohození, uloženou do 3 m</t>
  </si>
  <si>
    <t>2143566467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</si>
  <si>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</si>
  <si>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https://podminky.urs.cz/item/CS_URS_2021_02/175151101</t>
  </si>
  <si>
    <t xml:space="preserve">"potrubí"  1,764*8,57</t>
  </si>
  <si>
    <t>74</t>
  </si>
  <si>
    <t>58981100</t>
  </si>
  <si>
    <t>recyklát směsný frakce 0/16</t>
  </si>
  <si>
    <t>1287803953</t>
  </si>
  <si>
    <t>https://podminky.urs.cz/item/CS_URS_2021_02/58981100</t>
  </si>
  <si>
    <t>obsyp*2</t>
  </si>
  <si>
    <t>75</t>
  </si>
  <si>
    <t>181951112</t>
  </si>
  <si>
    <t>Úprava pláně v hornině třídy těžitelnosti I skupiny 1 až 3 se zhutněním strojně</t>
  </si>
  <si>
    <t>635344400</t>
  </si>
  <si>
    <t>Úprava pláně vyrovnáním výškových rozdílů strojně v hornině třídy těžitelnosti I, skupiny 1 až 3 se zhutněním</t>
  </si>
  <si>
    <t>https://podminky.urs.cz/item/CS_URS_2021_02/181951112</t>
  </si>
  <si>
    <t xml:space="preserve">"potrubi"  3,11*8,57</t>
  </si>
  <si>
    <t xml:space="preserve">"Š2"  7,6*7,2</t>
  </si>
  <si>
    <t xml:space="preserve">"sondy"  2*2*(2+2+3)</t>
  </si>
  <si>
    <t>Zakládání</t>
  </si>
  <si>
    <t>76</t>
  </si>
  <si>
    <t>211571112</t>
  </si>
  <si>
    <t>Výplň odvodňovacích žeber nebo trativodů štěrkopískem netříděným</t>
  </si>
  <si>
    <t>400187673</t>
  </si>
  <si>
    <t>Výplň kamenivem do rýh odvodňovacích žeber nebo trativodů bez zhutnění, s úpravou povrchu výplně štěrkopískem netříděným</t>
  </si>
  <si>
    <t>https://podminky.urs.cz/item/CS_URS_2021_02/211571112</t>
  </si>
  <si>
    <t>"štola" 0,2*0,2*l</t>
  </si>
  <si>
    <t>77</t>
  </si>
  <si>
    <t>212752101</t>
  </si>
  <si>
    <t>Trativod z drenážních trubek korugovaných PE-HD SN 4 perforace 360° včetně lože otevřený výkop DN 100 pro liniové stavby</t>
  </si>
  <si>
    <t>-1754945184</t>
  </si>
  <si>
    <t>Trativody z drenážních trubek pro liniové stavby a komunikace se zřízením štěrkového lože pod trubky a s jejich obsypem v otevřeném výkopu trubka korugovaná sendvičová PE-HD SN 4 celoperforovaná 360° DN 100</t>
  </si>
  <si>
    <t>https://podminky.urs.cz/item/CS_URS_2021_02/212752101</t>
  </si>
  <si>
    <t xml:space="preserve">"vejčité potrubí"  9,17</t>
  </si>
  <si>
    <t xml:space="preserve">"šachty Š1, Š2"  13,4+13,76</t>
  </si>
  <si>
    <t>78</t>
  </si>
  <si>
    <t>212755214</t>
  </si>
  <si>
    <t>Trativody z drenážních trubek plastových flexibilních D 100 mm bez lože</t>
  </si>
  <si>
    <t>1429464799</t>
  </si>
  <si>
    <t>Trativody bez lože z drenážních trubek plastových flexibilních D 100 mm</t>
  </si>
  <si>
    <t>https://podminky.urs.cz/item/CS_URS_2021_02/212755214</t>
  </si>
  <si>
    <t xml:space="preserve">"štola"  l</t>
  </si>
  <si>
    <t>79</t>
  </si>
  <si>
    <t>216901113</t>
  </si>
  <si>
    <t>Očištění líce ploch výrubu, pažení nebo obezdívky l do 200 m II stupeň ražnosti</t>
  </si>
  <si>
    <t>-548362260</t>
  </si>
  <si>
    <t>Očištění štol tlakovou vodou příp. jiným vhodným způsobem lícních ploch výrubu, pažení nebo obezdívky štol s naložením uvolněného materiálu, délky štoly do 200 m v hornině II. stupně ražnosti</t>
  </si>
  <si>
    <t>https://podminky.urs.cz/item/CS_URS_2021_02/216901113</t>
  </si>
  <si>
    <t>"štola" (2*2,56+1,795)* l</t>
  </si>
  <si>
    <t>80</t>
  </si>
  <si>
    <t>216902111</t>
  </si>
  <si>
    <t>Očištění nezapaženého dna štol</t>
  </si>
  <si>
    <t>1447379245</t>
  </si>
  <si>
    <t>Očištění nezapaženého dna štol jakékoliv délky</t>
  </si>
  <si>
    <t>https://podminky.urs.cz/item/CS_URS_2021_02/216902111</t>
  </si>
  <si>
    <t>"štola" (2,9)* l</t>
  </si>
  <si>
    <t>81</t>
  </si>
  <si>
    <t>216906111</t>
  </si>
  <si>
    <t>Očištění nezapaženého dna šachet</t>
  </si>
  <si>
    <t>1082811995</t>
  </si>
  <si>
    <t>Očištění nezapaženého dna šachet jakéhokoli stupně ražnosti</t>
  </si>
  <si>
    <t>https://podminky.urs.cz/item/CS_URS_2021_02/216906111</t>
  </si>
  <si>
    <t>82</t>
  </si>
  <si>
    <t>222113121</t>
  </si>
  <si>
    <t>Vrty pro injektování za rubem obezdívky z betonu</t>
  </si>
  <si>
    <t>kus</t>
  </si>
  <si>
    <t>-1460940069</t>
  </si>
  <si>
    <t>Vrty pro injektování dutin za rubem obezdívky ve štolách světlosti do 44 mm v obezdívce z betonu nebo betonových tvárnic a kamene</t>
  </si>
  <si>
    <t>https://podminky.urs.cz/item/CS_URS_2021_02/222113121</t>
  </si>
  <si>
    <t xml:space="preserve">"štola"  l / 1,5</t>
  </si>
  <si>
    <t>83</t>
  </si>
  <si>
    <t>222113149</t>
  </si>
  <si>
    <t>Příplatek za provrtání ocelové pažnice</t>
  </si>
  <si>
    <t>-1629567996</t>
  </si>
  <si>
    <t>Vrty pro injektování dutin za rubem obezdívky ve štolách Příplatek k ceně za provrtání ocelové pažnice</t>
  </si>
  <si>
    <t>https://podminky.urs.cz/item/CS_URS_2021_02/222113149</t>
  </si>
  <si>
    <t>84</t>
  </si>
  <si>
    <t>282901112</t>
  </si>
  <si>
    <t>Injektování sestupně přes 0,6 do 2,0 MPa pro zpevnění hornin jeden vrt</t>
  </si>
  <si>
    <t>351200199</t>
  </si>
  <si>
    <t>Injektování pro zpevnění hornin při pracích ve štolách přes 0,6 do 2,0 MPa, do šikmých a svislých vrtů sestupně při injektáži 1 vrtu</t>
  </si>
  <si>
    <t>https://podminky.urs.cz/item/CS_URS_2021_02/282901112</t>
  </si>
  <si>
    <t>"štola" 27</t>
  </si>
  <si>
    <t>85</t>
  </si>
  <si>
    <t>58521113</t>
  </si>
  <si>
    <t>cement portlandský CEM I 52,5MPa</t>
  </si>
  <si>
    <t>-1446619061</t>
  </si>
  <si>
    <t>https://podminky.urs.cz/item/CS_URS_2021_02/58521113</t>
  </si>
  <si>
    <t>"štola" 0,04*27</t>
  </si>
  <si>
    <t>86</t>
  </si>
  <si>
    <t>292111111</t>
  </si>
  <si>
    <t>Montáž pomocné konstrukce ocelové pro zvláštní zakládání z terénu</t>
  </si>
  <si>
    <t>-1653858351</t>
  </si>
  <si>
    <t>Pomocná konstrukce pro zvláštní zakládání staveb ocelová z terénu zřízení</t>
  </si>
  <si>
    <t>https://podminky.urs.cz/item/CS_URS_2021_02/292111111</t>
  </si>
  <si>
    <t xml:space="preserve">"otevřený výkop portubí 800/1500"  11,61742</t>
  </si>
  <si>
    <t>87</t>
  </si>
  <si>
    <t>-1668659715</t>
  </si>
  <si>
    <t xml:space="preserve">"otevřený výkop portubí 800/1500"  1,33064</t>
  </si>
  <si>
    <t>856044341</t>
  </si>
  <si>
    <t xml:space="preserve">"otevřený výkop portubí 800/1500"  0,42968</t>
  </si>
  <si>
    <t>89</t>
  </si>
  <si>
    <t>1475060634</t>
  </si>
  <si>
    <t xml:space="preserve">"otevřený výkop portubí 800/1500"  8,40826</t>
  </si>
  <si>
    <t>90</t>
  </si>
  <si>
    <t>2054028481</t>
  </si>
  <si>
    <t xml:space="preserve">"otevřený výkop portubí 800/1500"  1,44883</t>
  </si>
  <si>
    <t>91</t>
  </si>
  <si>
    <t>292111112</t>
  </si>
  <si>
    <t>Demontáž pomocné konstrukce ocelové pro zvláštní zakládáníz terénu</t>
  </si>
  <si>
    <t>823353444</t>
  </si>
  <si>
    <t>Pomocná konstrukce pro zvláštní zakládání staveb ocelová z terénu odstranění</t>
  </si>
  <si>
    <t>https://podminky.urs.cz/item/CS_URS_2021_02/292111112</t>
  </si>
  <si>
    <t xml:space="preserve">"otevřený výkop portubí 800/1500"  0,73628</t>
  </si>
  <si>
    <t>92</t>
  </si>
  <si>
    <t>-1532494724</t>
  </si>
  <si>
    <t>93</t>
  </si>
  <si>
    <t>13010016</t>
  </si>
  <si>
    <t>tyč ocelová kruhová jakost S235JR (11 375) D 20mm</t>
  </si>
  <si>
    <t>1544499964</t>
  </si>
  <si>
    <t>https://podminky.urs.cz/item/CS_URS_2021_02/13010016</t>
  </si>
  <si>
    <t xml:space="preserve">(6*0,77)  *52 *2,45/1000</t>
  </si>
  <si>
    <t>Svislé a kompletní konstrukce</t>
  </si>
  <si>
    <t>94</t>
  </si>
  <si>
    <t>358315114</t>
  </si>
  <si>
    <t>Bourání stoky kompletní nebo vybourání otvorů z prostého betonu plochy do 4 m2</t>
  </si>
  <si>
    <t>485786233</t>
  </si>
  <si>
    <t>Bourání stoky kompletní nebo vybourání otvorů průřezové plochy do 4 m2 ve stokách ze zdiva z prostého betonu</t>
  </si>
  <si>
    <t>https://podminky.urs.cz/item/CS_URS_2021_02/358315114</t>
  </si>
  <si>
    <t xml:space="preserve">"vejčitý profil  800/1200"  0,51*(56-5,5)</t>
  </si>
  <si>
    <t>95</t>
  </si>
  <si>
    <t>360318112</t>
  </si>
  <si>
    <t>Dno štoly z betonu prostého se zvýšenými nároky na prostředí tř. C 25/30</t>
  </si>
  <si>
    <t>1688146037</t>
  </si>
  <si>
    <t>Betonáž dna štoly z betonu prostého se zvýšenými nároky na prostředí tř. C 25/30</t>
  </si>
  <si>
    <t>https://podminky.urs.cz/item/CS_URS_2021_02/360318112</t>
  </si>
  <si>
    <t xml:space="preserve">štola  - odpočet prahů</t>
  </si>
  <si>
    <t xml:space="preserve">2,4*0,15* l  - (0,25*0,15*2,4*52)</t>
  </si>
  <si>
    <t>96</t>
  </si>
  <si>
    <t>3603412-R1</t>
  </si>
  <si>
    <t xml:space="preserve">Zajištění výrubu l do 200 m sucho betonem tl nad 50 do 100 mm s výztuží  C 25/30</t>
  </si>
  <si>
    <t>1605501779</t>
  </si>
  <si>
    <t>Zajištění výrubu štol ražených v hornině suché stříkaným betonem tř. C 25/30 délky štoly do 200 m, o tloušťce přes 50 do 100 mm, s výztuží ze svařovaných sítí</t>
  </si>
  <si>
    <t xml:space="preserve">"štola"  6,07 * l</t>
  </si>
  <si>
    <t>97</t>
  </si>
  <si>
    <t>360351111</t>
  </si>
  <si>
    <t>Bednění obezdívek štol l do 200 m z prken suchá</t>
  </si>
  <si>
    <t>-906803516</t>
  </si>
  <si>
    <t>Zřízení bednění líce betonových nebo železobetonových nosných obezdívek štol z prken délky štoly, do 200 m, v hornině suché</t>
  </si>
  <si>
    <t>https://podminky.urs.cz/item/CS_URS_2021_02/360351111</t>
  </si>
  <si>
    <t>"štola - bednění pracovních spar 4,1 m2 po 10 m"</t>
  </si>
  <si>
    <t>l/5+1</t>
  </si>
  <si>
    <t>4,1 *9</t>
  </si>
  <si>
    <t>98</t>
  </si>
  <si>
    <t>360352111</t>
  </si>
  <si>
    <t>Odbednění obezdívek štol l do 200 m z prken suchá</t>
  </si>
  <si>
    <t>967521104</t>
  </si>
  <si>
    <t>Odstranění bednění líce betonových nebo železobetonových nosných obezdívek štol z prken délky štoly, do 200 m, v hornině suché</t>
  </si>
  <si>
    <t>https://podminky.urs.cz/item/CS_URS_2021_02/360352111</t>
  </si>
  <si>
    <t>99</t>
  </si>
  <si>
    <t>360366111</t>
  </si>
  <si>
    <t>Výztuž stříkaného betonu svařovanou sítí l do 200 m suchá</t>
  </si>
  <si>
    <t>-1156048775</t>
  </si>
  <si>
    <t>Výztuž stříkaného betonu ocelovou svařovanou sítí tl. do 10 mm, délky štoly, do 200 m, v hornině suché</t>
  </si>
  <si>
    <t>https://podminky.urs.cz/item/CS_URS_2021_02/360366111</t>
  </si>
  <si>
    <t xml:space="preserve">"štola"  6,07* l</t>
  </si>
  <si>
    <t>Vodorovné konstrukce</t>
  </si>
  <si>
    <t>100</t>
  </si>
  <si>
    <t>411351021</t>
  </si>
  <si>
    <t>Zřízení bednění stropů deskových tl přes 25 do 50 cm bez podpěrné kce</t>
  </si>
  <si>
    <t>-137700011</t>
  </si>
  <si>
    <t>Bednění stropních konstrukcí - bez podpěrné konstrukce desek tloušťky stropní desky přes 25 do 50 cm zřízení</t>
  </si>
  <si>
    <t>https://podminky.urs.cz/item/CS_URS_2021_02/411351021</t>
  </si>
  <si>
    <t>"Š1" 4,11</t>
  </si>
  <si>
    <t xml:space="preserve">"Š2"  1*1,6</t>
  </si>
  <si>
    <t>101</t>
  </si>
  <si>
    <t>411351022</t>
  </si>
  <si>
    <t>Odstranění bednění stropů deskových tl přes 25 do 50 cm bez podpěrné kce</t>
  </si>
  <si>
    <t>-234231362</t>
  </si>
  <si>
    <t>Bednění stropních konstrukcí - bez podpěrné konstrukce desek tloušťky stropní desky přes 25 do 50 cm odstranění</t>
  </si>
  <si>
    <t>https://podminky.urs.cz/item/CS_URS_2021_02/411351022</t>
  </si>
  <si>
    <t>102</t>
  </si>
  <si>
    <t>451541111</t>
  </si>
  <si>
    <t>Lože pod potrubí otevřený výkop ze štěrkodrtě</t>
  </si>
  <si>
    <t>-1546910806</t>
  </si>
  <si>
    <t>Lože pod potrubí, stoky a drobné objekty v otevřeném výkopu ze štěrkodrtě 0-63 mm</t>
  </si>
  <si>
    <t>https://podminky.urs.cz/item/CS_URS_2021_02/451541111</t>
  </si>
  <si>
    <t xml:space="preserve">"vejčité potrubí"  3,11*0,1*8,57</t>
  </si>
  <si>
    <t xml:space="preserve">"Š1"  18,17*0,15</t>
  </si>
  <si>
    <t xml:space="preserve">"Š2"  3,8*5*0,15</t>
  </si>
  <si>
    <t>103</t>
  </si>
  <si>
    <t>452112111</t>
  </si>
  <si>
    <t>Osazení betonových prstenců nebo rámů v do 100 mm</t>
  </si>
  <si>
    <t>1467652976</t>
  </si>
  <si>
    <t>Osazení betonových dílců prstenců nebo rámů pod poklopy a mříže, výšky do 100 mm</t>
  </si>
  <si>
    <t>https://podminky.urs.cz/item/CS_URS_2021_02/452112111</t>
  </si>
  <si>
    <t xml:space="preserve">"šachta Š1"  2</t>
  </si>
  <si>
    <t xml:space="preserve">"šachta Š2"  1</t>
  </si>
  <si>
    <t>104</t>
  </si>
  <si>
    <t>59224176</t>
  </si>
  <si>
    <t>prstenec šachtový vyrovnávací betonový 625x120x80mm</t>
  </si>
  <si>
    <t>1847858645</t>
  </si>
  <si>
    <t>https://podminky.urs.cz/item/CS_URS_2021_02/59224176</t>
  </si>
  <si>
    <t>105</t>
  </si>
  <si>
    <t>59224187</t>
  </si>
  <si>
    <t>prstenec šachtový vyrovnávací betonový 625x120x100mm</t>
  </si>
  <si>
    <t>-321206500</t>
  </si>
  <si>
    <t>https://podminky.urs.cz/item/CS_URS_2021_02/59224187</t>
  </si>
  <si>
    <t>106</t>
  </si>
  <si>
    <t>452181110</t>
  </si>
  <si>
    <t>Montáž dřevěného prahu ocelové výstroje</t>
  </si>
  <si>
    <t>-705541380</t>
  </si>
  <si>
    <t>Montáž dřevěného prahu ocelové výstroje štol při průřezu TV do 4 m2 délky do 200 m</t>
  </si>
  <si>
    <t>https://podminky.urs.cz/item/CS_URS_2021_02/452181110</t>
  </si>
  <si>
    <t>107</t>
  </si>
  <si>
    <t>605542430-R</t>
  </si>
  <si>
    <t>řezivo listnaté hranoly - dub</t>
  </si>
  <si>
    <t>1624759710</t>
  </si>
  <si>
    <t>0,25*0,15*2,4 * 52</t>
  </si>
  <si>
    <t>108</t>
  </si>
  <si>
    <t>452233111</t>
  </si>
  <si>
    <t>Podkladní pilířky nebo bloky z cihel kanalizačních pálených lícových</t>
  </si>
  <si>
    <t>-1354543901</t>
  </si>
  <si>
    <t>Podkladní a zajišťovací konstrukce zděné na maltu cementovou MC 10 podkladní pilířky, bloky nebo uzavírací čela chrániček z cihel kanalizačních pálených lícových</t>
  </si>
  <si>
    <t>https://podminky.urs.cz/item/CS_URS_2021_02/452233111</t>
  </si>
  <si>
    <t xml:space="preserve">"Š1"  0,24*0,065*2,66*2</t>
  </si>
  <si>
    <t xml:space="preserve">"Š2"  0,24*0,065*1,0*2</t>
  </si>
  <si>
    <t>109</t>
  </si>
  <si>
    <t>452311131</t>
  </si>
  <si>
    <t>Podkladní desky z betonu prostého tř. C 12/15 otevřený výkop</t>
  </si>
  <si>
    <t>-1867502624</t>
  </si>
  <si>
    <t>Podkladní a zajišťovací konstrukce z betonu prostého v otevřeném výkopu desky pod potrubí, stoky a drobné objekty z betonu tř. C 12/15</t>
  </si>
  <si>
    <t>https://podminky.urs.cz/item/CS_URS_2021_02/452311131</t>
  </si>
  <si>
    <t xml:space="preserve">"vejčité potrubí"  3,11*0,1*9,17</t>
  </si>
  <si>
    <t xml:space="preserve">"štola"  1,95*0,15* l </t>
  </si>
  <si>
    <t xml:space="preserve">"Š1"  18,17*0,1</t>
  </si>
  <si>
    <t xml:space="preserve">"Š2"  3,8*2,21*0,1 + 0,54*3,8*2,81</t>
  </si>
  <si>
    <t>110</t>
  </si>
  <si>
    <t>452311192</t>
  </si>
  <si>
    <t>Příplatek ke zřizování podkladních desek z betonu prostého za práce ve štole</t>
  </si>
  <si>
    <t>-985459813</t>
  </si>
  <si>
    <t>Podkladní a zajišťovací konstrukce z betonu prostého v otevřeném výkopu Příplatek k cenám za práce ve štole pro desky</t>
  </si>
  <si>
    <t>https://podminky.urs.cz/item/CS_URS_2021_02/452311192</t>
  </si>
  <si>
    <t>štola</t>
  </si>
  <si>
    <t xml:space="preserve">1,95*0,15* l </t>
  </si>
  <si>
    <t>111</t>
  </si>
  <si>
    <t>452312141</t>
  </si>
  <si>
    <t>Sedlové lože z betonu prostého tř. C 16/20 otevřený výkop</t>
  </si>
  <si>
    <t>967705876</t>
  </si>
  <si>
    <t>Podkladní a zajišťovací konstrukce z betonu prostého v otevřeném výkopu sedlové lože pod potrubí z betonu tř. C 16/20</t>
  </si>
  <si>
    <t>https://podminky.urs.cz/item/CS_URS_2021_02/452312141</t>
  </si>
  <si>
    <t>1,95*0,25 * l</t>
  </si>
  <si>
    <t>112</t>
  </si>
  <si>
    <t>452312192</t>
  </si>
  <si>
    <t>Příplatek ke zřizování sedlového lože z betonu prostého za práce ve štole</t>
  </si>
  <si>
    <t>-1737997532</t>
  </si>
  <si>
    <t>Podkladní a zajišťovací konstrukce z betonu prostého v otevřeném výkopu Příplatek k cenám za práce ve štole pro sedlové lože</t>
  </si>
  <si>
    <t>https://podminky.urs.cz/item/CS_URS_2021_02/452312192</t>
  </si>
  <si>
    <t>Komunikace pozemní</t>
  </si>
  <si>
    <t>113</t>
  </si>
  <si>
    <t>524637111</t>
  </si>
  <si>
    <t>Montáž kolejí trvale zabudovaných rozchod do 900 mm</t>
  </si>
  <si>
    <t>1670263356</t>
  </si>
  <si>
    <t>Montáž kolejí na ocelových pražcích, trvale zabudovaných rozchod do 900 mm</t>
  </si>
  <si>
    <t>https://podminky.urs.cz/item/CS_URS_2021_02/524637111</t>
  </si>
  <si>
    <t>114</t>
  </si>
  <si>
    <t>438765R1</t>
  </si>
  <si>
    <t xml:space="preserve">kolejnice důlní </t>
  </si>
  <si>
    <t>1282348749</t>
  </si>
  <si>
    <t xml:space="preserve">"štola"  l*2</t>
  </si>
  <si>
    <t>115</t>
  </si>
  <si>
    <t>564831111</t>
  </si>
  <si>
    <t>Podklad ze štěrkodrtě ŠD tl 100 mm</t>
  </si>
  <si>
    <t>1232983810</t>
  </si>
  <si>
    <t>Podklad ze štěrkodrti ŠD s rozprostřením a zhutněním, po zhutnění tl. 100 mm</t>
  </si>
  <si>
    <t>https://podminky.urs.cz/item/CS_URS_2021_02/564831111</t>
  </si>
  <si>
    <t>116</t>
  </si>
  <si>
    <t>564851111</t>
  </si>
  <si>
    <t>Podklad ze štěrkodrtě ŠD tl 150 mm</t>
  </si>
  <si>
    <t>-1843771198</t>
  </si>
  <si>
    <t>Podklad ze štěrkodrti ŠD s rozprostřením a zhutněním, po zhutnění tl. 150 mm</t>
  </si>
  <si>
    <t>https://podminky.urs.cz/item/CS_URS_2021_02/564851111</t>
  </si>
  <si>
    <t>117</t>
  </si>
  <si>
    <t>1552258114</t>
  </si>
  <si>
    <t>118</t>
  </si>
  <si>
    <t>565176111</t>
  </si>
  <si>
    <t>Asfaltový beton vrstva podkladní ACP 22+ (obalované kamenivo OKH) tl 100 mm š do 3 m</t>
  </si>
  <si>
    <t>-1567039576</t>
  </si>
  <si>
    <t>Asfaltový beton vrstva podkladní ACP 22+ (obalované kamenivo hrubozrnné - OKH) s rozprostřením a zhutněním v pruhu šířky přes 1,5 do 3 m, po zhutnění tl. 100 mm</t>
  </si>
  <si>
    <t>https://podminky.urs.cz/item/CS_URS_2021_02/565176111</t>
  </si>
  <si>
    <t>119</t>
  </si>
  <si>
    <t>567142115</t>
  </si>
  <si>
    <t>Podklad ze směsi stmelené cementem SC C 8/10 (KSC I) tl 250 mm</t>
  </si>
  <si>
    <t>1366626299</t>
  </si>
  <si>
    <t>Podklad ze směsi stmelené cementem SC bez dilatačních spár, s rozprostřením a zhutněním SC C 8/10 (KSC I), po zhutnění tl. 250 mm</t>
  </si>
  <si>
    <t>https://podminky.urs.cz/item/CS_URS_2021_02/567142115</t>
  </si>
  <si>
    <t>120</t>
  </si>
  <si>
    <t>573191111</t>
  </si>
  <si>
    <t>Postřik infiltrační kationaktivní emulzí v množství 1 kg/m2</t>
  </si>
  <si>
    <t>816325191</t>
  </si>
  <si>
    <t>Postřik infiltrační kationaktivní emulzí v množství 1,00 kg/m2</t>
  </si>
  <si>
    <t>https://podminky.urs.cz/item/CS_URS_2021_02/573191111</t>
  </si>
  <si>
    <t>121</t>
  </si>
  <si>
    <t>573231106</t>
  </si>
  <si>
    <t>Postřik živičný spojovací ze silniční emulze v množství 0,30 kg/m2</t>
  </si>
  <si>
    <t>-1283678053</t>
  </si>
  <si>
    <t>Postřik spojovací PS bez posypu kamenivem ze silniční emulze, v množství 0,30 kg/m2</t>
  </si>
  <si>
    <t>https://podminky.urs.cz/item/CS_URS_2021_02/573231106</t>
  </si>
  <si>
    <t>318+voz</t>
  </si>
  <si>
    <t>122</t>
  </si>
  <si>
    <t>577144211</t>
  </si>
  <si>
    <t>Asfaltový beton vrstva obrusná ACO 11+ (ABS) tř. II tl 50 mm š do 3 m z nemodifikovaného asfaltu</t>
  </si>
  <si>
    <t>1988683314</t>
  </si>
  <si>
    <t>Asfaltový beton vrstva obrusná ACO 11+ (ABS) s rozprostřením a se zhutněním z nemodifikovaného asfaltu v pruhu šířky do 3 m tř. II, po zhutnění tl. 50 mm</t>
  </si>
  <si>
    <t>https://podminky.urs.cz/item/CS_URS_2021_02/577144211</t>
  </si>
  <si>
    <t xml:space="preserve">"otevřený výkop a Š1"  318</t>
  </si>
  <si>
    <t>123</t>
  </si>
  <si>
    <t>577145122</t>
  </si>
  <si>
    <t>Asfaltový beton vrstva ložní ACL 16+ (ABH) tl 50 mm š přes 3 m z nemodifikovaného asfaltu</t>
  </si>
  <si>
    <t>-103486014</t>
  </si>
  <si>
    <t>Asfaltový beton vrstva ložní ACL 16+ (ABH) s rozprostřením a zhutněním z nemodifikovaného asfaltu v pruhu šířky přes 3 m, po zhutnění tl. 50 mm</t>
  </si>
  <si>
    <t>https://podminky.urs.cz/item/CS_URS_2021_02/577145122</t>
  </si>
  <si>
    <t>124</t>
  </si>
  <si>
    <t>596211110</t>
  </si>
  <si>
    <t>Kladení zámkové dlažby komunikací pro pěší tl 60 mm skupiny A pl do 50 m2</t>
  </si>
  <si>
    <t>-680091109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</si>
  <si>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</si>
  <si>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https://podminky.urs.cz/item/CS_URS_2021_02/596211110</t>
  </si>
  <si>
    <t xml:space="preserve"> dl_z</t>
  </si>
  <si>
    <t>125</t>
  </si>
  <si>
    <t>596811120</t>
  </si>
  <si>
    <t>Kladení betonové dlažby komunikací pro pěší do lože z kameniva velikosti do 0,09 m2 pl do 50 m2</t>
  </si>
  <si>
    <t>-829625727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</si>
  <si>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</si>
  <si>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https://podminky.urs.cz/item/CS_URS_2021_02/596811120</t>
  </si>
  <si>
    <t>Úpravy povrchů, podlahy a osazování výplní</t>
  </si>
  <si>
    <t>126</t>
  </si>
  <si>
    <t>617633112</t>
  </si>
  <si>
    <t>Stěrka z těsnící malty dvouvrstvá vnitřních ploch šachet válcových a kuželových</t>
  </si>
  <si>
    <t>986820144</t>
  </si>
  <si>
    <t>Vnitřní úprava povrchu betonových šachet stěrkou z těsnící cementové malty dvouvrstvou, šachet válcových a kuželových</t>
  </si>
  <si>
    <t>https://podminky.urs.cz/item/CS_URS_2021_02/617633112</t>
  </si>
  <si>
    <t>napojení konusu na šachtu Š1, Š2</t>
  </si>
  <si>
    <t xml:space="preserve">PI*1,0*0,15  * 2</t>
  </si>
  <si>
    <t>127</t>
  </si>
  <si>
    <t>631311114</t>
  </si>
  <si>
    <t>Mazanina tl přes 50 do 80 mm z betonu prostého bez zvýšených nároků na prostředí tř. C 16/20</t>
  </si>
  <si>
    <t>-1844022462</t>
  </si>
  <si>
    <t>Mazanina z betonu prostého bez zvýšených nároků na prostředí tl. přes 50 do 80 mm tř. C 16/20</t>
  </si>
  <si>
    <t>https://podminky.urs.cz/item/CS_URS_2021_02/631311114</t>
  </si>
  <si>
    <t>"Š1" 18,17*0,06</t>
  </si>
  <si>
    <t>"Š2" 3,8*2,11*0,06</t>
  </si>
  <si>
    <t>Trubní vedení</t>
  </si>
  <si>
    <t>128</t>
  </si>
  <si>
    <t>822522112</t>
  </si>
  <si>
    <t>Montáž potrubí z trub TZH s integrovaným pryžovým těsněním otevřený výkop sklon do 20 % DN 1200</t>
  </si>
  <si>
    <t>-86396678</t>
  </si>
  <si>
    <t>Montáž potrubí z trub železobetonových hrdlových v otevřeném výkopu ve sklonu do 20 % s integrovaným pryžovým těsněním DN 1200</t>
  </si>
  <si>
    <t>https://podminky.urs.cz/item/CS_URS_2021_02/822522112</t>
  </si>
  <si>
    <t xml:space="preserve">"otevřený výkop - vejčité potrubí"  9,17</t>
  </si>
  <si>
    <t xml:space="preserve">"potrubí mezi šachtou a štolou"  (1+1)+0,9</t>
  </si>
  <si>
    <t>129</t>
  </si>
  <si>
    <t>59222138</t>
  </si>
  <si>
    <t>trouba ŽB vejčitá hrdlová s čedičovou výstelkou 80x120cm</t>
  </si>
  <si>
    <t>-1334153633</t>
  </si>
  <si>
    <t>https://podminky.urs.cz/item/CS_URS_2021_02/59222138</t>
  </si>
  <si>
    <t>130</t>
  </si>
  <si>
    <t>82252-R1</t>
  </si>
  <si>
    <t xml:space="preserve">D + M ŽB vejčitého potrubí  80/120/250 CV s podvozkem do štoly</t>
  </si>
  <si>
    <t>1355183282</t>
  </si>
  <si>
    <t>D + M ŽB vejčitého potrubí 80/120/250 CV s podvozkem do štoly</t>
  </si>
  <si>
    <t xml:space="preserve">"štola"  l/2,5</t>
  </si>
  <si>
    <t>131</t>
  </si>
  <si>
    <t>831422121</t>
  </si>
  <si>
    <t>Montáž potrubí z trub kameninových hrdlových s integrovaným těsněním výkop sklon do 20 % DN 500</t>
  </si>
  <si>
    <t>-381299357</t>
  </si>
  <si>
    <t>Montáž potrubí z trub kameninových hrdlových s integrovaným těsněním v otevřeném výkopu ve sklonu do 20 % DN 500</t>
  </si>
  <si>
    <t>https://podminky.urs.cz/item/CS_URS_2021_02/831422121</t>
  </si>
  <si>
    <t xml:space="preserve">"Š1"  2,2</t>
  </si>
  <si>
    <t>132</t>
  </si>
  <si>
    <t>59710709</t>
  </si>
  <si>
    <t>trouba kameninová glazovaná DN 500 dl 2,50m spojovací systém C Třída 160</t>
  </si>
  <si>
    <t>335294111</t>
  </si>
  <si>
    <t>https://podminky.urs.cz/item/CS_URS_2021_02/59710709</t>
  </si>
  <si>
    <t>2,2*1,015 'Přepočtené koeficientem množství</t>
  </si>
  <si>
    <t>133</t>
  </si>
  <si>
    <t>831422193</t>
  </si>
  <si>
    <t>Příplatek k montáži kameninového potrubí za napojení dvou dříků trub pomocí převlečné manžety DN 500</t>
  </si>
  <si>
    <t>-308431158</t>
  </si>
  <si>
    <t>Montáž potrubí z trub kameninových hrdlových s integrovaným těsněním Příplatek k cenám za napojení dvou dříků trub o stejném průměru (max. rozdíl 12 mm) pomocí převlečné manžety (manžeta zahrnuta v ceně) DN 500</t>
  </si>
  <si>
    <t>https://podminky.urs.cz/item/CS_URS_2021_02/831422193</t>
  </si>
  <si>
    <t>134</t>
  </si>
  <si>
    <t>87136-R1</t>
  </si>
  <si>
    <t>Provizorní obtok DN 250</t>
  </si>
  <si>
    <t>-35103820</t>
  </si>
  <si>
    <t>Poznámka k položce:_x000d_
položka zahrnuje:_x000d_
dodávku a montáž potrubí pro provizorní obtok, podkladní tvárnice pod potrubí, demontáž potrubí</t>
  </si>
  <si>
    <t xml:space="preserve">"Š1 a  otevřený výkop" 16</t>
  </si>
  <si>
    <t>"Š2" 6,4</t>
  </si>
  <si>
    <t>135</t>
  </si>
  <si>
    <t>87136-R3</t>
  </si>
  <si>
    <t>Provizorní obtok DN 250 ve štole</t>
  </si>
  <si>
    <t>-289022661</t>
  </si>
  <si>
    <t>Poznámka k položce:_x000d_
položka zahrnuje:_x000d_
dodávku a montáž potrubí pro provizorní obtok, přichycení potrubí ve štole</t>
  </si>
  <si>
    <t>40,4</t>
  </si>
  <si>
    <t>136</t>
  </si>
  <si>
    <t>871440410</t>
  </si>
  <si>
    <t>Montáž kanalizačního potrubí korugovaného SN 10 z polypropylenu DN 600</t>
  </si>
  <si>
    <t>955366297</t>
  </si>
  <si>
    <t>Montáž kanalizačního potrubí z plastů z polypropylenu PP korugovaného nebo žebrovaného SN 10 DN 600</t>
  </si>
  <si>
    <t>https://podminky.urs.cz/item/CS_URS_2021_02/871440410</t>
  </si>
  <si>
    <t>"šachty - čerpací studna" 1+1</t>
  </si>
  <si>
    <t>137</t>
  </si>
  <si>
    <t>28617049</t>
  </si>
  <si>
    <t>trubka kanalizační PP korugovaná DN 600x6000mm SN10</t>
  </si>
  <si>
    <t>1338227698</t>
  </si>
  <si>
    <t>https://podminky.urs.cz/item/CS_URS_2021_02/28617049</t>
  </si>
  <si>
    <t>1+1</t>
  </si>
  <si>
    <t>2*1,015 'Přepočtené koeficientem množství</t>
  </si>
  <si>
    <t>138</t>
  </si>
  <si>
    <t>890331851</t>
  </si>
  <si>
    <t>Bourání šachet ze ŽB strojně obestavěného prostoru přes 1,5 do 3 m3</t>
  </si>
  <si>
    <t>-44571363</t>
  </si>
  <si>
    <t>Bourání šachet a jímek strojně velikosti obestavěného prostoru přes 1,5 do 3 m3 ze železobetonu</t>
  </si>
  <si>
    <t>https://podminky.urs.cz/item/CS_URS_2021_02/890331851</t>
  </si>
  <si>
    <t>2-šachty</t>
  </si>
  <si>
    <t xml:space="preserve">1,6*1,6*4  * 2</t>
  </si>
  <si>
    <t>139</t>
  </si>
  <si>
    <t>894201261</t>
  </si>
  <si>
    <t>Stěny šachet tl nad 200 mm z prostého se zvýšenými nároky na prostředí tř. C 30/37</t>
  </si>
  <si>
    <t>-1013190156</t>
  </si>
  <si>
    <t>Ostatní konstrukce na trubním vedení z prostého betonu stěny šachet tloušťky přes 200 mm z betonu se zvýšenými nároky na prostředí tř. C 30/37</t>
  </si>
  <si>
    <t>https://podminky.urs.cz/item/CS_URS_2021_02/894201261</t>
  </si>
  <si>
    <t xml:space="preserve">"Š1"   (18,17-8,02)*3,5 - (1,24*(0,5+0,5))</t>
  </si>
  <si>
    <t xml:space="preserve">"Š2"  (3,8*2,11-2,2*1,55)*3,3 - (1,24*0,56)</t>
  </si>
  <si>
    <t xml:space="preserve">"napojení na stávající šachtu"  3,43*2,06-0,735*(1,25+0,2)</t>
  </si>
  <si>
    <t>140</t>
  </si>
  <si>
    <t>894204261</t>
  </si>
  <si>
    <t>Žlaby šachet průřezu o poloměru nad 500 mm z betonu prostého tř. C 25/30</t>
  </si>
  <si>
    <t>-360216046</t>
  </si>
  <si>
    <t>Ostatní konstrukce na trubním vedení z prostého betonu žlaby šachet z prostého betonu tř. C 25/30, průřezu o poloměru přes 500 mm</t>
  </si>
  <si>
    <t>https://podminky.urs.cz/item/CS_URS_2021_02/894204261</t>
  </si>
  <si>
    <t xml:space="preserve">"Š1"  4,11*0,8-0,105*2,77</t>
  </si>
  <si>
    <t>"Š2" 1,0*1</t>
  </si>
  <si>
    <t>141</t>
  </si>
  <si>
    <t>894302162</t>
  </si>
  <si>
    <t>Stěny šachet tl nad 200 mm ze ŽB se zvýšenými nároky na prostředí tř. C 30/37</t>
  </si>
  <si>
    <t>776639180</t>
  </si>
  <si>
    <t>Ostatní konstrukce na trubním vedení ze železobetonu stěny šachet tloušťky přes 200 mm z betonu se zvýšenými nároky na prostředí tř. C 30/37</t>
  </si>
  <si>
    <t>https://podminky.urs.cz/item/CS_URS_2021_02/894302162</t>
  </si>
  <si>
    <t xml:space="preserve">"Š1"  8,02*0,4 +  (8,02-4,11)*2,7- (1,24*0,4*2+0,5*0,5*pi/4*0,4)</t>
  </si>
  <si>
    <t>"Š2" 1,55*2,2*0,3+ (1,55*2,2-1*1,6)*2,7 - (1,24*(0,25+0,3))</t>
  </si>
  <si>
    <t>142</t>
  </si>
  <si>
    <t>8943021-R1</t>
  </si>
  <si>
    <t>Úprava dna šachty z betonu obrusuvzdorného tř. C 30/37 -XM2</t>
  </si>
  <si>
    <t>1941744442</t>
  </si>
  <si>
    <t xml:space="preserve">"Š1"  4,11*0,15</t>
  </si>
  <si>
    <t xml:space="preserve">"Š2"  1*1,6*0,15</t>
  </si>
  <si>
    <t>143</t>
  </si>
  <si>
    <t>894302262</t>
  </si>
  <si>
    <t>Strop šachet ze ŽB se zvýšenými nároky na prostředí tř. C 30/37</t>
  </si>
  <si>
    <t>-624669864</t>
  </si>
  <si>
    <t>Ostatní konstrukce na trubním vedení ze železobetonu strop šachet vodovodních nebo kanalizačních z betonu se zvýšenými nároky na prostředí tř. C 30/37</t>
  </si>
  <si>
    <t>https://podminky.urs.cz/item/CS_URS_2021_02/894302262</t>
  </si>
  <si>
    <t xml:space="preserve">"Š1"  8,02*0,4 - (1,0*1,0*pi/4*0,4)</t>
  </si>
  <si>
    <t xml:space="preserve">"Š2"  1,55*2,2*0,3  - (1,0*1,0*pi/4*0,3)</t>
  </si>
  <si>
    <t>144</t>
  </si>
  <si>
    <t>894411311</t>
  </si>
  <si>
    <t>Osazení betonových nebo železobetonových dílců pro šachty skruží rovných</t>
  </si>
  <si>
    <t>-1706290830</t>
  </si>
  <si>
    <t>https://podminky.urs.cz/item/CS_URS_2021_02/894411311</t>
  </si>
  <si>
    <t>"Š1" 1</t>
  </si>
  <si>
    <t>"Š2" 1</t>
  </si>
  <si>
    <t>145</t>
  </si>
  <si>
    <t>59224160</t>
  </si>
  <si>
    <t>skruž kanalizační s ocelovými stupadly 100x25x12cm</t>
  </si>
  <si>
    <t>1308070056</t>
  </si>
  <si>
    <t>https://podminky.urs.cz/item/CS_URS_2021_02/59224160</t>
  </si>
  <si>
    <t>146</t>
  </si>
  <si>
    <t>59224162</t>
  </si>
  <si>
    <t>skruž kanalizační s ocelovými stupadly 100x100x12cm</t>
  </si>
  <si>
    <t>-1050967951</t>
  </si>
  <si>
    <t>https://podminky.urs.cz/item/CS_URS_2021_02/59224162</t>
  </si>
  <si>
    <t>147</t>
  </si>
  <si>
    <t>59224348</t>
  </si>
  <si>
    <t>těsnění elastomerové pro spojení šachetních dílů DN 1000</t>
  </si>
  <si>
    <t>-1955557786</t>
  </si>
  <si>
    <t>https://podminky.urs.cz/item/CS_URS_2021_02/59224348</t>
  </si>
  <si>
    <t>148</t>
  </si>
  <si>
    <t>894412411</t>
  </si>
  <si>
    <t>Osazení betonových nebo železobetonových dílců pro šachty skruží přechodových</t>
  </si>
  <si>
    <t>-989546400</t>
  </si>
  <si>
    <t>https://podminky.urs.cz/item/CS_URS_2021_02/894412411</t>
  </si>
  <si>
    <t>149</t>
  </si>
  <si>
    <t>59224312</t>
  </si>
  <si>
    <t>kónus šachetní betonový kapsové plastové stupadlo 100x62,5x58cm</t>
  </si>
  <si>
    <t>-1727116833</t>
  </si>
  <si>
    <t>https://podminky.urs.cz/item/CS_URS_2021_02/59224312</t>
  </si>
  <si>
    <t>150</t>
  </si>
  <si>
    <t>89450 R</t>
  </si>
  <si>
    <t>Pohledové bednění stěn šachet</t>
  </si>
  <si>
    <t>83013176</t>
  </si>
  <si>
    <t xml:space="preserve">Poznámka k položce:_x000d_
Viz dokumentace:_x000d_
D.7.1-08.01  Vstupní šachta Š15D</t>
  </si>
  <si>
    <t xml:space="preserve">"Š1"    (8,09)*2,7</t>
  </si>
  <si>
    <t xml:space="preserve">"Š2"  (1,0+1,6)*2*2,7</t>
  </si>
  <si>
    <t>151</t>
  </si>
  <si>
    <t>894502101</t>
  </si>
  <si>
    <t>Bednění stěn šachet pravoúhlých nebo vícehranných jednostranné</t>
  </si>
  <si>
    <t>-1829386620</t>
  </si>
  <si>
    <t>Bednění konstrukcí na trubním vedení stěn šachet pravoúhlých nebo čtyř a vícehranných jednostranné</t>
  </si>
  <si>
    <t>https://podminky.urs.cz/item/CS_URS_2021_02/894502101</t>
  </si>
  <si>
    <t xml:space="preserve">"Š2"  3,8*2,7</t>
  </si>
  <si>
    <t xml:space="preserve">"napojení na stávající šachtu"  2,95*2,06</t>
  </si>
  <si>
    <t>152</t>
  </si>
  <si>
    <t>894502501</t>
  </si>
  <si>
    <t>Bednění stěn šachet kuželových jednostranné</t>
  </si>
  <si>
    <t>-682025891</t>
  </si>
  <si>
    <t>Bednění konstrukcí na trubním vedení stěn šachet kuželových jednostranné</t>
  </si>
  <si>
    <t>https://podminky.urs.cz/item/CS_URS_2021_02/894502501</t>
  </si>
  <si>
    <t xml:space="preserve">"Š1"    1*pi*0,4+1,34*2,66+1,3*1,1</t>
  </si>
  <si>
    <t xml:space="preserve">"Š2"  1*pi*0,3 +1,34*1</t>
  </si>
  <si>
    <t xml:space="preserve">"napojení na stávající šachtu"  3,18*(1,25+0,2)</t>
  </si>
  <si>
    <t>153</t>
  </si>
  <si>
    <t>894503 R</t>
  </si>
  <si>
    <t>Bednění deskových stropů šachet pohledové</t>
  </si>
  <si>
    <t>2085696507</t>
  </si>
  <si>
    <t>Bednění konstrukcí na trubním vedení deskových stropů šachet jakýchkoliv rozměrů</t>
  </si>
  <si>
    <t>154</t>
  </si>
  <si>
    <t>894608112</t>
  </si>
  <si>
    <t>Výztuž šachet z betonářské oceli 10 505</t>
  </si>
  <si>
    <t>1645394941</t>
  </si>
  <si>
    <t>Výztuž šachet z betonářské oceli 10 505 (R) nebo BSt 500</t>
  </si>
  <si>
    <t>https://podminky.urs.cz/item/CS_URS_2021_02/894608112</t>
  </si>
  <si>
    <t xml:space="preserve">"Š1"  (12,694+2,894)*0,55</t>
  </si>
  <si>
    <t>"Š2" (5,228+0,787)*0,55</t>
  </si>
  <si>
    <t>155</t>
  </si>
  <si>
    <t>894608211</t>
  </si>
  <si>
    <t>Výztuž šachet ze svařovaných sítí typu Kari</t>
  </si>
  <si>
    <t>-1791036479</t>
  </si>
  <si>
    <t>https://podminky.urs.cz/item/CS_URS_2021_02/894608211</t>
  </si>
  <si>
    <t xml:space="preserve">"štola-kotvy"  (0,3*0,75*2)*3,034/1000 *52</t>
  </si>
  <si>
    <t>156</t>
  </si>
  <si>
    <t>8959999-R</t>
  </si>
  <si>
    <t>D+M obklad čedičovými segmenty s vyspárováním</t>
  </si>
  <si>
    <t>565119175</t>
  </si>
  <si>
    <t>"Š1" 1,34*2,66+1,05*1,1+1,53+1,1</t>
  </si>
  <si>
    <t>"Š2" 2,73*1</t>
  </si>
  <si>
    <t>157</t>
  </si>
  <si>
    <t>899008-R</t>
  </si>
  <si>
    <t>D+ M popílkocementové směsi včetně všech souvisejících prací</t>
  </si>
  <si>
    <t>-1693867454</t>
  </si>
  <si>
    <t xml:space="preserve">"stavající vejčité potrubí"  0,735*5,5</t>
  </si>
  <si>
    <t xml:space="preserve">"otevřený výkop - vejčité potrubí"  1,777*8,57</t>
  </si>
  <si>
    <t xml:space="preserve">"štola"  1,32* l</t>
  </si>
  <si>
    <t>158</t>
  </si>
  <si>
    <t>899103211</t>
  </si>
  <si>
    <t>Demontáž poklopů litinových nebo ocelových včetně rámů hmotnosti přes 100 do 150 kg</t>
  </si>
  <si>
    <t>-772108836</t>
  </si>
  <si>
    <t>Demontáž poklopů litinových a ocelových včetně rámů, hmotnosti jednotlivě přes 100 do 150 Kg</t>
  </si>
  <si>
    <t>https://podminky.urs.cz/item/CS_URS_2021_02/899103211</t>
  </si>
  <si>
    <t>"stávající šachty" 2</t>
  </si>
  <si>
    <t>159</t>
  </si>
  <si>
    <t>899104112</t>
  </si>
  <si>
    <t>Osazení poklopů litinových nebo ocelových včetně rámů pro třídu zatížení D400, E600</t>
  </si>
  <si>
    <t>-1226385332</t>
  </si>
  <si>
    <t>Osazení poklopů litinových a ocelových včetně rámů pro třídu zatížení D400, E600</t>
  </si>
  <si>
    <t>https://podminky.urs.cz/item/CS_URS_2021_02/899104112</t>
  </si>
  <si>
    <t>160</t>
  </si>
  <si>
    <t>28661935</t>
  </si>
  <si>
    <t xml:space="preserve">poklop šachtový litinový  DN 600 pro třídu zatížení D400</t>
  </si>
  <si>
    <t>-1315980722</t>
  </si>
  <si>
    <t>https://podminky.urs.cz/item/CS_URS_2021_02/28661935</t>
  </si>
  <si>
    <t>Poznámka k položce:_x000d_
vzor Brno</t>
  </si>
  <si>
    <t>161</t>
  </si>
  <si>
    <t>899501221</t>
  </si>
  <si>
    <t>Stupadla do šachet ocelová s PE povlakem vidlicová pro přímé zabudování do hmoždinek</t>
  </si>
  <si>
    <t>-1443888003</t>
  </si>
  <si>
    <t>Stupadla do šachet a drobných objektů ocelová s PE povlakem vidlicová pro přímé zabudování do hmoždinek</t>
  </si>
  <si>
    <t>https://podminky.urs.cz/item/CS_URS_2021_02/899501221</t>
  </si>
  <si>
    <t>"Š1" 8+2</t>
  </si>
  <si>
    <t>"Š2" 8+1</t>
  </si>
  <si>
    <t>162</t>
  </si>
  <si>
    <t>899503112</t>
  </si>
  <si>
    <t>Stupadla do šachet polyetylenová zapouštěcí kapsová osazovaná do vynechaných otvorů</t>
  </si>
  <si>
    <t>1450468063</t>
  </si>
  <si>
    <t>Stupadla do šachet a drobných objektů ocelová s PE povlakem zapouštěcí - kapsová osazovaná do vynechaných otvorů</t>
  </si>
  <si>
    <t>https://podminky.urs.cz/item/CS_URS_2021_02/899503112</t>
  </si>
  <si>
    <t>163</t>
  </si>
  <si>
    <t>899911111</t>
  </si>
  <si>
    <t>Osazení ocelových součástí pro potrubí závěsných a úložných hmotnosti jednotlivě do 5 kg</t>
  </si>
  <si>
    <t>-751191392</t>
  </si>
  <si>
    <t>Osazení ocelových součástí závěsných a úložných pro potrubí na mostech, konstrukcích apod. hmotnosti jednotlivě do 5 kg</t>
  </si>
  <si>
    <t>https://podminky.urs.cz/item/CS_URS_2021_02/899911111</t>
  </si>
  <si>
    <t>štola- stabilizace kolejnic</t>
  </si>
  <si>
    <t>1,95*( l/2,5*2) *1,57</t>
  </si>
  <si>
    <t>164</t>
  </si>
  <si>
    <t>13011-R1</t>
  </si>
  <si>
    <t>tyč ocelová plochá jakost 11 375 50x4mm</t>
  </si>
  <si>
    <t>-708856854</t>
  </si>
  <si>
    <t>97,968/1000</t>
  </si>
  <si>
    <t>Ostatní konstrukce a práce, bourání</t>
  </si>
  <si>
    <t>165</t>
  </si>
  <si>
    <t>919732211</t>
  </si>
  <si>
    <t>Styčná spára napojení nového živičného povrchu na stávající za tepla š 15 mm hl 25 mm s prořezáním</t>
  </si>
  <si>
    <t>1268913212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</si>
  <si>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</si>
  <si>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https://podminky.urs.cz/item/CS_URS_2021_02/919732211</t>
  </si>
  <si>
    <t xml:space="preserve">"otevřená rýha a Š1"  48</t>
  </si>
  <si>
    <t>166</t>
  </si>
  <si>
    <t>919735113</t>
  </si>
  <si>
    <t>Řezání stávajícího živičného krytu hl přes 100 do 150 mm</t>
  </si>
  <si>
    <t>-1361136691</t>
  </si>
  <si>
    <t>Řezání stávajícího živičného krytu nebo podkladu hloubky přes 100 do 150 mm</t>
  </si>
  <si>
    <t>https://podminky.urs.cz/item/CS_URS_2021_02/919735113</t>
  </si>
  <si>
    <t xml:space="preserve">"otevřený výkop"  8,57*2+3,11</t>
  </si>
  <si>
    <t xml:space="preserve">"Š1"  16,8</t>
  </si>
  <si>
    <t>167</t>
  </si>
  <si>
    <t>931991R1</t>
  </si>
  <si>
    <t xml:space="preserve">D+M těsnění dilatační spáry gumovým  pásem ve stěně</t>
  </si>
  <si>
    <t>638202076</t>
  </si>
  <si>
    <t>Zřízení těsnění dilatační spáry pásem gumovým profilovým nebo z PVC ve dně</t>
  </si>
  <si>
    <t xml:space="preserve">"štola"  6*(l)/10</t>
  </si>
  <si>
    <t>168</t>
  </si>
  <si>
    <t>931991R2</t>
  </si>
  <si>
    <t xml:space="preserve">D+M těsnění dilatační spáry gumovým  pásem ve dně</t>
  </si>
  <si>
    <t>-1363447684</t>
  </si>
  <si>
    <t xml:space="preserve">štola  - dno po 20 m</t>
  </si>
  <si>
    <t>2,4*(l)/20</t>
  </si>
  <si>
    <t>169</t>
  </si>
  <si>
    <t>931992R</t>
  </si>
  <si>
    <t>D+M těsnění pracovní spáry injektážní hadičkou</t>
  </si>
  <si>
    <t>1609032775</t>
  </si>
  <si>
    <t xml:space="preserve">"napojení na stávající šachtu"  (1,75*2+1,75*2)</t>
  </si>
  <si>
    <t>170</t>
  </si>
  <si>
    <t>931999R</t>
  </si>
  <si>
    <t>D+M těsnění spáry kolem potrubí injektážní hadičkou</t>
  </si>
  <si>
    <t>1264119477</t>
  </si>
  <si>
    <t>Zřízení těsnění pracovní spáry ocelovým plechem mezi dnem a stěnou</t>
  </si>
  <si>
    <t>"Š1" 3,81*2+0,61*pi+1*pi</t>
  </si>
  <si>
    <t xml:space="preserve">"Š2"  3,81*2+1*pi</t>
  </si>
  <si>
    <t xml:space="preserve">"napojení na stávající šachtu"  4,22</t>
  </si>
  <si>
    <t>171</t>
  </si>
  <si>
    <t>939941111</t>
  </si>
  <si>
    <t>Zřízení těsnění pracovní spáry ocelovým plechem ve dně</t>
  </si>
  <si>
    <t>-374308849</t>
  </si>
  <si>
    <t>https://podminky.urs.cz/item/CS_URS_2021_02/939941111</t>
  </si>
  <si>
    <t xml:space="preserve">"štola"  2*l</t>
  </si>
  <si>
    <t>172</t>
  </si>
  <si>
    <t>939941112</t>
  </si>
  <si>
    <t>178539347</t>
  </si>
  <si>
    <t>https://podminky.urs.cz/item/CS_URS_2021_02/939941112</t>
  </si>
  <si>
    <t>"Š1" 9,61*2</t>
  </si>
  <si>
    <t xml:space="preserve">"Š2"  6,35*2</t>
  </si>
  <si>
    <t>173</t>
  </si>
  <si>
    <t>138801030R</t>
  </si>
  <si>
    <t xml:space="preserve">pracovní spára- plech s asfaltovým povrchem </t>
  </si>
  <si>
    <t>-480205291</t>
  </si>
  <si>
    <t xml:space="preserve">"štola"  2*l*0,02</t>
  </si>
  <si>
    <t>"Š1" 9,61*2*0,16</t>
  </si>
  <si>
    <t xml:space="preserve">"Š2"  6,35*2*0,16</t>
  </si>
  <si>
    <t>174</t>
  </si>
  <si>
    <t>953334121</t>
  </si>
  <si>
    <t>Bobtnavý pásek do pracovních spar betonových kcí bentonitový 20 x 25 mm</t>
  </si>
  <si>
    <t>-456814778</t>
  </si>
  <si>
    <t>Bobtnavý pásek do pracovních spar betonových konstrukcí bentonitový, rozměru 20 x 25 mm</t>
  </si>
  <si>
    <t>https://podminky.urs.cz/item/CS_URS_2021_02/953334121</t>
  </si>
  <si>
    <t>napojení konusu na šachtu</t>
  </si>
  <si>
    <t xml:space="preserve">PI*1,0  *2</t>
  </si>
  <si>
    <t>175</t>
  </si>
  <si>
    <t>979054441</t>
  </si>
  <si>
    <t>Očištění vybouraných z desek nebo dlaždic s původním spárováním z kameniva těženého</t>
  </si>
  <si>
    <t>896093975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</si>
  <si>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</si>
  <si>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https://podminky.urs.cz/item/CS_URS_2021_02/979054441</t>
  </si>
  <si>
    <t>176</t>
  </si>
  <si>
    <t>979054451</t>
  </si>
  <si>
    <t>Očištění vybouraných zámkových dlaždic s původním spárováním z kameniva těženého</t>
  </si>
  <si>
    <t>-277311589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</si>
  <si>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</si>
  <si>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https://podminky.urs.cz/item/CS_URS_2021_02/979054451</t>
  </si>
  <si>
    <t>177</t>
  </si>
  <si>
    <t>985564113</t>
  </si>
  <si>
    <t>Kotvičky pro výztuž stříkaného betonu hl do 200 mm z oceli D přes 8 do 10 mm do cementové malty</t>
  </si>
  <si>
    <t>-373643753</t>
  </si>
  <si>
    <t>Kotvičky pro výztuž stříkaného betonu z betonářské oceli do cementové malty, hloubky kotvení do 200 mm, průměru přes 8 do 10 mm</t>
  </si>
  <si>
    <t>https://podminky.urs.cz/item/CS_URS_2021_02/985564113</t>
  </si>
  <si>
    <t>napojení na stávající šachtu</t>
  </si>
  <si>
    <t>(1,5+1,6)*2/0,15</t>
  </si>
  <si>
    <t>178</t>
  </si>
  <si>
    <t>985564911</t>
  </si>
  <si>
    <t>Příplatek ke kotvičkám výztuže stříkaného betonu za práci ve stísněném prostoru</t>
  </si>
  <si>
    <t>-899331126</t>
  </si>
  <si>
    <t>Kotvičky pro výztuž stříkaného betonu Příplatek k cenám za práci ve stísněném prostoru</t>
  </si>
  <si>
    <t>https://podminky.urs.cz/item/CS_URS_2021_02/985564911</t>
  </si>
  <si>
    <t>997</t>
  </si>
  <si>
    <t>Přesun sutě</t>
  </si>
  <si>
    <t>179</t>
  </si>
  <si>
    <t>997013501</t>
  </si>
  <si>
    <t>Odvoz suti a vybouraných hmot na skládku nebo meziskládku do 1 km se složením</t>
  </si>
  <si>
    <t>519839337</t>
  </si>
  <si>
    <t>Odvoz suti a vybouraných hmot na skládku nebo meziskládku se složením, na vzdálenost do 1 km</t>
  </si>
  <si>
    <t>https://podminky.urs.cz/item/CS_URS_2021_02/997013501</t>
  </si>
  <si>
    <t xml:space="preserve">"vybourané potrubí - vejčitý profil  800/1200"  56,661</t>
  </si>
  <si>
    <t xml:space="preserve">"vybourané šachty"  12,288</t>
  </si>
  <si>
    <t>180</t>
  </si>
  <si>
    <t>997013509</t>
  </si>
  <si>
    <t>Příplatek k odvozu suti a vybouraných hmot na skládku ZKD 1 km přes 1 km</t>
  </si>
  <si>
    <t>322564528</t>
  </si>
  <si>
    <t>Odvoz suti a vybouraných hmot na skládku nebo meziskládku se složením, na vzdálenost Příplatek k ceně za každý další i započatý 1 km přes 1 km</t>
  </si>
  <si>
    <t>https://podminky.urs.cz/item/CS_URS_2021_02/997013509</t>
  </si>
  <si>
    <t>68,949*9</t>
  </si>
  <si>
    <t>181</t>
  </si>
  <si>
    <t>997013601</t>
  </si>
  <si>
    <t>Poplatek za uložení na skládce (skládkovné) stavebního odpadu betonového kód odpadu 17 01 01</t>
  </si>
  <si>
    <t>-1849186668</t>
  </si>
  <si>
    <t>Poplatek za uložení stavebního odpadu na skládce (skládkovné) z prostého betonu zatříděného do Katalogu odpadů pod kódem 17 01 01</t>
  </si>
  <si>
    <t>https://podminky.urs.cz/item/CS_URS_2021_02/997013601</t>
  </si>
  <si>
    <t>182</t>
  </si>
  <si>
    <t>997013602</t>
  </si>
  <si>
    <t>Poplatek za uložení na skládce (skládkovné) stavebního odpadu železobetonového kód odpadu 17 01 01</t>
  </si>
  <si>
    <t>1581625946</t>
  </si>
  <si>
    <t>Poplatek za uložení stavebního odpadu na skládce (skládkovné) z armovaného betonu zatříděného do Katalogu odpadů pod kódem 17 01 01</t>
  </si>
  <si>
    <t>https://podminky.urs.cz/item/CS_URS_2021_02/997013602</t>
  </si>
  <si>
    <t>183</t>
  </si>
  <si>
    <t>997221551</t>
  </si>
  <si>
    <t>Vodorovná doprava suti ze sypkých materiálů do 1 km</t>
  </si>
  <si>
    <t>2065781928</t>
  </si>
  <si>
    <t>Vodorovná doprava suti bez naložení, ale se složením a s hrubým urovnáním ze sypkých materiálů, na vzdálenost do 1 km</t>
  </si>
  <si>
    <t>https://podminky.urs.cz/item/CS_URS_2021_02/997221551</t>
  </si>
  <si>
    <t>"suť z chodníků a vozovek" 12,999+14,164+24,077+14,567+25,132</t>
  </si>
  <si>
    <t>184</t>
  </si>
  <si>
    <t>997221559</t>
  </si>
  <si>
    <t>Příplatek ZKD 1 km u vodorovné dopravy suti ze sypkých materiálů</t>
  </si>
  <si>
    <t>-1199764589</t>
  </si>
  <si>
    <t>Vodorovná doprava suti bez naložení, ale se složením a s hrubým urovnáním Příplatek k ceně za každý další i započatý 1 km přes 1 km</t>
  </si>
  <si>
    <t>https://podminky.urs.cz/item/CS_URS_2021_02/997221559</t>
  </si>
  <si>
    <t>90,939*9</t>
  </si>
  <si>
    <t>185</t>
  </si>
  <si>
    <t>997221861</t>
  </si>
  <si>
    <t>Poplatek za uložení stavebního odpadu na recyklační skládce (skládkovné) z prostého betonu pod kódem 17 01 01</t>
  </si>
  <si>
    <t>2111339505</t>
  </si>
  <si>
    <t>Poplatek za uložení stavebního odpadu na recyklační skládce (skládkovné) z prostého betonu zatříděného do Katalogu odpadů pod kódem 17 01 01</t>
  </si>
  <si>
    <t>https://podminky.urs.cz/item/CS_URS_2021_02/997221861</t>
  </si>
  <si>
    <t>14,567</t>
  </si>
  <si>
    <t>186</t>
  </si>
  <si>
    <t>997221873</t>
  </si>
  <si>
    <t>Poplatek za uložení stavebního odpadu na recyklační skládce (skládkovné) zeminy a kamení zatříděného do Katalogu odpadů pod kódem 17 05 04</t>
  </si>
  <si>
    <t>1051784784</t>
  </si>
  <si>
    <t>https://podminky.urs.cz/item/CS_URS_2021_02/997221873</t>
  </si>
  <si>
    <t>12,999+24,077</t>
  </si>
  <si>
    <t>187</t>
  </si>
  <si>
    <t>997221875</t>
  </si>
  <si>
    <t>Poplatek za uložení stavebního odpadu na recyklační skládce (skládkovné) asfaltového bez obsahu dehtu zatříděného do Katalogu odpadů pod kódem 17 03 02</t>
  </si>
  <si>
    <t>1257680357</t>
  </si>
  <si>
    <t>https://podminky.urs.cz/item/CS_URS_2021_02/997221875</t>
  </si>
  <si>
    <t>14,164+25,132</t>
  </si>
  <si>
    <t>998</t>
  </si>
  <si>
    <t>Přesun hmot</t>
  </si>
  <si>
    <t>188</t>
  </si>
  <si>
    <t>998252111</t>
  </si>
  <si>
    <t>Přesun hmot pro štoly ražené při délce svislého přesunu do 25 m</t>
  </si>
  <si>
    <t>-1300275689</t>
  </si>
  <si>
    <t>Přesun hmot pro štoly ražené s výjimkou metra vodorovná dopravní vzdálenost do 100 m na povrchu a do 200 m v podzemí délka svislého přesunu do 25 m</t>
  </si>
  <si>
    <t>https://podminky.urs.cz/item/CS_URS_2021_02/998252111</t>
  </si>
  <si>
    <t>PSV</t>
  </si>
  <si>
    <t>Práce a dodávky PSV</t>
  </si>
  <si>
    <t>711</t>
  </si>
  <si>
    <t>Izolace proti vodě, vlhkosti a plynům</t>
  </si>
  <si>
    <t>189</t>
  </si>
  <si>
    <t>711511102</t>
  </si>
  <si>
    <t>Provedení hydroizolace potrubí za studena asfaltovým lakem</t>
  </si>
  <si>
    <t>1194125994</t>
  </si>
  <si>
    <t>Provedení izolace potrubí, nádrží, stok a kanalizačních šachet natěradly a tmely za studena nátěrem lakem asfaltovým</t>
  </si>
  <si>
    <t>https://podminky.urs.cz/item/CS_URS_2021_02/711511102</t>
  </si>
  <si>
    <t>"Š1" 18,17</t>
  </si>
  <si>
    <t>"Š2" 3,8*2,11</t>
  </si>
  <si>
    <t>190</t>
  </si>
  <si>
    <t>11163152</t>
  </si>
  <si>
    <t>lak hydroizolační asfaltový</t>
  </si>
  <si>
    <t>-1717623334</t>
  </si>
  <si>
    <t>https://podminky.urs.cz/item/CS_URS_2021_02/11163152</t>
  </si>
  <si>
    <t>26,188*0,00041 'Přepočtené koeficientem množství</t>
  </si>
  <si>
    <t>191</t>
  </si>
  <si>
    <t>711541164</t>
  </si>
  <si>
    <t>Provedení hydroizolace potrubí přitavením pásu NAIP</t>
  </si>
  <si>
    <t>-547177853</t>
  </si>
  <si>
    <t>Provedení izolace potrubí, nádrží, stok a kanalizačních šachet pásy přitavením NAIP</t>
  </si>
  <si>
    <t>https://podminky.urs.cz/item/CS_URS_2021_02/711541164</t>
  </si>
  <si>
    <t>192</t>
  </si>
  <si>
    <t>62832001</t>
  </si>
  <si>
    <t>pás asfaltový natavitelný oxidovaný tl 3,5mm typu V60 S35 s vložkou ze skleněné rohože, s jemnozrnným minerálním posypem</t>
  </si>
  <si>
    <t>-1855637353</t>
  </si>
  <si>
    <t>https://podminky.urs.cz/item/CS_URS_2021_02/62832001</t>
  </si>
  <si>
    <t>26,188*1,221 'Přepočtené koeficientem množství</t>
  </si>
  <si>
    <t>193</t>
  </si>
  <si>
    <t>998711101</t>
  </si>
  <si>
    <t>Přesun hmot tonážní pro izolace proti vodě, vlhkosti a plynům v objektech v do 6 m</t>
  </si>
  <si>
    <t>-1806491515</t>
  </si>
  <si>
    <t>Přesun hmot pro izolace proti vodě, vlhkosti a plynům stanovený z hmotnosti přesunovaného materiálu vodorovná dopravní vzdálenost do 50 m v objektech výšky do 6 m</t>
  </si>
  <si>
    <t>https://podminky.urs.cz/item/CS_URS_2021_02/998711101</t>
  </si>
  <si>
    <t>Práce a dodávky M</t>
  </si>
  <si>
    <t>22-M</t>
  </si>
  <si>
    <t>Montáže technologických zařízení pro dopravní stavby</t>
  </si>
  <si>
    <t>194</t>
  </si>
  <si>
    <t>2200-R1</t>
  </si>
  <si>
    <t>Zajištění sloupu VO</t>
  </si>
  <si>
    <t>-608483283</t>
  </si>
  <si>
    <t>Poznámka k položce:_x000d_
Zahrnuje zřízení a odstranění podpěrné konstrukce pro ochranu sloupu v blízkosti ražené štoly.</t>
  </si>
  <si>
    <t>197,55</t>
  </si>
  <si>
    <t>plocha vozovky</t>
  </si>
  <si>
    <t>423,99</t>
  </si>
  <si>
    <t>výkop</t>
  </si>
  <si>
    <t>1098,12</t>
  </si>
  <si>
    <t>58,8</t>
  </si>
  <si>
    <t>vykop_rr</t>
  </si>
  <si>
    <t>výkop rýhy ruční</t>
  </si>
  <si>
    <t>406,086</t>
  </si>
  <si>
    <t>vykop šachet</t>
  </si>
  <si>
    <t>467,582</t>
  </si>
  <si>
    <t>zásyp recyklátem</t>
  </si>
  <si>
    <t>1299,475</t>
  </si>
  <si>
    <t>SO 02 - Obnova kanalizace - otevřený výkop</t>
  </si>
  <si>
    <t xml:space="preserve">    23-M - Montáže potrubí</t>
  </si>
  <si>
    <t>113107162</t>
  </si>
  <si>
    <t>Odstranění podkladu z kameniva drceného tl přes 100 do 200 mm strojně pl přes 50 do 200 m2</t>
  </si>
  <si>
    <t>1308336929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</si>
  <si>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</si>
  <si>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https://podminky.urs.cz/item/CS_URS_2021_02/113107162</t>
  </si>
  <si>
    <t xml:space="preserve">"otevřený výkop - vejčité potrubí"   2,43*(143,82-31,53-(3,61+1,95+2,85+2,42+2,42+1,6))  + 2,93*(31,53-(1,6+3,4))</t>
  </si>
  <si>
    <t xml:space="preserve">"obtok DN 400"  16,67*1,4</t>
  </si>
  <si>
    <t xml:space="preserve">"Š3"  21,66</t>
  </si>
  <si>
    <t xml:space="preserve">"Š4"  21,99</t>
  </si>
  <si>
    <t xml:space="preserve">"Š5"  3,2*3,2</t>
  </si>
  <si>
    <t xml:space="preserve">"Š6"  32,25</t>
  </si>
  <si>
    <t>1088920938</t>
  </si>
  <si>
    <t>voz*2</t>
  </si>
  <si>
    <t>115001105</t>
  </si>
  <si>
    <t>Převedení vody potrubím DN přes 300 do 600</t>
  </si>
  <si>
    <t>1332354549</t>
  </si>
  <si>
    <t>Převedení vody potrubím průměru DN přes 300 do 600</t>
  </si>
  <si>
    <t>https://podminky.urs.cz/item/CS_URS_2021_02/115001105</t>
  </si>
  <si>
    <t>"provizorní obtok" 10</t>
  </si>
  <si>
    <t>-726854770</t>
  </si>
  <si>
    <t xml:space="preserve">"šachty Š3, Š4, Š5, Š6"   20+20+20+20</t>
  </si>
  <si>
    <t>1742157499</t>
  </si>
  <si>
    <t xml:space="preserve">"vodovod"  2,4</t>
  </si>
  <si>
    <t>"plynovod" 2,4</t>
  </si>
  <si>
    <t>1486011269</t>
  </si>
  <si>
    <t xml:space="preserve">"plynovod"  2,9+61,5</t>
  </si>
  <si>
    <t>"teplovod" 2,9</t>
  </si>
  <si>
    <t>119001406</t>
  </si>
  <si>
    <t>Dočasné zajištění potrubí z PE DN přes 200 do 500 mm</t>
  </si>
  <si>
    <t>2086663489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</si>
  <si>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přes 200 do 500 mm</t>
  </si>
  <si>
    <t>https://podminky.urs.cz/item/CS_URS_2021_02/119001406</t>
  </si>
  <si>
    <t xml:space="preserve">"plynovod"  2,4</t>
  </si>
  <si>
    <t>1180089830</t>
  </si>
  <si>
    <t>2,6*2+2,8+2,4*2+2,4+2,9</t>
  </si>
  <si>
    <t>1190014-R1</t>
  </si>
  <si>
    <t>Dočasné zajištění potrubí teplovodu</t>
  </si>
  <si>
    <t>kpl</t>
  </si>
  <si>
    <t>-1287146113</t>
  </si>
  <si>
    <t>Poznámka k položce:_x000d_
betonová chránička DN 1000</t>
  </si>
  <si>
    <t>132212211</t>
  </si>
  <si>
    <t>Hloubení rýh š do 2000 mm v soudržných horninách třídy těžitelnosti I skupiny 3 ručně</t>
  </si>
  <si>
    <t>150202271</t>
  </si>
  <si>
    <t>Hloubení rýh šířky přes 800 do 2 000 mm ručně zapažených i nezapažených, s urovnáním dna do předepsaného profilu a spádu v hornině třídy těžitelnosti I skupiny 3 soudržných</t>
  </si>
  <si>
    <t>https://podminky.urs.cz/item/CS_URS_2021_02/132212211</t>
  </si>
  <si>
    <t>otevřený výkop - vejčité potrubí</t>
  </si>
  <si>
    <t xml:space="preserve">"Š4-Š5"  (((4,78+5,01)/2+(0,21+0,1+0,1)-0,5))*(41,38-2,42-1,6)*2,43</t>
  </si>
  <si>
    <t xml:space="preserve">"odpočet stavajícího potrubí"  -0,735* (41)</t>
  </si>
  <si>
    <t>vykop_rr*0,6*0,4</t>
  </si>
  <si>
    <t>132212212</t>
  </si>
  <si>
    <t>Hloubení rýh š do 2000 mm v nesoudržných horninách třídy těžitelnosti I skupiny 3 ručně</t>
  </si>
  <si>
    <t>-1580699683</t>
  </si>
  <si>
    <t>Hloubení rýh šířky přes 800 do 2 000 mm ručně zapažených i nezapažených, s urovnáním dna do předepsaného profilu a spádu v hornině třídy těžitelnosti I skupiny 3 nesoudržných</t>
  </si>
  <si>
    <t>https://podminky.urs.cz/item/CS_URS_2021_02/132212212</t>
  </si>
  <si>
    <t>vykop_rr*0,6*0,6</t>
  </si>
  <si>
    <t>132254206</t>
  </si>
  <si>
    <t>Hloubení zapažených rýh š do 2000 mm v hornině třídy těžitelnosti I skupiny 3 objem do 5000 m3</t>
  </si>
  <si>
    <t>1131441130</t>
  </si>
  <si>
    <t>Hloubení zapažených rýh šířky přes 800 do 2 000 mm strojně s urovnáním dna do předepsaného profilu a spádu v hornině třídy těžitelnosti I skupiny 3 přes 1 000 do 5 000 m3</t>
  </si>
  <si>
    <t>https://podminky.urs.cz/item/CS_URS_2021_02/132254206</t>
  </si>
  <si>
    <t xml:space="preserve">"Š2-Š3"  (((4,5+4,81)/2+(0,21+0,1+0,1)-0,5))*(51,34-3,61-1,95)*2,43</t>
  </si>
  <si>
    <t xml:space="preserve">"Š3-Š4"  (((4,81+4,78)/2+(0,21+0,1+0,1)-0,5))*(19,56-2,85-2,42)*2,43</t>
  </si>
  <si>
    <t xml:space="preserve">"Š5-Š6"  (((5,01+5,3)/2+(0,21+0,1+0,1)-0,5))*(31,53-1,6-3,4)*2,93</t>
  </si>
  <si>
    <t xml:space="preserve">"odpočet stavajícího potrubí"  -0,735* (130-41)</t>
  </si>
  <si>
    <t>obtok</t>
  </si>
  <si>
    <t>"Š5- 995910" (((5,01+4,24)/2+0,1)-0,5)*16,67*1,4</t>
  </si>
  <si>
    <t>132312211</t>
  </si>
  <si>
    <t>Hloubení rýh š do 2000 mm v soudržných horninách třídy těžitelnosti II skupiny 4 ručně</t>
  </si>
  <si>
    <t>507178734</t>
  </si>
  <si>
    <t>Hloubení rýh šířky přes 800 do 2 000 mm ručně zapažených i nezapažených, s urovnáním dna do předepsaného profilu a spádu v hornině třídy těžitelnosti II skupiny 4 soudržných</t>
  </si>
  <si>
    <t>https://podminky.urs.cz/item/CS_URS_2021_02/132312211</t>
  </si>
  <si>
    <t>vykop_rr*0,35*0,4</t>
  </si>
  <si>
    <t>132312212</t>
  </si>
  <si>
    <t>Hloubení rýh š do 2000 mm v nesoudržných horninách třídy těžitelnosti II skupiny 4 ručně</t>
  </si>
  <si>
    <t>447173039</t>
  </si>
  <si>
    <t>Hloubení rýh šířky přes 800 do 2 000 mm ručně zapažených i nezapažených, s urovnáním dna do předepsaného profilu a spádu v hornině třídy těžitelnosti II skupiny 4 nesoudržných</t>
  </si>
  <si>
    <t>https://podminky.urs.cz/item/CS_URS_2021_02/132312212</t>
  </si>
  <si>
    <t>vykop_rr*0,35*0,6</t>
  </si>
  <si>
    <t>132354206</t>
  </si>
  <si>
    <t>Hloubení zapažených rýh š do 2000 mm v hornině třídy těžitelnosti II skupiny 4 objem do 5000 m3</t>
  </si>
  <si>
    <t>1223306624</t>
  </si>
  <si>
    <t>Hloubení zapažených rýh šířky přes 800 do 2 000 mm strojně s urovnáním dna do předepsaného profilu a spádu v hornině třídy těžitelnosti II skupiny 4 přes 1 000 do 5 000 m3</t>
  </si>
  <si>
    <t>https://podminky.urs.cz/item/CS_URS_2021_02/132354206</t>
  </si>
  <si>
    <t>132412211</t>
  </si>
  <si>
    <t>Hloubení rýh š do 2000 mm v soudržných horninách třídy těžitelnosti II skupiny 5 ručně</t>
  </si>
  <si>
    <t>1560926614</t>
  </si>
  <si>
    <t>Hloubení rýh šířky přes 800 do 2 000 mm ručně zapažených i nezapažených, s urovnáním dna do předepsaného profilu a spádu v hornině třídy těžitelnosti II skupiny 5 soudržných</t>
  </si>
  <si>
    <t>https://podminky.urs.cz/item/CS_URS_2021_02/132412211</t>
  </si>
  <si>
    <t>vykop_rr*0,05*0,4</t>
  </si>
  <si>
    <t>132412212</t>
  </si>
  <si>
    <t>Hloubení rýh š do 2000 mm v nesoudržných horninách třídy těžitelnosti II skupiny 5 ručně</t>
  </si>
  <si>
    <t>-1381973885</t>
  </si>
  <si>
    <t>Hloubení rýh šířky přes 800 do 2 000 mm ručně zapažených i nezapažených, s urovnáním dna do předepsaného profilu a spádu v hornině třídy těžitelnosti II skupiny 5 nesoudržných</t>
  </si>
  <si>
    <t>https://podminky.urs.cz/item/CS_URS_2021_02/132412212</t>
  </si>
  <si>
    <t>vykop_rr*0,05*0,6</t>
  </si>
  <si>
    <t>132454206</t>
  </si>
  <si>
    <t>Hloubení zapažených rýh š do 2000 mm v hornině třídy těžitelnosti II skupiny 5 objem do 5000 m3</t>
  </si>
  <si>
    <t>2090753994</t>
  </si>
  <si>
    <t>Hloubení zapažených rýh šířky přes 800 do 2 000 mm strojně s urovnáním dna do předepsaného profilu a spádu v hornině třídy těžitelnosti II skupiny 5 přes 1 000 do 5 000 m3</t>
  </si>
  <si>
    <t>https://podminky.urs.cz/item/CS_URS_2021_02/132454206</t>
  </si>
  <si>
    <t>386693629</t>
  </si>
  <si>
    <t xml:space="preserve">"kanalizace"   2*2*(4,8+4,8+5,1)</t>
  </si>
  <si>
    <t>855717362</t>
  </si>
  <si>
    <t xml:space="preserve">"Š3"  21,66*(5,77-0,5)</t>
  </si>
  <si>
    <t xml:space="preserve">"Š4"  21,99*(5,728-0,5)</t>
  </si>
  <si>
    <t xml:space="preserve">"Š5"  3,2*3,2*(5,6-0,5)</t>
  </si>
  <si>
    <t xml:space="preserve">"Š6"  32,25*(6,24-0,5)</t>
  </si>
  <si>
    <t>"čerpací studna - šachty" (0,6*0,6*pi/4*1)*4</t>
  </si>
  <si>
    <t>vykop_s*0,6</t>
  </si>
  <si>
    <t>2028183590</t>
  </si>
  <si>
    <t>2060226144</t>
  </si>
  <si>
    <t>vykop_s*0,35</t>
  </si>
  <si>
    <t>2020091992</t>
  </si>
  <si>
    <t>1471004589</t>
  </si>
  <si>
    <t>vykop_s*0,05</t>
  </si>
  <si>
    <t>931116584</t>
  </si>
  <si>
    <t>(4,8+67,3-61,5+2,4+18,1)*1,5*1,5</t>
  </si>
  <si>
    <t>151201103</t>
  </si>
  <si>
    <t>Zřízení zátažného pažení a rozepření stěn rýh hl přes 4 do 8 m</t>
  </si>
  <si>
    <t>-1960276378</t>
  </si>
  <si>
    <t>Zřízení pažení a rozepření stěn rýh pro podzemní vedení zátažné, hloubky přes 4 do 8 m</t>
  </si>
  <si>
    <t>https://podminky.urs.cz/item/CS_URS_2021_02/151201103</t>
  </si>
  <si>
    <t xml:space="preserve">"Š2-Š3"  ((4,5+4,81)/2+(0,21+0,1+0,1))*(51,34-(3,61+1,95))*2</t>
  </si>
  <si>
    <t xml:space="preserve">"Š3-Š4"  ((4,81+4,78)/2+(0,21+0,1+0,1))*(19,56-(2,85+2,42))*2</t>
  </si>
  <si>
    <t xml:space="preserve">"Š4-Š5"  ((4,78+5,01)/2+(0,21+0,1+0,1))*(41,38-(2,42+1,6))*2</t>
  </si>
  <si>
    <t xml:space="preserve">"Š5-Š6"  ((5,01+5,3)/2+(0,21+0,1+0,1))*(31,53-(1,6+3,4))*2</t>
  </si>
  <si>
    <t>151201113</t>
  </si>
  <si>
    <t>Odstranění zátažného pažení a rozepření stěn rýh hl přes 4 do 8 m</t>
  </si>
  <si>
    <t>-980584982</t>
  </si>
  <si>
    <t>Odstranění pažení a rozepření stěn rýh pro podzemní vedení s uložením materiálu na vzdálenost do 3 m od kraje výkopu zátažné, hloubky přes 4 do 8 m</t>
  </si>
  <si>
    <t>https://podminky.urs.cz/item/CS_URS_2021_02/151201113</t>
  </si>
  <si>
    <t>151201202</t>
  </si>
  <si>
    <t>Zřízení zátažného pažení stěn výkopu hl přes 4 do 8 m</t>
  </si>
  <si>
    <t>174132331</t>
  </si>
  <si>
    <t>Zřízení pažení stěn výkopu bez rozepření nebo vzepření zátažné, hloubky přes 4 do 8 m</t>
  </si>
  <si>
    <t>https://podminky.urs.cz/item/CS_URS_2021_02/151201202</t>
  </si>
  <si>
    <t xml:space="preserve">"Š5"  (3,2+3,2)*2*5,6</t>
  </si>
  <si>
    <t>151201212</t>
  </si>
  <si>
    <t>Odstranění pažení stěn zátažného hl přes 4 do 8 m</t>
  </si>
  <si>
    <t>1541932985</t>
  </si>
  <si>
    <t>Odstranění pažení stěn výkopu bez rozepření nebo vzepření s uložením pažin na vzdálenost do 3 m od okraje výkopu zátažné, hloubky přes 4 do 8 m</t>
  </si>
  <si>
    <t>https://podminky.urs.cz/item/CS_URS_2021_02/151201212</t>
  </si>
  <si>
    <t>151201302</t>
  </si>
  <si>
    <t>Zřízení rozepření stěn při pažení zátažném hl přes 4 do 8 m</t>
  </si>
  <si>
    <t>-138208917</t>
  </si>
  <si>
    <t>Zřízení rozepření zapažených stěn výkopů s potřebným přepažováním při pažení zátažném, hloubky přes 4 do 8 m</t>
  </si>
  <si>
    <t>https://podminky.urs.cz/item/CS_URS_2021_02/151201302</t>
  </si>
  <si>
    <t xml:space="preserve">"Š5"  (3,2*3,2)*2*5,6</t>
  </si>
  <si>
    <t>151201312</t>
  </si>
  <si>
    <t>Odstranění rozepření stěn při pažení zátažném hl přes 4 do 8 m</t>
  </si>
  <si>
    <t>-534914452</t>
  </si>
  <si>
    <t>Odstranění rozepření stěn výkopů s uložením materiálu na vzdálenost do 3 m od okraje výkopu pažení zátažného, hloubky přes 4 do 8 m</t>
  </si>
  <si>
    <t>https://podminky.urs.cz/item/CS_URS_2021_02/151201312</t>
  </si>
  <si>
    <t>151301202</t>
  </si>
  <si>
    <t>Zřízení hnaného pažení stěn výkopu hl přes 4 do 8 m</t>
  </si>
  <si>
    <t>645827389</t>
  </si>
  <si>
    <t>Zřízení pažení stěn výkopu bez rozepření nebo vzepření hnané, hloubky přes 4 do 8 m</t>
  </si>
  <si>
    <t>https://podminky.urs.cz/item/CS_URS_2021_02/151301202</t>
  </si>
  <si>
    <t xml:space="preserve">"Š3"  18,12*5,77</t>
  </si>
  <si>
    <t xml:space="preserve">"Š4"  18,23*5,728</t>
  </si>
  <si>
    <t xml:space="preserve">"Š6"  21,79*6,24</t>
  </si>
  <si>
    <t xml:space="preserve">"sondy"   2*4*(4,8+4,8+5,1)</t>
  </si>
  <si>
    <t>-986229681</t>
  </si>
  <si>
    <t>151301302</t>
  </si>
  <si>
    <t>Zřízení rozepření stěn při pažení hnaném hl přes 4 do 8 m</t>
  </si>
  <si>
    <t>-890656361</t>
  </si>
  <si>
    <t>Zřízení rozepření zapažených stěn výkopů s potřebným přepažováním při pažení hnaném, hloubky přes 4 do 8 m</t>
  </si>
  <si>
    <t>https://podminky.urs.cz/item/CS_URS_2021_02/151301302</t>
  </si>
  <si>
    <t xml:space="preserve">"sondy"   2*2*(4,8+4,8+5,1)</t>
  </si>
  <si>
    <t>151301312</t>
  </si>
  <si>
    <t>Odstranění rozepření stěn při pažení hnaném hl přes 4 do 8 m</t>
  </si>
  <si>
    <t>-197262726</t>
  </si>
  <si>
    <t>Odstranění rozepření stěn výkopů s uložením materiálu na vzdálenost do 3 m od okraje výkopu pažení hnaného, hloubky přes 4 do 8 m</t>
  </si>
  <si>
    <t>https://podminky.urs.cz/item/CS_URS_2021_02/151301312</t>
  </si>
  <si>
    <t>151811142</t>
  </si>
  <si>
    <t>Osazení pažicího boxu hl výkopu do 6 m š přes 1,2 do 2,5 m</t>
  </si>
  <si>
    <t>704144825</t>
  </si>
  <si>
    <t>Zřízení pažicích boxů pro pažení a rozepření stěn rýh podzemního vedení hloubka výkopu přes 4 do 6 m, šířka přes 1,2 do 2,5 m</t>
  </si>
  <si>
    <t>https://podminky.urs.cz/item/CS_URS_2021_02/151811142</t>
  </si>
  <si>
    <t>"Š5- 995910" ((5,01+4,24)/2+0,1)*16,67*2</t>
  </si>
  <si>
    <t>151811242</t>
  </si>
  <si>
    <t>Odstranění pažicího boxu hl výkopu do 6 m š přes 1,2 do 2,5 m</t>
  </si>
  <si>
    <t>181699356</t>
  </si>
  <si>
    <t>Odstranění pažicích boxů pro pažení a rozepření stěn rýh podzemního vedení hloubka výkopu přes 4 do 6 m, šířka přes 1,2 do 2,5 m</t>
  </si>
  <si>
    <t>https://podminky.urs.cz/item/CS_URS_2021_02/151811242</t>
  </si>
  <si>
    <t>161151103</t>
  </si>
  <si>
    <t>Svislé přemístění výkopku z horniny třídy těžitelnosti I skupiny 1 až 3 hl výkopu přes 4 do 8 m</t>
  </si>
  <si>
    <t>2009321650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</si>
  <si>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</si>
  <si>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https://podminky.urs.cz/item/CS_URS_2021_02/161151103</t>
  </si>
  <si>
    <t xml:space="preserve">(vykop+vykop_rr)*0,6  *0,7</t>
  </si>
  <si>
    <t>161151113</t>
  </si>
  <si>
    <t>Svislé přemístění výkopku z horniny třídy těžitelnosti II skupiny 4 a 5 hl výkopu přes 4 do 8 m</t>
  </si>
  <si>
    <t>1763691535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</si>
  <si>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</si>
  <si>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https://podminky.urs.cz/item/CS_URS_2021_02/161151113</t>
  </si>
  <si>
    <t xml:space="preserve">(vykop+vykop_rr)*0,4  *0,7</t>
  </si>
  <si>
    <t>1677386528</t>
  </si>
  <si>
    <t>1720253312</t>
  </si>
  <si>
    <t>(vykop+vykop_rr+vykop_s+vykop_r)*0,6</t>
  </si>
  <si>
    <t>-1969667872</t>
  </si>
  <si>
    <t>(vykop+vykop_rr+vykop_s+vykop_r)*(0,35+0,05)</t>
  </si>
  <si>
    <t>-1717315724</t>
  </si>
  <si>
    <t>1609767435</t>
  </si>
  <si>
    <t>(vykop+vykop_rr+vykop_s+vykop_r)*1,67</t>
  </si>
  <si>
    <t>1261959076</t>
  </si>
  <si>
    <t>vykop+vykop_rr</t>
  </si>
  <si>
    <t xml:space="preserve">"stavající potrubí"  0,735* (130)</t>
  </si>
  <si>
    <t>odpocty</t>
  </si>
  <si>
    <t>"otevřený výkop - vejčité potrubí" - (((0,2+1,04+0,82)*2,43)*(143,82-31,53-(0,8+1,55+1,55+1,12+1,12+0,9)) + ((0,2+1,04+0,82)*2,93)*(31,53-(0,9+2,35)))</t>
  </si>
  <si>
    <t xml:space="preserve">"obtok DN 400"  -(0,1+0,7)*16,67*1,4</t>
  </si>
  <si>
    <t>odpočty</t>
  </si>
  <si>
    <t xml:space="preserve">"Š3"  -(21,66*0,15+7,52*0,1+6,5*3,35+1,24*1,24*pi/4*(2,17-0,5))</t>
  </si>
  <si>
    <t xml:space="preserve">"Š4"  -(21,99*0,15+5,55*0,1+4,67*3,35+1,24*1,24*pi/4*(2,128-0,5))</t>
  </si>
  <si>
    <t xml:space="preserve">"Š5"  -(3,2*3,2*0,15+2*2,2*0,1+1,8*1,8*pi/4*2,27+1,24*1,24*pi/4*(3,08-0,5))</t>
  </si>
  <si>
    <t xml:space="preserve">"Š6"  -(32,25*0,15+13,56*0,1+12,17*3,42+1,24*1,24*pi/4*(2,57-0,5))</t>
  </si>
  <si>
    <t xml:space="preserve">"sondy"  vykop_r</t>
  </si>
  <si>
    <t>1895316599</t>
  </si>
  <si>
    <t>1407604957</t>
  </si>
  <si>
    <t xml:space="preserve">"otevřený výkop - vejčité potrubí"    ((1,286)*(143,82-31,53-(0,8+1,55+1,55+1,12+1,12+0,9))  + (1,286+0,5*0,82)*(31,53-(0,9+2,35)))</t>
  </si>
  <si>
    <t xml:space="preserve">"obtok DN 400"  0,854*16,67</t>
  </si>
  <si>
    <t>58337303</t>
  </si>
  <si>
    <t>štěrkopísek frakce 0/8</t>
  </si>
  <si>
    <t>145358848</t>
  </si>
  <si>
    <t>https://podminky.urs.cz/item/CS_URS_2021_02/58337303</t>
  </si>
  <si>
    <t>14,236*2 'Přepočtené koeficientem množství</t>
  </si>
  <si>
    <t>974885702</t>
  </si>
  <si>
    <t xml:space="preserve">"otevřený výkop - vejčité potrubí"    ((1,286)*(143,82-31,53-(0,8+1,55+1,55+1,12+1,12+0,9))  + (1,286+0,5*0,82)*(31,53-(0,9+2,35)))*2</t>
  </si>
  <si>
    <t>36557728</t>
  </si>
  <si>
    <t>1125913570</t>
  </si>
  <si>
    <t xml:space="preserve">"otevřený výkop - vejčité potrubí"   143,8</t>
  </si>
  <si>
    <t xml:space="preserve">"Š3"  15,9</t>
  </si>
  <si>
    <t xml:space="preserve">"Š4"  16</t>
  </si>
  <si>
    <t xml:space="preserve">"Š5"  10,8</t>
  </si>
  <si>
    <t xml:space="preserve">"Š6"  18,3</t>
  </si>
  <si>
    <t>-1083612364</t>
  </si>
  <si>
    <t xml:space="preserve">"Š3"  9,52995</t>
  </si>
  <si>
    <t xml:space="preserve">"Š4"  9,52995</t>
  </si>
  <si>
    <t xml:space="preserve">"Š6"  11,74903</t>
  </si>
  <si>
    <t>13010718</t>
  </si>
  <si>
    <t>ocel profilová jakost S235JR (11 375) průřez I (IPN) 160</t>
  </si>
  <si>
    <t>-580775174</t>
  </si>
  <si>
    <t>https://podminky.urs.cz/item/CS_URS_2021_02/13010718</t>
  </si>
  <si>
    <t xml:space="preserve">"Š3"  1,12985</t>
  </si>
  <si>
    <t xml:space="preserve">"Š4"  1,12985</t>
  </si>
  <si>
    <t>1324068971</t>
  </si>
  <si>
    <t xml:space="preserve">"Š6"  2,0113</t>
  </si>
  <si>
    <t>397438315</t>
  </si>
  <si>
    <t xml:space="preserve">"Š3"  0,54810</t>
  </si>
  <si>
    <t xml:space="preserve">"Š4"  0,54810</t>
  </si>
  <si>
    <t xml:space="preserve">"Š6"  0,64033</t>
  </si>
  <si>
    <t>13011020</t>
  </si>
  <si>
    <t>ocel profilová jakost S235JR (11 375) průřez I (IPN) 340</t>
  </si>
  <si>
    <t>-1752122693</t>
  </si>
  <si>
    <t>https://podminky.urs.cz/item/CS_URS_2021_02/13011020</t>
  </si>
  <si>
    <t xml:space="preserve">"Š3"  7,1128</t>
  </si>
  <si>
    <t xml:space="preserve">"Š4"  7,1128</t>
  </si>
  <si>
    <t>130110-R</t>
  </si>
  <si>
    <t>ocel profilová IPN 380</t>
  </si>
  <si>
    <t>946067794</t>
  </si>
  <si>
    <t xml:space="preserve">"Š6"  7,98861</t>
  </si>
  <si>
    <t>-612655272</t>
  </si>
  <si>
    <t xml:space="preserve">"Š3"  0,73920</t>
  </si>
  <si>
    <t xml:space="preserve">"Š4"  0,73920</t>
  </si>
  <si>
    <t xml:space="preserve">"Š6"  1,1088</t>
  </si>
  <si>
    <t>-1088214653</t>
  </si>
  <si>
    <t xml:space="preserve">"Š3"  0,7629</t>
  </si>
  <si>
    <t xml:space="preserve">"Š4"  0,7629</t>
  </si>
  <si>
    <t xml:space="preserve">"Š6"  0,99073</t>
  </si>
  <si>
    <t>358235114</t>
  </si>
  <si>
    <t>Bourání stoky kompletní nebo vybourání otvorů ze zdiva cihelného plochy do 4 m2</t>
  </si>
  <si>
    <t>-1822326694</t>
  </si>
  <si>
    <t>Bourání stoky kompletní nebo vybourání otvorů průřezové plochy do 4 m2 ve stokách ze zdiva cihelného</t>
  </si>
  <si>
    <t>https://podminky.urs.cz/item/CS_URS_2021_02/358235114</t>
  </si>
  <si>
    <t xml:space="preserve">"šachta Š6 - vybourání dočasného obtoku"    (0,735-0,25*0,25*pi/4)*0,3</t>
  </si>
  <si>
    <t>-1044633572</t>
  </si>
  <si>
    <t xml:space="preserve">"Š3"  21,66*0,15</t>
  </si>
  <si>
    <t xml:space="preserve">"Š4"  21,99*0,15</t>
  </si>
  <si>
    <t xml:space="preserve">"Š5"  3,2*3,2*0,15</t>
  </si>
  <si>
    <t xml:space="preserve">"Š6"  32,25*0,15</t>
  </si>
  <si>
    <t>451573111</t>
  </si>
  <si>
    <t>Lože pod potrubí otevřený výkop ze štěrkopísku</t>
  </si>
  <si>
    <t>1809363544</t>
  </si>
  <si>
    <t>Lože pod potrubí, stoky a drobné objekty v otevřeném výkopu z písku a štěrkopísku do 63 mm</t>
  </si>
  <si>
    <t>https://podminky.urs.cz/item/CS_URS_2021_02/451573111</t>
  </si>
  <si>
    <t xml:space="preserve">"otevřený výkop - vejčité potrubí"   0,1*2,43*(143,82-31,53-(0,8+1,55+1,55+1,12+1,12+0,9))  + 0,1*2,93*(31,53-(0,9+2,35))</t>
  </si>
  <si>
    <t xml:space="preserve">"obtok DN 400"  0,1*16,67*1,4</t>
  </si>
  <si>
    <t>2013250870</t>
  </si>
  <si>
    <t>59224184</t>
  </si>
  <si>
    <t>prstenec šachtový vyrovnávací betonový 625x120x40mm</t>
  </si>
  <si>
    <t>1601275053</t>
  </si>
  <si>
    <t>https://podminky.urs.cz/item/CS_URS_2021_02/59224184</t>
  </si>
  <si>
    <t xml:space="preserve">"Š6"  1</t>
  </si>
  <si>
    <t>59224185</t>
  </si>
  <si>
    <t>prstenec šachtový vyrovnávací betonový 625x120x60mm</t>
  </si>
  <si>
    <t>-1060814052</t>
  </si>
  <si>
    <t>https://podminky.urs.cz/item/CS_URS_2021_02/59224185</t>
  </si>
  <si>
    <t xml:space="preserve">"Š3"  1</t>
  </si>
  <si>
    <t>628820868</t>
  </si>
  <si>
    <t>344579651</t>
  </si>
  <si>
    <t xml:space="preserve">"Š4"  1</t>
  </si>
  <si>
    <t>1905587237</t>
  </si>
  <si>
    <t xml:space="preserve">"Š3"  0,24*0,065*2,3*2</t>
  </si>
  <si>
    <t xml:space="preserve">"Š4"  0,24*0,065*1,58*2</t>
  </si>
  <si>
    <t xml:space="preserve">"Š6"  0,24*0,065*3,56*2</t>
  </si>
  <si>
    <t xml:space="preserve">"šachta Š6 - dočasný obtok"   (0,413-0,3*0,3*pi/4)*0,3+(0,563-0,5*0,5*pi/4)*0,3</t>
  </si>
  <si>
    <t xml:space="preserve">"šachta Š5 - dočasný obtok"   (0,735-0,25*0,25*pi/4)*0,3</t>
  </si>
  <si>
    <t>1238424336</t>
  </si>
  <si>
    <t xml:space="preserve">"Š3"  7,52*0,1</t>
  </si>
  <si>
    <t xml:space="preserve">"Š4"  5,55*0,1</t>
  </si>
  <si>
    <t xml:space="preserve">"Š5"  2*2,2*0,1</t>
  </si>
  <si>
    <t xml:space="preserve">"Š6"  13,56*0,1</t>
  </si>
  <si>
    <t>564951313</t>
  </si>
  <si>
    <t>Podklad z betonového recyklátu tl 150 mm</t>
  </si>
  <si>
    <t>-683789445</t>
  </si>
  <si>
    <t>Podklad nebo podsyp z betonového recyklátu s rozprostřením a zhutněním, po zhutnění tl. 150 mm</t>
  </si>
  <si>
    <t>https://podminky.urs.cz/item/CS_URS_2021_02/564951313</t>
  </si>
  <si>
    <t>564961315</t>
  </si>
  <si>
    <t>Podklad z betonového recyklátu tl 200 mm</t>
  </si>
  <si>
    <t>1426580480</t>
  </si>
  <si>
    <t>Podklad nebo podsyp z betonového recyklátu s rozprostřením a zhutněním, po zhutnění tl. 200 mm</t>
  </si>
  <si>
    <t>https://podminky.urs.cz/item/CS_URS_2021_02/564961315</t>
  </si>
  <si>
    <t>565175101</t>
  </si>
  <si>
    <t>Asfaltový beton vrstva podkladní ACP 16 (obalované kamenivo OKS) tl 100 mm š do 1,5 m</t>
  </si>
  <si>
    <t>-2037821870</t>
  </si>
  <si>
    <t>Asfaltový beton vrstva podkladní ACP 16 (obalované kamenivo střednězrnné - OKS) s rozprostřením a zhutněním v pruhu šířky do 1,5 m, po zhutnění tl. 100 mm</t>
  </si>
  <si>
    <t>https://podminky.urs.cz/item/CS_URS_2021_02/565175101</t>
  </si>
  <si>
    <t>Asfaltový beton vrstva obrusná ACO 11 (ABS) tř. II tl 50 mm š do 3 m z nemodifikovaného asfaltu</t>
  </si>
  <si>
    <t>512227504</t>
  </si>
  <si>
    <t>Asfaltový beton vrstva obrusná ACO 11 (ABS) s rozprostřením a se zhutněním z nemodifikovaného asfaltu v pruhu šířky do 3 m tř. II, po zhutnění tl. 50 mm</t>
  </si>
  <si>
    <t>-1639192445</t>
  </si>
  <si>
    <t xml:space="preserve">napojení konusu na šachtu </t>
  </si>
  <si>
    <t xml:space="preserve">PI*1,0*0,15   *4</t>
  </si>
  <si>
    <t>-641851188</t>
  </si>
  <si>
    <t xml:space="preserve">"Š3"  6,5*0,06</t>
  </si>
  <si>
    <t xml:space="preserve">"Š4"  4,67*0,06</t>
  </si>
  <si>
    <t xml:space="preserve">"Š6"  12,17*0,06</t>
  </si>
  <si>
    <t>810521811</t>
  </si>
  <si>
    <t>Bourání stávajícího potrubí z betonu DN přes 1000 do 1200</t>
  </si>
  <si>
    <t>1454263903</t>
  </si>
  <si>
    <t>Bourání stávajícího potrubí z betonu v otevřeném výkopu DN přes 1000 do 1200</t>
  </si>
  <si>
    <t>https://podminky.urs.cz/item/CS_URS_2021_02/810521811</t>
  </si>
  <si>
    <t xml:space="preserve">"vejčitý profil  800/1200"  (145-15)</t>
  </si>
  <si>
    <t>1768204321</t>
  </si>
  <si>
    <t>-1898080069</t>
  </si>
  <si>
    <t xml:space="preserve">"otevřený výkop - vejčité potrubí"   (143,82-(0,5+1,25+1,25+0,82+0,82+0,75+0,75+1,95))</t>
  </si>
  <si>
    <t>135,73*1,01 'Přepočtené koeficientem množství</t>
  </si>
  <si>
    <t>831263-R1</t>
  </si>
  <si>
    <t>Přepojení kameninové přípojky DN 150</t>
  </si>
  <si>
    <t>-2034214644</t>
  </si>
  <si>
    <t>Poznámka k položce:_x000d_
včetně připojení na stoku</t>
  </si>
  <si>
    <t>18,44</t>
  </si>
  <si>
    <t>831263-R2</t>
  </si>
  <si>
    <t>Přepojení kameninové přípojky DN 300</t>
  </si>
  <si>
    <t>708239483</t>
  </si>
  <si>
    <t>5,36</t>
  </si>
  <si>
    <t>850361811</t>
  </si>
  <si>
    <t>Bourání stávajícího potrubí z trub litinových DN přes 150 do 250</t>
  </si>
  <si>
    <t>-887492353</t>
  </si>
  <si>
    <t>Bourání stávajícího potrubí z trub litinových hrdlových nebo přírubových v otevřeném výkopu DN přes 150 do 250</t>
  </si>
  <si>
    <t>https://podminky.urs.cz/item/CS_URS_2021_02/850361811</t>
  </si>
  <si>
    <t xml:space="preserve">"vodovod"  3,7</t>
  </si>
  <si>
    <t>1367383879</t>
  </si>
  <si>
    <t>41,71+20,41+52,86</t>
  </si>
  <si>
    <t>6,95+9,3+6,3</t>
  </si>
  <si>
    <t>87142-R2</t>
  </si>
  <si>
    <t>Provizorní obtok DN 500</t>
  </si>
  <si>
    <t>2144678130</t>
  </si>
  <si>
    <t>28,12</t>
  </si>
  <si>
    <t>871390320</t>
  </si>
  <si>
    <t>Montáž kanalizačního potrubí hladkého plnostěnného SN 12 z polypropylenu DN 400</t>
  </si>
  <si>
    <t>-2064412843</t>
  </si>
  <si>
    <t>Montáž kanalizačního potrubí z plastů z polypropylenu PP hladkého plnostěnného SN 12 DN 400</t>
  </si>
  <si>
    <t>https://podminky.urs.cz/item/CS_URS_2021_02/871390320</t>
  </si>
  <si>
    <t>28617041</t>
  </si>
  <si>
    <t>trubka kanalizační PP plnostěnná třívrstvá DN 400x6000mm SN12</t>
  </si>
  <si>
    <t>744965994</t>
  </si>
  <si>
    <t>https://podminky.urs.cz/item/CS_URS_2021_02/28617041</t>
  </si>
  <si>
    <t xml:space="preserve">"obtok DN 400"  16,67</t>
  </si>
  <si>
    <t>16,67*1,015 'Přepočtené koeficientem množství</t>
  </si>
  <si>
    <t>1930219177</t>
  </si>
  <si>
    <t>"šachty - čerpací studna" 1+1+1+1</t>
  </si>
  <si>
    <t>965850149</t>
  </si>
  <si>
    <t>1+1+1+1</t>
  </si>
  <si>
    <t>4*1,015 'Přepočtené koeficientem množství</t>
  </si>
  <si>
    <t>1709385636</t>
  </si>
  <si>
    <t>1913656794</t>
  </si>
  <si>
    <t xml:space="preserve">"Š3"  3,88*0,8-0,25*2,3</t>
  </si>
  <si>
    <t xml:space="preserve">"Š4"  2,48*0,8-0,25*1,58</t>
  </si>
  <si>
    <t xml:space="preserve">"Š6"  7,35*0,82-0,25*3,56</t>
  </si>
  <si>
    <t>89423R1</t>
  </si>
  <si>
    <t>Šachta kanlizační z betonových dílců DN 1500</t>
  </si>
  <si>
    <t>-748235930</t>
  </si>
  <si>
    <t>"viz výkres šachty Š5" 1</t>
  </si>
  <si>
    <t>-427345690</t>
  </si>
  <si>
    <t xml:space="preserve">"Š3"  6,5*0,4+(6,5-3,88)*2,65-(1,24*0,3*2)</t>
  </si>
  <si>
    <t xml:space="preserve">"Š4"  4,67*0,4+(4,67-2,48)*2,65-(1,24*0,3*2)</t>
  </si>
  <si>
    <t xml:space="preserve">"Š6"  12,17*0,4+(12,17-7,35)*2,62-(1,24*0,4+0,95*0,4+0,71*0,4)</t>
  </si>
  <si>
    <t xml:space="preserve">"Š6 - dobetonování šachty po provizorním obtoku"   0,9*0,9*0,4</t>
  </si>
  <si>
    <t>-622401328</t>
  </si>
  <si>
    <t xml:space="preserve">"Š3"  (3,88-0,72*2,3)*0,15</t>
  </si>
  <si>
    <t xml:space="preserve">"Š4"  (2,48-0,72*1,58)*0,15</t>
  </si>
  <si>
    <t xml:space="preserve">"Š6"  (0,75+2,3+0,86)*0,15</t>
  </si>
  <si>
    <t>415950211</t>
  </si>
  <si>
    <t xml:space="preserve">"Š3"  6,5*0,3 - (1,0*1,0*pi/4*0,3)</t>
  </si>
  <si>
    <t xml:space="preserve">"Š4"  4,67*0,3 - (1,0*1,0*pi/4*0,3)</t>
  </si>
  <si>
    <t xml:space="preserve">"Š6"  12,17*0,4 - (1,0*1,0*pi/4*0,4)</t>
  </si>
  <si>
    <t>1698644476</t>
  </si>
  <si>
    <t>764841830</t>
  </si>
  <si>
    <t>59224161</t>
  </si>
  <si>
    <t>skruž kanalizační s ocelovými stupadly 100x50x12cm</t>
  </si>
  <si>
    <t>838311432</t>
  </si>
  <si>
    <t>https://podminky.urs.cz/item/CS_URS_2021_02/59224161</t>
  </si>
  <si>
    <t>-846910222</t>
  </si>
  <si>
    <t>960772997</t>
  </si>
  <si>
    <t xml:space="preserve">"Š3"  2</t>
  </si>
  <si>
    <t xml:space="preserve">"Š4"  2</t>
  </si>
  <si>
    <t xml:space="preserve">"Š6"  3</t>
  </si>
  <si>
    <t>1402380949</t>
  </si>
  <si>
    <t>-1197779965</t>
  </si>
  <si>
    <t>2007110339</t>
  </si>
  <si>
    <t>"Š3" 9,85*3,35+7,61*2,65</t>
  </si>
  <si>
    <t xml:space="preserve">"Š4"  8,43*3,35+6,16*2,65</t>
  </si>
  <si>
    <t xml:space="preserve">"Š6"  13,51*3,42+10,57*2,62+0,9*4*0,4+0,9*0,9*2</t>
  </si>
  <si>
    <t>526894631</t>
  </si>
  <si>
    <t xml:space="preserve">"Š3"  1,31*2,3</t>
  </si>
  <si>
    <t xml:space="preserve">"Š4"  1,31*1,58</t>
  </si>
  <si>
    <t xml:space="preserve">"Š6"  1,31*3,56+1,25*(0,97+0,49)</t>
  </si>
  <si>
    <t>1874324323</t>
  </si>
  <si>
    <t>"Š3" 3,88</t>
  </si>
  <si>
    <t>"Š4" 2,48</t>
  </si>
  <si>
    <t xml:space="preserve">"Š6"  7,35</t>
  </si>
  <si>
    <t>-1847270821</t>
  </si>
  <si>
    <t>"Š3" (8,799+1,714)*0,070</t>
  </si>
  <si>
    <t>"Š4" (6,928+1,165)*0,070</t>
  </si>
  <si>
    <t xml:space="preserve">"Š6"  (16,336+0,324+4,554)*0,055</t>
  </si>
  <si>
    <t>-1305241368</t>
  </si>
  <si>
    <t xml:space="preserve">"Š3"  3,88-0,72*2,3+1,31*2,3</t>
  </si>
  <si>
    <t xml:space="preserve">"Š4"  2,48-0,72*1,58+1,31*1,58</t>
  </si>
  <si>
    <t xml:space="preserve">"Š6"  1,31*3,56+1,25*(0,97+0,49)+7,35</t>
  </si>
  <si>
    <t>2044149729</t>
  </si>
  <si>
    <t xml:space="preserve">"stavající vejčité potrubí"  0,735*15</t>
  </si>
  <si>
    <t xml:space="preserve">"obtok DN 400"  0,4*0,4*pi/4*16,67</t>
  </si>
  <si>
    <t>-1767169903</t>
  </si>
  <si>
    <t>-1061498569</t>
  </si>
  <si>
    <t xml:space="preserve">"Š5"  1</t>
  </si>
  <si>
    <t>89559688</t>
  </si>
  <si>
    <t>1081103214</t>
  </si>
  <si>
    <t xml:space="preserve">"Š3"  8+1</t>
  </si>
  <si>
    <t xml:space="preserve">"Š4"  8+1</t>
  </si>
  <si>
    <t xml:space="preserve">"Š6"  8+2</t>
  </si>
  <si>
    <t>-1954448475</t>
  </si>
  <si>
    <t>899623141</t>
  </si>
  <si>
    <t>Obetonování potrubí nebo zdiva stok betonem prostým tř. C 12/15 otevřený výkop</t>
  </si>
  <si>
    <t>-213459560</t>
  </si>
  <si>
    <t>Obetonování potrubí nebo zdiva stok betonem prostým v otevřeném výkopu, beton tř. C 12/15</t>
  </si>
  <si>
    <t>https://podminky.urs.cz/item/CS_URS_2021_02/899623141</t>
  </si>
  <si>
    <t xml:space="preserve">" vejčité potrubí"   1,221*(143,82-31,53-(0,8+1,55+1,55+1,12+1,12+0,9))  + (1,221+0,5*1,04) *(31,53-(0,9+2,35))</t>
  </si>
  <si>
    <t>(0,44)*1,61*2,73+(1,04+0,5)*1,61*(1,3+1,3*2+1,08)+(1,04+0,2)*1,61*(0,6*2)</t>
  </si>
  <si>
    <t>899643111</t>
  </si>
  <si>
    <t>Bednění pro obetonování potrubí otevřený výkop</t>
  </si>
  <si>
    <t>-577554153</t>
  </si>
  <si>
    <t>Bednění pro obetonování potrubí v otevřeném výkopu</t>
  </si>
  <si>
    <t>https://podminky.urs.cz/item/CS_URS_2021_02/899643111</t>
  </si>
  <si>
    <t>(1,04+0,44)*2*2,73+(1,04+0,5)*2*(1,3+1,3*2+1,08)+(1,04+0,2)*2*(0,6*2)</t>
  </si>
  <si>
    <t>-764587526</t>
  </si>
  <si>
    <t xml:space="preserve">"otevřený výkop - vejčité potrubí"  (51,34+19,56+41,38+31,53)*2</t>
  </si>
  <si>
    <t>"obtok" 16,67*2</t>
  </si>
  <si>
    <t xml:space="preserve">"Š3"  18,12</t>
  </si>
  <si>
    <t xml:space="preserve">"Š4"  18,23</t>
  </si>
  <si>
    <t xml:space="preserve">"Š5"  (3,2+3,2)*2</t>
  </si>
  <si>
    <t xml:space="preserve">"Š6"  21,79</t>
  </si>
  <si>
    <t>496196838</t>
  </si>
  <si>
    <t xml:space="preserve">"Š6"  0,9*4</t>
  </si>
  <si>
    <t>1265283709</t>
  </si>
  <si>
    <t xml:space="preserve">"Š3"  4,3*2+1*pi</t>
  </si>
  <si>
    <t xml:space="preserve">"Š4"  4,3*2+1*pi</t>
  </si>
  <si>
    <t xml:space="preserve">"Š6"  3,2+3,75+4,3+1*pi</t>
  </si>
  <si>
    <t>9992593</t>
  </si>
  <si>
    <t xml:space="preserve">"Š3"  8,73*2</t>
  </si>
  <si>
    <t xml:space="preserve">"Š4"  7,29*2</t>
  </si>
  <si>
    <t xml:space="preserve">"Š6"  12,04*2</t>
  </si>
  <si>
    <t>-1382245177</t>
  </si>
  <si>
    <t xml:space="preserve">"Š3"  8,73*2*0,16</t>
  </si>
  <si>
    <t xml:space="preserve">"Š4"  7,29*2*0,16</t>
  </si>
  <si>
    <t xml:space="preserve">"Š6"  12,04*2*0,16</t>
  </si>
  <si>
    <t>-1266366722</t>
  </si>
  <si>
    <t xml:space="preserve">PI*1,0  *4</t>
  </si>
  <si>
    <t>1711180590</t>
  </si>
  <si>
    <t xml:space="preserve">"šachta Š6 - provizorni obtok"  (6+5)*2*2</t>
  </si>
  <si>
    <t>-1788077</t>
  </si>
  <si>
    <t>1674959690</t>
  </si>
  <si>
    <t xml:space="preserve">"vybourané potrubí - vejčitý profil  800/1200"  221</t>
  </si>
  <si>
    <t xml:space="preserve">"přehrazení stoky pro porvizorní obtok"  0,402</t>
  </si>
  <si>
    <t>"vybourané potrubí-vodovod" 0,359</t>
  </si>
  <si>
    <t>"vybourané šachty" (12,288+0,3)</t>
  </si>
  <si>
    <t>245031826</t>
  </si>
  <si>
    <t>234,349*9</t>
  </si>
  <si>
    <t>-1785904232</t>
  </si>
  <si>
    <t>221+12,288</t>
  </si>
  <si>
    <t>997013603</t>
  </si>
  <si>
    <t>Poplatek za uložení na skládce (skládkovné) stavebního odpadu cihelného kód odpadu 17 01 02</t>
  </si>
  <si>
    <t>-1797625900</t>
  </si>
  <si>
    <t>Poplatek za uložení stavebního odpadu na skládce (skládkovné) cihelného zatříděného do Katalogu odpadů pod kódem 17 01 02</t>
  </si>
  <si>
    <t>https://podminky.urs.cz/item/CS_URS_2021_02/997013603</t>
  </si>
  <si>
    <t>0,402</t>
  </si>
  <si>
    <t>354965141</t>
  </si>
  <si>
    <t>"suť z vozovek" 122,957+267,962</t>
  </si>
  <si>
    <t>1730132451</t>
  </si>
  <si>
    <t>390,919*9</t>
  </si>
  <si>
    <t>-2032625102</t>
  </si>
  <si>
    <t>"vozovky" 122,957</t>
  </si>
  <si>
    <t>-1310220533</t>
  </si>
  <si>
    <t>"vozovky" 267,962</t>
  </si>
  <si>
    <t>998274101</t>
  </si>
  <si>
    <t>Přesun hmot pro trubní vedení z trub betonových otevřený výkop</t>
  </si>
  <si>
    <t>-1832478477</t>
  </si>
  <si>
    <t>Přesun hmot pro trubní vedení hloubené z trub betonových nebo železobetonových pro vodovody nebo kanalizace v otevřeném výkopu dopravní vzdálenost do 15 m</t>
  </si>
  <si>
    <t>https://podminky.urs.cz/item/CS_URS_2021_02/998274101</t>
  </si>
  <si>
    <t>-956701005</t>
  </si>
  <si>
    <t xml:space="preserve">"Š3"  6,5</t>
  </si>
  <si>
    <t xml:space="preserve">"Š4"  4,67</t>
  </si>
  <si>
    <t xml:space="preserve">"Š6"  12,17</t>
  </si>
  <si>
    <t>-294912526</t>
  </si>
  <si>
    <t>23,34*0,00041 'Přepočtené koeficientem množství</t>
  </si>
  <si>
    <t>109078037</t>
  </si>
  <si>
    <t>-2081339390</t>
  </si>
  <si>
    <t>23,34*1,221 'Přepočtené koeficientem množství</t>
  </si>
  <si>
    <t>872491747</t>
  </si>
  <si>
    <t>2200-R2</t>
  </si>
  <si>
    <t>Dočasné přemístění sloupu VO</t>
  </si>
  <si>
    <t>-142579040</t>
  </si>
  <si>
    <t>Poznámka k položce:_x000d_
Zahrnuje odpojení a demontáž stávajícího sloupu, jeho uskladnění po dobu stavby a jeho zpětnou montáž včetně základu a připojení_x000d_
Dále obsahuje zřízení provizorního osvětlení místo demontovaného sloupu po dobu výstavby.</t>
  </si>
  <si>
    <t>23-M</t>
  </si>
  <si>
    <t>Montáže potrubí</t>
  </si>
  <si>
    <t>230011123</t>
  </si>
  <si>
    <t>Montáž potrubí trouby ocelové hladké tř.11-13 D 324 mm, tl 8,0 mm</t>
  </si>
  <si>
    <t>-1912300341</t>
  </si>
  <si>
    <t>Montáž potrubí z trub ocelových hladkých tř. 11 až 13 Ø 324 mm, tl. 8,0 mm</t>
  </si>
  <si>
    <t>https://podminky.urs.cz/item/CS_URS_2021_02/230011123</t>
  </si>
  <si>
    <t xml:space="preserve">"provizorní obtok Š6"  1,9</t>
  </si>
  <si>
    <t>14011112</t>
  </si>
  <si>
    <t>trubka ocelová bezešvá hladká jakost 11 353 324x8,0mm</t>
  </si>
  <si>
    <t>-1757611229</t>
  </si>
  <si>
    <t>https://podminky.urs.cz/item/CS_URS_2021_02/14011112</t>
  </si>
  <si>
    <t>1,9</t>
  </si>
  <si>
    <t>230011185</t>
  </si>
  <si>
    <t>Montáž potrubí trouby ocelové hladké tř.11-13 D 530 mm, tl 12,0 mm</t>
  </si>
  <si>
    <t>1711215334</t>
  </si>
  <si>
    <t>Montáž potrubí z trub ocelových hladkých tř. 11 až 13 Ø 530 mm, tl. 12,0 mm</t>
  </si>
  <si>
    <t>https://podminky.urs.cz/item/CS_URS_2021_02/230011185</t>
  </si>
  <si>
    <t xml:space="preserve">"provizorní obtok Š6"  5,8</t>
  </si>
  <si>
    <t>14033244</t>
  </si>
  <si>
    <t>trubka ocelová bezešvá hladká tl 14,2mm ČSN 41 1375.1 D 530mm</t>
  </si>
  <si>
    <t>1102092004</t>
  </si>
  <si>
    <t>https://podminky.urs.cz/item/CS_URS_2021_02/14033244</t>
  </si>
  <si>
    <t>5,8</t>
  </si>
  <si>
    <t>230020440</t>
  </si>
  <si>
    <t>Příplatek zhotovení oblouk svařovaný tř.11-13 D 530 mm, tl 12,0 mm</t>
  </si>
  <si>
    <t>992612418</t>
  </si>
  <si>
    <t>Příplatky k cenám za zhotovení oblouků svařovaných dvoudílných tř. 11 až 13 Ø 530 mm, tl. 12,0 mm</t>
  </si>
  <si>
    <t>https://podminky.urs.cz/item/CS_URS_2021_02/230020440</t>
  </si>
  <si>
    <t>230020560</t>
  </si>
  <si>
    <t>Příplatek za zhotovení další díl D 530 mm, tl 12,0 mm</t>
  </si>
  <si>
    <t>1972481959</t>
  </si>
  <si>
    <t>Příplatky k cenám za zhotovení dalšího dílu tř. 11 až 13 Ø 530 mm, tl. 12,0 mm</t>
  </si>
  <si>
    <t>https://podminky.urs.cz/item/CS_URS_2021_02/230020560</t>
  </si>
  <si>
    <t>230083122</t>
  </si>
  <si>
    <t>Demontáž potrubí do šrotu přes 50 do 250 kg D 324 mm tl 8,0 mm</t>
  </si>
  <si>
    <t>-469749412</t>
  </si>
  <si>
    <t>Demontáž ocelového potrubí do šrotu hmotnosti přes 50 do 250 kg připojovací rozměr Ø 324, tl. 8,0 mm</t>
  </si>
  <si>
    <t>https://podminky.urs.cz/item/CS_URS_2021_02/230083122</t>
  </si>
  <si>
    <t>230083158</t>
  </si>
  <si>
    <t>Demontáž potrubí do šrotu přes 50 do 250 kg D 530 mm tl 12,0 mm</t>
  </si>
  <si>
    <t>-783700342</t>
  </si>
  <si>
    <t>Demontáž ocelového potrubí do šrotu hmotnosti přes 50 do 250 kg připojovací rozměr Ø 530, tl. 12,0 mm</t>
  </si>
  <si>
    <t>https://podminky.urs.cz/item/CS_URS_2021_02/230083158</t>
  </si>
  <si>
    <t>SO 03 - Obnova kanalizace - bezvýkopová technologie</t>
  </si>
  <si>
    <t>VRN - Vedlejší rozpočtové náklady</t>
  </si>
  <si>
    <t xml:space="preserve">    VRN3 - Zařízení staveniště</t>
  </si>
  <si>
    <t>35990-R1</t>
  </si>
  <si>
    <t>Vyčištění potrubí - vysokotlakým kombin. čistícím vozem DN 400</t>
  </si>
  <si>
    <t>1227556292</t>
  </si>
  <si>
    <t>35990-R2</t>
  </si>
  <si>
    <t>Vyčištění potrubí - vysokotlakým kombin. čistícím vozem DN 500</t>
  </si>
  <si>
    <t>904620932</t>
  </si>
  <si>
    <t>35990-R3</t>
  </si>
  <si>
    <t>TV kamera před a po sanaci s natočením záznamu na DVD a protokolů</t>
  </si>
  <si>
    <t>811088890</t>
  </si>
  <si>
    <t xml:space="preserve">"DN 400 a DN 500"  68*2+65*2</t>
  </si>
  <si>
    <t xml:space="preserve">"700/1050"  72,5*2</t>
  </si>
  <si>
    <t>35990-R4</t>
  </si>
  <si>
    <t>Vyčištění potrubí 700/1050</t>
  </si>
  <si>
    <t>488097552</t>
  </si>
  <si>
    <t xml:space="preserve">"700/1050"  72,5</t>
  </si>
  <si>
    <t>898-R1</t>
  </si>
  <si>
    <t>Přečerpávání sanovaného úseku</t>
  </si>
  <si>
    <t>137782835</t>
  </si>
  <si>
    <t>2 úseky</t>
  </si>
  <si>
    <t>892-R2</t>
  </si>
  <si>
    <t>Zabezpečení konců potrubí - DN 400</t>
  </si>
  <si>
    <t>ks</t>
  </si>
  <si>
    <t>88369027</t>
  </si>
  <si>
    <t>892-R3</t>
  </si>
  <si>
    <t>Zabezpečení konců potrubí - DN 500</t>
  </si>
  <si>
    <t>-11174602</t>
  </si>
  <si>
    <t>89816-R4</t>
  </si>
  <si>
    <t xml:space="preserve">Osazení vystílky  DN 400 mm, tl. 10 mm</t>
  </si>
  <si>
    <t>bm</t>
  </si>
  <si>
    <t>1845601916</t>
  </si>
  <si>
    <t>Osazení vystílky DN 400 mm, tl. 10 mm</t>
  </si>
  <si>
    <t>Poznámka k položce:_x000d_
Inverzní metoda patří mezi tzv. bezvýkopové inverzní rukávcové metody (CIPP technologie). Jedná se o plstěnou vložku, která se skládá z jedné nebo více vrstev netkané textilie ze syntetických vláken a na základě vypočítané tloušťky je přesně vyrobena pro dané rozměry potrubí (obvod, DN, délka). Takto připravená vystýlka je nasycena vhodně formulovanou polyesterovou pryskyřicí.</t>
  </si>
  <si>
    <t>89816-R5</t>
  </si>
  <si>
    <t xml:space="preserve">Osazení vystílky  DN 500 mm, tl. 12 mm</t>
  </si>
  <si>
    <t>658252102</t>
  </si>
  <si>
    <t>Osazení vystílky DN 500 mm, tl. 12 mm</t>
  </si>
  <si>
    <t>898-R6</t>
  </si>
  <si>
    <t>Práce kanalizačním robotem - frézování překážek před sanaci - inkrusty, kořeny, betony přesazené přípojky, atd.</t>
  </si>
  <si>
    <t>-968505526</t>
  </si>
  <si>
    <t>898-R7</t>
  </si>
  <si>
    <t>Práce kanalizačním robotem - prořezání vystýlky po sanaci + úprava zaústění přípojky injektáži v DN 400</t>
  </si>
  <si>
    <t>-1083049018</t>
  </si>
  <si>
    <t>898-R8</t>
  </si>
  <si>
    <t>Práce kanalizačním robotem - prořezání vystýlky po sanaci + úprava zaústění přípojky injektáži v DN 500</t>
  </si>
  <si>
    <t>-1374323199</t>
  </si>
  <si>
    <t>898-R9</t>
  </si>
  <si>
    <t>Zařezání a zapravení vystýlky v místě napojení na kanalizační šachtu</t>
  </si>
  <si>
    <t>-204814850</t>
  </si>
  <si>
    <t>898-R10</t>
  </si>
  <si>
    <t>Zařezání a zapravení vystýlky v místě napojení na stávající stoku DN 700/1050</t>
  </si>
  <si>
    <t>-1414008217</t>
  </si>
  <si>
    <t>9853-R1</t>
  </si>
  <si>
    <t>Oprava potrubí za použití maltových směsí (např. Ergelit)</t>
  </si>
  <si>
    <t>-1886166006</t>
  </si>
  <si>
    <t>Poznámka k položce:_x000d_
položka zahrnuje veškerou práci pro opravu potrubí _x000d_
- zamezení průtoku odpadních vod v sanovném úseku_x000d_
- uzavření přípojek_x000d_
- utěsnění případných průsaků vod injektáží_x000d_
- hrubá reprofilace v nejpostiženějších místech - předpoklad 5% plochy_x000d_
- jemaná reprofilace sanačními maltami</t>
  </si>
  <si>
    <t>oprava 50% plochy</t>
  </si>
  <si>
    <t xml:space="preserve">"vejčité potrubí  700/1050"  2,78*72,5 *0,5</t>
  </si>
  <si>
    <t>9853-R2</t>
  </si>
  <si>
    <t>Oprava šachet za použití maltových směsí (např. Ergelit)</t>
  </si>
  <si>
    <t>-416859081</t>
  </si>
  <si>
    <t>Poznámka k položce:_x000d_
položka zahrnuje veškerou práci pro opravušachet_x000d_
- zamezení průtoku odpadních vod v sanovném úseku_x000d_
- utěsnění případných průsaků vod injektáží_x000d_
- hrubá reprofilace v nejpostiženějších místech - předpoklad 5% plochy_x000d_
- jemaná reprofilace sanačními maltami</t>
  </si>
  <si>
    <t xml:space="preserve">"šachty na vejčitém potrubí  700/1050"  (1*pi)*4  * 0,5</t>
  </si>
  <si>
    <t xml:space="preserve">"šachty na potrubí  DN 400 a DN 500"  (1*pi)*(3,5*3)  * 0,5</t>
  </si>
  <si>
    <t>VRN</t>
  </si>
  <si>
    <t>Vedlejší rozpočtové náklady</t>
  </si>
  <si>
    <t>VRN3</t>
  </si>
  <si>
    <t>Zařízení staveniště</t>
  </si>
  <si>
    <t>030001000</t>
  </si>
  <si>
    <t>1024</t>
  </si>
  <si>
    <t>2093978318</t>
  </si>
  <si>
    <t>https://podminky.urs.cz/item/CS_URS_2021_02/030001000</t>
  </si>
  <si>
    <t>F02</t>
  </si>
  <si>
    <t>Hloubení nezapažených rýh</t>
  </si>
  <si>
    <t>3,6</t>
  </si>
  <si>
    <t>F03</t>
  </si>
  <si>
    <t>Hloubení zapažených rýh</t>
  </si>
  <si>
    <t>642,4</t>
  </si>
  <si>
    <t>F05</t>
  </si>
  <si>
    <t>Obsyp potrubí</t>
  </si>
  <si>
    <t>233,1</t>
  </si>
  <si>
    <t>F07</t>
  </si>
  <si>
    <t>Odvoz suti</t>
  </si>
  <si>
    <t>439,631</t>
  </si>
  <si>
    <t>F01</t>
  </si>
  <si>
    <t>Hloubení jam</t>
  </si>
  <si>
    <t>F04_1</t>
  </si>
  <si>
    <t>Zásyp štěrkodrtí fr. 0/63</t>
  </si>
  <si>
    <t>395,4</t>
  </si>
  <si>
    <t>F04_2</t>
  </si>
  <si>
    <t>Zásyp betonovým recyklátem</t>
  </si>
  <si>
    <t>8,9</t>
  </si>
  <si>
    <t xml:space="preserve">SO 04 - Vodovodní řady  A1, A2, A4, A5</t>
  </si>
  <si>
    <t>AQUATIS a.s.</t>
  </si>
  <si>
    <t xml:space="preserve">    713 - Izolace tepelné</t>
  </si>
  <si>
    <t xml:space="preserve">    722 - Zdravotechnika - vnitřní vodovod</t>
  </si>
  <si>
    <t xml:space="preserve">    46-M - Zemní práce při extr.mont.pracích</t>
  </si>
  <si>
    <t xml:space="preserve">    VRN1 - Průzkumné, geodetické a projektové práce</t>
  </si>
  <si>
    <t xml:space="preserve">    VRN4 - Inženýrská činnost</t>
  </si>
  <si>
    <t xml:space="preserve">    VRN7 - Provozní vlivy</t>
  </si>
  <si>
    <t xml:space="preserve">    VRN9 - Ostatní náklady</t>
  </si>
  <si>
    <t>113106061</t>
  </si>
  <si>
    <t>Rozebrání dlažeb při překopech vozovek z drobných kostek s ložem z kameniva ručně</t>
  </si>
  <si>
    <t>920206336</t>
  </si>
  <si>
    <t>Rozebrání dlažeb a dílců při překopech inženýrských sítí s přemístěním hmot na skládku na vzdálenost do 3 m nebo s naložením na dopravní prostředek ručně vozovek a ploch, s jakoukoliv výplní spár z drobných kostek nebo odseků s ložem z kameniva těženého</t>
  </si>
  <si>
    <t>https://podminky.urs.cz/item/CS_URS_2021_02/113106061</t>
  </si>
  <si>
    <t xml:space="preserve">"výpočet výměr"             4,30</t>
  </si>
  <si>
    <t>113106123</t>
  </si>
  <si>
    <t>Rozebrání dlažeb ze zámkových dlaždic komunikací pro pěší ručně</t>
  </si>
  <si>
    <t>1204268170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</si>
  <si>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</si>
  <si>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https://podminky.urs.cz/item/CS_URS_2021_02/113106123</t>
  </si>
  <si>
    <t xml:space="preserve">"výpočet výměr"             4,60</t>
  </si>
  <si>
    <t>113107224</t>
  </si>
  <si>
    <t>Odstranění podkladu z kameniva drceného tl přes 300 do 400 mm strojně pl přes 200 m2</t>
  </si>
  <si>
    <t>1664615518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</si>
  <si>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</si>
  <si>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https://podminky.urs.cz/item/CS_URS_2021_02/113107224</t>
  </si>
  <si>
    <t xml:space="preserve">"výpočet výměr"               212,30</t>
  </si>
  <si>
    <t>1467133960</t>
  </si>
  <si>
    <t>asfaltová vozovka - rozšíření pro napojení vrstev</t>
  </si>
  <si>
    <t xml:space="preserve">"z výpočtu výměr"                 3,80</t>
  </si>
  <si>
    <t>113107324</t>
  </si>
  <si>
    <t>Odstranění podkladu z kameniva drceného tl přes 300 do 400 mm strojně pl do 50 m2</t>
  </si>
  <si>
    <t>-33424660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</si>
  <si>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</si>
  <si>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https://podminky.urs.cz/item/CS_URS_2021_02/113107324</t>
  </si>
  <si>
    <t>výpočet výměr</t>
  </si>
  <si>
    <t xml:space="preserve">"asfaltová vozovka"                  231,90</t>
  </si>
  <si>
    <t xml:space="preserve">"chodník - zámková dlažba"       4,60</t>
  </si>
  <si>
    <t xml:space="preserve">"NZ - recyklát"                               36,0</t>
  </si>
  <si>
    <t>113107325</t>
  </si>
  <si>
    <t>Odstranění podkladu z kameniva drceného tl přes 400 do 500 mm strojně pl do 50 m2</t>
  </si>
  <si>
    <t>-1066050325</t>
  </si>
  <si>
    <t>Odstranění podkladů nebo krytů strojně plochy jednotlivě do 50 m2 s přemístěním hmot na skládku na vzdálenost do 3 m nebo s naložením na dopravní prostředek z kameniva hrubého drceného, o tl. vrstvy přes 400 do 500 mm</t>
  </si>
  <si>
    <t>https://podminky.urs.cz/item/CS_URS_2021_02/113107325</t>
  </si>
  <si>
    <t xml:space="preserve">"chodník - kostky"       4,30</t>
  </si>
  <si>
    <t>113107243</t>
  </si>
  <si>
    <t>Odstranění podkladu živičného tl přes 100 do 150 mm strojně pl přes 200 m2</t>
  </si>
  <si>
    <t>500225178</t>
  </si>
  <si>
    <t>Odstranění podkladů nebo krytů strojně plochy jednotlivě přes 200 m2 s přemístěním hmot na skládku na vzdálenost do 20 m nebo s naložením na dopravní prostředek živičných, o tl. vrstvy přes 100 do 150 mm</t>
  </si>
  <si>
    <t>https://podminky.urs.cz/item/CS_URS_2021_02/113107243</t>
  </si>
  <si>
    <t xml:space="preserve">"z výpočtu výměr"         212,30</t>
  </si>
  <si>
    <t>113107343</t>
  </si>
  <si>
    <t>Odstranění podkladu živičného tl přes 100 do 150 mm strojně pl do 50 m2</t>
  </si>
  <si>
    <t>-691525053</t>
  </si>
  <si>
    <t>Odstranění podkladů nebo krytů strojně plochy jednotlivě do 50 m2 s přemístěním hmot na skládku na vzdálenost do 3 m nebo s naložením na dopravní prostředek živičných, o tl. vrstvy přes 100 do 150 mm</t>
  </si>
  <si>
    <t>https://podminky.urs.cz/item/CS_URS_2021_02/113107343</t>
  </si>
  <si>
    <t xml:space="preserve">"výpočet výměr"               231,90 + 7,52 + 36,0</t>
  </si>
  <si>
    <t>115101202</t>
  </si>
  <si>
    <t>Čerpání vody na dopravní výšku do 10 m průměrný přítok přes 500 do 1 000 l/min</t>
  </si>
  <si>
    <t>1577604765</t>
  </si>
  <si>
    <t>Čerpání vody na dopravní výšku do 10 m s uvažovaným průměrným přítokem přes 500 do 1 000 l/min</t>
  </si>
  <si>
    <t>https://podminky.urs.cz/item/CS_URS_2021_02/115101202</t>
  </si>
  <si>
    <t>115101302</t>
  </si>
  <si>
    <t>Pohotovost čerpací soupravy pro dopravní výšku do 10 m přítok přes 500 do 1 000 l/min</t>
  </si>
  <si>
    <t>1880020822</t>
  </si>
  <si>
    <t>Pohotovost záložní čerpací soupravy pro dopravní výšku do 10 m s uvažovaným průměrným přítokem přes 500 do 1 000 l/min</t>
  </si>
  <si>
    <t>https://podminky.urs.cz/item/CS_URS_2021_02/115101302</t>
  </si>
  <si>
    <t>1425131636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</si>
  <si>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</si>
  <si>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-831844521</t>
  </si>
  <si>
    <t xml:space="preserve">"plyn DN 300"         2 * 1,50</t>
  </si>
  <si>
    <t>547939053</t>
  </si>
  <si>
    <t>119001411</t>
  </si>
  <si>
    <t>Dočasné zajištění potrubí betonového, ŽB nebo kameninového DN do 200 mm</t>
  </si>
  <si>
    <t>1165919525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</si>
  <si>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betonového, kameninového nebo železobetonového, světlosti DN do 200 mm</t>
  </si>
  <si>
    <t>https://podminky.urs.cz/item/CS_URS_2021_02/119001411</t>
  </si>
  <si>
    <t>-1296450500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</si>
  <si>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</si>
  <si>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1,50 * 45</t>
  </si>
  <si>
    <t>119001422</t>
  </si>
  <si>
    <t>Dočasné zajištění kabelů a kabelových tratí</t>
  </si>
  <si>
    <t>59056542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</si>
  <si>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</si>
  <si>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https://podminky.urs.cz/item/CS_URS_2021_02/119001422</t>
  </si>
  <si>
    <t>-1077692346</t>
  </si>
  <si>
    <t>1,10 * 1,60 * 33,0</t>
  </si>
  <si>
    <t>1,30 * 1,80 * 6,0</t>
  </si>
  <si>
    <t>1,15 * 1,65 * 10,0</t>
  </si>
  <si>
    <t>1,10 * 1,60 * 68,0</t>
  </si>
  <si>
    <t>1,20 * 1,70 * 3,0</t>
  </si>
  <si>
    <t>121151103</t>
  </si>
  <si>
    <t>Sejmutí ornice plochy do 100 m2 tl vrstvy do 200 mm strojně</t>
  </si>
  <si>
    <t>-1015125137</t>
  </si>
  <si>
    <t>Sejmutí ornice strojně při souvislé ploše do 100 m2, tl. vrstvy do 200 mm</t>
  </si>
  <si>
    <t>https://podminky.urs.cz/item/CS_URS_2021_02/121151103</t>
  </si>
  <si>
    <t xml:space="preserve">"výpočet výměr"               25,20</t>
  </si>
  <si>
    <t>131251202</t>
  </si>
  <si>
    <t>Hloubení jam zapažených v hornině třídy těžitelnosti I skupiny 3 objem do 50 m3 strojně</t>
  </si>
  <si>
    <t>-2040361574</t>
  </si>
  <si>
    <t>Hloubení zapažených jam a zářezů strojně s urovnáním dna do předepsaného profilu a spádu v hornině třídy těžitelnosti I skupiny 3 přes 20 do 50 m3</t>
  </si>
  <si>
    <t>https://podminky.urs.cz/item/CS_URS_2021_02/131251202</t>
  </si>
  <si>
    <t xml:space="preserve">"z výpočtu výměr"        49,0</t>
  </si>
  <si>
    <t xml:space="preserve">těžitelnost :    sk. 3 - 80%, sk. 4 - 20%</t>
  </si>
  <si>
    <t>F01 * 0,80</t>
  </si>
  <si>
    <t>131351202</t>
  </si>
  <si>
    <t>Hloubení jam zapažených v hornině třídy těžitelnosti II skupiny 4 objem do 50 m3 strojně</t>
  </si>
  <si>
    <t>1017378337</t>
  </si>
  <si>
    <t>Hloubení zapažených jam a zářezů strojně s urovnáním dna do předepsaného profilu a spádu v hornině třídy těžitelnosti II skupiny 4 přes 20 do 50 m3</t>
  </si>
  <si>
    <t>https://podminky.urs.cz/item/CS_URS_2021_02/131351202</t>
  </si>
  <si>
    <t>F01 * 0,20</t>
  </si>
  <si>
    <t>132251101</t>
  </si>
  <si>
    <t>Hloubení rýh nezapažených š do 800 mm v hornině třídy těžitelnosti I skupiny 3 objem do 20 m3 strojně</t>
  </si>
  <si>
    <t>1651922218</t>
  </si>
  <si>
    <t>Hloubení nezapažených rýh šířky do 800 mm strojně s urovnáním dna do předepsaného profilu a spádu v hornině třídy těžitelnosti I skupiny 3 do 20 m3</t>
  </si>
  <si>
    <t>https://podminky.urs.cz/item/CS_URS_2021_02/132251101</t>
  </si>
  <si>
    <t xml:space="preserve">"NZ"              3,60</t>
  </si>
  <si>
    <t>132254205</t>
  </si>
  <si>
    <t>Hloubení zapažených rýh š do 2000 mm v hornině třídy těžitelnosti I skupiny 3 objem do 1000 m3</t>
  </si>
  <si>
    <t>2122230010</t>
  </si>
  <si>
    <t>Hloubení zapažených rýh šířky přes 800 do 2 000 mm strojně s urovnáním dna do předepsaného profilu a spádu v hornině třídy těžitelnosti I skupiny 3 přes 500 do 1 000 m3</t>
  </si>
  <si>
    <t>https://podminky.urs.cz/item/CS_URS_2021_02/132254205</t>
  </si>
  <si>
    <t xml:space="preserve">"z výpočtu výměr"          642,40</t>
  </si>
  <si>
    <t>F03 * 0,80</t>
  </si>
  <si>
    <t>132354205</t>
  </si>
  <si>
    <t>Hloubení zapažených rýh š do 2000 mm v hornině třídy těžitelnosti II skupiny 4 objem do 1000 m3</t>
  </si>
  <si>
    <t>-2133538971</t>
  </si>
  <si>
    <t>Hloubení zapažených rýh šířky přes 800 do 2 000 mm strojně s urovnáním dna do předepsaného profilu a spádu v hornině třídy těžitelnosti II skupiny 4 přes 500 do 1 000 m3</t>
  </si>
  <si>
    <t>https://podminky.urs.cz/item/CS_URS_2021_02/132354205</t>
  </si>
  <si>
    <t>F03 * 0,20</t>
  </si>
  <si>
    <t>151101101</t>
  </si>
  <si>
    <t>Zřízení příložného pažení a rozepření stěn rýh hl do 2 m</t>
  </si>
  <si>
    <t>295297060</t>
  </si>
  <si>
    <t>Zřízení pažení a rozepření stěn rýh pro podzemní vedení příložné pro jakoukoliv mezerovitost, hloubky do 2 m</t>
  </si>
  <si>
    <t>https://podminky.urs.cz/item/CS_URS_2021_02/151101101</t>
  </si>
  <si>
    <t xml:space="preserve">"z výpočtu výměr"            366,60</t>
  </si>
  <si>
    <t>151101102</t>
  </si>
  <si>
    <t>Zřízení příložného pažení a rozepření stěn rýh hl přes 2 do 4 m</t>
  </si>
  <si>
    <t>-1951443368</t>
  </si>
  <si>
    <t>Zřízení pažení a rozepření stěn rýh pro podzemní vedení příložné pro jakoukoliv mezerovitost, hloubky přes 2 do 4 m</t>
  </si>
  <si>
    <t>https://podminky.urs.cz/item/CS_URS_2021_02/151101102</t>
  </si>
  <si>
    <t xml:space="preserve">"z výpočtu výměr"            890,20</t>
  </si>
  <si>
    <t>151101111</t>
  </si>
  <si>
    <t>Odstranění příložného pažení a rozepření stěn rýh hl do 2 m</t>
  </si>
  <si>
    <t>1109040742</t>
  </si>
  <si>
    <t>Odstranění pažení a rozepření stěn rýh pro podzemní vedení s uložením materiálu na vzdálenost do 3 m od kraje výkopu příložné, hloubky do 2 m</t>
  </si>
  <si>
    <t>https://podminky.urs.cz/item/CS_URS_2021_02/151101111</t>
  </si>
  <si>
    <t>151101112</t>
  </si>
  <si>
    <t>Odstranění příložného pažení a rozepření stěn rýh hl přes 2 do 4 m</t>
  </si>
  <si>
    <t>199920308</t>
  </si>
  <si>
    <t>Odstranění pažení a rozepření stěn rýh pro podzemní vedení s uložením materiálu na vzdálenost do 3 m od kraje výkopu příložné, hloubky přes 2 do 4 m</t>
  </si>
  <si>
    <t>https://podminky.urs.cz/item/CS_URS_2021_02/151101112</t>
  </si>
  <si>
    <t>151101201</t>
  </si>
  <si>
    <t>Zřízení příložného pažení stěn výkopu hl do 4 m</t>
  </si>
  <si>
    <t>477409551</t>
  </si>
  <si>
    <t>Zřízení pažení stěn výkopu bez rozepření nebo vzepření příložné, hloubky do 4 m</t>
  </si>
  <si>
    <t>https://podminky.urs.cz/item/CS_URS_2021_02/151101201</t>
  </si>
  <si>
    <t xml:space="preserve">"z výpočtu výměr"                    184,80</t>
  </si>
  <si>
    <t>151101211</t>
  </si>
  <si>
    <t>Odstranění příložného pažení stěn hl do 4 m</t>
  </si>
  <si>
    <t>-889239859</t>
  </si>
  <si>
    <t>Odstranění pažení stěn výkopu bez rozepření nebo vzepření s uložením pažin na vzdálenost do 3 m od okraje výkopu příložné, hloubky do 4 m</t>
  </si>
  <si>
    <t>https://podminky.urs.cz/item/CS_URS_2021_02/151101211</t>
  </si>
  <si>
    <t>151101301</t>
  </si>
  <si>
    <t>Zřízení rozepření stěn při pažení příložném hl do 4 m</t>
  </si>
  <si>
    <t>-5073535</t>
  </si>
  <si>
    <t>Zřízení rozepření zapažených stěn výkopů s potřebným přepažováním při pažení příložném, hloubky do 4 m</t>
  </si>
  <si>
    <t>https://podminky.urs.cz/item/CS_URS_2021_02/151101301</t>
  </si>
  <si>
    <t>151101311</t>
  </si>
  <si>
    <t>Odstranění rozepření stěn při pažení příložném hl do 4 m</t>
  </si>
  <si>
    <t>2022221624</t>
  </si>
  <si>
    <t>Odstranění rozepření stěn výkopů s uložením materiálu na vzdálenost do 3 m od okraje výkopu pažení příložného, hloubky do 4 m</t>
  </si>
  <si>
    <t>https://podminky.urs.cz/item/CS_URS_2021_02/151101311</t>
  </si>
  <si>
    <t>-803810596</t>
  </si>
  <si>
    <t>(F01 + F02 + F03) * 0,80</t>
  </si>
  <si>
    <t>916630372</t>
  </si>
  <si>
    <t>(F01 + F02 + F03) * 0,20</t>
  </si>
  <si>
    <t>1971838751</t>
  </si>
  <si>
    <t>(F01 + F02 + F03) * 2,0 "t/m3"</t>
  </si>
  <si>
    <t>171251201</t>
  </si>
  <si>
    <t>Uložení sypaniny na skládky nebo meziskládky</t>
  </si>
  <si>
    <t>642570831</t>
  </si>
  <si>
    <t>Uložení sypaniny na skládky nebo meziskládky bez hutnění s upravením uložené sypaniny do předepsaného tvaru</t>
  </si>
  <si>
    <t>https://podminky.urs.cz/item/CS_URS_2021_02/171251201</t>
  </si>
  <si>
    <t>F01 + F02 + F03</t>
  </si>
  <si>
    <t>2016395113</t>
  </si>
  <si>
    <t xml:space="preserve">zásyp štěrkodrtí  fr. 0/63</t>
  </si>
  <si>
    <t xml:space="preserve">"z výpočtu výměr"                395,40</t>
  </si>
  <si>
    <t>Mezisoučet</t>
  </si>
  <si>
    <t>zásyp betonovým recyklátem</t>
  </si>
  <si>
    <t xml:space="preserve">"z výpočtu výměr"                8,90</t>
  </si>
  <si>
    <t>F04</t>
  </si>
  <si>
    <t>58344197</t>
  </si>
  <si>
    <t>štěrkodrť frakce 0/63</t>
  </si>
  <si>
    <t>702529905</t>
  </si>
  <si>
    <t>https://podminky.urs.cz/item/CS_URS_2021_02/58344197</t>
  </si>
  <si>
    <t>F04_1 * 1,01 * 1,70 "t/m3"</t>
  </si>
  <si>
    <t>58981122</t>
  </si>
  <si>
    <t>recyklát betonový frakce 0/32</t>
  </si>
  <si>
    <t>-1057830141</t>
  </si>
  <si>
    <t>https://podminky.urs.cz/item/CS_URS_2021_02/58981122</t>
  </si>
  <si>
    <t>F04_2 * 1,01 * 1,90 "t/m3"</t>
  </si>
  <si>
    <t>2026034901</t>
  </si>
  <si>
    <t xml:space="preserve">"z výpočtu výměr"                233,10</t>
  </si>
  <si>
    <t>58337302</t>
  </si>
  <si>
    <t>štěrkopísek frakce 0/16</t>
  </si>
  <si>
    <t>1208081675</t>
  </si>
  <si>
    <t>https://podminky.urs.cz/item/CS_URS_2021_02/58337302</t>
  </si>
  <si>
    <t>F05 * 1,01 * 1,70 "t/m3"</t>
  </si>
  <si>
    <t>181311103</t>
  </si>
  <si>
    <t>Rozprostření ornice tl vrstvy do 200 mm v rovině nebo ve svahu do 1:5 ručně</t>
  </si>
  <si>
    <t>601590087</t>
  </si>
  <si>
    <t>Rozprostření a urovnání ornice v rovině nebo ve svahu sklonu do 1:5 ručně při souvislé ploše, tl. vrstvy do 200 mm</t>
  </si>
  <si>
    <t>https://podminky.urs.cz/item/CS_URS_2021_02/181311103</t>
  </si>
  <si>
    <t>2108367290</t>
  </si>
  <si>
    <t xml:space="preserve">"z výpočtu výměr"                  41,45</t>
  </si>
  <si>
    <t>F06</t>
  </si>
  <si>
    <t>452323141</t>
  </si>
  <si>
    <t>Podkladní bloky ze ŽB tř. C 16/20 otevřený výkop</t>
  </si>
  <si>
    <t>-951347918</t>
  </si>
  <si>
    <t>Podkladní a zajišťovací konstrukce z betonu železového v otevřeném výkopu bloky pro potrubí z betonu tř. C 16/20</t>
  </si>
  <si>
    <t>https://podminky.urs.cz/item/CS_URS_2021_02/452323141</t>
  </si>
  <si>
    <t xml:space="preserve">"blok  OS1"          9 * 0,05 "m3/ks"</t>
  </si>
  <si>
    <t xml:space="preserve">"blok  OS2"          1 * 2,50 "m3/ks"</t>
  </si>
  <si>
    <t xml:space="preserve">"blok  OS3"          1 * 2,50 "m3/ks"</t>
  </si>
  <si>
    <t>452353101</t>
  </si>
  <si>
    <t>Bednění podkladních bloků otevřený výkop</t>
  </si>
  <si>
    <t>627839577</t>
  </si>
  <si>
    <t>Bednění podkladních a zajišťovacích konstrukcí v otevřeném výkopu bloků pro potrubí</t>
  </si>
  <si>
    <t>https://podminky.urs.cz/item/CS_URS_2021_02/452353101</t>
  </si>
  <si>
    <t>452368211</t>
  </si>
  <si>
    <t>Výztuž podkladních desek nebo bloků nebo pražců otevřený výkop ze svařovaných sítí Kari</t>
  </si>
  <si>
    <t>1702359426</t>
  </si>
  <si>
    <t>Výztuž podkladních desek, bloků nebo pražců v otevřeném výkopu ze svařovaných sítí typu Kari</t>
  </si>
  <si>
    <t>https://podminky.urs.cz/item/CS_URS_2021_02/452368211</t>
  </si>
  <si>
    <t>-1384103007</t>
  </si>
  <si>
    <t>z výpočtu výměr</t>
  </si>
  <si>
    <t xml:space="preserve">"chodník - zámková dlažba"                  4,60</t>
  </si>
  <si>
    <t>564861111</t>
  </si>
  <si>
    <t>Podklad ze štěrkodrtě ŠD tl 200 mm</t>
  </si>
  <si>
    <t>-1603499471</t>
  </si>
  <si>
    <t>Podklad ze štěrkodrti ŠD s rozprostřením a zhutněním, po zhutnění tl. 200 mm</t>
  </si>
  <si>
    <t>https://podminky.urs.cz/item/CS_URS_2021_02/564861111</t>
  </si>
  <si>
    <t xml:space="preserve">"asfaltová vozovka"             11,30</t>
  </si>
  <si>
    <t xml:space="preserve">"chodník - kostky"                  4,30</t>
  </si>
  <si>
    <t>1499564813</t>
  </si>
  <si>
    <t>z výpočtu výměr - provizorní celková tl. 350 mm</t>
  </si>
  <si>
    <t xml:space="preserve">"asfaltová vozovka"             432,90</t>
  </si>
  <si>
    <t xml:space="preserve">"NZ"                                               36,0</t>
  </si>
  <si>
    <t>1434751137</t>
  </si>
  <si>
    <t>564952111</t>
  </si>
  <si>
    <t>Podklad z mechanicky zpevněného kameniva MZK tl 150 mm</t>
  </si>
  <si>
    <t>2077346970</t>
  </si>
  <si>
    <t>Podklad z mechanicky zpevněného kameniva MZK (minerální beton) s rozprostřením a s hutněním, po zhutnění tl. 150 mm</t>
  </si>
  <si>
    <t>https://podminky.urs.cz/item/CS_URS_2021_02/564952111</t>
  </si>
  <si>
    <t xml:space="preserve">"z výpočtu výměr"             4,60</t>
  </si>
  <si>
    <t>564962111</t>
  </si>
  <si>
    <t>Podklad z mechanicky zpevněného kameniva MZK tl 200 mm</t>
  </si>
  <si>
    <t>-1603763592</t>
  </si>
  <si>
    <t>Podklad z mechanicky zpevněného kameniva MZK (minerální beton) s rozprostřením a s hutněním, po zhutnění tl. 200 mm</t>
  </si>
  <si>
    <t>https://podminky.urs.cz/item/CS_URS_2021_02/564962111</t>
  </si>
  <si>
    <t xml:space="preserve">"z výpočtu výměr"               4,30</t>
  </si>
  <si>
    <t>340472061</t>
  </si>
  <si>
    <t xml:space="preserve">z výpočtu výměr </t>
  </si>
  <si>
    <t xml:space="preserve">"asfaltová vozovka"                    432,90</t>
  </si>
  <si>
    <t xml:space="preserve">"NZ - provizorní úprava"           36,0 * 2</t>
  </si>
  <si>
    <t>567121114</t>
  </si>
  <si>
    <t>Podklad ze směsi stmelené cementem SC C 3/4 (SC I) tl 150 mm</t>
  </si>
  <si>
    <t>-1429401876</t>
  </si>
  <si>
    <t>Podklad ze směsi stmelené cementem SC bez dilatačních spár, s rozprostřením a zhutněním SC C 3/4 (SC I), po zhutnění tl. 150 mm</t>
  </si>
  <si>
    <t>https://podminky.urs.cz/item/CS_URS_2021_02/567121114</t>
  </si>
  <si>
    <t xml:space="preserve">"z výpočtu výměr"                15,10</t>
  </si>
  <si>
    <t>-380573098</t>
  </si>
  <si>
    <t xml:space="preserve">"z výpočtu výměr"              15,10</t>
  </si>
  <si>
    <t>328519601</t>
  </si>
  <si>
    <t xml:space="preserve">"z výpočtu výměr"                18,90 * 2</t>
  </si>
  <si>
    <t>577134111</t>
  </si>
  <si>
    <t>Asfaltový beton vrstva obrusná ACO 11+ (ABS) tř. I tl 40 mm š do 3 m z nemodifikovaného asfaltu</t>
  </si>
  <si>
    <t>1158384447</t>
  </si>
  <si>
    <t>Asfaltový beton vrstva obrusná ACO 11 (ABS) s rozprostřením a se zhutněním z nemodifikovaného asfaltu v pruhu šířky do 3 m tř. I, po zhutnění tl. 40 mm</t>
  </si>
  <si>
    <t>https://podminky.urs.cz/item/CS_URS_2021_02/577134111</t>
  </si>
  <si>
    <t xml:space="preserve">"z výpočtu výměr"              18,90</t>
  </si>
  <si>
    <t>577144111</t>
  </si>
  <si>
    <t>Asfaltový beton vrstva obrusná ACO 11 (ABS) tř. I tl 50 mm š do 3 m z nemodifikovaného asfaltu</t>
  </si>
  <si>
    <t>-1340984646</t>
  </si>
  <si>
    <t>Asfaltový beton vrstva obrusná ACO 11 (ABS) s rozprostřením a se zhutněním z nemodifikovaného asfaltu v pruhu šířky do 3 m tř. I, po zhutnění tl. 50 mm</t>
  </si>
  <si>
    <t>577155112</t>
  </si>
  <si>
    <t>Asfaltový beton vrstva ložní ACL 16+ (ABH) tl 60 mm š do 3 m z nemodifikovaného asfaltu</t>
  </si>
  <si>
    <t>-240547157</t>
  </si>
  <si>
    <t>Asfaltový beton vrstva ložní ACL 16 (ABH) s rozprostřením a zhutněním z nemodifikovaného asfaltu v pruhu šířky do 3 m, po zhutnění tl. 60 mm</t>
  </si>
  <si>
    <t>https://podminky.urs.cz/item/CS_URS_2021_02/577155112</t>
  </si>
  <si>
    <t xml:space="preserve">"z výpočtu výměr"            18,90</t>
  </si>
  <si>
    <t>591211111</t>
  </si>
  <si>
    <t>Kladení dlažby z kostek drobných z kamene do lože z kameniva těženého tl 50 mm</t>
  </si>
  <si>
    <t>-1990157675</t>
  </si>
  <si>
    <t>Kladení dlažby z kostek s provedením lože do tl. 50 mm, s vyplněním spár, s dvojím beraněním a se smetením přebytečného materiálu na krajnici drobných z kamene, do lože z kameniva těženého</t>
  </si>
  <si>
    <t>https://podminky.urs.cz/item/CS_URS_2021_02/591211111</t>
  </si>
  <si>
    <t>596212210</t>
  </si>
  <si>
    <t>Kladení zámkové dlažby pozemních komunikací tl 80 mm skupiny A pl do 50 m2</t>
  </si>
  <si>
    <t>-411880304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</si>
  <si>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</si>
  <si>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https://podminky.urs.cz/item/CS_URS_2021_02/596212210</t>
  </si>
  <si>
    <t>851241131</t>
  </si>
  <si>
    <t>Montáž potrubí z trub litinových hrdlových s integrovaným těsněním otevřený výkop DN 80</t>
  </si>
  <si>
    <t>-1878479455</t>
  </si>
  <si>
    <t>Montáž potrubí z trub litinových tlakových hrdlových v otevřeném výkopu s integrovaným těsněním DN 80</t>
  </si>
  <si>
    <t>https://podminky.urs.cz/item/CS_URS_2021_02/851241131</t>
  </si>
  <si>
    <t xml:space="preserve">"řad A3 - 1.část"                     2,0</t>
  </si>
  <si>
    <t xml:space="preserve">"řad A4"                                  39,0</t>
  </si>
  <si>
    <t xml:space="preserve">"řad A5"                                  25,0</t>
  </si>
  <si>
    <t>552 4901 R</t>
  </si>
  <si>
    <t xml:space="preserve">Trouby z tvárné litiny hrdlové s jištěnými spoji a těžkou ochranou  DN 80 mm</t>
  </si>
  <si>
    <t>472790084</t>
  </si>
  <si>
    <t>potrubí z tvárné litiny PN 10, DN 80</t>
  </si>
  <si>
    <t>s hrdlovými jištěnými (zámkovými) spoji, s těžkou ochranou</t>
  </si>
  <si>
    <t>vč. ochranných manžet, těsnících a zámkových kroužků</t>
  </si>
  <si>
    <t xml:space="preserve">"A2 "        2,0</t>
  </si>
  <si>
    <t xml:space="preserve">"A4 "       39,0</t>
  </si>
  <si>
    <t xml:space="preserve">"A5 "       25,0</t>
  </si>
  <si>
    <t>66*1,01 'Přepočtené koeficientem množství</t>
  </si>
  <si>
    <t>851351131</t>
  </si>
  <si>
    <t>Montáž potrubí z trub litinových hrdlových s integrovaným těsněním otevřený výkop DN 200</t>
  </si>
  <si>
    <t>-1772674641</t>
  </si>
  <si>
    <t>Montáž potrubí z trub litinových tlakových hrdlových v otevřeném výkopu s integrovaným těsněním DN 200</t>
  </si>
  <si>
    <t>https://podminky.urs.cz/item/CS_URS_2021_02/851351131</t>
  </si>
  <si>
    <t xml:space="preserve">"řad  A2"        21,0</t>
  </si>
  <si>
    <t>552 4902 R</t>
  </si>
  <si>
    <t xml:space="preserve">Trouby z tvárné litiny hrdlové s jištěnými spoji a těžkou ochranou  DN 200 mm</t>
  </si>
  <si>
    <t>1806792760</t>
  </si>
  <si>
    <t>potrubí z tvárné litiny PN 10</t>
  </si>
  <si>
    <t xml:space="preserve">"DN 200 "        21,0</t>
  </si>
  <si>
    <t>21*1,01 'Přepočtené koeficientem množství</t>
  </si>
  <si>
    <t>851361131</t>
  </si>
  <si>
    <t>Montáž potrubí z trub litinových hrdlových s integrovaným těsněním otevřený výkop DN 250</t>
  </si>
  <si>
    <t>918064577</t>
  </si>
  <si>
    <t>Montáž potrubí z trub litinových tlakových hrdlových v otevřeném výkopu s integrovaným těsněním DN 250</t>
  </si>
  <si>
    <t>https://podminky.urs.cz/item/CS_URS_2021_02/851361131</t>
  </si>
  <si>
    <t xml:space="preserve">"řad A3 - 1.část"                     10,0</t>
  </si>
  <si>
    <t>552 4903 R</t>
  </si>
  <si>
    <t xml:space="preserve">Trouby z tvárné litiny hrdlové s jištěnými spoji a těžkou ochranou  DN 250 mm</t>
  </si>
  <si>
    <t>2080723880</t>
  </si>
  <si>
    <t xml:space="preserve">"DN 250 "        10,0</t>
  </si>
  <si>
    <t>10*1,01 'Přepočtené koeficientem množství</t>
  </si>
  <si>
    <t>851421131</t>
  </si>
  <si>
    <t>Montáž potrubí z trub litinových hrdlových s integrovaným těsněním otevřený výkop DN 500</t>
  </si>
  <si>
    <t>1835964884</t>
  </si>
  <si>
    <t>Montáž potrubí z trub litinových tlakových hrdlových v otevřeném výkopu s integrovaným těsněním DN 500</t>
  </si>
  <si>
    <t>https://podminky.urs.cz/item/CS_URS_2021_02/851421131</t>
  </si>
  <si>
    <t xml:space="preserve">"řad A1"         125,0</t>
  </si>
  <si>
    <t>552 4904 R</t>
  </si>
  <si>
    <t xml:space="preserve">Trouby z tvárné litiny hrdlové s jištěnými spoji a těžkou ochranou  DN 500 mm</t>
  </si>
  <si>
    <t>-197292014</t>
  </si>
  <si>
    <t>potrubí z tvárné litiny</t>
  </si>
  <si>
    <t xml:space="preserve">vnější  "těžkou" povrchovou úpravou, min.tl. litiny 7,2 mm</t>
  </si>
  <si>
    <t xml:space="preserve">"DN 500 "         125,0</t>
  </si>
  <si>
    <t>125*1,01 'Přepočtené koeficientem množství</t>
  </si>
  <si>
    <t>852242122</t>
  </si>
  <si>
    <t>Montáž potrubí z trub litinových tlakových přírubových délky do 1 m otevřený výkop DN 80</t>
  </si>
  <si>
    <t>299839946</t>
  </si>
  <si>
    <t>Montáž potrubí z trub litinových tlakových přírubových abnormálních délek, jednotlivě do 1 m v otevřeném výkopu, kanálu nebo v šachtě DN 80</t>
  </si>
  <si>
    <t>https://podminky.urs.cz/item/CS_URS_2021_02/852242122</t>
  </si>
  <si>
    <t xml:space="preserve">"A1"    3 + 1</t>
  </si>
  <si>
    <t xml:space="preserve">"A2"    3 + 3</t>
  </si>
  <si>
    <t xml:space="preserve">"A3"    1</t>
  </si>
  <si>
    <t xml:space="preserve">"A4"    1 + 1</t>
  </si>
  <si>
    <t xml:space="preserve">"A5"    1 + 1</t>
  </si>
  <si>
    <t>55253235</t>
  </si>
  <si>
    <t xml:space="preserve">trouba přírubová litinová vodovodní  PN10/16 DN 80 dl 200mm</t>
  </si>
  <si>
    <t>-1095850859</t>
  </si>
  <si>
    <t>https://podminky.urs.cz/item/CS_URS_2021_02/55253235</t>
  </si>
  <si>
    <t>8*1,01 'Přepočtené koeficientem množství</t>
  </si>
  <si>
    <t>55253241</t>
  </si>
  <si>
    <t xml:space="preserve">trouba přírubová litinová vodovodní  PN10/16 DN 80 dl 500mm</t>
  </si>
  <si>
    <t>703618779</t>
  </si>
  <si>
    <t>https://podminky.urs.cz/item/CS_URS_2021_02/55253241</t>
  </si>
  <si>
    <t>1*1,01 'Přepočtené koeficientem množství</t>
  </si>
  <si>
    <t>55253243</t>
  </si>
  <si>
    <t xml:space="preserve">trouba přírubová litinová vodovodní  PN10/16 DN 80 dl 600mm</t>
  </si>
  <si>
    <t>1554908035</t>
  </si>
  <si>
    <t>https://podminky.urs.cz/item/CS_URS_2021_02/55253243</t>
  </si>
  <si>
    <t>55253244</t>
  </si>
  <si>
    <t xml:space="preserve">trouba přírubová litinová vodovodní  PN10/16 DN 80 dl 700mm</t>
  </si>
  <si>
    <t>-1359635477</t>
  </si>
  <si>
    <t>https://podminky.urs.cz/item/CS_URS_2021_02/55253244</t>
  </si>
  <si>
    <t>55253246</t>
  </si>
  <si>
    <t xml:space="preserve">trouba přírubová litinová vodovodní  PN10/16 DN 80 dl 900mm</t>
  </si>
  <si>
    <t>-333715226</t>
  </si>
  <si>
    <t>https://podminky.urs.cz/item/CS_URS_2021_02/55253246</t>
  </si>
  <si>
    <t>55253247</t>
  </si>
  <si>
    <t xml:space="preserve">trouba přírubová litinová vodovodní  PN10/16 DN 80 dl 1000mm</t>
  </si>
  <si>
    <t>105607480</t>
  </si>
  <si>
    <t>https://podminky.urs.cz/item/CS_URS_2021_02/55253247</t>
  </si>
  <si>
    <t>3*1,01 'Přepočtené koeficientem množství</t>
  </si>
  <si>
    <t>852422122</t>
  </si>
  <si>
    <t>Montáž potrubí z trub litinových tlakových přírubových délky do 1 m otevřený výkop DN 500</t>
  </si>
  <si>
    <t>1215054399</t>
  </si>
  <si>
    <t>Montáž potrubí z trub litinových tlakových přírubových abnormálních délek, jednotlivě do 1 m v otevřeném výkopu, kanálu nebo v šachtě DN 500</t>
  </si>
  <si>
    <t>https://podminky.urs.cz/item/CS_URS_2021_02/852422122</t>
  </si>
  <si>
    <t xml:space="preserve">"A1"    3 </t>
  </si>
  <si>
    <t>55253366</t>
  </si>
  <si>
    <t xml:space="preserve">trouba přírubová litinová vodovodní  PN10 DN 500 dl 1000mm</t>
  </si>
  <si>
    <t>893438978</t>
  </si>
  <si>
    <t>https://podminky.urs.cz/item/CS_URS_2021_02/55253366</t>
  </si>
  <si>
    <t>857241131</t>
  </si>
  <si>
    <t>Montáž litinových tvarovek jednoosých hrdlových otevřený výkop s integrovaným těsněním DN 80</t>
  </si>
  <si>
    <t>-2077631599</t>
  </si>
  <si>
    <t>Montáž litinových tvarovek na potrubí litinovém tlakovém jednoosých na potrubí z trub hrdlových v otevřeném výkopu, kanálu nebo v šachtě s integrovaným těsněním DN 80</t>
  </si>
  <si>
    <t>https://podminky.urs.cz/item/CS_URS_2021_02/857241131</t>
  </si>
  <si>
    <t xml:space="preserve">"A1 - TZ"            8 + 4</t>
  </si>
  <si>
    <t xml:space="preserve">"A1 NZ - TZ"     6 + 4</t>
  </si>
  <si>
    <t xml:space="preserve">"A2 - TZ"           6 + 4</t>
  </si>
  <si>
    <t xml:space="preserve">"A3 - TZ"           6 + 4</t>
  </si>
  <si>
    <t>HWL.854509000016</t>
  </si>
  <si>
    <t>TVAROVKA S2000 OBLOUK 45° 90</t>
  </si>
  <si>
    <t>-1610353082</t>
  </si>
  <si>
    <t>8 + 6 + 6 + 6</t>
  </si>
  <si>
    <t>26*1,01 'Přepočtené koeficientem množství</t>
  </si>
  <si>
    <t>HWL.853509000016</t>
  </si>
  <si>
    <t>TVAROVKA S2000 OBLOUK 90° 90</t>
  </si>
  <si>
    <t>1214691630</t>
  </si>
  <si>
    <t>4 + 4 + 4 + 4</t>
  </si>
  <si>
    <t>16*1,01 'Přepočtené koeficientem množství</t>
  </si>
  <si>
    <t>857242122</t>
  </si>
  <si>
    <t>Montáž litinových tvarovek jednoosých přírubových otevřený výkop do DN 80</t>
  </si>
  <si>
    <t>-252694349</t>
  </si>
  <si>
    <t>Montáž litinových tvarovek na potrubí litinovém tlakovém jednoosých na potrubí z trub přírubových v otevřeném výkopu, kanálu nebo v šachtě DN 80</t>
  </si>
  <si>
    <t>https://podminky.urs.cz/item/CS_URS_2021_02/857242122</t>
  </si>
  <si>
    <t xml:space="preserve">tvarovky  DN 50</t>
  </si>
  <si>
    <t xml:space="preserve">"A1 - NZ"    7</t>
  </si>
  <si>
    <t xml:space="preserve">"A3"             1</t>
  </si>
  <si>
    <t xml:space="preserve">"A4"            2 + 2 + 1</t>
  </si>
  <si>
    <t xml:space="preserve">"A5"            3 + 3 + 1</t>
  </si>
  <si>
    <t xml:space="preserve">tvarovky  DN 80</t>
  </si>
  <si>
    <t xml:space="preserve">"A1"    3 + 2 + 2</t>
  </si>
  <si>
    <t xml:space="preserve">"A2"    3 + 2</t>
  </si>
  <si>
    <t xml:space="preserve">"A3"    3 + 4</t>
  </si>
  <si>
    <t xml:space="preserve">"A4"    3 + 1</t>
  </si>
  <si>
    <t xml:space="preserve">"A5"    2 + 1</t>
  </si>
  <si>
    <t>55254047</t>
  </si>
  <si>
    <t>koleno 90° s patkou přírubové litinové vodovodní N-kus PN10/40 DN 80</t>
  </si>
  <si>
    <t>-277864</t>
  </si>
  <si>
    <t>https://podminky.urs.cz/item/CS_URS_2021_02/55254047</t>
  </si>
  <si>
    <t>3 + 3 + 1 + 1 + 1</t>
  </si>
  <si>
    <t>9*1,01 'Přepočtené koeficientem množství</t>
  </si>
  <si>
    <t>55253660</t>
  </si>
  <si>
    <t>příruba zaslepovací litinová vodovodní PN10/40 X-kus DN 80</t>
  </si>
  <si>
    <t>-792395667</t>
  </si>
  <si>
    <t>https://podminky.urs.cz/item/CS_URS_2021_02/55253660</t>
  </si>
  <si>
    <t>1 + 2 + 1 + 1</t>
  </si>
  <si>
    <t>5*1,01 'Přepočtené koeficientem množství</t>
  </si>
  <si>
    <t>55253658</t>
  </si>
  <si>
    <t>příruba zaslepovací X z tvárné litiny práškový epoxid tl 250µm DN 50</t>
  </si>
  <si>
    <t>-807308098</t>
  </si>
  <si>
    <t>https://podminky.urs.cz/item/CS_URS_2021_02/55253658</t>
  </si>
  <si>
    <t>7 + 2 + 3</t>
  </si>
  <si>
    <t>12*1,01 'Přepočtené koeficientem množství</t>
  </si>
  <si>
    <t>552 4905 R</t>
  </si>
  <si>
    <t xml:space="preserve">tvarovka vodovodní hrdlová s přírubou E (EU) -  se zámkovým spojem DN 80 dl 130mm</t>
  </si>
  <si>
    <t>1767275603</t>
  </si>
  <si>
    <t>1 + 2 + 1</t>
  </si>
  <si>
    <t>4*1,01 'Přepočtené koeficientem množství</t>
  </si>
  <si>
    <t>HWL.810005000216</t>
  </si>
  <si>
    <t>PŘÍRUBA VNITŘNÍ ZÁVIT 50-2"</t>
  </si>
  <si>
    <t>-1518687790</t>
  </si>
  <si>
    <t>2 + 3</t>
  </si>
  <si>
    <t>HWL.40008009016</t>
  </si>
  <si>
    <t>SPECIÁLNÍ PŘÍRUBA S2000 80/90 s jištěním proti posunu</t>
  </si>
  <si>
    <t>-1729862549</t>
  </si>
  <si>
    <t>PŘÍRUBA S2000 80/90</t>
  </si>
  <si>
    <t xml:space="preserve">"TZK"          2 + 2 + 2 + 2</t>
  </si>
  <si>
    <t>HWL.40005006316</t>
  </si>
  <si>
    <t>SPECIÁLNÍ PŘÍRUBA S2000 50/63 s jištěním proti posunu</t>
  </si>
  <si>
    <t>742718567</t>
  </si>
  <si>
    <t>PŘÍRUBA S2000 50/63</t>
  </si>
  <si>
    <t>1 + 1 + 1</t>
  </si>
  <si>
    <t>857243131</t>
  </si>
  <si>
    <t>Montáž litinových tvarovek odbočných hrdlových otevřený výkop s integrovaným těsněním DN 80</t>
  </si>
  <si>
    <t>1715272882</t>
  </si>
  <si>
    <t>Montáž litinových tvarovek na potrubí litinovém tlakovém odbočných na potrubí z trub hrdlových v otevřeném výkopu, kanálu nebo v šachtě s integrovaným těsněním DN 80</t>
  </si>
  <si>
    <t>https://podminky.urs.cz/item/CS_URS_2021_02/857243131</t>
  </si>
  <si>
    <t xml:space="preserve">"A4"            3</t>
  </si>
  <si>
    <t xml:space="preserve">"A5"            3 </t>
  </si>
  <si>
    <t>55253740</t>
  </si>
  <si>
    <t>tvarovka hrdlová s přírubovou odbočkou z tvárné litiny,práškový epoxid tl 250µm MMA-kus DN 80/80</t>
  </si>
  <si>
    <t>-289655700</t>
  </si>
  <si>
    <t>https://podminky.urs.cz/item/CS_URS_2021_02/55253740</t>
  </si>
  <si>
    <t>55253738</t>
  </si>
  <si>
    <t>tvarovka hrdlová s přírubovou odbočkou z tvárné litiny,práškový epoxid tl 250µm MMA-kus DN 80/50</t>
  </si>
  <si>
    <t>-909070743</t>
  </si>
  <si>
    <t>https://podminky.urs.cz/item/CS_URS_2021_02/55253738</t>
  </si>
  <si>
    <t>857261131</t>
  </si>
  <si>
    <t>Montáž litinových tvarovek jednoosých hrdlových otevřený výkop s integrovaným těsněním DN 100</t>
  </si>
  <si>
    <t>-1616178535</t>
  </si>
  <si>
    <t>Montáž litinových tvarovek na potrubí litinovém tlakovém jednoosých na potrubí z trub hrdlových v otevřeném výkopu, kanálu nebo v šachtě s integrovaným těsněním DN 100</t>
  </si>
  <si>
    <t>https://podminky.urs.cz/item/CS_URS_2021_02/857261131</t>
  </si>
  <si>
    <t xml:space="preserve">"A2"       1 + 1</t>
  </si>
  <si>
    <t>552 4906 R</t>
  </si>
  <si>
    <t>přesuvka hrdlová litinová práškový epoxid tl 250µm se zámkovým spojem U-kus DN 100</t>
  </si>
  <si>
    <t>112520658</t>
  </si>
  <si>
    <t>55253647</t>
  </si>
  <si>
    <t xml:space="preserve">přesuvka hrdlová litinová práškový epoxid tl 250µm  U-kus DN 100</t>
  </si>
  <si>
    <t>1753043365</t>
  </si>
  <si>
    <t>přesuvka hrdlová litinová práškový epoxid tl 250µm se šroubovým spojem U-kus DN 100</t>
  </si>
  <si>
    <t>https://podminky.urs.cz/item/CS_URS_2021_02/55253647</t>
  </si>
  <si>
    <t>857262122</t>
  </si>
  <si>
    <t>Montáž litinových tvarovek jednoosých přírubových otevřený výkop DN 100</t>
  </si>
  <si>
    <t>1110859258</t>
  </si>
  <si>
    <t>Montáž litinových tvarovek na potrubí litinovém tlakovém jednoosých na potrubí z trub přírubových v otevřeném výkopu, kanálu nebo v šachtě DN 100</t>
  </si>
  <si>
    <t>https://podminky.urs.cz/item/CS_URS_2021_02/857262122</t>
  </si>
  <si>
    <t xml:space="preserve">"A2"       1 + 2</t>
  </si>
  <si>
    <t>55253661</t>
  </si>
  <si>
    <t>příruba zaslepovací litinová vodovodní PN10/16 X-kus DN 100</t>
  </si>
  <si>
    <t>6761899</t>
  </si>
  <si>
    <t>https://podminky.urs.cz/item/CS_URS_2021_02/55253661</t>
  </si>
  <si>
    <t>857264122</t>
  </si>
  <si>
    <t>Montáž litinových tvarovek odbočných přírubových otevřený výkop DN 100</t>
  </si>
  <si>
    <t>306316909</t>
  </si>
  <si>
    <t>Montáž litinových tvarovek na potrubí litinovém tlakovém odbočných na potrubí z trub přírubových v otevřeném výkopu, kanálu nebo v šachtě DN 100</t>
  </si>
  <si>
    <t>https://podminky.urs.cz/item/CS_URS_2021_02/857264122</t>
  </si>
  <si>
    <t xml:space="preserve">"A2"       1</t>
  </si>
  <si>
    <t>55253515</t>
  </si>
  <si>
    <t>tvarovka přírubová litinová s přírubovou odbočkou,práškový epoxid tl 250µm T-kus DN 100/80</t>
  </si>
  <si>
    <t>1887751794</t>
  </si>
  <si>
    <t>https://podminky.urs.cz/item/CS_URS_2021_02/55253515</t>
  </si>
  <si>
    <t>857351131</t>
  </si>
  <si>
    <t>Montáž litinových tvarovek jednoosých hrdlových otevřený výkop s integrovaným těsněním DN 200</t>
  </si>
  <si>
    <t>1610104812</t>
  </si>
  <si>
    <t>Montáž litinových tvarovek na potrubí litinovém tlakovém jednoosých na potrubí z trub hrdlových v otevřeném výkopu, kanálu nebo v šachtě s integrovaným těsněním DN 200</t>
  </si>
  <si>
    <t>https://podminky.urs.cz/item/CS_URS_2021_02/857351131</t>
  </si>
  <si>
    <t xml:space="preserve">"A2"    3 + 1 + 1 </t>
  </si>
  <si>
    <t>552 4907 R</t>
  </si>
  <si>
    <t>koleno hrdlové z tvárné litiny,práškový epoxid tl 250µm MMK-kus DN 200-45° se zámky</t>
  </si>
  <si>
    <t>-315806976</t>
  </si>
  <si>
    <t>2*1,01 'Přepočtené koeficientem množství</t>
  </si>
  <si>
    <t>552 4908 R</t>
  </si>
  <si>
    <t>koleno hrdlové z tvárné litiny,práškový epoxid tl 250µm MMK-kus DN 200-11° se zámkovými spoji</t>
  </si>
  <si>
    <t>-2122819588</t>
  </si>
  <si>
    <t>552 4909 R</t>
  </si>
  <si>
    <t>přesuvka hrdlová litinová práškový epoxid tl 250µm se zámkovým spojem U-kus DN 200</t>
  </si>
  <si>
    <t>-1717973580</t>
  </si>
  <si>
    <t>55253650</t>
  </si>
  <si>
    <t xml:space="preserve">přesuvka hrdlová litinová práškový epoxid tl 250µm  U-kus DN 200</t>
  </si>
  <si>
    <t>-1006215462</t>
  </si>
  <si>
    <t>přesuvka hrdlová litinová práškový epoxid tl 250µm se šroubovým spojem U-kus DN 200</t>
  </si>
  <si>
    <t>https://podminky.urs.cz/item/CS_URS_2021_02/55253650</t>
  </si>
  <si>
    <t>857352122</t>
  </si>
  <si>
    <t>Montáž litinových tvarovek jednoosých přírubových otevřený výkop DN 200</t>
  </si>
  <si>
    <t>-1815576021</t>
  </si>
  <si>
    <t>Montáž litinových tvarovek na potrubí litinovém tlakovém jednoosých na potrubí z trub přírubových v otevřeném výkopu, kanálu nebo v šachtě DN 200</t>
  </si>
  <si>
    <t>https://podminky.urs.cz/item/CS_URS_2021_02/857352122</t>
  </si>
  <si>
    <t xml:space="preserve">"A1"    1 </t>
  </si>
  <si>
    <t xml:space="preserve">"A2"    2 + 3 + 1 + 1</t>
  </si>
  <si>
    <t>55253664</t>
  </si>
  <si>
    <t>příruba zaslepovací litinová vodovodní PN10/16 X-kus DN 200</t>
  </si>
  <si>
    <t>-1180209229</t>
  </si>
  <si>
    <t>https://podminky.urs.cz/item/CS_URS_2021_02/55253664</t>
  </si>
  <si>
    <t>1 + 1</t>
  </si>
  <si>
    <t>55253493</t>
  </si>
  <si>
    <t>tvarovka přírubová litinová s hladkým koncem,práškový epoxid tl 250µm F-kus DN 200</t>
  </si>
  <si>
    <t>-1115310974</t>
  </si>
  <si>
    <t>https://podminky.urs.cz/item/CS_URS_2021_02/55253493</t>
  </si>
  <si>
    <t>55254015</t>
  </si>
  <si>
    <t>koleno přírubové z tvárné litiny,práškový epoxid tl 250µm FFK-kus DN 200- 45°</t>
  </si>
  <si>
    <t>651220478</t>
  </si>
  <si>
    <t>https://podminky.urs.cz/item/CS_URS_2021_02/55254015</t>
  </si>
  <si>
    <t>552 4910 R</t>
  </si>
  <si>
    <t>přírubová tvarovka s hrdlem E-kus - se zámkovým spojem DN 200</t>
  </si>
  <si>
    <t>58152343</t>
  </si>
  <si>
    <t>857354122</t>
  </si>
  <si>
    <t>Montáž litinových tvarovek odbočných přírubových otevřený výkop DN 200</t>
  </si>
  <si>
    <t>-1872879626</t>
  </si>
  <si>
    <t>Montáž litinových tvarovek na potrubí litinovém tlakovém odbočných na potrubí z trub přírubových v otevřeném výkopu, kanálu nebo v šachtě DN 200</t>
  </si>
  <si>
    <t>https://podminky.urs.cz/item/CS_URS_2021_02/857354122</t>
  </si>
  <si>
    <t>2 + 1</t>
  </si>
  <si>
    <t>55253532</t>
  </si>
  <si>
    <t>tvarovka přírubová litinová s přírubovou odbočkou,práškový epoxid tl 250µm T-kus DN 200/80</t>
  </si>
  <si>
    <t>693305212</t>
  </si>
  <si>
    <t>https://podminky.urs.cz/item/CS_URS_2021_02/55253532</t>
  </si>
  <si>
    <t>55253533</t>
  </si>
  <si>
    <t>tvarovka přírubová litinová s přírubovou odbočkou,práškový epoxid tl 250µm T-kus DN 200/100</t>
  </si>
  <si>
    <t>-1944980704</t>
  </si>
  <si>
    <t>https://podminky.urs.cz/item/CS_URS_2021_02/55253533</t>
  </si>
  <si>
    <t>857361131</t>
  </si>
  <si>
    <t>Montáž litinových tvarovek jednoosých hrdlových otevřený výkop s integrovaným těsněním DN 250</t>
  </si>
  <si>
    <t>996539907</t>
  </si>
  <si>
    <t>Montáž litinových tvarovek na potrubí litinovém tlakovém jednoosých na potrubí z trub hrdlových v otevřeném výkopu, kanálu nebo v šachtě s integrovaným těsněním DN 250</t>
  </si>
  <si>
    <t>https://podminky.urs.cz/item/CS_URS_2021_02/857361131</t>
  </si>
  <si>
    <t xml:space="preserve">"A3"        1 + 1 + 1 + 1 + 1 + 1</t>
  </si>
  <si>
    <t>552 4911 R</t>
  </si>
  <si>
    <t>koleno hrdlové z tvárné litiny,práškový epoxid tl 250µm MMK-kus DN 250- 11° se zámky</t>
  </si>
  <si>
    <t>-1075748671</t>
  </si>
  <si>
    <t>552 4912 R</t>
  </si>
  <si>
    <t>koleno hrdlové z tvárné litiny,práškový epoxid tl 250µm MMK-kus DN 250- 22° se zámky</t>
  </si>
  <si>
    <t>712379997</t>
  </si>
  <si>
    <t>552 4913 R</t>
  </si>
  <si>
    <t>koleno hrdlové z tvárné litiny,práškový epoxid tl 250µm MMK-kus DN 250- 45° se zámky</t>
  </si>
  <si>
    <t>-1706290978</t>
  </si>
  <si>
    <t>552 4914 R</t>
  </si>
  <si>
    <t>přesuvka hrdlová litinová práškový epoxid tl 250µm se zámkovým spojem U-kus DN 250</t>
  </si>
  <si>
    <t>1173416033</t>
  </si>
  <si>
    <t>55253651</t>
  </si>
  <si>
    <t>přesuvka hrdlová litinová práškový epoxid tl 250µm se šroubovým spojem U-kus DN 250</t>
  </si>
  <si>
    <t>1699475507</t>
  </si>
  <si>
    <t>https://podminky.urs.cz/item/CS_URS_2021_02/55253651</t>
  </si>
  <si>
    <t>857362122</t>
  </si>
  <si>
    <t>Montáž litinových tvarovek jednoosých přírubových otevřený výkop DN 250</t>
  </si>
  <si>
    <t>162436769</t>
  </si>
  <si>
    <t>Montáž litinových tvarovek na potrubí litinovém tlakovém jednoosých na potrubí z trub přírubových v otevřeném výkopu, kanálu nebo v šachtě DN 250</t>
  </si>
  <si>
    <t>https://podminky.urs.cz/item/CS_URS_2021_02/857362122</t>
  </si>
  <si>
    <t xml:space="preserve">"A3"        1 + 1 + 1 + 1 </t>
  </si>
  <si>
    <t>552 4915 R</t>
  </si>
  <si>
    <t xml:space="preserve">přírubová tvarovka s hrdlem E-kus - se zámkovým spojem DN 250 </t>
  </si>
  <si>
    <t>1632082165</t>
  </si>
  <si>
    <t>55253494</t>
  </si>
  <si>
    <t>tvarovka přírubová litinová s hladkým koncem,práškový epoxid tl 250µm F-kus DN 250</t>
  </si>
  <si>
    <t>216307886</t>
  </si>
  <si>
    <t>https://podminky.urs.cz/item/CS_URS_2021_02/55253494</t>
  </si>
  <si>
    <t>55253665</t>
  </si>
  <si>
    <t>příruba zaslepovací X z tvárné litiny práškový epoxid tl 250µm DN 250</t>
  </si>
  <si>
    <t>13321472</t>
  </si>
  <si>
    <t>https://podminky.urs.cz/item/CS_URS_2021_02/55253665</t>
  </si>
  <si>
    <t>552 4917 R</t>
  </si>
  <si>
    <t>příruba zaslepovací z tvárné litiny práškový epoxid tl 250µm XG DN 250 závit 2"</t>
  </si>
  <si>
    <t>1938789198</t>
  </si>
  <si>
    <t>857363131</t>
  </si>
  <si>
    <t>Montáž litinových tvarovek odbočných hrdlových otevřený výkop s integrovaným těsněním DN 250</t>
  </si>
  <si>
    <t>-316521976</t>
  </si>
  <si>
    <t>Montáž litinových tvarovek na potrubí litinovém tlakovém odbočných na potrubí z trub hrdlových v otevřeném výkopu, kanálu nebo v šachtě s integrovaným těsněním DN 250</t>
  </si>
  <si>
    <t>https://podminky.urs.cz/item/CS_URS_2021_02/857363131</t>
  </si>
  <si>
    <t xml:space="preserve">"A3"       1</t>
  </si>
  <si>
    <t>552 4918 R</t>
  </si>
  <si>
    <t>tvarovka hrdlová s přírubovou odbočkou z tvárné litiny,práškový epoxid tl 250µm MMA-kus DN 250/80 se zámky</t>
  </si>
  <si>
    <t>1204770259</t>
  </si>
  <si>
    <t>857372122</t>
  </si>
  <si>
    <t>Montáž litinových tvarovek jednoosých přírubových otevřený výkop DN 300</t>
  </si>
  <si>
    <t>1323586131</t>
  </si>
  <si>
    <t>Montáž litinových tvarovek na potrubí litinovém tlakovém jednoosých na potrubí z trub přírubových v otevřeném výkopu, kanálu nebo v šachtě DN 300</t>
  </si>
  <si>
    <t>https://podminky.urs.cz/item/CS_URS_2021_02/857372122</t>
  </si>
  <si>
    <t xml:space="preserve">"A1 - NZ"      2</t>
  </si>
  <si>
    <t>55254053</t>
  </si>
  <si>
    <t>koleno přírubové z tvárné litiny,práškový epoxid tl 250µm s patkou N-kus DN 300</t>
  </si>
  <si>
    <t>1921038270</t>
  </si>
  <si>
    <t>https://podminky.urs.cz/item/CS_URS_2021_02/55254053</t>
  </si>
  <si>
    <t>857421131</t>
  </si>
  <si>
    <t>Montáž litinových tvarovek jednoosých hrdlových otevřený výkop s integrovaným těsněním DN 500</t>
  </si>
  <si>
    <t>-1703911863</t>
  </si>
  <si>
    <t>Montáž litinových tvarovek na potrubí litinovém tlakovém jednoosých na potrubí z trub hrdlových v otevřeném výkopu, kanálu nebo v šachtě s integrovaným těsněním DN 500</t>
  </si>
  <si>
    <t>https://podminky.urs.cz/item/CS_URS_2021_02/857421131</t>
  </si>
  <si>
    <t xml:space="preserve">"A1"               3 + 2 </t>
  </si>
  <si>
    <t xml:space="preserve">"A1 - NZ"      1</t>
  </si>
  <si>
    <t>552 4919 R</t>
  </si>
  <si>
    <t>koleno hrdlové z tvárné litiny,práškový epoxid tl 250µm MMK-kus DN 500- 11° se zámky</t>
  </si>
  <si>
    <t>26026274</t>
  </si>
  <si>
    <t>552 4920 R</t>
  </si>
  <si>
    <t>přesuvka hrdlová litinová práškový epoxid tl 250µm se zámkovým spojem U-kus DN 500</t>
  </si>
  <si>
    <t>-1555808054</t>
  </si>
  <si>
    <t>857422122</t>
  </si>
  <si>
    <t>Montáž litinových tvarovek jednoosých přírubových otevřený výkop DN 500</t>
  </si>
  <si>
    <t>815456088</t>
  </si>
  <si>
    <t>Montáž litinových tvarovek na potrubí litinovém tlakovém jednoosých na potrubí z trub přírubových v otevřeném výkopu, kanálu nebo v šachtě DN 500</t>
  </si>
  <si>
    <t>https://podminky.urs.cz/item/CS_URS_2021_02/857422122</t>
  </si>
  <si>
    <t xml:space="preserve">"A1"               5 + 1</t>
  </si>
  <si>
    <t xml:space="preserve">"A1 - NZ"      1 + 2</t>
  </si>
  <si>
    <t>552 4921 R</t>
  </si>
  <si>
    <t>přírubová tvarovka s hrdlem E-kus - se zámkovým spojem DN 500</t>
  </si>
  <si>
    <t>-2105395103</t>
  </si>
  <si>
    <t>55253498</t>
  </si>
  <si>
    <t>tvarovka přírubová litinová s hladkým koncem, práškový epoxid tl 250µm F-kus DN 500</t>
  </si>
  <si>
    <t>1519470342</t>
  </si>
  <si>
    <t>https://podminky.urs.cz/item/CS_URS_2021_02/55253498</t>
  </si>
  <si>
    <t>552 4922 R</t>
  </si>
  <si>
    <t>přechod přírubový FFR-kus,práškový epoxid tl 250µm litinový dl 600mm DN 500/300</t>
  </si>
  <si>
    <t>-785284197</t>
  </si>
  <si>
    <t>857423131</t>
  </si>
  <si>
    <t>Montáž litinových tvarovek odbočných hrdlových otevřený výkop s integrovaným těsněním DN 500</t>
  </si>
  <si>
    <t>-2117066128</t>
  </si>
  <si>
    <t>Montáž litinových tvarovek na potrubí litinovém tlakovém odbočných na potrubí z trub hrdlových v otevřeném výkopu, kanálu nebo v šachtě s integrovaným těsněním DN 500</t>
  </si>
  <si>
    <t>https://podminky.urs.cz/item/CS_URS_2021_02/857423131</t>
  </si>
  <si>
    <t xml:space="preserve">"A1"            1</t>
  </si>
  <si>
    <t>552 4923 R</t>
  </si>
  <si>
    <t>tvarovka hrdlová s přírubovou odbočkou z tvárné litiny MMA- kus DN 500/80 se zámky v hrdlech</t>
  </si>
  <si>
    <t>-1286073153</t>
  </si>
  <si>
    <t>857424122</t>
  </si>
  <si>
    <t>Montáž litinových tvarovek odbočných přírubových otevřený výkop DN 500</t>
  </si>
  <si>
    <t>851505971</t>
  </si>
  <si>
    <t>Montáž litinových tvarovek na potrubí litinovém tlakovém odbočných na potrubí z trub přírubových v otevřeném výkopu, kanálu nebo v šachtě DN 500</t>
  </si>
  <si>
    <t>https://podminky.urs.cz/item/CS_URS_2021_02/857424122</t>
  </si>
  <si>
    <t xml:space="preserve">"A1"        4 + 1 + 1</t>
  </si>
  <si>
    <t>552 4924 R</t>
  </si>
  <si>
    <t>tvarovka přírubová litinová s přírubovou odbočkou,práškový epoxid tl 250µm T- kus DN 500/250</t>
  </si>
  <si>
    <t>1410887497</t>
  </si>
  <si>
    <t>552 4925 R</t>
  </si>
  <si>
    <t>tvarovka přírubová litinová s přírubovou odbočkou,práškový epoxid tl 250µm T- kus DN 500/200</t>
  </si>
  <si>
    <t>-699623880</t>
  </si>
  <si>
    <t>552 4926 R</t>
  </si>
  <si>
    <t>tvarovka přírubová litinová s přírubovou odbočkou,práškový epoxid tl 250µm T- kus DN 500/80</t>
  </si>
  <si>
    <t>-1079709876</t>
  </si>
  <si>
    <t>857 4901 R</t>
  </si>
  <si>
    <t xml:space="preserve">Antikorozní ochrana přírubových spojů na potrubí z TLT  DN 500 mm</t>
  </si>
  <si>
    <t>1078513411</t>
  </si>
  <si>
    <t>Antikorozní ochrana přírubových spojů na potrubí z TLT DN 500 mm</t>
  </si>
  <si>
    <t xml:space="preserve">antikorozní ochrana přírubového spoje  DN 500                                                        </t>
  </si>
  <si>
    <t xml:space="preserve">      ochranná termosmrštitelná manžeta (dvouvrstvý pás + vlnitý karton) </t>
  </si>
  <si>
    <t xml:space="preserve">      + uzavírací páska</t>
  </si>
  <si>
    <t xml:space="preserve">      nebo systém Anticor plast (plastická hmota + protikorozní bandáž</t>
  </si>
  <si>
    <t xml:space="preserve">      +mechanická ochrana-páska PVC)</t>
  </si>
  <si>
    <t xml:space="preserve">"kus"            11</t>
  </si>
  <si>
    <t>857 4902 R</t>
  </si>
  <si>
    <t xml:space="preserve">Antikorozní ochrana přírubových spojů na potrubí z TLT  DN 250 mm</t>
  </si>
  <si>
    <t>450048242</t>
  </si>
  <si>
    <t>Antikorozní ochrana přírubových spojů na potrubí z TLT DN 250 mm</t>
  </si>
  <si>
    <t xml:space="preserve">antikorozní ochrana přírubového spoje  DN 250                                                        </t>
  </si>
  <si>
    <t xml:space="preserve">"kus"            3</t>
  </si>
  <si>
    <t>857 4903 R</t>
  </si>
  <si>
    <t xml:space="preserve">Antikorozní ochrana přírubových spojů na potrubí z TLT  DN 200 mm</t>
  </si>
  <si>
    <t>1616654017</t>
  </si>
  <si>
    <t>Antikorozní ochrana přírubových spojů na potrubí z TLT DN 200 mm</t>
  </si>
  <si>
    <t xml:space="preserve">antikorozní ochrana přírubového spoje  DN 200                                                        </t>
  </si>
  <si>
    <t xml:space="preserve">"kus"            12</t>
  </si>
  <si>
    <t>871 4901 R</t>
  </si>
  <si>
    <t>Tvarovky, fitinky, šroubení pro přípojky</t>
  </si>
  <si>
    <t>-1939296846</t>
  </si>
  <si>
    <t>871161211</t>
  </si>
  <si>
    <t>Montáž potrubí z PE100 SDR 11 otevřený výkop svařovaných elektrotvarovkou D 32 x 3,0 mm</t>
  </si>
  <si>
    <t>-1966141066</t>
  </si>
  <si>
    <t>Montáž vodovodního potrubí z plastů v otevřeném výkopu z polyetylenu PE 100 svařovaných elektrotvarovkou SDR 11/PN16 D 32 x 3,0 mm</t>
  </si>
  <si>
    <t>https://podminky.urs.cz/item/CS_URS_2021_02/871161211</t>
  </si>
  <si>
    <t xml:space="preserve">"A4 - TZ"       40,0</t>
  </si>
  <si>
    <t xml:space="preserve">"A4 - NZ"      16,0</t>
  </si>
  <si>
    <t xml:space="preserve">"A5 - TZ"       40,0</t>
  </si>
  <si>
    <t xml:space="preserve">"A5 - NZ"      24,0</t>
  </si>
  <si>
    <t>28613170</t>
  </si>
  <si>
    <t>trubka vodovodní PE100 SDR11 se signalizační vrstvou 32x3,0mm</t>
  </si>
  <si>
    <t>899977603</t>
  </si>
  <si>
    <t>https://podminky.urs.cz/item/CS_URS_2021_02/28613170</t>
  </si>
  <si>
    <t>120*1,015 'Přepočtené koeficientem množství</t>
  </si>
  <si>
    <t>871211211</t>
  </si>
  <si>
    <t>Montáž potrubí z PE100 SDR 11 otevřený výkop svařovaných elektrotvarovkou D 63 x 5,8 mm</t>
  </si>
  <si>
    <t>155921398</t>
  </si>
  <si>
    <t>Montáž vodovodního potrubí z plastů v otevřeném výkopu z polyetylenu PE 100 svařovaných elektrotvarovkou SDR 11/PN16 D 63 x 5,8 mm</t>
  </si>
  <si>
    <t>https://podminky.urs.cz/item/CS_URS_2021_02/871211211</t>
  </si>
  <si>
    <t xml:space="preserve">"A1 - VP"               18,0</t>
  </si>
  <si>
    <t xml:space="preserve">"A3 - NZ"              15,0</t>
  </si>
  <si>
    <t xml:space="preserve">"A4 - VP"              15,0</t>
  </si>
  <si>
    <t xml:space="preserve">"A4 - NZ"              50,0</t>
  </si>
  <si>
    <t xml:space="preserve">"A5 - VP"               42,0</t>
  </si>
  <si>
    <t xml:space="preserve">"A5 - NZ"               35,0</t>
  </si>
  <si>
    <t>28613173</t>
  </si>
  <si>
    <t>trubka vodovodní PE100 SDR11 se signalizační vrstvou 63x5,8mm</t>
  </si>
  <si>
    <t>-193439394</t>
  </si>
  <si>
    <t>https://podminky.urs.cz/item/CS_URS_2021_02/28613173</t>
  </si>
  <si>
    <t>175*1,015 'Přepočtené koeficientem množství</t>
  </si>
  <si>
    <t>871241151</t>
  </si>
  <si>
    <t xml:space="preserve">Montáž potrubí z PE 80 SDR 17 otevřený výkop svařovaných na tupo D 90 </t>
  </si>
  <si>
    <t>-2098758048</t>
  </si>
  <si>
    <t>Montáž vodovodního potrubí z plastů v otevřeném výkopu z polyetylenu PE 100 svařovaných na tupo SDR 17/PN10 D 90 x 5,4 mm</t>
  </si>
  <si>
    <t>https://podminky.urs.cz/item/CS_URS_2021_02/871241151</t>
  </si>
  <si>
    <t xml:space="preserve">"řad A4 - chránička VP"         4,0</t>
  </si>
  <si>
    <t xml:space="preserve">"řad A5 - chránička VP"         4,0</t>
  </si>
  <si>
    <t>286 4901 R</t>
  </si>
  <si>
    <t xml:space="preserve">potrubí HDPE 80  SDR17,6  D 90</t>
  </si>
  <si>
    <t>833049974</t>
  </si>
  <si>
    <t>8*1,015 'Přepočtené koeficientem množství</t>
  </si>
  <si>
    <t>871251151</t>
  </si>
  <si>
    <t xml:space="preserve">Montáž potrubí z PE 80 SDR 17 otevřený výkop svařovaných na tupo D 110 </t>
  </si>
  <si>
    <t>-1242220375</t>
  </si>
  <si>
    <t>Montáž vodovodního potrubí z plastů v otevřeném výkopu z polyetylenu PE 100 svařovaných na tupo SDR 17/PN10 D 110 x 6,6 mm</t>
  </si>
  <si>
    <t>https://podminky.urs.cz/item/CS_URS_2021_02/871251151</t>
  </si>
  <si>
    <t xml:space="preserve">"řad A1 - chránička VP"         14,0</t>
  </si>
  <si>
    <t xml:space="preserve">"řad A5 - chránička VP"         22,0</t>
  </si>
  <si>
    <t>286 4902 R</t>
  </si>
  <si>
    <t xml:space="preserve">potrubí HDPE 80  SDR17,6  D 110</t>
  </si>
  <si>
    <t>-893865816</t>
  </si>
  <si>
    <t>36*1,015 'Přepočtené koeficientem množství</t>
  </si>
  <si>
    <t>871241211</t>
  </si>
  <si>
    <t>Montáž potrubí z PE100 SDR 11 otevřený výkop svařovaných elektrotvarovkou D 90 x 8,2 mm</t>
  </si>
  <si>
    <t>-13568725</t>
  </si>
  <si>
    <t>Montáž vodovodního potrubí z plastů v otevřeném výkopu z polyetylenu PE 100 svařovaných elektrotvarovkou SDR 11/PN16 D 90 x 8,2 mm</t>
  </si>
  <si>
    <t>https://podminky.urs.cz/item/CS_URS_2021_02/871241211</t>
  </si>
  <si>
    <t xml:space="preserve">"A1 - TZ"                  50,0 + 50</t>
  </si>
  <si>
    <t xml:space="preserve">"A2 - TZ"                  40,0 </t>
  </si>
  <si>
    <t xml:space="preserve">"A3 - TZ"                  40,0 </t>
  </si>
  <si>
    <t>28613556</t>
  </si>
  <si>
    <t>potrubí dvouvrstvé PE100 RC SDR11 90x8,2 dl 12m</t>
  </si>
  <si>
    <t>-1583639961</t>
  </si>
  <si>
    <t>https://podminky.urs.cz/item/CS_URS_2021_02/28613556</t>
  </si>
  <si>
    <t>180*1,015 'Přepočtené koeficientem množství</t>
  </si>
  <si>
    <t>877211101</t>
  </si>
  <si>
    <t>Montáž elektrospojek na vodovodním potrubí z PE trub d 63</t>
  </si>
  <si>
    <t>2132762321</t>
  </si>
  <si>
    <t>Montáž tvarovek na vodovodním plastovém potrubí z polyetylenu PE 100 elektrotvarovek SDR 11/PN16 spojek, oblouků nebo redukcí d 63</t>
  </si>
  <si>
    <t>https://podminky.urs.cz/item/CS_URS_2021_02/877211101</t>
  </si>
  <si>
    <t>28615972</t>
  </si>
  <si>
    <t>elektrospojka SDR11 PE 100 PN16 D 63mm</t>
  </si>
  <si>
    <t>-1992628174</t>
  </si>
  <si>
    <t>https://podminky.urs.cz/item/CS_URS_2021_02/28615972</t>
  </si>
  <si>
    <t>30*1,015 'Přepočtené koeficientem množství</t>
  </si>
  <si>
    <t>877241101</t>
  </si>
  <si>
    <t>Montáž elektrospojek na vodovodním potrubí z PE trub d 90</t>
  </si>
  <si>
    <t>15717122</t>
  </si>
  <si>
    <t>Montáž tvarovek na vodovodním plastovém potrubí z polyetylenu PE 100 elektrotvarovek SDR 11/PN16 spojek, oblouků nebo redukcí d 90</t>
  </si>
  <si>
    <t>https://podminky.urs.cz/item/CS_URS_2021_02/877241101</t>
  </si>
  <si>
    <t>28615974</t>
  </si>
  <si>
    <t>elektrospojka SDR11 PE 100 PN16 D 90mm</t>
  </si>
  <si>
    <t>-428342957</t>
  </si>
  <si>
    <t>https://podminky.urs.cz/item/CS_URS_2021_02/28615974</t>
  </si>
  <si>
    <t>879221111</t>
  </si>
  <si>
    <t>Montáž vodovodní přípojky na potrubí DN 63</t>
  </si>
  <si>
    <t>97086962</t>
  </si>
  <si>
    <t>Montáž napojení vodovodní přípojky v otevřeném výkopu ve sklonu přes 20 % DN 63</t>
  </si>
  <si>
    <t>https://podminky.urs.cz/item/CS_URS_2021_02/879221111</t>
  </si>
  <si>
    <t>891211222</t>
  </si>
  <si>
    <t>Montáž vodovodních šoupátek s ručním kolečkem v šachtách DN 50</t>
  </si>
  <si>
    <t>1779088989</t>
  </si>
  <si>
    <t>Montáž vodovodních armatur na potrubí šoupátek nebo klapek uzavíracích v šachtách s ručním kolečkem DN 50</t>
  </si>
  <si>
    <t>https://podminky.urs.cz/item/CS_URS_2021_02/891211222</t>
  </si>
  <si>
    <t xml:space="preserve">"A1 - NZ"       7</t>
  </si>
  <si>
    <t>42221301</t>
  </si>
  <si>
    <t>šoupátko pitná voda litina GGG 50 krátká stavební dl PN10/16 DN 50x150mm</t>
  </si>
  <si>
    <t>385046276</t>
  </si>
  <si>
    <t>https://podminky.urs.cz/item/CS_URS_2021_02/42221301</t>
  </si>
  <si>
    <t>42210100</t>
  </si>
  <si>
    <t>kolo ruční pro DN 40-50 D 150mm</t>
  </si>
  <si>
    <t>-620010624</t>
  </si>
  <si>
    <t>https://podminky.urs.cz/item/CS_URS_2021_02/42210100</t>
  </si>
  <si>
    <t>891211112</t>
  </si>
  <si>
    <t>Montáž vodovodních šoupátek otevřený výkop DN 50</t>
  </si>
  <si>
    <t>1935580650</t>
  </si>
  <si>
    <t>Montáž vodovodních armatur na potrubí šoupátek nebo klapek uzavíracích v otevřeném výkopu nebo v šachtách s osazením zemní soupravy (bez poklopů) DN 50</t>
  </si>
  <si>
    <t>https://podminky.urs.cz/item/CS_URS_2021_02/891211112</t>
  </si>
  <si>
    <t xml:space="preserve">"A4"       2</t>
  </si>
  <si>
    <t xml:space="preserve">"A5"       3</t>
  </si>
  <si>
    <t>42221321</t>
  </si>
  <si>
    <t>šoupátko pitná voda litina GGG 50 dlouhá stavební dl PN10/16 DN 50x250mm</t>
  </si>
  <si>
    <t>-836131588</t>
  </si>
  <si>
    <t>https://podminky.urs.cz/item/CS_URS_2021_02/42221321</t>
  </si>
  <si>
    <t>422 4901 R</t>
  </si>
  <si>
    <t>zemní souprava teleskopická k šoup. DN 50 mm, krytí 1,20-1,80 m</t>
  </si>
  <si>
    <t>-775433611</t>
  </si>
  <si>
    <t>zemní souprava teleskopická k šoupátku DN 50 mm, krytí 1,20-1,80 m</t>
  </si>
  <si>
    <t>891213321</t>
  </si>
  <si>
    <t>Montáž ventilů odvzdušňovacích přírubových DN 50</t>
  </si>
  <si>
    <t>-338600726</t>
  </si>
  <si>
    <t>Montáž vodovodních armatur na potrubí ventilů odvzdušňovacích nebo zavzdušňovacích mechanických a plovákových přírubových na venkovních řadech DN 50</t>
  </si>
  <si>
    <t>https://podminky.urs.cz/item/CS_URS_2021_02/891213321</t>
  </si>
  <si>
    <t xml:space="preserve">"A1 - NZ"     2</t>
  </si>
  <si>
    <t>42212307</t>
  </si>
  <si>
    <t>ventil odvzdušňovací šedá litina PN 1-16 DN 50</t>
  </si>
  <si>
    <t>1788267644</t>
  </si>
  <si>
    <t>https://podminky.urs.cz/item/CS_URS_2021_02/42212307</t>
  </si>
  <si>
    <t>891241112</t>
  </si>
  <si>
    <t>Montáž vodovodních šoupátek otevřený výkop DN 80</t>
  </si>
  <si>
    <t>-1311778841</t>
  </si>
  <si>
    <t>Montáž vodovodních armatur na potrubí šoupátek nebo klapek uzavíracích v otevřeném výkopu nebo v šachtách s osazením zemní soupravy (bez poklopů) DN 80</t>
  </si>
  <si>
    <t>https://podminky.urs.cz/item/CS_URS_2021_02/891241112</t>
  </si>
  <si>
    <t xml:space="preserve">"A1"         4</t>
  </si>
  <si>
    <t xml:space="preserve">"A2"         3</t>
  </si>
  <si>
    <t xml:space="preserve">"A3"         1</t>
  </si>
  <si>
    <t xml:space="preserve">"A4"         2</t>
  </si>
  <si>
    <t xml:space="preserve">"A5"         2</t>
  </si>
  <si>
    <t>42221323</t>
  </si>
  <si>
    <t>šoupátko pitná voda litina GGG 50 dlouhá stavební dl PN10/16 DN 80x280mm</t>
  </si>
  <si>
    <t>-992458611</t>
  </si>
  <si>
    <t>https://podminky.urs.cz/item/CS_URS_2021_02/42221323</t>
  </si>
  <si>
    <t>422 4902 R</t>
  </si>
  <si>
    <t>zemní souprava teleskopická k šoup. DN 80 mm, krytí 1,20-1,8 m</t>
  </si>
  <si>
    <t>-689966866</t>
  </si>
  <si>
    <t>891241222</t>
  </si>
  <si>
    <t xml:space="preserve">Montáž vodovodních šoupátek s ručním kolečkem  DN 80</t>
  </si>
  <si>
    <t>1208538224</t>
  </si>
  <si>
    <t>Montáž vodovodních armatur na potrubí šoupátek nebo klapek uzavíracích v šachtách s ručním kolečkem DN 80</t>
  </si>
  <si>
    <t>https://podminky.urs.cz/item/CS_URS_2021_02/891241222</t>
  </si>
  <si>
    <t xml:space="preserve">"A1 - TZ"         2 + 2</t>
  </si>
  <si>
    <t xml:space="preserve">"A2 - TZ"         2 </t>
  </si>
  <si>
    <t xml:space="preserve">"A3 - TZ"         2 </t>
  </si>
  <si>
    <t>42221303</t>
  </si>
  <si>
    <t>šoupátko pitná voda litina GGG 50 krátká stavební dl PN10/16 DN 80x180mm</t>
  </si>
  <si>
    <t>1615287840</t>
  </si>
  <si>
    <t>https://podminky.urs.cz/item/CS_URS_2021_02/42221303</t>
  </si>
  <si>
    <t>42210101</t>
  </si>
  <si>
    <t>kolo ruční pro DN 65-80 D 175mm</t>
  </si>
  <si>
    <t>-1031114696</t>
  </si>
  <si>
    <t>https://podminky.urs.cz/item/CS_URS_2021_02/42210101</t>
  </si>
  <si>
    <t>891247111</t>
  </si>
  <si>
    <t>Montáž hydrantů podzemních DN 80</t>
  </si>
  <si>
    <t>1247779199</t>
  </si>
  <si>
    <t>Montáž vodovodních armatur na potrubí hydrantů podzemních (bez osazení poklopů) DN 80</t>
  </si>
  <si>
    <t>https://podminky.urs.cz/item/CS_URS_2021_02/891247111</t>
  </si>
  <si>
    <t>hydrant podzemní s dvojitým uzávěrem</t>
  </si>
  <si>
    <t xml:space="preserve">"A1"         3</t>
  </si>
  <si>
    <t xml:space="preserve">"A4"         1</t>
  </si>
  <si>
    <t xml:space="preserve">"A5"         1</t>
  </si>
  <si>
    <t>42273592</t>
  </si>
  <si>
    <t>hydrant podzemní DN 80 PN 16 dvojitý uzávěr krycí v 700mm</t>
  </si>
  <si>
    <t>1775364490</t>
  </si>
  <si>
    <t>hydrant podzemní DN 80 PN 16 dvojitý uzávěr s koulí krycí v 1000mm</t>
  </si>
  <si>
    <t>https://podminky.urs.cz/item/CS_URS_2021_02/42273592</t>
  </si>
  <si>
    <t>891247212</t>
  </si>
  <si>
    <t>Montáž hydrantů nadzemních DN 80</t>
  </si>
  <si>
    <t>373937899</t>
  </si>
  <si>
    <t>Montáž vodovodních armatur na potrubí hydrantů nadzemních DN 80</t>
  </si>
  <si>
    <t>https://podminky.urs.cz/item/CS_URS_2021_02/891247212</t>
  </si>
  <si>
    <t xml:space="preserve">"A3 - montáž stáv. hydrantu"           1</t>
  </si>
  <si>
    <t xml:space="preserve">hydrantový nástavec  DN 80</t>
  </si>
  <si>
    <t xml:space="preserve">"A1 - 1x dodávka, 2x montáž"            2</t>
  </si>
  <si>
    <t xml:space="preserve">"A2 -1x montáž"                                      1</t>
  </si>
  <si>
    <t xml:space="preserve">"A3 -1x montáž"                                      1</t>
  </si>
  <si>
    <t xml:space="preserve">"A4 -1x montáž"                                      1</t>
  </si>
  <si>
    <t xml:space="preserve">"A5 -1x montáž"                                      1</t>
  </si>
  <si>
    <t>422 7903 R</t>
  </si>
  <si>
    <t xml:space="preserve">Hydrantový nástavec  DN 80 mm</t>
  </si>
  <si>
    <t>166215924</t>
  </si>
  <si>
    <t>pro odběr pitné vody z řadu a pro měření odebrané vody</t>
  </si>
  <si>
    <t xml:space="preserve">"TZK"       1 </t>
  </si>
  <si>
    <t>891241821 R</t>
  </si>
  <si>
    <t>Demontáž vodovodních armatur - DN 80</t>
  </si>
  <si>
    <t>1288405980</t>
  </si>
  <si>
    <t>Demontáž vodovodních armatur na potrubí šoupátek nebo klapek uzavíracích v šachtách s ručním kolečkem DN 80</t>
  </si>
  <si>
    <t xml:space="preserve">"demontáž nadz. hydrantu - A3"          1</t>
  </si>
  <si>
    <t xml:space="preserve">"demontáž hydrant. nástavce"             6    </t>
  </si>
  <si>
    <t>891219111</t>
  </si>
  <si>
    <t>Montáž navrtávacích pasů na potrubí z jakýchkoli trub DN 50</t>
  </si>
  <si>
    <t>-615035625</t>
  </si>
  <si>
    <t>Montáž vodovodních armatur na potrubí navrtávacích pasů s ventilem Jt 1 MPa, na potrubí z trub litinových, ocelových nebo plastických hmot DN 50</t>
  </si>
  <si>
    <t>https://podminky.urs.cz/item/CS_URS_2021_02/891219111</t>
  </si>
  <si>
    <t xml:space="preserve">"A4 - NZ"       2</t>
  </si>
  <si>
    <t xml:space="preserve">"A5 - NZ"       2</t>
  </si>
  <si>
    <t>42273539</t>
  </si>
  <si>
    <t>pás navrtávací se závitovým výstupem z tvárné litiny pro vodovodní PE a PVC potrubí 63-1”</t>
  </si>
  <si>
    <t>1308042843</t>
  </si>
  <si>
    <t>pás navrtávací se závitovým výstupem z tvárné litiny pro vodovodní PE a PVC potrubí 63-5/4”</t>
  </si>
  <si>
    <t>https://podminky.urs.cz/item/CS_URS_2021_02/42273539</t>
  </si>
  <si>
    <t>891261112</t>
  </si>
  <si>
    <t>Montáž vodovodních šoupátek otevřený výkop DN 100</t>
  </si>
  <si>
    <t>155843037</t>
  </si>
  <si>
    <t>Montáž vodovodních armatur na potrubí šoupátek nebo klapek uzavíracích v otevřeném výkopu nebo v šachtách s osazením zemní soupravy (bez poklopů) DN 100</t>
  </si>
  <si>
    <t>https://podminky.urs.cz/item/CS_URS_2021_02/891261112</t>
  </si>
  <si>
    <t xml:space="preserve">"A2"         1</t>
  </si>
  <si>
    <t>42221324</t>
  </si>
  <si>
    <t>šoupátko pitná voda litina GGG 50 dlouhá stavební dl PN10/16 DN 100x300mm</t>
  </si>
  <si>
    <t>542123461</t>
  </si>
  <si>
    <t>https://podminky.urs.cz/item/CS_URS_2021_02/42221324</t>
  </si>
  <si>
    <t>422 4904 R</t>
  </si>
  <si>
    <t>zemní souprava teleskop. k šoup. DN 100 mm, krytí 1,20-1,8 m</t>
  </si>
  <si>
    <t>1325420483</t>
  </si>
  <si>
    <t>891351112</t>
  </si>
  <si>
    <t>Montáž vodovodních šoupátek otevřený výkop DN 200</t>
  </si>
  <si>
    <t>720428766</t>
  </si>
  <si>
    <t>Montáž vodovodních armatur na potrubí šoupátek nebo klapek uzavíracích v otevřeném výkopu nebo v šachtách s osazením zemní soupravy (bez poklopů) DN 200</t>
  </si>
  <si>
    <t>https://podminky.urs.cz/item/CS_URS_2021_02/891351112</t>
  </si>
  <si>
    <t xml:space="preserve">"A1"         1</t>
  </si>
  <si>
    <t>42221327</t>
  </si>
  <si>
    <t>šoupátko pitná voda litina GGG 50 dlouhá stavební dl PN10/16 DN 200x400mm</t>
  </si>
  <si>
    <t>1144179128</t>
  </si>
  <si>
    <t>https://podminky.urs.cz/item/CS_URS_2021_02/42221327</t>
  </si>
  <si>
    <t>422 4905 R</t>
  </si>
  <si>
    <t>zemní souprava teleskop. k šoup. DN 200 mm, krytí 1,20-1,8 m</t>
  </si>
  <si>
    <t>134203751</t>
  </si>
  <si>
    <t>891361112</t>
  </si>
  <si>
    <t>Montáž vodovodních šoupátek otevřený výkop DN 250</t>
  </si>
  <si>
    <t>600989327</t>
  </si>
  <si>
    <t>Montáž vodovodních armatur na potrubí šoupátek nebo klapek uzavíracích v otevřeném výkopu nebo v šachtách s osazením zemní soupravy (bez poklopů) DN 250</t>
  </si>
  <si>
    <t>https://podminky.urs.cz/item/CS_URS_2021_02/891361112</t>
  </si>
  <si>
    <t xml:space="preserve">"A3"      1</t>
  </si>
  <si>
    <t>42221328</t>
  </si>
  <si>
    <t>šoupátko pitná voda litina GGG 50 dlouhá stavební dl PN10/16 DN 250x450mm</t>
  </si>
  <si>
    <t>951698290</t>
  </si>
  <si>
    <t>https://podminky.urs.cz/item/CS_URS_2021_02/42221328</t>
  </si>
  <si>
    <t>422 4906 R</t>
  </si>
  <si>
    <t>zemní souprava teleskop. k šoup. DN 250 mm, krytí 1,20-1,8 m</t>
  </si>
  <si>
    <t>1565447052</t>
  </si>
  <si>
    <t>891371112</t>
  </si>
  <si>
    <t>Montáž vodovodních šoupátek otevřený výkop DN 300</t>
  </si>
  <si>
    <t>1665214527</t>
  </si>
  <si>
    <t>Montáž vodovodních armatur na potrubí šoupátek nebo klapek uzavíracích v otevřeném výkopu nebo v šachtách s osazením zemní soupravy (bez poklopů) DN 300</t>
  </si>
  <si>
    <t>https://podminky.urs.cz/item/CS_URS_2021_02/891371112</t>
  </si>
  <si>
    <t xml:space="preserve">"A1 - NZ"       2</t>
  </si>
  <si>
    <t>42221329</t>
  </si>
  <si>
    <t>šoupátko pitná voda litina GGG 50 dlouhá stavební dl PN10/16 DN 300x500mm</t>
  </si>
  <si>
    <t>2058220284</t>
  </si>
  <si>
    <t>https://podminky.urs.cz/item/CS_URS_2021_02/42221329</t>
  </si>
  <si>
    <t>422 4907 R</t>
  </si>
  <si>
    <t>zemní souprava teleskop. k šoup. DN 300 mm, krytí 1,20-1,8 m</t>
  </si>
  <si>
    <t>-1064033582</t>
  </si>
  <si>
    <t>891421112</t>
  </si>
  <si>
    <t>Montáž vodovodních šoupátek otevřený výkop DN 500</t>
  </si>
  <si>
    <t>-191018825</t>
  </si>
  <si>
    <t>Montáž vodovodních armatur na potrubí šoupátek nebo klapek uzavíracích v otevřeném výkopu nebo v šachtách s osazením zemní soupravy (bez poklopů) DN 500</t>
  </si>
  <si>
    <t>https://podminky.urs.cz/item/CS_URS_2021_02/891421112</t>
  </si>
  <si>
    <t>422 4908 R</t>
  </si>
  <si>
    <t xml:space="preserve">Uzavírací motýlová klapka  DN 500 PN10</t>
  </si>
  <si>
    <t>398317690</t>
  </si>
  <si>
    <t xml:space="preserve">Uzavírací motýlová klapka  DN 500 PN10 s převodovkou</t>
  </si>
  <si>
    <t>měkkotěsnící, F14 - krátká, pro ovládání zemní soupravou</t>
  </si>
  <si>
    <t>včetně zemní soupravy a poklopu</t>
  </si>
  <si>
    <t xml:space="preserve">"kus"     4</t>
  </si>
  <si>
    <t>422 4909 R</t>
  </si>
  <si>
    <t>zemní souprava teleskop. ke klapce DN 500 mm, krytí 1,20-1,8 m</t>
  </si>
  <si>
    <t>-1985525007</t>
  </si>
  <si>
    <t>195</t>
  </si>
  <si>
    <t>89940 9001 R</t>
  </si>
  <si>
    <t>Orientační tabulka modré barvy pro šoupátka</t>
  </si>
  <si>
    <t>-371678063</t>
  </si>
  <si>
    <t>196</t>
  </si>
  <si>
    <t>89940 9002 R</t>
  </si>
  <si>
    <t>Orientační tabulka červené barvy pro hydranty</t>
  </si>
  <si>
    <t>1362723674</t>
  </si>
  <si>
    <t>197</t>
  </si>
  <si>
    <t>89940 7903 R</t>
  </si>
  <si>
    <t>Orientační sloupek modrobílé barvy, v. 2,5 m s betonovou patkou</t>
  </si>
  <si>
    <t>-1599934025</t>
  </si>
  <si>
    <t>198</t>
  </si>
  <si>
    <t>89940 9003 R</t>
  </si>
  <si>
    <t>Markery prstencové</t>
  </si>
  <si>
    <t>-1185478357</t>
  </si>
  <si>
    <t xml:space="preserve">"A1"         6</t>
  </si>
  <si>
    <t xml:space="preserve">"A2"         6</t>
  </si>
  <si>
    <t xml:space="preserve">"A3"         3</t>
  </si>
  <si>
    <t xml:space="preserve">"A4"        3</t>
  </si>
  <si>
    <t xml:space="preserve">"A5"        3</t>
  </si>
  <si>
    <t>199</t>
  </si>
  <si>
    <t>892233122</t>
  </si>
  <si>
    <t>Proplach a dezinfekce vodovodního potrubí DN do 70 mm</t>
  </si>
  <si>
    <t>-693986522</t>
  </si>
  <si>
    <t>Proplach a dezinfekce vodovodního potrubí DN od 40 do 70</t>
  </si>
  <si>
    <t>https://podminky.urs.cz/item/CS_URS_2021_02/892233122</t>
  </si>
  <si>
    <t xml:space="preserve">"D 32 mm"             16,0 + 24,0</t>
  </si>
  <si>
    <t xml:space="preserve">"D 63 mm"            18,0 + 15,0 + 15,0 + 50,0 + 42,0 + 50,0</t>
  </si>
  <si>
    <t xml:space="preserve">"DN 50"                  2,0</t>
  </si>
  <si>
    <t>200</t>
  </si>
  <si>
    <t>892273122</t>
  </si>
  <si>
    <t>Proplach a dezinfekce vodovodního potrubí DN od 80 do 125</t>
  </si>
  <si>
    <t>-1707355275</t>
  </si>
  <si>
    <t>https://podminky.urs.cz/item/CS_URS_2021_02/892273122</t>
  </si>
  <si>
    <t xml:space="preserve">"DN 80 mm"       2,0 + 39,0 + 25,0</t>
  </si>
  <si>
    <t>201</t>
  </si>
  <si>
    <t>892353122</t>
  </si>
  <si>
    <t>Proplach a dezinfekce vodovodního potrubí DN 150 nebo 200</t>
  </si>
  <si>
    <t>314219017</t>
  </si>
  <si>
    <t>https://podminky.urs.cz/item/CS_URS_2021_02/892353122</t>
  </si>
  <si>
    <t xml:space="preserve">"DN 200 mm"        21,0</t>
  </si>
  <si>
    <t>202</t>
  </si>
  <si>
    <t>892383122</t>
  </si>
  <si>
    <t>Proplach a dezinfekce vodovodního potrubí DN 250, DN 300 nebo 350</t>
  </si>
  <si>
    <t>-1174306768</t>
  </si>
  <si>
    <t>Proplach a dezinfekce vodovodního potrubí DN 250, 300 nebo 350</t>
  </si>
  <si>
    <t>https://podminky.urs.cz/item/CS_URS_2021_02/892383122</t>
  </si>
  <si>
    <t xml:space="preserve">"DN 250 mm"         10,0</t>
  </si>
  <si>
    <t xml:space="preserve">"DN 300 mm"        140,0</t>
  </si>
  <si>
    <t>203</t>
  </si>
  <si>
    <t>892423122</t>
  </si>
  <si>
    <t>Proplach a dezinfekce vodovodního potrubí DN 400 nebo 500</t>
  </si>
  <si>
    <t>381446089</t>
  </si>
  <si>
    <t>https://podminky.urs.cz/item/CS_URS_2021_02/892423122</t>
  </si>
  <si>
    <t xml:space="preserve">"DN 500 mm"        125,0</t>
  </si>
  <si>
    <t>204</t>
  </si>
  <si>
    <t>892241111</t>
  </si>
  <si>
    <t>Tlaková zkouška vodou potrubí DN do 80</t>
  </si>
  <si>
    <t>274175529</t>
  </si>
  <si>
    <t>Tlakové zkoušky vodou na potrubí DN do 80</t>
  </si>
  <si>
    <t>https://podminky.urs.cz/item/CS_URS_2021_02/892241111</t>
  </si>
  <si>
    <t xml:space="preserve">"vodovod"                232,0 + 2 + 64,0 * 2</t>
  </si>
  <si>
    <t>205</t>
  </si>
  <si>
    <t>892351111</t>
  </si>
  <si>
    <t>Tlaková zkouška vodou potrubí DN 150 nebo 200</t>
  </si>
  <si>
    <t>1370511131</t>
  </si>
  <si>
    <t>Tlakové zkoušky vodou na potrubí DN 150 nebo 200</t>
  </si>
  <si>
    <t>https://podminky.urs.cz/item/CS_URS_2021_02/892351111</t>
  </si>
  <si>
    <t xml:space="preserve">"vodovod"                21,0 * 2</t>
  </si>
  <si>
    <t>206</t>
  </si>
  <si>
    <t>892381111</t>
  </si>
  <si>
    <t>Tlaková zkouška vodou potrubí DN 250, DN 300 nebo 350</t>
  </si>
  <si>
    <t>-707325823</t>
  </si>
  <si>
    <t>Tlakové zkoušky vodou na potrubí DN 250, 300 nebo 350</t>
  </si>
  <si>
    <t>https://podminky.urs.cz/item/CS_URS_2021_02/892381111</t>
  </si>
  <si>
    <t>10,0 * 2 + 140,0</t>
  </si>
  <si>
    <t>207</t>
  </si>
  <si>
    <t>892421111</t>
  </si>
  <si>
    <t>Tlaková zkouška vodou potrubí DN 400 nebo 500</t>
  </si>
  <si>
    <t>1047119641</t>
  </si>
  <si>
    <t>Tlakové zkoušky vodou na potrubí DN 400 nebo 500</t>
  </si>
  <si>
    <t>https://podminky.urs.cz/item/CS_URS_2021_02/892421111</t>
  </si>
  <si>
    <t xml:space="preserve">"vodovod"                125,0 * 2</t>
  </si>
  <si>
    <t>208</t>
  </si>
  <si>
    <t>892372111</t>
  </si>
  <si>
    <t>Zabezpečení konců potrubí DN do 300 při tlakových zkouškách vodou</t>
  </si>
  <si>
    <t>-1001163125</t>
  </si>
  <si>
    <t>Tlakové zkoušky vodou zabezpečení konců potrubí při tlakových zkouškách DN do 300</t>
  </si>
  <si>
    <t>https://podminky.urs.cz/item/CS_URS_2021_02/892372111</t>
  </si>
  <si>
    <t>209</t>
  </si>
  <si>
    <t>892442111</t>
  </si>
  <si>
    <t>Zabezpečení konců potrubí DN přes 300 do 600 při tlakových zkouškách vodou</t>
  </si>
  <si>
    <t>-1503866868</t>
  </si>
  <si>
    <t>Tlakové zkoušky vodou zabezpečení konců potrubí při tlakových zkouškách DN přes 300 do 600</t>
  </si>
  <si>
    <t>https://podminky.urs.cz/item/CS_URS_2021_02/892442111</t>
  </si>
  <si>
    <t>210</t>
  </si>
  <si>
    <t>893 9001 R</t>
  </si>
  <si>
    <t>Vodoměrná betonová prefabrikovaná šachta vnitřní rozměr 120 x 90 cm</t>
  </si>
  <si>
    <t>1001697826</t>
  </si>
  <si>
    <t>Vodoměrná betonová prefabrikovaná šachta vni rozměr 120 x 90 cm</t>
  </si>
  <si>
    <t>dodávka a montáž dílců vč. poklopu a izolace</t>
  </si>
  <si>
    <t xml:space="preserve">"kpl."   1</t>
  </si>
  <si>
    <t>211</t>
  </si>
  <si>
    <t>899 9001 R</t>
  </si>
  <si>
    <t xml:space="preserve">Demontáž potrubí  DN 80 mm</t>
  </si>
  <si>
    <t>376349250</t>
  </si>
  <si>
    <t>Demontáž potrubí DN 80</t>
  </si>
  <si>
    <t>demontáž, vyzvednutí, odvoz a likvidace starého potrubí</t>
  </si>
  <si>
    <t xml:space="preserve">"DN 80 mm"           39,0 + 25,0</t>
  </si>
  <si>
    <t>212</t>
  </si>
  <si>
    <t>899 9002 R</t>
  </si>
  <si>
    <t xml:space="preserve">Demontáž potrubí  DN 200 mm</t>
  </si>
  <si>
    <t>1035270385</t>
  </si>
  <si>
    <t>Demontáž potrubí DN 200</t>
  </si>
  <si>
    <t xml:space="preserve">"DN 200 mm"           21,0</t>
  </si>
  <si>
    <t>213</t>
  </si>
  <si>
    <t>899 9003 R</t>
  </si>
  <si>
    <t xml:space="preserve">Demontáž potrubí  DN 250 mm</t>
  </si>
  <si>
    <t>156214549</t>
  </si>
  <si>
    <t>Demontáž potrubí DN 250</t>
  </si>
  <si>
    <t xml:space="preserve">"DN 250 mm"           10,0</t>
  </si>
  <si>
    <t>214</t>
  </si>
  <si>
    <t>899 9004 R</t>
  </si>
  <si>
    <t xml:space="preserve">Demontáž potrubí  DN 500 mm</t>
  </si>
  <si>
    <t>-1173193257</t>
  </si>
  <si>
    <t>Demontáž potrubí DN 500</t>
  </si>
  <si>
    <t xml:space="preserve">"DN 500 mm"           125,0</t>
  </si>
  <si>
    <t>215</t>
  </si>
  <si>
    <t>899 9005 R</t>
  </si>
  <si>
    <t xml:space="preserve">Demontáž náhradního zásobování - obtoku </t>
  </si>
  <si>
    <t>980330939</t>
  </si>
  <si>
    <t>demontáž, odvoz a uložení potrubí obtoku, vč. tvarovek a armatur</t>
  </si>
  <si>
    <t xml:space="preserve">"kpl"           1</t>
  </si>
  <si>
    <t>216</t>
  </si>
  <si>
    <t>899 9006 R</t>
  </si>
  <si>
    <t>Přechody přes potrubí náhradního zásobování</t>
  </si>
  <si>
    <t>1365620702</t>
  </si>
  <si>
    <t xml:space="preserve">"zřízení a odstranění"        12</t>
  </si>
  <si>
    <t>217</t>
  </si>
  <si>
    <t>899 9007 R</t>
  </si>
  <si>
    <t xml:space="preserve">Kotvení potrubí náhradního zásobování </t>
  </si>
  <si>
    <t>1459713762</t>
  </si>
  <si>
    <t>silničními panely</t>
  </si>
  <si>
    <t>dodávka s montáž + demontáž</t>
  </si>
  <si>
    <t xml:space="preserve">"kpl"        1</t>
  </si>
  <si>
    <t>218</t>
  </si>
  <si>
    <t>899 9008 R</t>
  </si>
  <si>
    <t>Zafoukání stávajícího potrubí cementopopílkovou směsí</t>
  </si>
  <si>
    <t>669079592</t>
  </si>
  <si>
    <t>219</t>
  </si>
  <si>
    <t>899401112</t>
  </si>
  <si>
    <t>Osazení poklopů litinových šoupátkových</t>
  </si>
  <si>
    <t>-1193109852</t>
  </si>
  <si>
    <t>https://podminky.urs.cz/item/CS_URS_2021_02/899401112</t>
  </si>
  <si>
    <t>220</t>
  </si>
  <si>
    <t>42291352</t>
  </si>
  <si>
    <t>poklop litinový šoupátkový pro zemní soupravy osazení do terénu a do vozovky</t>
  </si>
  <si>
    <t>-1420447505</t>
  </si>
  <si>
    <t>https://podminky.urs.cz/item/CS_URS_2021_02/42291352</t>
  </si>
  <si>
    <t>221</t>
  </si>
  <si>
    <t>56230636</t>
  </si>
  <si>
    <t>deska podkladová uličního poklopu plastového ventilkového a šoupatového</t>
  </si>
  <si>
    <t>2049005172</t>
  </si>
  <si>
    <t>https://podminky.urs.cz/item/CS_URS_2021_02/56230636</t>
  </si>
  <si>
    <t>222</t>
  </si>
  <si>
    <t>899401113</t>
  </si>
  <si>
    <t>Osazení poklopů litinových hydrantových</t>
  </si>
  <si>
    <t>-834680513</t>
  </si>
  <si>
    <t>https://podminky.urs.cz/item/CS_URS_2021_02/899401113</t>
  </si>
  <si>
    <t>223</t>
  </si>
  <si>
    <t>42291452</t>
  </si>
  <si>
    <t>poklop litinový hydrantový DN 80</t>
  </si>
  <si>
    <t>-1103715143</t>
  </si>
  <si>
    <t>https://podminky.urs.cz/item/CS_URS_2021_02/42291452</t>
  </si>
  <si>
    <t>224</t>
  </si>
  <si>
    <t>56230638</t>
  </si>
  <si>
    <t>deska podkladová uličního poklopu hydrantového</t>
  </si>
  <si>
    <t>1036726083</t>
  </si>
  <si>
    <t>deska podkladová uličního poklopu plastového hydrantového</t>
  </si>
  <si>
    <t>https://podminky.urs.cz/item/CS_URS_2021_02/56230638</t>
  </si>
  <si>
    <t>225</t>
  </si>
  <si>
    <t>422 4910 R</t>
  </si>
  <si>
    <t>Drenážní blok pro hydranty</t>
  </si>
  <si>
    <t>-1292405220</t>
  </si>
  <si>
    <t>226</t>
  </si>
  <si>
    <t>899721111</t>
  </si>
  <si>
    <t>Signalizační vodič DN do 150 mm na potrubí CY 6 mm2</t>
  </si>
  <si>
    <t>279137571</t>
  </si>
  <si>
    <t>Signalizační vodič na potrubí DN do 150 mm</t>
  </si>
  <si>
    <t>https://podminky.urs.cz/item/CS_URS_2021_02/899721111</t>
  </si>
  <si>
    <t xml:space="preserve">"A4"        100,0</t>
  </si>
  <si>
    <t xml:space="preserve">"A5"        60,0</t>
  </si>
  <si>
    <t>227</t>
  </si>
  <si>
    <t>899721112</t>
  </si>
  <si>
    <t>Signalizační vodič DN přes 150 mm na potrubí - CY 6 mm2</t>
  </si>
  <si>
    <t>-1052856909</t>
  </si>
  <si>
    <t>Signalizační vodič na potrubí DN nad 150 mm</t>
  </si>
  <si>
    <t>https://podminky.urs.cz/item/CS_URS_2021_02/899721112</t>
  </si>
  <si>
    <t xml:space="preserve">"A1"         280,0</t>
  </si>
  <si>
    <t xml:space="preserve">"A2"         60,0</t>
  </si>
  <si>
    <t xml:space="preserve">"A3"         30,0</t>
  </si>
  <si>
    <t>228</t>
  </si>
  <si>
    <t>899722113</t>
  </si>
  <si>
    <t>Krytí potrubí z plastů výstražnou fólií z PVC 34cm</t>
  </si>
  <si>
    <t>729153801</t>
  </si>
  <si>
    <t>Krytí potrubí z plastů výstražnou fólií z PVC šířky 34 cm</t>
  </si>
  <si>
    <t>https://podminky.urs.cz/item/CS_URS_2021_02/899722113</t>
  </si>
  <si>
    <t xml:space="preserve">"A1"         140,0</t>
  </si>
  <si>
    <t xml:space="preserve">"A2"         30,0</t>
  </si>
  <si>
    <t xml:space="preserve">"A3"         12,0</t>
  </si>
  <si>
    <t xml:space="preserve">"A4"        50,0</t>
  </si>
  <si>
    <t xml:space="preserve">"A5"        35,0</t>
  </si>
  <si>
    <t>229</t>
  </si>
  <si>
    <t>899913121</t>
  </si>
  <si>
    <t>Uzavírací manžeta chráničky potrubí DN 50 x 80</t>
  </si>
  <si>
    <t>-8844692</t>
  </si>
  <si>
    <t>Koncové uzavírací manžety chrániček DN potrubí x DN chráničky DN 50 x 80</t>
  </si>
  <si>
    <t>https://podminky.urs.cz/item/CS_URS_2021_02/899913121</t>
  </si>
  <si>
    <t xml:space="preserve">"A4 - chránička VP"           4</t>
  </si>
  <si>
    <t xml:space="preserve">"A5 - chránička VP"           2</t>
  </si>
  <si>
    <t>230</t>
  </si>
  <si>
    <t>899913122</t>
  </si>
  <si>
    <t>Uzavírací manžeta chráničky potrubí DN 50 x 100</t>
  </si>
  <si>
    <t>1897891474</t>
  </si>
  <si>
    <t>Koncové uzavírací manžety chrániček DN potrubí x DN chráničky DN 50 x 100</t>
  </si>
  <si>
    <t>https://podminky.urs.cz/item/CS_URS_2021_02/899913122</t>
  </si>
  <si>
    <t xml:space="preserve">"A1 - chránička VP"           2</t>
  </si>
  <si>
    <t xml:space="preserve">"A5 - chránička VP"           4</t>
  </si>
  <si>
    <t>231</t>
  </si>
  <si>
    <t>-1370862676</t>
  </si>
  <si>
    <t>232</t>
  </si>
  <si>
    <t>-1303469745</t>
  </si>
  <si>
    <t>233</t>
  </si>
  <si>
    <t>979071021</t>
  </si>
  <si>
    <t>Očištění dlažebních kostek drobných s původním spárováním kamenivem těženým při překopech inženýrských sítí</t>
  </si>
  <si>
    <t>-1857906104</t>
  </si>
  <si>
    <t>Očištění vybouraných dlažebních kostek při překopech inženýrských sítí od spojovacího materiálu, s přemístěním hmot na skládku na vzdálenost do 3 m nebo s naložením na dopravní prostředek drobných, s původním vyplněním spár kamenivem těženým</t>
  </si>
  <si>
    <t>https://podminky.urs.cz/item/CS_URS_2021_02/979071021</t>
  </si>
  <si>
    <t>234</t>
  </si>
  <si>
    <t>1351090894</t>
  </si>
  <si>
    <t xml:space="preserve">"kamenivo"                285,511</t>
  </si>
  <si>
    <t xml:space="preserve">"asfalt"                         154,120</t>
  </si>
  <si>
    <t>235</t>
  </si>
  <si>
    <t>1226528510</t>
  </si>
  <si>
    <t>odvoz na skládku do 10 km</t>
  </si>
  <si>
    <t>F07 * (10 - 1)</t>
  </si>
  <si>
    <t>236</t>
  </si>
  <si>
    <t>997221655</t>
  </si>
  <si>
    <t>2013549672</t>
  </si>
  <si>
    <t>https://podminky.urs.cz/item/CS_URS_2021_02/997221655</t>
  </si>
  <si>
    <t>237</t>
  </si>
  <si>
    <t>997221645</t>
  </si>
  <si>
    <t>Poplatek za uložení na skládce (skládkovné) odpadu asfaltového bez dehtu kód odpadu 17 03 02</t>
  </si>
  <si>
    <t>-1285737105</t>
  </si>
  <si>
    <t>Poplatek za uložení stavebního odpadu na skládce (skládkovné) asfaltového bez obsahu dehtu zatříděného do Katalogu odpadů pod kódem 17 03 02</t>
  </si>
  <si>
    <t>https://podminky.urs.cz/item/CS_URS_2021_02/997221645</t>
  </si>
  <si>
    <t>238</t>
  </si>
  <si>
    <t>998273102</t>
  </si>
  <si>
    <t>Přesun hmot pro trubní vedení z trub litinových otevřený výkop</t>
  </si>
  <si>
    <t>-165370671</t>
  </si>
  <si>
    <t>Přesun hmot pro trubní vedení hloubené z trub litinových pro vodovody nebo kanalizace v otevřeném výkopu dopravní vzdálenost do 15 m</t>
  </si>
  <si>
    <t>https://podminky.urs.cz/item/CS_URS_2021_02/998273102</t>
  </si>
  <si>
    <t>713</t>
  </si>
  <si>
    <t>Izolace tepelné</t>
  </si>
  <si>
    <t>239</t>
  </si>
  <si>
    <t>713411125</t>
  </si>
  <si>
    <t>Montáž izolace tepelné ohybů pásy nebo rohožemi s Al fólií staženými drátem 1x</t>
  </si>
  <si>
    <t>860708403</t>
  </si>
  <si>
    <t>Montáž izolace tepelné potrubí a ohybů pásy nebo rohožemi s povrchovou úpravou hliníkovou fólií připevněnými ocelovým drátem ohybů jednovrstvá</t>
  </si>
  <si>
    <t>https://podminky.urs.cz/item/CS_URS_2021_02/713411125</t>
  </si>
  <si>
    <t>240</t>
  </si>
  <si>
    <t>713411141</t>
  </si>
  <si>
    <t>Montáž izolace tepelné potrubí pásy nebo rohožemi s Al fólií staženými Al páskou 1x</t>
  </si>
  <si>
    <t>-1208545301</t>
  </si>
  <si>
    <t>Montáž izolace tepelné potrubí a ohybů pásy nebo rohožemi s povrchovou úpravou hliníkovou fólií připevněnými samolepící hliníkovou páskou potrubí jednovrstvá</t>
  </si>
  <si>
    <t>https://podminky.urs.cz/item/CS_URS_2021_02/713411141</t>
  </si>
  <si>
    <t xml:space="preserve">"DN 300"          3,14 * 0,45 * 140,0</t>
  </si>
  <si>
    <t xml:space="preserve">"DN 50"            3,14 * 0,18 * 2,0</t>
  </si>
  <si>
    <t xml:space="preserve">"D 63"                3,14 * 0,17 * (15,0 + 50,0 + 35)</t>
  </si>
  <si>
    <t xml:space="preserve">"D 32"                3,14 * 0,15 * (16,0 + 24)</t>
  </si>
  <si>
    <t>241</t>
  </si>
  <si>
    <t>63151672</t>
  </si>
  <si>
    <t>rohož izolační z minerální vlny lamelová s Al fólií 50-60kg/m3 tl 60mm</t>
  </si>
  <si>
    <t>-1820760731</t>
  </si>
  <si>
    <t>https://podminky.urs.cz/item/CS_URS_2021_02/63151672</t>
  </si>
  <si>
    <t>436,2*1,05 'Přepočtené koeficientem množství</t>
  </si>
  <si>
    <t>242</t>
  </si>
  <si>
    <t>998713101</t>
  </si>
  <si>
    <t>Přesun hmot tonážní pro izolace tepelné v objektech v do 6 m</t>
  </si>
  <si>
    <t>-1829528066</t>
  </si>
  <si>
    <t>Přesun hmot pro izolace tepelné stanovený z hmotnosti přesunovaného materiálu vodorovná dopravní vzdálenost do 50 m v objektech výšky do 6 m</t>
  </si>
  <si>
    <t>https://podminky.urs.cz/item/CS_URS_2021_02/998713101</t>
  </si>
  <si>
    <t>722</t>
  </si>
  <si>
    <t>Zdravotechnika - vnitřní vodovod</t>
  </si>
  <si>
    <t>243</t>
  </si>
  <si>
    <t>722 4901 R</t>
  </si>
  <si>
    <t xml:space="preserve">D + M  Spojka ISIFLO  T 100   D 63/ 63</t>
  </si>
  <si>
    <t>-66619776</t>
  </si>
  <si>
    <t>244</t>
  </si>
  <si>
    <t>722 4902 R</t>
  </si>
  <si>
    <t xml:space="preserve">D + M  Spojka ISIFLO  T 100   D 32/ 32</t>
  </si>
  <si>
    <t>-333940813</t>
  </si>
  <si>
    <t>245</t>
  </si>
  <si>
    <t>722 4903 R</t>
  </si>
  <si>
    <t xml:space="preserve">D + M  Mosazná spojka ISIFLO  T 116   D 32/ 1"</t>
  </si>
  <si>
    <t>976605645</t>
  </si>
  <si>
    <t xml:space="preserve">"A4 - TZK"       2</t>
  </si>
  <si>
    <t xml:space="preserve">"A5 - TZK"       2</t>
  </si>
  <si>
    <t>246</t>
  </si>
  <si>
    <t>722 4904 R</t>
  </si>
  <si>
    <t xml:space="preserve">D + M  Spojka s vně závitem G 1"   </t>
  </si>
  <si>
    <t>1542761353</t>
  </si>
  <si>
    <t>247</t>
  </si>
  <si>
    <t>722 4905 R</t>
  </si>
  <si>
    <t xml:space="preserve">D + M  Koleno ISIFLO  T 120 90°   D 63/ 63</t>
  </si>
  <si>
    <t>1722414718</t>
  </si>
  <si>
    <t xml:space="preserve">"A3  NZ "          3</t>
  </si>
  <si>
    <t xml:space="preserve">"A4 "                 4</t>
  </si>
  <si>
    <t xml:space="preserve">"A4  NZ "          3</t>
  </si>
  <si>
    <t xml:space="preserve">"A5 "                 6</t>
  </si>
  <si>
    <t xml:space="preserve">"A5  NZ "          3</t>
  </si>
  <si>
    <t>248</t>
  </si>
  <si>
    <t>722 4906 R</t>
  </si>
  <si>
    <t xml:space="preserve">D + M  Přechodka ISIFLO  D 63/25</t>
  </si>
  <si>
    <t>990141858</t>
  </si>
  <si>
    <t>249</t>
  </si>
  <si>
    <t>722 4907 R</t>
  </si>
  <si>
    <t xml:space="preserve">D + M  Přechodka ISIFLO  D 63/50</t>
  </si>
  <si>
    <t>-904087013</t>
  </si>
  <si>
    <t xml:space="preserve">"A3 - NZ"       1</t>
  </si>
  <si>
    <t xml:space="preserve">"A4"                 2</t>
  </si>
  <si>
    <t xml:space="preserve">"A5"                 3</t>
  </si>
  <si>
    <t>250</t>
  </si>
  <si>
    <t>722 4908 R</t>
  </si>
  <si>
    <t xml:space="preserve">D + M  Mosazná spojka  ISIFLO  T 125  T-kus   D 63/ 63/63</t>
  </si>
  <si>
    <t>1884775844</t>
  </si>
  <si>
    <t xml:space="preserve">"A5 - NZ"               1</t>
  </si>
  <si>
    <t>251</t>
  </si>
  <si>
    <t>722 4909 R</t>
  </si>
  <si>
    <t>Tvarovky a fitinky pro napojení potrubí na stáv. rozvod</t>
  </si>
  <si>
    <t>1524817374</t>
  </si>
  <si>
    <t>Tvarovky a fitinky pro napojení potrubí</t>
  </si>
  <si>
    <t>252</t>
  </si>
  <si>
    <t>722 4910 R</t>
  </si>
  <si>
    <t>Tvarovky a fitinky pro napojení při tlakových zkouškách</t>
  </si>
  <si>
    <t>-1020714154</t>
  </si>
  <si>
    <t xml:space="preserve">"A1 - TZK"             1 + 1</t>
  </si>
  <si>
    <t xml:space="preserve">"A2 - TZK"             1 </t>
  </si>
  <si>
    <t xml:space="preserve">"A3 - TZK"             1 </t>
  </si>
  <si>
    <t xml:space="preserve">"A4 - TZK"             1 </t>
  </si>
  <si>
    <t xml:space="preserve">"A5 - TZK"             1 </t>
  </si>
  <si>
    <t>253</t>
  </si>
  <si>
    <t>722232074</t>
  </si>
  <si>
    <t>Kohout kulový přímý G 1" PN 42 do 185°C 2x vnější závit</t>
  </si>
  <si>
    <t>1475945039</t>
  </si>
  <si>
    <t>Armatury se dvěma závity kulové kohouty PN 42 do 185 °C přímé 2x vnější závit G 1"</t>
  </si>
  <si>
    <t>https://podminky.urs.cz/item/CS_URS_2021_02/722232074</t>
  </si>
  <si>
    <t xml:space="preserve">"A1 - pro TZK"               2 + 2</t>
  </si>
  <si>
    <t xml:space="preserve">"A2 - pro TZK"               2 + 2</t>
  </si>
  <si>
    <t xml:space="preserve">"A3 - pro TZK"               2 </t>
  </si>
  <si>
    <t xml:space="preserve">"A4 - pro TZK"               4</t>
  </si>
  <si>
    <t xml:space="preserve">"A5 - pro TZK"               4</t>
  </si>
  <si>
    <t>254</t>
  </si>
  <si>
    <t>998722101</t>
  </si>
  <si>
    <t>Přesun hmot tonážní pro vnitřní vodovod v objektech v do 6 m</t>
  </si>
  <si>
    <t>-631227565</t>
  </si>
  <si>
    <t>Přesun hmot pro vnitřní vodovod stanovený z hmotnosti přesunovaného materiálu vodorovná dopravní vzdálenost do 50 m v objektech výšky do 6 m</t>
  </si>
  <si>
    <t>https://podminky.urs.cz/item/CS_URS_2021_02/998722101</t>
  </si>
  <si>
    <t>255</t>
  </si>
  <si>
    <t>230011045</t>
  </si>
  <si>
    <t>Montáž potrubí trouby ocelové hladké tř.11-13 D 60,3 mm, tl 4 mm</t>
  </si>
  <si>
    <t>1781639777</t>
  </si>
  <si>
    <t>Montáž potrubí z trub ocelových hladkých tř. 11 až 13 Ø 60,3 mm, tl. 2,9 mm</t>
  </si>
  <si>
    <t>https://podminky.urs.cz/item/CS_URS_2021_02/230011045</t>
  </si>
  <si>
    <t xml:space="preserve">"A1 - NZ"           2,0</t>
  </si>
  <si>
    <t>256</t>
  </si>
  <si>
    <t>14011036</t>
  </si>
  <si>
    <t>trubka ocelová bezešvá hladká jakost 11 353 60,3x4,0mm</t>
  </si>
  <si>
    <t>-1303234066</t>
  </si>
  <si>
    <t>https://podminky.urs.cz/item/CS_URS_2021_02/14011036</t>
  </si>
  <si>
    <t>257</t>
  </si>
  <si>
    <t>230020657</t>
  </si>
  <si>
    <t>Zhotovení odbočky tř.11-13 D 57 mm, tl 3,6 mm</t>
  </si>
  <si>
    <t>-270872001</t>
  </si>
  <si>
    <t>Zhotovení odbočky tř. 11 až 13 Ø 57 mm, tl. 3,6 mm</t>
  </si>
  <si>
    <t>https://podminky.urs.cz/item/CS_URS_2021_02/230020657</t>
  </si>
  <si>
    <t>258</t>
  </si>
  <si>
    <t>737088335</t>
  </si>
  <si>
    <t xml:space="preserve">"A1 - NZ"           140,0</t>
  </si>
  <si>
    <t>259</t>
  </si>
  <si>
    <t>2120931837</t>
  </si>
  <si>
    <t>260</t>
  </si>
  <si>
    <t>23002 4901 R</t>
  </si>
  <si>
    <t xml:space="preserve">D + M  Ocelová přivařovací příruba   DN 50, PN 10</t>
  </si>
  <si>
    <t>828420147</t>
  </si>
  <si>
    <t xml:space="preserve">"A1 - NZ"           7</t>
  </si>
  <si>
    <t>261</t>
  </si>
  <si>
    <t>23002 4902 R</t>
  </si>
  <si>
    <t xml:space="preserve">D + M  Ocelová přivařovací příruba   DN 300, PN 10</t>
  </si>
  <si>
    <t>-719281028</t>
  </si>
  <si>
    <t xml:space="preserve">"A1 - NZ"           2</t>
  </si>
  <si>
    <t>262</t>
  </si>
  <si>
    <t>23002 4903 R</t>
  </si>
  <si>
    <t xml:space="preserve">D + M  Ocelová zaslepovací příruba   DN 80, PN 10</t>
  </si>
  <si>
    <t>251324320</t>
  </si>
  <si>
    <t xml:space="preserve">Ocelová zaslepovací příruba příruba   DN 80, PN 10</t>
  </si>
  <si>
    <t>v horní části: s vnitřním závitem 1“</t>
  </si>
  <si>
    <t>v dolní části: s vnitřním závitem 1“</t>
  </si>
  <si>
    <t xml:space="preserve">"A4 - TZk"          2</t>
  </si>
  <si>
    <t xml:space="preserve">"A5 - TZk"          2</t>
  </si>
  <si>
    <t>263</t>
  </si>
  <si>
    <t>23002 4904 R</t>
  </si>
  <si>
    <t xml:space="preserve">D + M  Ocelová zaslepovací příruba   DN 200, PN 10</t>
  </si>
  <si>
    <t>-1388881769</t>
  </si>
  <si>
    <t xml:space="preserve">Ocelová zaslepovací příruba příruba   DN 200, PN 10</t>
  </si>
  <si>
    <t xml:space="preserve">v dolní části: s odbočkou D89x3,6, dl. 150 mm, </t>
  </si>
  <si>
    <t xml:space="preserve">                     ukončená přírubou DN80, PN10</t>
  </si>
  <si>
    <t xml:space="preserve">"A2 - TZk"          2</t>
  </si>
  <si>
    <t>264</t>
  </si>
  <si>
    <t>23002 4905 R</t>
  </si>
  <si>
    <t xml:space="preserve">D + M  Ocelová zaslepovací příruba   DN 250, PN 10</t>
  </si>
  <si>
    <t>1503876898</t>
  </si>
  <si>
    <t xml:space="preserve">Ocelová zaslepovací příruba příruba   DN 250, PN 10</t>
  </si>
  <si>
    <t xml:space="preserve">"A3 - TZk"          2</t>
  </si>
  <si>
    <t>265</t>
  </si>
  <si>
    <t>23002 4906 R</t>
  </si>
  <si>
    <t xml:space="preserve">D + M  Ocelová zaslepovací příruba   DN 300, PN 10</t>
  </si>
  <si>
    <t>1826014379</t>
  </si>
  <si>
    <t xml:space="preserve">Ocelová zaslepovací příruba příruba   DN 300, PN 10</t>
  </si>
  <si>
    <t xml:space="preserve">"A1 - NZ - TZk"          2</t>
  </si>
  <si>
    <t>266</t>
  </si>
  <si>
    <t>23002 4907 R</t>
  </si>
  <si>
    <t xml:space="preserve">D + M  Ocelová zaslepovací příruba   DN 500, PN 10</t>
  </si>
  <si>
    <t>1624019826</t>
  </si>
  <si>
    <t xml:space="preserve">Ocelová zaslepovací příruba příruba   DN 500, PN 10</t>
  </si>
  <si>
    <t xml:space="preserve">"řad A1 - TZk"          2</t>
  </si>
  <si>
    <t>267</t>
  </si>
  <si>
    <t>23002 4908 R</t>
  </si>
  <si>
    <t xml:space="preserve">D + M  Ocelový oblouk  DN 300 - 10°</t>
  </si>
  <si>
    <t>-68740428</t>
  </si>
  <si>
    <t xml:space="preserve">"řad A1 - NZ"          1</t>
  </si>
  <si>
    <t>268</t>
  </si>
  <si>
    <t>23002 4909 R</t>
  </si>
  <si>
    <t xml:space="preserve">D + M  Ocelový oblouk  DN 300 - 30°</t>
  </si>
  <si>
    <t>714758744</t>
  </si>
  <si>
    <t xml:space="preserve">"řad A1 - NZ"          2</t>
  </si>
  <si>
    <t>269</t>
  </si>
  <si>
    <t>23002 4910 R</t>
  </si>
  <si>
    <t xml:space="preserve">D + M  Ocelový oblouk  DN 300 - 45°</t>
  </si>
  <si>
    <t>1657930448</t>
  </si>
  <si>
    <t xml:space="preserve">"řad A1 - NZ"          8</t>
  </si>
  <si>
    <t>270</t>
  </si>
  <si>
    <t>23002 4911 R</t>
  </si>
  <si>
    <t xml:space="preserve">D + M  Ocelový oblouk  DN 300 - 90°</t>
  </si>
  <si>
    <t>-1296318533</t>
  </si>
  <si>
    <t xml:space="preserve">"řad A1 - NZ"          6</t>
  </si>
  <si>
    <t>271</t>
  </si>
  <si>
    <t>23003 4912 R</t>
  </si>
  <si>
    <t xml:space="preserve">D + M  Přírubový spoj  DN 50, PN 10</t>
  </si>
  <si>
    <t>317092641</t>
  </si>
  <si>
    <t xml:space="preserve">přírubový spoj DN 50,  PN10            </t>
  </si>
  <si>
    <t xml:space="preserve">  4x šroub M 16-70mm, materiál nerezová ocel A4                  </t>
  </si>
  <si>
    <t xml:space="preserve">  4x matice M 16, mosaz</t>
  </si>
  <si>
    <t xml:space="preserve">  8x podložka M 17, materiál nerezová ocel A2 </t>
  </si>
  <si>
    <t xml:space="preserve">  1x těsnění, bez azbestové, s ocel. výztuhou</t>
  </si>
  <si>
    <t xml:space="preserve">"řad A4 "                4 + 2</t>
  </si>
  <si>
    <t xml:space="preserve">"řad A5 "               6 + 3</t>
  </si>
  <si>
    <t>272</t>
  </si>
  <si>
    <t>23003 4913 R</t>
  </si>
  <si>
    <t xml:space="preserve">D + M  Přírubový spoj  DN 50, PN 16</t>
  </si>
  <si>
    <t>1711186767</t>
  </si>
  <si>
    <t xml:space="preserve">přírubový spoj DN 50,  PN16            </t>
  </si>
  <si>
    <t xml:space="preserve">"řad A1 "                9 </t>
  </si>
  <si>
    <t xml:space="preserve">"řad A3 "               4 </t>
  </si>
  <si>
    <t xml:space="preserve">"řad A4 "               1 </t>
  </si>
  <si>
    <t xml:space="preserve">"řad A5 "               1 </t>
  </si>
  <si>
    <t>273</t>
  </si>
  <si>
    <t>23003 4914 R</t>
  </si>
  <si>
    <t xml:space="preserve">D + M  Přírubový spoj  DN 80, PN 10</t>
  </si>
  <si>
    <t>1609577358</t>
  </si>
  <si>
    <t xml:space="preserve">přírubový spoj DN 80,  PN10            </t>
  </si>
  <si>
    <t xml:space="preserve">  8x šroub M 16-70mm, materiál nerezová ocel A4                  </t>
  </si>
  <si>
    <t xml:space="preserve">  8x matice M 16, mosaz</t>
  </si>
  <si>
    <t xml:space="preserve">  16x podložka M 17, materiál nerezová ocel A2 </t>
  </si>
  <si>
    <t xml:space="preserve">"řad A1"                17 + 4 + 4</t>
  </si>
  <si>
    <t xml:space="preserve">"řad A2"                15 + 4 + 5</t>
  </si>
  <si>
    <t xml:space="preserve">"řad A3"                5 + 5</t>
  </si>
  <si>
    <t xml:space="preserve">"řad A4"               7 +  4</t>
  </si>
  <si>
    <t xml:space="preserve">"řad A5"                7 + 2</t>
  </si>
  <si>
    <t>274</t>
  </si>
  <si>
    <t>23003 4915 R</t>
  </si>
  <si>
    <t xml:space="preserve">D + M  Přírubový spoj  DN 100, PN 16</t>
  </si>
  <si>
    <t>-1717486395</t>
  </si>
  <si>
    <t xml:space="preserve">Přírubový spoj  DN 100, PN 16</t>
  </si>
  <si>
    <t xml:space="preserve">  1x těsnění, bez azbestové, s ocel. výztuhou  </t>
  </si>
  <si>
    <t xml:space="preserve">"řad A2"                  4</t>
  </si>
  <si>
    <t>275</t>
  </si>
  <si>
    <t>23003 4916 R</t>
  </si>
  <si>
    <t xml:space="preserve">D + M  Přírubový spoj  DN 250, PN 16</t>
  </si>
  <si>
    <t>120286256</t>
  </si>
  <si>
    <t xml:space="preserve">Přírubový spoj  DN 250, PN 10</t>
  </si>
  <si>
    <t xml:space="preserve">  12x šroub M 20-100mm, materiál nerezová ocel A4             </t>
  </si>
  <si>
    <t xml:space="preserve">  12x matice M 20, mosaz</t>
  </si>
  <si>
    <t xml:space="preserve">  24x podložka M 21, materiál nerezová ocel A2 </t>
  </si>
  <si>
    <t xml:space="preserve">  1x těsnění, bez azbestové, s ocel. výztuhou </t>
  </si>
  <si>
    <t xml:space="preserve">"řad A3"                    2 + 1 + 1</t>
  </si>
  <si>
    <t>276</t>
  </si>
  <si>
    <t>23030 4917 R</t>
  </si>
  <si>
    <t xml:space="preserve">D + M  Přírubový spoj  DN 200, PN 10</t>
  </si>
  <si>
    <t>1862579617</t>
  </si>
  <si>
    <t xml:space="preserve">Přírubový spoj  DN 200, PN 10</t>
  </si>
  <si>
    <t xml:space="preserve">  8x šroub M 20-80mm, materiál nerezová ocel A4             </t>
  </si>
  <si>
    <t xml:space="preserve">  8x matice M 20, mosaz</t>
  </si>
  <si>
    <t xml:space="preserve"> 16x podložka M 21, materiál nerezová ocel A2 </t>
  </si>
  <si>
    <t xml:space="preserve">"řad A1"                 2</t>
  </si>
  <si>
    <t xml:space="preserve">"řad A2"                12 + 2</t>
  </si>
  <si>
    <t>277</t>
  </si>
  <si>
    <t>23030 4918 R</t>
  </si>
  <si>
    <t xml:space="preserve">D + M  Přírubový spoj  DN 300, PN 10</t>
  </si>
  <si>
    <t>1584177394</t>
  </si>
  <si>
    <t xml:space="preserve">Přírubový spoj  DN 350, PN 10</t>
  </si>
  <si>
    <t xml:space="preserve">"řad A1"                  5 + 2 </t>
  </si>
  <si>
    <t>278</t>
  </si>
  <si>
    <t>23030 4919 R</t>
  </si>
  <si>
    <t xml:space="preserve">D + M  Přírubový spoj  DN 500, PN 10</t>
  </si>
  <si>
    <t>1198147914</t>
  </si>
  <si>
    <t xml:space="preserve">Přírubový spoj  DN 500, PN 10</t>
  </si>
  <si>
    <t xml:space="preserve">  20x šroub M 24-100mm, materiál nerezová ocel A4             </t>
  </si>
  <si>
    <t xml:space="preserve">  20x matice M 24, mosaz</t>
  </si>
  <si>
    <t xml:space="preserve">  40x podložka M 25, materiál nerezová ocel A2 </t>
  </si>
  <si>
    <t xml:space="preserve">"řad A1"                 17</t>
  </si>
  <si>
    <t>279</t>
  </si>
  <si>
    <t>PPV</t>
  </si>
  <si>
    <t>Podíl přidružených výkonů</t>
  </si>
  <si>
    <t>-1395401997</t>
  </si>
  <si>
    <t>46-M</t>
  </si>
  <si>
    <t>Zemní práce při extr.mont.pracích</t>
  </si>
  <si>
    <t>280</t>
  </si>
  <si>
    <t>460520131 R</t>
  </si>
  <si>
    <t xml:space="preserve">Osazení tvárnic kabelových betonových do rýhy s obsypem </t>
  </si>
  <si>
    <t>113458128</t>
  </si>
  <si>
    <t xml:space="preserve">"žlab + deska"      4,0 * 30 * 2</t>
  </si>
  <si>
    <t>281</t>
  </si>
  <si>
    <t>59213011</t>
  </si>
  <si>
    <t>žlab kabelový betonový k ochraně zemního drátovodného vedení 100x23x19cm</t>
  </si>
  <si>
    <t>-1670523790</t>
  </si>
  <si>
    <t>https://podminky.urs.cz/item/CS_URS_2021_02/59213011</t>
  </si>
  <si>
    <t>4,0 * 30</t>
  </si>
  <si>
    <t>282</t>
  </si>
  <si>
    <t>59213345</t>
  </si>
  <si>
    <t>poklop kabelového žlabu betonový 500x230x40mm</t>
  </si>
  <si>
    <t>-561054354</t>
  </si>
  <si>
    <t>https://podminky.urs.cz/item/CS_URS_2021_02/59213345</t>
  </si>
  <si>
    <t>283</t>
  </si>
  <si>
    <t>460520132 R</t>
  </si>
  <si>
    <t>Utěsnění čel kabelových chrániček pěnou PUR</t>
  </si>
  <si>
    <t>-1665551715</t>
  </si>
  <si>
    <t>VRN1</t>
  </si>
  <si>
    <t>Průzkumné, geodetické a projektové práce</t>
  </si>
  <si>
    <t>284</t>
  </si>
  <si>
    <t>011002000</t>
  </si>
  <si>
    <t>Průzkumné práce - sondy</t>
  </si>
  <si>
    <t>-1146053803</t>
  </si>
  <si>
    <t>Průzkumné práce</t>
  </si>
  <si>
    <t>https://podminky.urs.cz/item/CS_URS_2021_02/011002000</t>
  </si>
  <si>
    <t>kopané sondy - 1,0 * 1,50 m, hl. 2,50 m</t>
  </si>
  <si>
    <t xml:space="preserve">"kus"        8</t>
  </si>
  <si>
    <t>285</t>
  </si>
  <si>
    <t>-617349998</t>
  </si>
  <si>
    <t>VRN4</t>
  </si>
  <si>
    <t>Inženýrská činnost</t>
  </si>
  <si>
    <t>286</t>
  </si>
  <si>
    <t>043002000</t>
  </si>
  <si>
    <t>Zkoušky a ostatní měření</t>
  </si>
  <si>
    <t>1753920099</t>
  </si>
  <si>
    <t>https://podminky.urs.cz/item/CS_URS_2021_02/043002000</t>
  </si>
  <si>
    <t>287</t>
  </si>
  <si>
    <t>043154000</t>
  </si>
  <si>
    <t>Zkoušky hutnicí</t>
  </si>
  <si>
    <t>-926756919</t>
  </si>
  <si>
    <t>https://podminky.urs.cz/item/CS_URS_2021_02/043154000</t>
  </si>
  <si>
    <t>288</t>
  </si>
  <si>
    <t>045002000</t>
  </si>
  <si>
    <t>Kompletační a koordinační činnost</t>
  </si>
  <si>
    <t>-1151311556</t>
  </si>
  <si>
    <t>https://podminky.urs.cz/item/CS_URS_2021_02/045002000</t>
  </si>
  <si>
    <t>VRN7</t>
  </si>
  <si>
    <t>Provozní vlivy</t>
  </si>
  <si>
    <t>289</t>
  </si>
  <si>
    <t>070001000</t>
  </si>
  <si>
    <t>1574591197</t>
  </si>
  <si>
    <t>https://podminky.urs.cz/item/CS_URS_2021_02/070001000</t>
  </si>
  <si>
    <t>VRN9</t>
  </si>
  <si>
    <t>Ostatní náklady</t>
  </si>
  <si>
    <t>290</t>
  </si>
  <si>
    <t>091003000</t>
  </si>
  <si>
    <t>Ostatní náklady - zimní údržba</t>
  </si>
  <si>
    <t>-558245268</t>
  </si>
  <si>
    <t>Ostatní náklady bez rozlišení</t>
  </si>
  <si>
    <t>https://podminky.urs.cz/item/CS_URS_2021_02/091003000</t>
  </si>
  <si>
    <t>72,3</t>
  </si>
  <si>
    <t>36,25</t>
  </si>
  <si>
    <t>26,4</t>
  </si>
  <si>
    <t>8,1</t>
  </si>
  <si>
    <t>216,646</t>
  </si>
  <si>
    <t>zásyp štěrkodrtí</t>
  </si>
  <si>
    <t>67,5</t>
  </si>
  <si>
    <t>22,7</t>
  </si>
  <si>
    <t>SO 07 - Opatření na vodovodu - Křížová</t>
  </si>
  <si>
    <t>1926194082</t>
  </si>
  <si>
    <t xml:space="preserve">asfaltová vozovka  - rozšíření pro napojení vrstev</t>
  </si>
  <si>
    <t xml:space="preserve">"z výkazu výměr - řady + NZ"              20,26 + 33,60</t>
  </si>
  <si>
    <t xml:space="preserve">"chodník - litý asfalt"                               3,80</t>
  </si>
  <si>
    <t>-1719840530</t>
  </si>
  <si>
    <t xml:space="preserve">"asfaltová vozovka nad rýhou - řady"                                   64,60</t>
  </si>
  <si>
    <t xml:space="preserve">"asfaltová vozovka nad rýhou NZ"                                         36,0 + 15,60</t>
  </si>
  <si>
    <t xml:space="preserve">"jámy pro napojení NZ na stávající řad"                                16,0</t>
  </si>
  <si>
    <t xml:space="preserve">"odstranění vrstev pro demontáž NZ - recyklát"               36,0 + 15,60</t>
  </si>
  <si>
    <t>1643528295</t>
  </si>
  <si>
    <t xml:space="preserve">"asfaltová vozovka nad rýhou - řady"             64,60</t>
  </si>
  <si>
    <t xml:space="preserve">"asfaltová vozovka nad rýhou NZ"                 36,0 + 15,60</t>
  </si>
  <si>
    <t xml:space="preserve">"jámy pro napojení NZ na stávající řad"       16,0</t>
  </si>
  <si>
    <t xml:space="preserve">"řady + NZ"                                                              40,52 + 67,20</t>
  </si>
  <si>
    <t xml:space="preserve">"chodník - litý asfalt"                                            3,80</t>
  </si>
  <si>
    <t xml:space="preserve">"odstranění asfaltových vrstev pro demontáž NZ"               36,0 + 15,60</t>
  </si>
  <si>
    <t xml:space="preserve">"vodovod DN 100"        5 * 1,50</t>
  </si>
  <si>
    <t>1570250998</t>
  </si>
  <si>
    <t xml:space="preserve">"plyn  DN 300"            6 * 1,50</t>
  </si>
  <si>
    <t>20 * 1,50</t>
  </si>
  <si>
    <t>Dočasné zajištění kabelů a kabelových tratí z 6 volně ložených kabelů</t>
  </si>
  <si>
    <t>529605208</t>
  </si>
  <si>
    <t xml:space="preserve">"kabelovod"          1,50 * 2</t>
  </si>
  <si>
    <t xml:space="preserve">"voda"                        1,10 * 1,60 * 7,50</t>
  </si>
  <si>
    <t xml:space="preserve">"plyn"                         1,30 * 1,80 * 9,0</t>
  </si>
  <si>
    <t xml:space="preserve">"kanalizace"             1,15 * 1,65 * 5,0</t>
  </si>
  <si>
    <t xml:space="preserve">"kabely"                     1,10 * 1,60 * 30,0</t>
  </si>
  <si>
    <t xml:space="preserve">                                       1,40 * 1,90 * 3,0</t>
  </si>
  <si>
    <t>131151202</t>
  </si>
  <si>
    <t>Hloubení jam zapažených v hornině třídy těžitelnosti I skupiny 1 a 2 objem do 50 m3 strojně</t>
  </si>
  <si>
    <t>-1067176684</t>
  </si>
  <si>
    <t>Hloubení zapažených jam a zářezů strojně s urovnáním dna do předepsaného profilu a spádu v hornině třídy těžitelnosti I skupiny 1 a 2 přes 20 do 50 m3</t>
  </si>
  <si>
    <t>https://podminky.urs.cz/item/CS_URS_2021_02/131151202</t>
  </si>
  <si>
    <t xml:space="preserve">"výpočet výměr"          26,40</t>
  </si>
  <si>
    <t>-1075782201</t>
  </si>
  <si>
    <t>706741178</t>
  </si>
  <si>
    <t xml:space="preserve">"výpočet výměr"          8,10</t>
  </si>
  <si>
    <t>132254203</t>
  </si>
  <si>
    <t>Hloubení zapažených rýh š do 2000 mm v hornině třídy těžitelnosti I skupiny 3 objem do 100 m3</t>
  </si>
  <si>
    <t>Hloubení zapažených rýh šířky přes 800 do 2 000 mm strojně s urovnáním dna do předepsaného profilu a spádu v hornině třídy těžitelnosti I skupiny 3 přes 50 do 100 m3</t>
  </si>
  <si>
    <t>https://podminky.urs.cz/item/CS_URS_2021_02/132254203</t>
  </si>
  <si>
    <t xml:space="preserve">"výpočet výměr"          72,30</t>
  </si>
  <si>
    <t>132354203</t>
  </si>
  <si>
    <t>Hloubení zapažených rýh š do 2000 mm v hornině třídy těžitelnosti II skupiny 4 objem do 100 m3</t>
  </si>
  <si>
    <t>Hloubení zapažených rýh šířky přes 800 do 2 000 mm strojně s urovnáním dna do předepsaného profilu a spádu v hornině třídy těžitelnosti II skupiny 4 přes 50 do 100 m3</t>
  </si>
  <si>
    <t>https://podminky.urs.cz/item/CS_URS_2021_02/132354203</t>
  </si>
  <si>
    <t xml:space="preserve">"výpočet výměr"          90,0</t>
  </si>
  <si>
    <t>-56652109</t>
  </si>
  <si>
    <t xml:space="preserve">"výpočet výměr"          113,10</t>
  </si>
  <si>
    <t>2026512772</t>
  </si>
  <si>
    <t>1693950498</t>
  </si>
  <si>
    <t xml:space="preserve">"z výpočtu výměr"                     70,40</t>
  </si>
  <si>
    <t>1734228704</t>
  </si>
  <si>
    <t>1454237872</t>
  </si>
  <si>
    <t>-2064794915</t>
  </si>
  <si>
    <t xml:space="preserve">"zásyp štěrkodrtí"                                     67,50</t>
  </si>
  <si>
    <t xml:space="preserve">"zásyp betonovým recyklátem"         22,70</t>
  </si>
  <si>
    <t>1468875510</t>
  </si>
  <si>
    <t xml:space="preserve">"výpočet výměr"          39,10</t>
  </si>
  <si>
    <t>F05_1</t>
  </si>
  <si>
    <t xml:space="preserve">"odp. DN 350"                - 2,85</t>
  </si>
  <si>
    <t xml:space="preserve">"výpočet výměr"          7,50</t>
  </si>
  <si>
    <t>452 7901 R</t>
  </si>
  <si>
    <t xml:space="preserve">Provizorní rozepření potrubí NZ  řadu A7</t>
  </si>
  <si>
    <t>978211591</t>
  </si>
  <si>
    <t>Provizorní rozepření potrubí NZ řadu A7</t>
  </si>
  <si>
    <t>montáž demontáž, likvidace</t>
  </si>
  <si>
    <t xml:space="preserve">"kpl"    2</t>
  </si>
  <si>
    <t>452 7902 R</t>
  </si>
  <si>
    <t xml:space="preserve">Provizorní rozepření potrubí NZ  řadu A8</t>
  </si>
  <si>
    <t>540176484</t>
  </si>
  <si>
    <t xml:space="preserve">"betonový blok OS 4"          1 * 0,20</t>
  </si>
  <si>
    <t>452323161</t>
  </si>
  <si>
    <t>Podkladní bloky ze ŽB tř. C 25/30 otevřený výkop</t>
  </si>
  <si>
    <t>-238460920</t>
  </si>
  <si>
    <t>Podkladní a zajišťovací konstrukce z betonu železového v otevřeném výkopu bloky pro potrubí z betonu tř. C 25/30</t>
  </si>
  <si>
    <t>https://podminky.urs.cz/item/CS_URS_2021_02/452323161</t>
  </si>
  <si>
    <t xml:space="preserve">"betonový blok OS 5"          2 * 1,50</t>
  </si>
  <si>
    <t>452368113</t>
  </si>
  <si>
    <t>Výztuž podkladních desek nebo bloků nebo pražců otevřený výkop z betonářské oceli 10 505</t>
  </si>
  <si>
    <t>Výztuž podkladních desek, bloků nebo pražců v otevřeném výkopu z betonářské oceli 10 505 (R) nebo BSt 500</t>
  </si>
  <si>
    <t>https://podminky.urs.cz/item/CS_URS_2021_02/452368113</t>
  </si>
  <si>
    <t xml:space="preserve">0,114 "t/kus"  * 2</t>
  </si>
  <si>
    <t>719438459</t>
  </si>
  <si>
    <t xml:space="preserve">"z výpočtu výměr - chodník"            3,80</t>
  </si>
  <si>
    <t>404020461</t>
  </si>
  <si>
    <t xml:space="preserve">"z výpočtu výměr"                132,20</t>
  </si>
  <si>
    <t>565176101</t>
  </si>
  <si>
    <t>Asfaltový beton vrstva podkladní ACP 22+ (obalované kamenivo OKH) tl 100 mm š do 1,5 m</t>
  </si>
  <si>
    <t>Asfaltový beton vrstva podkladní ACP 22 (obalované kamenivo hrubozrnné - OKH) s rozprostřením a zhutněním v pruhu šířky do 1,5 m, po zhutnění tl. 100 mm</t>
  </si>
  <si>
    <t>https://podminky.urs.cz/item/CS_URS_2021_02/565176101</t>
  </si>
  <si>
    <t xml:space="preserve">"z výpočtu výměr"               3,80</t>
  </si>
  <si>
    <t>-1439280313</t>
  </si>
  <si>
    <t xml:space="preserve">"NZ - provizorní úprava"           51,60</t>
  </si>
  <si>
    <t>-327702337</t>
  </si>
  <si>
    <t xml:space="preserve">"z výpočtu výměr"                249,50</t>
  </si>
  <si>
    <t>-482173112</t>
  </si>
  <si>
    <t xml:space="preserve">"z výpočtu výměr"               190,90</t>
  </si>
  <si>
    <t>1660549582</t>
  </si>
  <si>
    <t xml:space="preserve">"z výpočtu výměr"              190,90</t>
  </si>
  <si>
    <t>-1643130168</t>
  </si>
  <si>
    <t xml:space="preserve">"z výpočtu výměr"             249,50 * 2</t>
  </si>
  <si>
    <t>-526703484</t>
  </si>
  <si>
    <t>https://podminky.urs.cz/item/CS_URS_2021_02/577144111</t>
  </si>
  <si>
    <t xml:space="preserve">"z výpočtu výměr"               249,50</t>
  </si>
  <si>
    <t>578132113</t>
  </si>
  <si>
    <t>Litý asfalt MA 8 (LAJ) tl 30 mm š do 3 m z nemodifikovaného asfaltu</t>
  </si>
  <si>
    <t>Litý asfalt MA 8 (LAJ) s rozprostřením z nemodifikovaného asfaltu v pruhu šířky do 3 m tl. 30 mm</t>
  </si>
  <si>
    <t>https://podminky.urs.cz/item/CS_URS_2021_02/578132113</t>
  </si>
  <si>
    <t xml:space="preserve">"z výpočtu výměr"              3,80</t>
  </si>
  <si>
    <t>-520060980</t>
  </si>
  <si>
    <t xml:space="preserve">"NZ - provizorní úprava"         51,60</t>
  </si>
  <si>
    <t>577145112</t>
  </si>
  <si>
    <t>Asfaltový beton vrstva ložní ACL 16 (ABH) tl 50 mm š do 3 m z nemodifikovaného asfaltu</t>
  </si>
  <si>
    <t>1986751131</t>
  </si>
  <si>
    <t>Asfaltový beton vrstva ložní ACL 16 (ABH) s rozprostřením a zhutněním z nemodifikovaného asfaltu v pruhu šířky do 3 m, po zhutnění tl. 50 mm</t>
  </si>
  <si>
    <t>https://podminky.urs.cz/item/CS_URS_2021_02/577145112</t>
  </si>
  <si>
    <t xml:space="preserve">"z výpočtu výměr"             249,50</t>
  </si>
  <si>
    <t>851261131</t>
  </si>
  <si>
    <t>Montáž potrubí z trub litinových hrdlových s integrovaným těsněním otevřený výkop DN 100</t>
  </si>
  <si>
    <t>-2125803129</t>
  </si>
  <si>
    <t>Montáž potrubí z trub litinových tlakových hrdlových v otevřeném výkopu s integrovaným těsněním DN 100</t>
  </si>
  <si>
    <t>https://podminky.urs.cz/item/CS_URS_2021_02/851261131</t>
  </si>
  <si>
    <t xml:space="preserve">"A8 - přeložka potrubí DN 100"        22,60</t>
  </si>
  <si>
    <t>552 7901 R</t>
  </si>
  <si>
    <t xml:space="preserve">Trouby z tvárné litiny hrdlové s jištěnými spoji a těžkou ochranou  DN 100 mm</t>
  </si>
  <si>
    <t>1249847128</t>
  </si>
  <si>
    <t xml:space="preserve">"DN 100 "        22,60</t>
  </si>
  <si>
    <t>22,6*1,01 'Přepočtené koeficientem množství</t>
  </si>
  <si>
    <t>851381131</t>
  </si>
  <si>
    <t>Montáž potrubí z trub litinových hrdlových s integrovaným těsněním otevřený výkop DN 350</t>
  </si>
  <si>
    <t>596696390</t>
  </si>
  <si>
    <t>Montáž potrubí z trub litinových tlakových hrdlových v otevřeném výkopu s integrovaným těsněním DN 350</t>
  </si>
  <si>
    <t>https://podminky.urs.cz/item/CS_URS_2021_02/851381131</t>
  </si>
  <si>
    <t xml:space="preserve">"A 7 - přeložka potrubí DN 350"        24,05</t>
  </si>
  <si>
    <t>552 7902 R</t>
  </si>
  <si>
    <t xml:space="preserve">Trouby z tvárné litiny hrdlové s jištěnými spoji a těžkou ochranou  DN 350 mm</t>
  </si>
  <si>
    <t>1626818858</t>
  </si>
  <si>
    <t xml:space="preserve">"DN 350 "        24,05</t>
  </si>
  <si>
    <t>24,05*1,01 'Přepočtené koeficientem množství</t>
  </si>
  <si>
    <t>852382122</t>
  </si>
  <si>
    <t>Montáž potrubí z trub litinových tlakových přírubových délky do 1 m otevřený výkop DN 350</t>
  </si>
  <si>
    <t>-521209101</t>
  </si>
  <si>
    <t>Montáž potrubí z trub litinových tlakových přírubových abnormálních délek, jednotlivě do 1 m v otevřeném výkopu, kanálu nebo v šachtě DN 350</t>
  </si>
  <si>
    <t>https://podminky.urs.cz/item/CS_URS_2021_02/852382122</t>
  </si>
  <si>
    <t xml:space="preserve">"řad A7"            2</t>
  </si>
  <si>
    <t>55253364 R</t>
  </si>
  <si>
    <t xml:space="preserve">trouba přírubová litinová vodovodní  PN10 DN 350 dl 1000mm s kotevní přírubou</t>
  </si>
  <si>
    <t>-1228186941</t>
  </si>
  <si>
    <t xml:space="preserve">"řad A7"        2</t>
  </si>
  <si>
    <t>-817973489</t>
  </si>
  <si>
    <t xml:space="preserve">"TZK - A7"          24</t>
  </si>
  <si>
    <t>-1197037432</t>
  </si>
  <si>
    <t xml:space="preserve">"řad A7 - TZK"                    4</t>
  </si>
  <si>
    <t xml:space="preserve">"řad A7 - NZ - TZK"           4</t>
  </si>
  <si>
    <t>-1291543721</t>
  </si>
  <si>
    <t xml:space="preserve">"řad A7 - TZK"                    8</t>
  </si>
  <si>
    <t xml:space="preserve">"řad A7 - NZ - TZK"           8</t>
  </si>
  <si>
    <t>-1380258593</t>
  </si>
  <si>
    <t xml:space="preserve">"řad A7 - TZK"                    2 + 2</t>
  </si>
  <si>
    <t xml:space="preserve">"řad A8"                                1</t>
  </si>
  <si>
    <t xml:space="preserve">"řad A8 - NZ"                      2</t>
  </si>
  <si>
    <t>-1662964241</t>
  </si>
  <si>
    <t>-649188541</t>
  </si>
  <si>
    <t>1068733090</t>
  </si>
  <si>
    <t xml:space="preserve">"řad A8 - NZ"          2</t>
  </si>
  <si>
    <t xml:space="preserve">"řad A8"           3</t>
  </si>
  <si>
    <t>552 7903 R</t>
  </si>
  <si>
    <t>koleno hrdlové z tvárné litiny,práškový epoxid tl 250µm MMK-kus DN 100-22° se zámky</t>
  </si>
  <si>
    <t>564521053</t>
  </si>
  <si>
    <t>552 7904 R</t>
  </si>
  <si>
    <t>-1646080821</t>
  </si>
  <si>
    <t xml:space="preserve">"řad A8"                                4</t>
  </si>
  <si>
    <t>55253490</t>
  </si>
  <si>
    <t>tvarovka přírubová litinová s hladkým koncem,práškový epoxid tl 250µm F-kus DN 100</t>
  </si>
  <si>
    <t>634493426</t>
  </si>
  <si>
    <t>https://podminky.urs.cz/item/CS_URS_2021_02/55253490</t>
  </si>
  <si>
    <t>55259815</t>
  </si>
  <si>
    <t>přechod přírubový tvárná litina dl 200mm DN 100/80</t>
  </si>
  <si>
    <t>1063001958</t>
  </si>
  <si>
    <t>https://podminky.urs.cz/item/CS_URS_2021_02/55259815</t>
  </si>
  <si>
    <t>552 7905 R</t>
  </si>
  <si>
    <t xml:space="preserve">přírubová tvarovka s hrdlem E - kus se zámkovým spojem  DN 100</t>
  </si>
  <si>
    <t>-1549171765</t>
  </si>
  <si>
    <t>857263131</t>
  </si>
  <si>
    <t>Montáž litinových tvarovek odbočných hrdlových otevřený výkop s integrovaným těsněním DN 100</t>
  </si>
  <si>
    <t>1426181922</t>
  </si>
  <si>
    <t>Montáž litinových tvarovek na potrubí litinovém tlakovém odbočných na potrubí z trub hrdlových v otevřeném výkopu, kanálu nebo v šachtě s integrovaným těsněním DN 100</t>
  </si>
  <si>
    <t>https://podminky.urs.cz/item/CS_URS_2021_02/857263131</t>
  </si>
  <si>
    <t>552 7906 R</t>
  </si>
  <si>
    <t>tvarovka hrdlová s přírubovou odbočkou z tvárné litiny MMA- kus DN 100/50 se zámky v hrdlech</t>
  </si>
  <si>
    <t>489156230</t>
  </si>
  <si>
    <t>371960798</t>
  </si>
  <si>
    <t>55254052</t>
  </si>
  <si>
    <t>koleno přírubové z tvárné litiny,práškový epoxid tl 250µm s patkou N-kus DN 250</t>
  </si>
  <si>
    <t>311203020</t>
  </si>
  <si>
    <t>https://podminky.urs.cz/item/CS_URS_2021_02/55254052</t>
  </si>
  <si>
    <t>857381131</t>
  </si>
  <si>
    <t>Montáž litinových tvarovek jednoosých hrdlových otevřený výkop s integrovaným těsněním DN 350</t>
  </si>
  <si>
    <t>958698336</t>
  </si>
  <si>
    <t>Montáž litinových tvarovek na potrubí litinovém tlakovém jednoosých na potrubí z trub hrdlových v otevřeném výkopu, kanálu nebo v šachtě s integrovaným těsněním DN 350</t>
  </si>
  <si>
    <t>https://podminky.urs.cz/item/CS_URS_2021_02/857381131</t>
  </si>
  <si>
    <t xml:space="preserve">"řad A7"        5</t>
  </si>
  <si>
    <t>552 7907 R</t>
  </si>
  <si>
    <t>koleno hrdlové z tvárné litiny,práškový epoxid tl 250µm MMK-kus DN 350- 11° se zámky</t>
  </si>
  <si>
    <t>-1578011216</t>
  </si>
  <si>
    <t>552 7908 R</t>
  </si>
  <si>
    <t>koleno hrdlové z tvárné litiny,práškový epoxid tl 250µm MMK-kus DN 350- 22° se zámky</t>
  </si>
  <si>
    <t>-715022509</t>
  </si>
  <si>
    <t>552 7909 R</t>
  </si>
  <si>
    <t>koleno hrdlové z tvárné litiny,práškový epoxid tl 250µm MMK-kus DN 350- 45° se zámky</t>
  </si>
  <si>
    <t>-155151230</t>
  </si>
  <si>
    <t>552 7910 R</t>
  </si>
  <si>
    <t>přesuvka hrdlová litinová práškový epoxid tl 250µm se zámkovým spojem U-kus DN 350</t>
  </si>
  <si>
    <t>1604635910</t>
  </si>
  <si>
    <t>857382122</t>
  </si>
  <si>
    <t>Montáž litinových tvarovek jednoosých přírubových otevřený výkop DN 350</t>
  </si>
  <si>
    <t>-89146742</t>
  </si>
  <si>
    <t>Montáž litinových tvarovek na potrubí litinovém tlakovém jednoosých na potrubí z trub přírubových v otevřeném výkopu, kanálu nebo v šachtě DN 350</t>
  </si>
  <si>
    <t>https://podminky.urs.cz/item/CS_URS_2021_02/857382122</t>
  </si>
  <si>
    <t xml:space="preserve">"řad A7"                                4</t>
  </si>
  <si>
    <t xml:space="preserve">"řad A7 - NZ"                      4</t>
  </si>
  <si>
    <t>552 7911 R</t>
  </si>
  <si>
    <t>tvarovka přírubová litinová s hladkým koncem,práškový epoxid tl 250µm F-kus DN 350</t>
  </si>
  <si>
    <t>207259001</t>
  </si>
  <si>
    <t>552 7912 R</t>
  </si>
  <si>
    <t xml:space="preserve">přírubová tvarovka s hrdlem E - kus se zámkovým spojem  DN 350</t>
  </si>
  <si>
    <t>-730844329</t>
  </si>
  <si>
    <t xml:space="preserve">"řad A7"                3</t>
  </si>
  <si>
    <t xml:space="preserve">"řad A7 - NZ"       2       </t>
  </si>
  <si>
    <t>552 7913 R</t>
  </si>
  <si>
    <t xml:space="preserve">přechod přírubový tvárná litina  DN 350/250</t>
  </si>
  <si>
    <t>-2020516653</t>
  </si>
  <si>
    <t>857 7901 R</t>
  </si>
  <si>
    <t xml:space="preserve">Antikorozní ochrana přírubových spojů na potrubí z TLT  DN 350 mm</t>
  </si>
  <si>
    <t>596376590</t>
  </si>
  <si>
    <t>Antikorozní ochrana přírubových spojů na potrubí z TLT DN 350 mm</t>
  </si>
  <si>
    <t xml:space="preserve">antikorozní ochrana přírubového spoje  DN 350                                                        </t>
  </si>
  <si>
    <t>871161141</t>
  </si>
  <si>
    <t>Montáž potrubí z PE100 SDR 11 otevřený výkop svařovaných na tupo D 32 x 3,0 mm</t>
  </si>
  <si>
    <t>-1517220363</t>
  </si>
  <si>
    <t>Montáž vodovodního potrubí z plastů v otevřeném výkopu z polyetylenu PE 100 svařovaných na tupo SDR 11/PN16 D 32 x 3,0 mm</t>
  </si>
  <si>
    <t>https://podminky.urs.cz/item/CS_URS_2021_02/871161141</t>
  </si>
  <si>
    <t xml:space="preserve">"A8 - pro TZK"                  40,0</t>
  </si>
  <si>
    <t>2046652564</t>
  </si>
  <si>
    <t xml:space="preserve">"A8 - NZ"                           6,0</t>
  </si>
  <si>
    <t>-284234698</t>
  </si>
  <si>
    <t>46*1,015 'Přepočtené koeficientem množství</t>
  </si>
  <si>
    <t>871211141</t>
  </si>
  <si>
    <t>Montáž potrubí z PE100 SDR 11 otevřený výkop svařovaných na tupo D 63 x 5,8 mm</t>
  </si>
  <si>
    <t>1091205263</t>
  </si>
  <si>
    <t>Montáž vodovodního potrubí z plastů v otevřeném výkopu z polyetylenu PE 100 svařovaných na tupo SDR 11/PN16 D 63 x 5,8 mm</t>
  </si>
  <si>
    <t>https://podminky.urs.cz/item/CS_URS_2021_02/871211141</t>
  </si>
  <si>
    <t xml:space="preserve">"přípojka VP7"             12,0</t>
  </si>
  <si>
    <t>-1201076827</t>
  </si>
  <si>
    <t>12*1,015 'Přepočtené koeficientem množství</t>
  </si>
  <si>
    <t>871241141</t>
  </si>
  <si>
    <t>Montáž potrubí z PE100 SDR 11 otevřený výkop svařovaných na tupo D 90 x 8,2 mm</t>
  </si>
  <si>
    <t>1737646647</t>
  </si>
  <si>
    <t>Montáž vodovodního potrubí z plastů v otevřeném výkopu z polyetylenu PE 100 svařovaných na tupo SDR 11/PN16 D 90 x 8,2 mm</t>
  </si>
  <si>
    <t>https://podminky.urs.cz/item/CS_URS_2021_02/871241141</t>
  </si>
  <si>
    <t xml:space="preserve">"A7 - pro TZK"                   50,0 * 2</t>
  </si>
  <si>
    <t>-860770704</t>
  </si>
  <si>
    <t xml:space="preserve">"A8 - NZ"                            39,0</t>
  </si>
  <si>
    <t>1425143051</t>
  </si>
  <si>
    <t>139*1,015 'Přepočtené koeficientem množství</t>
  </si>
  <si>
    <t>Montáž potrubí z PE100 SDR 17 otevřený výkop svařovaných na tupo D 90 x 5,4 mm</t>
  </si>
  <si>
    <t>755890989</t>
  </si>
  <si>
    <t xml:space="preserve">"řad A8 - chránička VP7"         2,0</t>
  </si>
  <si>
    <t>28613575</t>
  </si>
  <si>
    <t xml:space="preserve">potrubí dvouvrstvé PE100 RC SDR17 90x5,4 </t>
  </si>
  <si>
    <t>-66271436</t>
  </si>
  <si>
    <t>potrubí dvouvrstvé PE100 RC SDR17 90x5,4 dl 12m</t>
  </si>
  <si>
    <t>https://podminky.urs.cz/item/CS_URS_2021_02/28613575</t>
  </si>
  <si>
    <t>-1960861473</t>
  </si>
  <si>
    <t xml:space="preserve">"A8 - NZ"        10</t>
  </si>
  <si>
    <t>-222282455</t>
  </si>
  <si>
    <t>7*1,015 'Přepočtené koeficientem množství</t>
  </si>
  <si>
    <t>286 7901 R</t>
  </si>
  <si>
    <t xml:space="preserve">elektrotvarovka - oblouk 22° PE 100 SDR 11  D 90mm</t>
  </si>
  <si>
    <t>2018088589</t>
  </si>
  <si>
    <t>1*1,015 'Přepočtené koeficientem množství</t>
  </si>
  <si>
    <t>28653135</t>
  </si>
  <si>
    <t>nákružek lemový PE 100 SDR11 90mm</t>
  </si>
  <si>
    <t>682263792</t>
  </si>
  <si>
    <t>https://podminky.urs.cz/item/CS_URS_2021_02/28653135</t>
  </si>
  <si>
    <t>877241112</t>
  </si>
  <si>
    <t>Montáž elektrokolen 90° na vodovodním potrubí z PE trub d 90</t>
  </si>
  <si>
    <t>475393332</t>
  </si>
  <si>
    <t>Montáž tvarovek na vodovodním plastovém potrubí z polyetylenu PE 100 elektrotvarovek SDR 11/PN16 kolen 90° d 90</t>
  </si>
  <si>
    <t>https://podminky.urs.cz/item/CS_URS_2021_02/877241112</t>
  </si>
  <si>
    <t>28653060</t>
  </si>
  <si>
    <t>elektrokoleno 90° PE 100 D 90mm</t>
  </si>
  <si>
    <t>129740082</t>
  </si>
  <si>
    <t>https://podminky.urs.cz/item/CS_URS_2021_02/28653060</t>
  </si>
  <si>
    <t>6*1,015 'Přepočtené koeficientem množství</t>
  </si>
  <si>
    <t>-42108411</t>
  </si>
  <si>
    <t xml:space="preserve">"řad A8"        1</t>
  </si>
  <si>
    <t>-2028812723</t>
  </si>
  <si>
    <t>422 7901 R</t>
  </si>
  <si>
    <t>zemní souprava teleskopická k šoup. DN 50 mm, krytí 1,20-1,8 m</t>
  </si>
  <si>
    <t>-1999829636</t>
  </si>
  <si>
    <t>-109638445</t>
  </si>
  <si>
    <t xml:space="preserve">"A7 - NZ"          1</t>
  </si>
  <si>
    <t xml:space="preserve">"A8 - NZ"          1</t>
  </si>
  <si>
    <t>844211885</t>
  </si>
  <si>
    <t>1960137735</t>
  </si>
  <si>
    <t>1267685251</t>
  </si>
  <si>
    <t xml:space="preserve">"A7 - NZ"     1</t>
  </si>
  <si>
    <t xml:space="preserve">"A8 - NZ"     1</t>
  </si>
  <si>
    <t>42213001</t>
  </si>
  <si>
    <t>ventil odvzdušňovací/zavzdušňovací přírubový PN 16, pitná voda DN 50</t>
  </si>
  <si>
    <t>-1969238</t>
  </si>
  <si>
    <t>https://podminky.urs.cz/item/CS_URS_2021_02/42213001</t>
  </si>
  <si>
    <t>-1531187064</t>
  </si>
  <si>
    <t xml:space="preserve">"A8 - NZ"           2</t>
  </si>
  <si>
    <t>-1705721857</t>
  </si>
  <si>
    <t>422 7902 R</t>
  </si>
  <si>
    <t>193953006</t>
  </si>
  <si>
    <t>Montáž vodovodních šoupátek s ručním kolečkem v šachtách DN 80</t>
  </si>
  <si>
    <t>1229766969</t>
  </si>
  <si>
    <t xml:space="preserve">"A7 - pro TZK - řad"          2</t>
  </si>
  <si>
    <t xml:space="preserve">"A7 - pro TZK - NZ"           2</t>
  </si>
  <si>
    <t>108098166</t>
  </si>
  <si>
    <t>-1409299260</t>
  </si>
  <si>
    <t>577544848</t>
  </si>
  <si>
    <t>hydrantový nástavec</t>
  </si>
  <si>
    <t xml:space="preserve">"1x vč. dodávky"                          1</t>
  </si>
  <si>
    <t xml:space="preserve">"2x pouze montáž"                    2</t>
  </si>
  <si>
    <t>422 7904 R</t>
  </si>
  <si>
    <t>-1343647268</t>
  </si>
  <si>
    <t>891249111</t>
  </si>
  <si>
    <t>Montáž navrtávacích pasů na potrubí z jakýchkoli trub DN 80</t>
  </si>
  <si>
    <t>1453532754</t>
  </si>
  <si>
    <t>Montáž vodovodních armatur na potrubí navrtávacích pasů s ventilem Jt 1 MPa, na potrubí z trub litinových, ocelových nebo plastických hmot DN 80</t>
  </si>
  <si>
    <t>https://podminky.urs.cz/item/CS_URS_2021_02/891249111</t>
  </si>
  <si>
    <t xml:space="preserve">"A8 - NZ"                   1</t>
  </si>
  <si>
    <t xml:space="preserve">"A8 - NZ - VP7"        1</t>
  </si>
  <si>
    <t>42273504 R</t>
  </si>
  <si>
    <t>pás navrtávací pro HDPE s kulovým kohoutem PN 10 DN 80 x 1"</t>
  </si>
  <si>
    <t>1574481946</t>
  </si>
  <si>
    <t>AVK.8238050</t>
  </si>
  <si>
    <t>AVK TREPI navrtávací pas přírubový 8.2.3, DN 80/50</t>
  </si>
  <si>
    <t>1264115847</t>
  </si>
  <si>
    <t>-1498811804</t>
  </si>
  <si>
    <t xml:space="preserve">"A7 - NZ"           2</t>
  </si>
  <si>
    <t>42221308</t>
  </si>
  <si>
    <t>šoupátko pitná voda litina GGG 50 krátká stavební dl PN10/16 DN 250x250mm</t>
  </si>
  <si>
    <t>993682084</t>
  </si>
  <si>
    <t>https://podminky.urs.cz/item/CS_URS_2021_02/42221308</t>
  </si>
  <si>
    <t>zemní souprava teleskopická k šoup. DN 250 mm, krytí 1,20-1,8 m</t>
  </si>
  <si>
    <t>-892528670</t>
  </si>
  <si>
    <t>-2083985652</t>
  </si>
  <si>
    <t xml:space="preserve">"A8 - NZ"           39,0</t>
  </si>
  <si>
    <t xml:space="preserve">"A8 - VP7"        12,0 + 6,0</t>
  </si>
  <si>
    <t>892271111</t>
  </si>
  <si>
    <t xml:space="preserve">Tlaková zkouška vodou potrubí DN 100 </t>
  </si>
  <si>
    <t>608960653</t>
  </si>
  <si>
    <t>Tlakové zkoušky vodou na potrubí DN 100 nebo 125</t>
  </si>
  <si>
    <t>https://podminky.urs.cz/item/CS_URS_2021_02/892271111</t>
  </si>
  <si>
    <t xml:space="preserve">"řad  A8"       22,60 * 2</t>
  </si>
  <si>
    <t xml:space="preserve">"řad  A7 - DN 350"          24,05 * 2</t>
  </si>
  <si>
    <t xml:space="preserve">"řad  A7 NZ - DN 250"        45,0</t>
  </si>
  <si>
    <t>Proplach a dezinfekce vodovodního potrubí DN do 70</t>
  </si>
  <si>
    <t>-311727570</t>
  </si>
  <si>
    <t xml:space="preserve">"řad A8 - VP7"       12,0 + 6,0</t>
  </si>
  <si>
    <t xml:space="preserve">"řad A8 - DN 100"           22,60</t>
  </si>
  <si>
    <t xml:space="preserve">"řad A8 NZ  - DN 80"      39,0</t>
  </si>
  <si>
    <t xml:space="preserve">"řad A7 - DN 350"                24,05</t>
  </si>
  <si>
    <t xml:space="preserve">"řad A7 NZ - DN 250"         45,0</t>
  </si>
  <si>
    <t xml:space="preserve">Demontáž potrubí  DN 100 mm</t>
  </si>
  <si>
    <t>Demontáž potrubí DN 100</t>
  </si>
  <si>
    <t xml:space="preserve">"DN 200 mm"           23,0</t>
  </si>
  <si>
    <t xml:space="preserve">Demontáž potrubí  DN 350 mm</t>
  </si>
  <si>
    <t>Demontáž potrubí DN 350</t>
  </si>
  <si>
    <t xml:space="preserve">"DN 350 mm"          25,0</t>
  </si>
  <si>
    <t>2135253986</t>
  </si>
  <si>
    <t>55603180</t>
  </si>
  <si>
    <t xml:space="preserve">"řad  A7"                2</t>
  </si>
  <si>
    <t xml:space="preserve">"řad  A8"                1 + 2</t>
  </si>
  <si>
    <t>1921237058</t>
  </si>
  <si>
    <t>316881381</t>
  </si>
  <si>
    <t>Signalizační vodič DN do 150 mm na potrubí - CY 4mm2</t>
  </si>
  <si>
    <t xml:space="preserve">"řad A8"         50,0</t>
  </si>
  <si>
    <t xml:space="preserve">Signalizační vodič DN přes 150 mm na potrubí  - CY 4mm2</t>
  </si>
  <si>
    <t xml:space="preserve">"řad A7"         55,0</t>
  </si>
  <si>
    <t>Krytí potrubí z plastů výstražnou fólií z PVC 34cm s nápisem VODOVOD</t>
  </si>
  <si>
    <t xml:space="preserve">"řad A7"         30,0</t>
  </si>
  <si>
    <t xml:space="preserve">"řad A8"         25,0</t>
  </si>
  <si>
    <t>89940 7901 R</t>
  </si>
  <si>
    <t xml:space="preserve">"řad A7"         4</t>
  </si>
  <si>
    <t xml:space="preserve">"řad A8"         3</t>
  </si>
  <si>
    <t>89940 7902 R</t>
  </si>
  <si>
    <t>1663901308</t>
  </si>
  <si>
    <t>Orientační tabulka modré barvy pro uzávěry</t>
  </si>
  <si>
    <t>308431082</t>
  </si>
  <si>
    <t xml:space="preserve">"kamenivo"                123,325</t>
  </si>
  <si>
    <t xml:space="preserve">"asfalt"                         93,321</t>
  </si>
  <si>
    <t>-176791467</t>
  </si>
  <si>
    <t>555328833</t>
  </si>
  <si>
    <t xml:space="preserve">"DN 250"                3,14 * 0,40 * 45,0</t>
  </si>
  <si>
    <t xml:space="preserve">"DN 80"                  3,14 * 0,21 * 39,0</t>
  </si>
  <si>
    <t xml:space="preserve">"DN 25"                  3,14 * 0,152 * 6,0</t>
  </si>
  <si>
    <t>538105520</t>
  </si>
  <si>
    <t>100,101*1,05 'Přepočtené koeficientem množství</t>
  </si>
  <si>
    <t>-1471877376</t>
  </si>
  <si>
    <t>722 7901 R</t>
  </si>
  <si>
    <t>1672749592</t>
  </si>
  <si>
    <t xml:space="preserve">"A8 - TZK"       2</t>
  </si>
  <si>
    <t>722 7902 R</t>
  </si>
  <si>
    <t>97163509</t>
  </si>
  <si>
    <t>722 7903 R</t>
  </si>
  <si>
    <t>955347794</t>
  </si>
  <si>
    <t xml:space="preserve">"A8  NZ - VP7 "          1</t>
  </si>
  <si>
    <t>722 7904 R</t>
  </si>
  <si>
    <t xml:space="preserve">D + M  Spojka s vně závitem G 1"    ISIFLO  T 110   D 32/  1"</t>
  </si>
  <si>
    <t>156442851</t>
  </si>
  <si>
    <t>722 7905 R</t>
  </si>
  <si>
    <t xml:space="preserve">D + M  Přechodka ISIFLO  T 101   D 63/ 50</t>
  </si>
  <si>
    <t>518823442</t>
  </si>
  <si>
    <t>722 7906 R</t>
  </si>
  <si>
    <t>906605599</t>
  </si>
  <si>
    <t>722 7907 R</t>
  </si>
  <si>
    <t>-477403556</t>
  </si>
  <si>
    <t xml:space="preserve">"A7 - TZK"             1</t>
  </si>
  <si>
    <t xml:space="preserve">"A7 NZ - TZK"       1</t>
  </si>
  <si>
    <t xml:space="preserve">"A8 - TZK"             1</t>
  </si>
  <si>
    <t>-1198148986</t>
  </si>
  <si>
    <t xml:space="preserve">"A7 - pro TZK"               2 </t>
  </si>
  <si>
    <t xml:space="preserve">"A7 NZ  - pro TZK"       2 </t>
  </si>
  <si>
    <t xml:space="preserve">"A8 - pro TZK"              4 </t>
  </si>
  <si>
    <t>1416126011</t>
  </si>
  <si>
    <t>1984710716</t>
  </si>
  <si>
    <t xml:space="preserve">"řad A7 - NZ"          0,10</t>
  </si>
  <si>
    <t>1117442312</t>
  </si>
  <si>
    <t>230011113</t>
  </si>
  <si>
    <t>Montáž potrubí trouby ocelové hladké tř.11-13 D 273 mm, tl 7,0 mm</t>
  </si>
  <si>
    <t>457523550</t>
  </si>
  <si>
    <t>Montáž potrubí z trub ocelových hladkých tř. 11 až 13 Ø 273 mm, tl. 7,0 mm</t>
  </si>
  <si>
    <t>https://podminky.urs.cz/item/CS_URS_2021_02/230011113</t>
  </si>
  <si>
    <t xml:space="preserve">"řad A7 - NZ"          45,0</t>
  </si>
  <si>
    <t>55283930</t>
  </si>
  <si>
    <t>trubka ocelová bezešvá hladká jakost 11 353 273x7mm</t>
  </si>
  <si>
    <t>1758502379</t>
  </si>
  <si>
    <t>trubka ocelová bezešvá hladká jakost 11 353 273x6,3mm</t>
  </si>
  <si>
    <t>https://podminky.urs.cz/item/CS_URS_2021_02/55283930</t>
  </si>
  <si>
    <t>23002 7901 R</t>
  </si>
  <si>
    <t xml:space="preserve">D + M  Ocelová zaslepovací příruba   DN 350, PN 16</t>
  </si>
  <si>
    <t>1514674956</t>
  </si>
  <si>
    <t xml:space="preserve">Ocelová zaslepovací příruba příruba   DN 350, PN 16</t>
  </si>
  <si>
    <t xml:space="preserve">v dolní části: s odbočkou D 89x3,6, dl. 150 mm, </t>
  </si>
  <si>
    <t xml:space="preserve">                     ukončená přírubou DN 80, PN10</t>
  </si>
  <si>
    <t xml:space="preserve">"A7 - TZk"          2</t>
  </si>
  <si>
    <t>23002 7902 R</t>
  </si>
  <si>
    <t xml:space="preserve">D + M  Ocelový oblouk  DN 250 - 30°</t>
  </si>
  <si>
    <t>-1569685516</t>
  </si>
  <si>
    <t>23002 7903 R</t>
  </si>
  <si>
    <t xml:space="preserve">D + M  Ocelový oblouk  DN 250 - 41°</t>
  </si>
  <si>
    <t>-95211690</t>
  </si>
  <si>
    <t>23002 7904 R</t>
  </si>
  <si>
    <t xml:space="preserve">D + M  Ocelový oblouk  DN 250 - 90°</t>
  </si>
  <si>
    <t>-600527729</t>
  </si>
  <si>
    <t>23002 7905 R</t>
  </si>
  <si>
    <t xml:space="preserve">D + M  Ocelová přivařovací příruba   DN 250, PN 16</t>
  </si>
  <si>
    <t>-2016701652</t>
  </si>
  <si>
    <t>23002 7906 R</t>
  </si>
  <si>
    <t>451842800</t>
  </si>
  <si>
    <t>23002 7907 R</t>
  </si>
  <si>
    <t xml:space="preserve">D + M  Ocelová zaslepovací příruba   DN 250, PN 16</t>
  </si>
  <si>
    <t>277877420</t>
  </si>
  <si>
    <t xml:space="preserve">Ocelová zaslepovací příruba příruba   DN 250, PN 16</t>
  </si>
  <si>
    <t xml:space="preserve">"A7 NZ  - TZk"          2</t>
  </si>
  <si>
    <t>23002 7908 R</t>
  </si>
  <si>
    <t xml:space="preserve">D + M  Ocelová zaslepovací příruba   DN 100, PN 10</t>
  </si>
  <si>
    <t>875149735</t>
  </si>
  <si>
    <t xml:space="preserve">Ocelová zaslepovací příruba příruba   DN 100, PN 10</t>
  </si>
  <si>
    <t xml:space="preserve">"A8 - TZk"          2</t>
  </si>
  <si>
    <t>23002 7909 R</t>
  </si>
  <si>
    <t xml:space="preserve">D + M  Ocelová točivá příruba   DN 80, PN 10</t>
  </si>
  <si>
    <t>1682785096</t>
  </si>
  <si>
    <t xml:space="preserve">"A8 - NZ"          2</t>
  </si>
  <si>
    <t>59887491</t>
  </si>
  <si>
    <t>23003 7910 R</t>
  </si>
  <si>
    <t>-436947392</t>
  </si>
  <si>
    <t xml:space="preserve">"řad A8 "                2 + 2</t>
  </si>
  <si>
    <t>23003 7912 R</t>
  </si>
  <si>
    <t>1028033835</t>
  </si>
  <si>
    <t xml:space="preserve">"řad A7 "                2 </t>
  </si>
  <si>
    <t>23003 7913 R</t>
  </si>
  <si>
    <t>1063155312</t>
  </si>
  <si>
    <t xml:space="preserve">"řad A7"                 4  + 4</t>
  </si>
  <si>
    <t xml:space="preserve">"řad A8"                 6</t>
  </si>
  <si>
    <t>23003 7914 R</t>
  </si>
  <si>
    <t xml:space="preserve">D + M  Přírubový spoj  DN 100, PN 10</t>
  </si>
  <si>
    <t>-993693239</t>
  </si>
  <si>
    <t xml:space="preserve">Přírubový spoj  DN 100, PN 10</t>
  </si>
  <si>
    <t xml:space="preserve">"řad A8"                   2</t>
  </si>
  <si>
    <t xml:space="preserve">"řad A8 - NZ"           2</t>
  </si>
  <si>
    <t xml:space="preserve">"řad A8 - TZK"        2</t>
  </si>
  <si>
    <t>23003 7915 R</t>
  </si>
  <si>
    <t>-406609719</t>
  </si>
  <si>
    <t xml:space="preserve">Přírubový spoj  DN 250, PN 16</t>
  </si>
  <si>
    <t xml:space="preserve">  12x šroub M 24-100mm, materiál nerezová ocel A4             </t>
  </si>
  <si>
    <t xml:space="preserve">  12x matice M 24, mosaz</t>
  </si>
  <si>
    <t xml:space="preserve">  24x podložka M 25, materiál nerezová ocel A2 </t>
  </si>
  <si>
    <t xml:space="preserve">"řad A7"                        6 + 2</t>
  </si>
  <si>
    <t>23003 7916 R</t>
  </si>
  <si>
    <t xml:space="preserve">D + M  Přírubový spoj  DN 350, PN 16</t>
  </si>
  <si>
    <t>1245011661</t>
  </si>
  <si>
    <t xml:space="preserve">Přírubový spoj  DN 350, PN 16</t>
  </si>
  <si>
    <t xml:space="preserve">  16x šroub M 24-100mm, materiál nerezová ocel A4             </t>
  </si>
  <si>
    <t xml:space="preserve">  16x matice M 24, mosaz</t>
  </si>
  <si>
    <t xml:space="preserve">  32x podložka M 25, materiál nerezová ocel A2 </t>
  </si>
  <si>
    <t xml:space="preserve">"řad A7"                  4 + 2 + 2</t>
  </si>
  <si>
    <t>1159901889</t>
  </si>
  <si>
    <t>2052786093</t>
  </si>
  <si>
    <t xml:space="preserve">"žlab + deska"      4,0 * 8 * 2</t>
  </si>
  <si>
    <t>125429879</t>
  </si>
  <si>
    <t>4,0 * 8</t>
  </si>
  <si>
    <t>1371908679</t>
  </si>
  <si>
    <t>2046956411</t>
  </si>
  <si>
    <t xml:space="preserve">"kus"        2</t>
  </si>
  <si>
    <t>SO 90 - Vedlejší a ostatní náklady</t>
  </si>
  <si>
    <t>Ostatní - Ostatní</t>
  </si>
  <si>
    <t xml:space="preserve">    90 - Ostatní náklady</t>
  </si>
  <si>
    <t>115369975</t>
  </si>
  <si>
    <t xml:space="preserve">"poklesová kotlina - štola"  40</t>
  </si>
  <si>
    <t>109479434</t>
  </si>
  <si>
    <t>577124221</t>
  </si>
  <si>
    <t>Asfaltový beton vrstva obrusná ACO 11 (ABS) tř. II tl 35 mm š přes 3 m z nemodifikovaného asfaltu</t>
  </si>
  <si>
    <t>135979231</t>
  </si>
  <si>
    <t>Asfaltový beton vrstva obrusná ACO 11 (ABS) s rozprostřením a se zhutněním z nemodifikovaného asfaltu v pruhu šířky přes 3 m tř. II, po zhutnění tl. 35 mm</t>
  </si>
  <si>
    <t>https://podminky.urs.cz/item/CS_URS_2021_02/577124221</t>
  </si>
  <si>
    <t>577134221</t>
  </si>
  <si>
    <t>Asfaltový beton vrstva obrusná ACO 11 (ABS) tř. II tl 40 mm š přes 3 m z nemodifikovaného asfaltu</t>
  </si>
  <si>
    <t>-977521294</t>
  </si>
  <si>
    <t>Asfaltový beton vrstva obrusná ACO 11 (ABS) s rozprostřením a se zhutněním z nemodifikovaného asfaltu v pruhu šířky přes 3 m tř. II, po zhutnění tl. 40 mm</t>
  </si>
  <si>
    <t>https://podminky.urs.cz/item/CS_URS_2021_02/577134221</t>
  </si>
  <si>
    <t>1406283827</t>
  </si>
  <si>
    <t xml:space="preserve">"frézovaní  vozovek" 3,68</t>
  </si>
  <si>
    <t>540771439</t>
  </si>
  <si>
    <t>3,68*9</t>
  </si>
  <si>
    <t>-1979823847</t>
  </si>
  <si>
    <t>3,68</t>
  </si>
  <si>
    <t>Ostatní</t>
  </si>
  <si>
    <t>01132400R</t>
  </si>
  <si>
    <t>Archeologický průzkum</t>
  </si>
  <si>
    <t>1055072529</t>
  </si>
  <si>
    <t>Průzkumné, geodetické a projektové práce průzkumné práce archeologická činnost archeologický průzkum</t>
  </si>
  <si>
    <t>011103R</t>
  </si>
  <si>
    <t>Geodetické ověření nápojných bodů</t>
  </si>
  <si>
    <t>1843724752</t>
  </si>
  <si>
    <t>900600001</t>
  </si>
  <si>
    <t xml:space="preserve">Poplatky a naklady na zařízení staveniště </t>
  </si>
  <si>
    <t>-1139677026</t>
  </si>
  <si>
    <t>900600002</t>
  </si>
  <si>
    <t xml:space="preserve">POMOC PRÁCE ZAJIŠŤ NEBO ZŘÍZ REGULACI A OCHRANU DOPRAVY </t>
  </si>
  <si>
    <t>950110802</t>
  </si>
  <si>
    <t>900600004</t>
  </si>
  <si>
    <t xml:space="preserve">Zřízení a odstranění provizorního přejezdu přes stavební rýhu  - nosnost 40 t</t>
  </si>
  <si>
    <t>-1558080777</t>
  </si>
  <si>
    <t>Zřízení a odstranění provizorního přejezdu přes stavební rýhu - nosnost 40 t</t>
  </si>
  <si>
    <t>900600005</t>
  </si>
  <si>
    <t xml:space="preserve">Provedení veškerých zkoušek prokazující kvalitu díla  např. zkouška zhutnění</t>
  </si>
  <si>
    <t>550506554</t>
  </si>
  <si>
    <t>Provedení veškerých zkoušek prokazující kvalitu díla např. zkouška zhutnění</t>
  </si>
  <si>
    <t>900600006</t>
  </si>
  <si>
    <t>Zpracování dokumentace skutečného provedení stavby</t>
  </si>
  <si>
    <t>-1541755227</t>
  </si>
  <si>
    <t>900600007</t>
  </si>
  <si>
    <t>Zpracování geodet. zaměření DSPS pro GIS a MMB OTS</t>
  </si>
  <si>
    <t>-1707589944</t>
  </si>
  <si>
    <t>900600008</t>
  </si>
  <si>
    <t>Zaměření rozsahu zásahu do komunikace v prog. EZA</t>
  </si>
  <si>
    <t>-271565891</t>
  </si>
  <si>
    <t>900600009</t>
  </si>
  <si>
    <t xml:space="preserve">Zpracování dodavatelské dokumentace </t>
  </si>
  <si>
    <t>1630800010</t>
  </si>
  <si>
    <t>900600011</t>
  </si>
  <si>
    <t xml:space="preserve">Provozní vlivy </t>
  </si>
  <si>
    <t>-1222722455</t>
  </si>
  <si>
    <t>900600012</t>
  </si>
  <si>
    <t>Zajištění vytýčení podzemních sítí dotčených stavbou</t>
  </si>
  <si>
    <t>-821167841</t>
  </si>
  <si>
    <t>900600013</t>
  </si>
  <si>
    <t>Vícetisky projektové dokumentace pro potřeby dodavatele stavby</t>
  </si>
  <si>
    <t>-1543533064</t>
  </si>
  <si>
    <t>900600016</t>
  </si>
  <si>
    <t>Provedení veškerých zkoušek prokazující kvalitu díla</t>
  </si>
  <si>
    <t>822534925</t>
  </si>
  <si>
    <t>"Provedení veškerých zkoušek prokazující kvalitu díla</t>
  </si>
  <si>
    <t>"SO 01 Zkouška těsnosti kanalizace stoky</t>
  </si>
  <si>
    <t xml:space="preserve">"kpl"    1</t>
  </si>
  <si>
    <t>900600017</t>
  </si>
  <si>
    <t>382957072</t>
  </si>
  <si>
    <t xml:space="preserve">"SO 02  Zkouška těsnosti kanalizace stoky</t>
  </si>
  <si>
    <t>900600018</t>
  </si>
  <si>
    <t>-366821953</t>
  </si>
  <si>
    <t xml:space="preserve"> SO 03 Zkouška těsnosti kanalizace stoky</t>
  </si>
  <si>
    <t>900600021</t>
  </si>
  <si>
    <t>Provedení revize kanalizace TV kamerou 2x</t>
  </si>
  <si>
    <t>1924250198</t>
  </si>
  <si>
    <t xml:space="preserve">"Provedení revize kanalizace TV kamerou </t>
  </si>
  <si>
    <t xml:space="preserve">"stoka"        (143,75+55,83+(64,17+51,35)+72,32) * 2  </t>
  </si>
  <si>
    <t>900600022</t>
  </si>
  <si>
    <t>Monitoring - štola</t>
  </si>
  <si>
    <t>896676828</t>
  </si>
  <si>
    <t>900600023</t>
  </si>
  <si>
    <t>Průzkum stávajících přípojek</t>
  </si>
  <si>
    <t>-1927029000</t>
  </si>
  <si>
    <t>900600025</t>
  </si>
  <si>
    <t xml:space="preserve">Zimní údržba chodníků a vjezdů </t>
  </si>
  <si>
    <t>371498019</t>
  </si>
  <si>
    <t xml:space="preserve">"zimní údržba chodníku a vjezdů po dobu 6 měsíců   </t>
  </si>
  <si>
    <t>"v rámci technologické přestávky</t>
  </si>
  <si>
    <t>"celková plocha - 100 m2</t>
  </si>
  <si>
    <t xml:space="preserve">"kpl"     1</t>
  </si>
  <si>
    <t>900600026</t>
  </si>
  <si>
    <t>Zimní údržba komunikace</t>
  </si>
  <si>
    <t>1038601760</t>
  </si>
  <si>
    <t>Zimní údržba komunikací</t>
  </si>
  <si>
    <t xml:space="preserve">"zimní údržba komunikace po dobu 6 měsíců  </t>
  </si>
  <si>
    <t xml:space="preserve">"celková plocha vozovky -    2450 m2</t>
  </si>
  <si>
    <t>900600027</t>
  </si>
  <si>
    <t xml:space="preserve">Náklady  DPmB  na snížení rychlosti tramvají</t>
  </si>
  <si>
    <t>-1672785822</t>
  </si>
  <si>
    <t>Náklady DPmB na snížení rychlosti tramvají</t>
  </si>
  <si>
    <t xml:space="preserve">zpomalení tramvajové dopravy </t>
  </si>
  <si>
    <t xml:space="preserve">výluka trolejbusové dopravy </t>
  </si>
  <si>
    <t xml:space="preserve">"kpl"                 1</t>
  </si>
  <si>
    <t>900600028</t>
  </si>
  <si>
    <t>Úprava trolejového vedení po dobu stavby</t>
  </si>
  <si>
    <t>1625155846</t>
  </si>
  <si>
    <t>Poznámka k položce:_x000d_
změny tras trolejového vedení během jednotlivých etap výstavby</t>
  </si>
  <si>
    <t>900600029</t>
  </si>
  <si>
    <t>Úprava tramvajové trati</t>
  </si>
  <si>
    <t>-474936023</t>
  </si>
  <si>
    <t>Poznámka k položce:_x000d_
V případě změny tramvajového tělesa způsobeného realizací štoly</t>
  </si>
  <si>
    <t>900600030</t>
  </si>
  <si>
    <t>Měření kolejí před začátkem práce, v průběhu a po skončení práce a předání protokolu z měření</t>
  </si>
  <si>
    <t>-1508419481</t>
  </si>
  <si>
    <t xml:space="preserve">Geodetické měření poklesu kolejí </t>
  </si>
  <si>
    <t>Měření kolejí před začátkem práce, v průběhu a po skončení práce</t>
  </si>
  <si>
    <t xml:space="preserve"> předání protokulu z měření</t>
  </si>
  <si>
    <t>900600031</t>
  </si>
  <si>
    <t>Náklady za náhradní dopravu</t>
  </si>
  <si>
    <t>338955858</t>
  </si>
  <si>
    <t>900600032</t>
  </si>
  <si>
    <t>Projednání a vyřízení aktualizace vyjádření potřebných k vytýčení sítí</t>
  </si>
  <si>
    <t>-1614211047</t>
  </si>
  <si>
    <t xml:space="preserve">"projednání a vyřízení aktualizace vyjádření </t>
  </si>
  <si>
    <t>"potřebných k vytýčení sítí před zahájením stavby popř. zahájení stavby</t>
  </si>
  <si>
    <t xml:space="preserve">"kpl"          1</t>
  </si>
  <si>
    <t>900600203</t>
  </si>
  <si>
    <t xml:space="preserve">Provedení pasportizace objektů a  ploch dotčených stavbou</t>
  </si>
  <si>
    <t>2077703763</t>
  </si>
  <si>
    <t>Provedení pasportizace objektů a ploch dotčených stavbou</t>
  </si>
  <si>
    <t>"během výstavby"</t>
  </si>
  <si>
    <t xml:space="preserve">"2x....v tištěné podobě"   </t>
  </si>
  <si>
    <t xml:space="preserve">"2x....v digitální podobě"   </t>
  </si>
  <si>
    <t xml:space="preserve">1   </t>
  </si>
  <si>
    <t>212039 - Mendlovo náměstí - úprava veřejného prostrnaství, fáze I</t>
  </si>
  <si>
    <t>SO 001 - Příprava území</t>
  </si>
  <si>
    <t>111251102</t>
  </si>
  <si>
    <t>Odstranění křovin a stromů průměru kmene do 100 mm i s kořeny sklonu terénu do 1:5 z celkové plochy přes 100 do 500 m2 strojně</t>
  </si>
  <si>
    <t>Odstranění křovin a stromů s odstraněním kořenů strojně průměru kmene do 100 mm v rovině nebo ve svahu sklonu terénu do 1:5, při celkové ploše přes 100 do 500 m2</t>
  </si>
  <si>
    <t>https://podminky.urs.cz/item/CS_URS_2021_02/111251102</t>
  </si>
  <si>
    <t>"odstranění keřových porostů"</t>
  </si>
  <si>
    <t>"SK1 - stříhaný živý plot" 20</t>
  </si>
  <si>
    <t>"SK5 - zlatice" 45</t>
  </si>
  <si>
    <t>"SK6 - keře stříhané" 38</t>
  </si>
  <si>
    <t>"SK7 - tis" 90</t>
  </si>
  <si>
    <t>"SK8 - zlatice" 12</t>
  </si>
  <si>
    <t>"SK9 - hlohyně" 5</t>
  </si>
  <si>
    <t>"SK10 - dřišťál, svída, bez černý" 32</t>
  </si>
  <si>
    <t>"SK13 - mix, keře stříhané" 240</t>
  </si>
  <si>
    <t>112101101</t>
  </si>
  <si>
    <t>Odstranění stromů listnatých průměru kmene do 300 mm</t>
  </si>
  <si>
    <t>Odstranění stromů s odřezáním kmene a s odvětvením listnatých, průměru kmene přes 100 do 300 mm</t>
  </si>
  <si>
    <t>https://podminky.urs.cz/item/CS_URS_2021_02/112101101</t>
  </si>
  <si>
    <t>"p.č. 6, prům. 4" 1</t>
  </si>
  <si>
    <t>112101102</t>
  </si>
  <si>
    <t>Odstranění stromů listnatých průměru kmene do 500 mm</t>
  </si>
  <si>
    <t>Odstranění stromů s odřezáním kmene a s odvětvením listnatých, průměru kmene přes 300 do 500 mm</t>
  </si>
  <si>
    <t>https://podminky.urs.cz/item/CS_URS_2021_02/112101102</t>
  </si>
  <si>
    <t>"p.č. 13, prům. 32" 1</t>
  </si>
  <si>
    <t>112101103</t>
  </si>
  <si>
    <t>Odstranění stromů listnatých průměru kmene do 700 mm</t>
  </si>
  <si>
    <t>Odstranění stromů s odřezáním kmene a s odvětvením listnatých, průměru kmene přes 500 do 700 mm</t>
  </si>
  <si>
    <t>https://podminky.urs.cz/item/CS_URS_2021_02/112101103</t>
  </si>
  <si>
    <t>"p.č. 4, prům. 62" 1</t>
  </si>
  <si>
    <t>"p.č. 5, prům. 56" 1</t>
  </si>
  <si>
    <t>112101122</t>
  </si>
  <si>
    <t>Odstranění stromů jehličnatých průměru kmene do 500 mm</t>
  </si>
  <si>
    <t>Odstranění stromů s odřezáním kmene a s odvětvením jehličnatých bez odkornění, průměru kmene přes 300 do 500 mm</t>
  </si>
  <si>
    <t>https://podminky.urs.cz/item/CS_URS_2021_02/112101122</t>
  </si>
  <si>
    <t>"p.č. 12, prům. 38" 1</t>
  </si>
  <si>
    <t>112251101</t>
  </si>
  <si>
    <t>Odstranění pařezů D do 300 mm</t>
  </si>
  <si>
    <t>Odstranění pařezů strojně s jejich vykopáním, vytrháním nebo odstřelením průměru přes 100 do 300 mm</t>
  </si>
  <si>
    <t>https://podminky.urs.cz/item/CS_URS_2021_02/112251101</t>
  </si>
  <si>
    <t>112251102</t>
  </si>
  <si>
    <t>Odstranění pařezů D do 500 mm</t>
  </si>
  <si>
    <t>Odstranění pařezů strojně s jejich vykopáním, vytrháním nebo odstřelením průměru přes 300 do 500 mm</t>
  </si>
  <si>
    <t>https://podminky.urs.cz/item/CS_URS_2021_02/112251102</t>
  </si>
  <si>
    <t>112251103</t>
  </si>
  <si>
    <t>Odstranění pařezů D do 700 mm</t>
  </si>
  <si>
    <t>Odstranění pařezů strojně s jejich vykopáním, vytrháním nebo odstřelením průměru přes 500 do 700 mm</t>
  </si>
  <si>
    <t>https://podminky.urs.cz/item/CS_URS_2021_02/112251103</t>
  </si>
  <si>
    <t>162201401</t>
  </si>
  <si>
    <t>Vodorovné přemístění větví stromů listnatých do 1 km D kmene do 300 mm</t>
  </si>
  <si>
    <t>Vodorovné přemístění větví, kmenů nebo pařezů s naložením, složením a dopravou do 1000 m větví stromů listnatých, průměru kmene přes 100 do 300 mm</t>
  </si>
  <si>
    <t>https://podminky.urs.cz/item/CS_URS_2021_02/162201401</t>
  </si>
  <si>
    <t>162201402</t>
  </si>
  <si>
    <t>Vodorovné přemístění větví stromů listnatých do 1 km D kmene do 500 mm</t>
  </si>
  <si>
    <t>Vodorovné přemístění větví, kmenů nebo pařezů s naložením, složením a dopravou do 1000 m větví stromů listnatých, průměru kmene přes 300 do 500 mm</t>
  </si>
  <si>
    <t>https://podminky.urs.cz/item/CS_URS_2021_02/162201402</t>
  </si>
  <si>
    <t>162201403</t>
  </si>
  <si>
    <t>Vodorovné přemístění větví stromů listnatých do 1 km D kmene do 700 mm</t>
  </si>
  <si>
    <t>Vodorovné přemístění větví, kmenů nebo pařezů s naložením, složením a dopravou do 1000 m větví stromů listnatých, průměru kmene přes 500 do 700 mm</t>
  </si>
  <si>
    <t>https://podminky.urs.cz/item/CS_URS_2021_02/162201403</t>
  </si>
  <si>
    <t>162201406</t>
  </si>
  <si>
    <t>Vodorovné přemístění větví stromů jehličnatých do 1 km D kmene do 500 mm</t>
  </si>
  <si>
    <t>Vodorovné přemístění větví, kmenů nebo pařezů s naložením, složením a dopravou do 1000 m větví stromů jehličnatých, průměru kmene přes 300 do 500 mm</t>
  </si>
  <si>
    <t>https://podminky.urs.cz/item/CS_URS_2021_02/162201406</t>
  </si>
  <si>
    <t>162201411</t>
  </si>
  <si>
    <t>Vodorovné přemístění kmenů stromů listnatých do 1 km D kmene do 300 mm</t>
  </si>
  <si>
    <t>Vodorovné přemístění větví, kmenů nebo pařezů s naložením, složením a dopravou do 1000 m kmenů stromů listnatých, průměru přes 100 do 300 mm</t>
  </si>
  <si>
    <t>https://podminky.urs.cz/item/CS_URS_2021_02/162201411</t>
  </si>
  <si>
    <t>162201412</t>
  </si>
  <si>
    <t>Vodorovné přemístění kmenů stromů listnatých do 1 km D kmene do 500 mm</t>
  </si>
  <si>
    <t>Vodorovné přemístění větví, kmenů nebo pařezů s naložením, složením a dopravou do 1000 m kmenů stromů listnatých, průměru přes 300 do 500 mm</t>
  </si>
  <si>
    <t>https://podminky.urs.cz/item/CS_URS_2021_02/162201412</t>
  </si>
  <si>
    <t>162201413</t>
  </si>
  <si>
    <t>Vodorovné přemístění kmenů stromů listnatých do 1 km D kmene do 700 mm</t>
  </si>
  <si>
    <t>Vodorovné přemístění větví, kmenů nebo pařezů s naložením, složením a dopravou do 1000 m kmenů stromů listnatých, průměru přes 500 do 700 mm</t>
  </si>
  <si>
    <t>https://podminky.urs.cz/item/CS_URS_2021_02/162201413</t>
  </si>
  <si>
    <t>162201416</t>
  </si>
  <si>
    <t>Vodorovné přemístění kmenů stromů jehličnatých do 1 km D kmene do 500 mm</t>
  </si>
  <si>
    <t>Vodorovné přemístění větví, kmenů nebo pařezů s naložením, složením a dopravou do 1000 m kmenů stromů jehličnatých, průměru přes 300 do 500 mm</t>
  </si>
  <si>
    <t>https://podminky.urs.cz/item/CS_URS_2021_02/162201416</t>
  </si>
  <si>
    <t>162301501</t>
  </si>
  <si>
    <t>Vodorovné přemístění křovin do 5 km D kmene do 100 mm</t>
  </si>
  <si>
    <t>Vodorovné přemístění smýcených křovin do průměru kmene 100 mm na vzdálenost do 5 000 m</t>
  </si>
  <si>
    <t>https://podminky.urs.cz/item/CS_URS_2021_02/162301501</t>
  </si>
  <si>
    <t>162301931</t>
  </si>
  <si>
    <t>Příplatek k vodorovnému přemístění větví stromů listnatých D kmene do 300 mm ZKD 1 km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</si>
  <si>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</si>
  <si>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https://podminky.urs.cz/item/CS_URS_2021_02/162301931</t>
  </si>
  <si>
    <t>"p.č. 6, prům. 4" 1*7</t>
  </si>
  <si>
    <t>162301932</t>
  </si>
  <si>
    <t>Příplatek k vodorovnému přemístění větví stromů listnatých D kmene do 500 mm ZKD 1 km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</si>
  <si>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</si>
  <si>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https://podminky.urs.cz/item/CS_URS_2021_02/162301932</t>
  </si>
  <si>
    <t>"p.č. 13, prům. 32" 1*7</t>
  </si>
  <si>
    <t>162301933</t>
  </si>
  <si>
    <t>Příplatek k vodorovnému přemístění větví stromů listnatých D kmene do 700 mm ZKD 1 km</t>
  </si>
  <si>
    <t>Vodorovné přemístění větví, kmenů nebo pařezů s naložením, složením a dopravou Příplatek k cenám za každých dalších i započatých 1000 m přes 1000 m větví stromů listnatých, průměru kmene přes 500 do 700 mm</t>
  </si>
  <si>
    <t>https://podminky.urs.cz/item/CS_URS_2021_02/162301933</t>
  </si>
  <si>
    <t>"p.č. 4, prům. 62" 1*7</t>
  </si>
  <si>
    <t>"p.č. 5, prům. 56" 1*7</t>
  </si>
  <si>
    <t>162301942</t>
  </si>
  <si>
    <t>Příplatek k vodorovnému přemístění větví stromů jehličnatých D kmene do 500 mm ZKD 1 km</t>
  </si>
  <si>
    <t>Vodorovné přemístění větví, kmenů nebo pařezů s naložením, složením a dopravou Příplatek k cenám za každých dalších i započatých 1000 m přes 1000 m větví stromů jehličnatých, o průměru kmene přes 300 do 500 mm</t>
  </si>
  <si>
    <t>https://podminky.urs.cz/item/CS_URS_2021_02/162301942</t>
  </si>
  <si>
    <t>"p.č. 12, prům. 38" 1*7</t>
  </si>
  <si>
    <t>162301951</t>
  </si>
  <si>
    <t>Příplatek k vodorovnému přemístění kmenů stromů listnatých D kmene do 300 mm ZKD 1 km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</si>
  <si>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</si>
  <si>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https://podminky.urs.cz/item/CS_URS_2021_02/162301951</t>
  </si>
  <si>
    <t>162301952</t>
  </si>
  <si>
    <t>Příplatek k vodorovnému přemístění kmenů stromů listnatých D kmene do 500 mm ZKD 1 km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</si>
  <si>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</si>
  <si>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https://podminky.urs.cz/item/CS_URS_2021_02/162301952</t>
  </si>
  <si>
    <t>162301953</t>
  </si>
  <si>
    <t>Příplatek k vodorovnému přemístění kmenů stromů listnatých D kmene do 700 mm ZKD 1 km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</si>
  <si>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</si>
  <si>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https://podminky.urs.cz/item/CS_URS_2021_02/162301953</t>
  </si>
  <si>
    <t>162301962</t>
  </si>
  <si>
    <t>Příplatek k vodorovnému přemístění kmenů stromů jehličnatých D kmene do 500 mm ZKD 1 km</t>
  </si>
  <si>
    <t>Vodorovné přemístění větví, kmenů nebo pařezů s naložením, složením a dopravou Příplatek k cenám za každých dalších i započatých 1000 m přes 1000 m kmenů stromů jehličnatých, průměru přes 300 do 500 mm</t>
  </si>
  <si>
    <t>https://podminky.urs.cz/item/CS_URS_2021_02/162301962</t>
  </si>
  <si>
    <t>162301981</t>
  </si>
  <si>
    <t>Příplatek k vodorovnému přemístění křovin D kmene do 100 mm ZKD 1 km</t>
  </si>
  <si>
    <t>Vodorovné přemístění smýcených křovin Příplatek k ceně za každých dalších i započatých 1 000 m</t>
  </si>
  <si>
    <t>https://podminky.urs.cz/item/CS_URS_2021_02/162301981</t>
  </si>
  <si>
    <t>"příplatek za odvoz do 8 km"</t>
  </si>
  <si>
    <t>"SK1 - stříhaný živý plot" 20*3</t>
  </si>
  <si>
    <t>"SK5 - zlatice" 45*3</t>
  </si>
  <si>
    <t>"SK6 - keře stříhané" 38*3</t>
  </si>
  <si>
    <t>"SK7 - tis" 90*3</t>
  </si>
  <si>
    <t>"SK8 - zlatice" 12*3</t>
  </si>
  <si>
    <t>"SK9 - hlohyně" 5*3</t>
  </si>
  <si>
    <t>"SK10 - dřišťál, svída, bez černý" 32*3</t>
  </si>
  <si>
    <t>"SK13 - mix, keře stříhané" 240*3</t>
  </si>
  <si>
    <t>966001111R</t>
  </si>
  <si>
    <t>Odstranění a odvoz zastávkových přístřešků</t>
  </si>
  <si>
    <t>Odstranění dětské houpačky bez konstrukce řetízkové</t>
  </si>
  <si>
    <t>"odvoz na skládku majitele, beton. základy na skládku, kompletní demontáž a likvidace" 6</t>
  </si>
  <si>
    <t>966001112R</t>
  </si>
  <si>
    <t>Demontáž a odvoz elektronické informační tabule</t>
  </si>
  <si>
    <t>Odstranění dětské houpačky s ocelovou konstrukcí kládové</t>
  </si>
  <si>
    <t>"demontáž vč. odpojení od přívodu elektro, odvoz na skládku majitele, kompletní demontáž a likvidace" 6</t>
  </si>
  <si>
    <t>966001311R</t>
  </si>
  <si>
    <t>Odstranění odpadkového koše s betonovou patkou</t>
  </si>
  <si>
    <t>Odstranění odpadkového koše s betonovou patkou</t>
  </si>
  <si>
    <t>https://podminky.urs.cz/item/CS_URS_2021_02/966001311R</t>
  </si>
  <si>
    <t xml:space="preserve">"odstranění koše s odvozem na skládku majitele 5 km, kompletní demontáž a likvidace" 17 </t>
  </si>
  <si>
    <t>966001411R</t>
  </si>
  <si>
    <t>Demontáž a odvoz jízdnkového automatu</t>
  </si>
  <si>
    <t>Odstranění stojanu na kola přichyceného kotevními šrouby</t>
  </si>
  <si>
    <t>"demontáž a odvoz do skladu majitele" 2</t>
  </si>
  <si>
    <t>966005111</t>
  </si>
  <si>
    <t>Rozebrání a odstranění silničního zábradlí se sloupky osazenými s betonovými patkami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</si>
  <si>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</si>
  <si>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https://podminky.urs.cz/item/CS_URS_2021_02/966005111</t>
  </si>
  <si>
    <t>"demontáž zábradlí vč. bet. patky, hmotnost 0,035 t/m, odvoz do kovošrtotu, kompletní demontáž a likvidace" 155</t>
  </si>
  <si>
    <t>997013811</t>
  </si>
  <si>
    <t>Poplatek za uložení na skládce (skládkovné) stavebního odpadu dřevěného kód odpadu 17 02 01</t>
  </si>
  <si>
    <t>Poplatek za uložení stavebního odpadu na skládce (skládkovné) dřevěného zatříděného do Katalogu odpadů pod kódem 17 02 01</t>
  </si>
  <si>
    <t>https://podminky.urs.cz/item/CS_URS_2021_02/997013811</t>
  </si>
  <si>
    <t>"odhad" 3</t>
  </si>
  <si>
    <t>SO 101 - Komunikace - Mendlovo náměstí u pivovaru</t>
  </si>
  <si>
    <t>113107173</t>
  </si>
  <si>
    <t>Odstranění podkladu z betonu prostého tl 400 mm strojně pl přes 50 do 200 m2</t>
  </si>
  <si>
    <t>Odstranění podkladů nebo krytů strojně plochy jednotlivě přes 50 m2 do 200 m2 s přemístěním hmot na skládku na vzdálenost do 20 m nebo s naložením na dopravní prostředek z betonu prostého, o tl. vrstvy přes 300 do 400 mm</t>
  </si>
  <si>
    <t>https://podminky.urs.cz/item/CS_URS_2021_02/113107173</t>
  </si>
  <si>
    <t>"odstranění betonového recyklátu v tl. 35cm, suť 0,486 t/m2, uložení v místě pro výměnu podloží" 160,65</t>
  </si>
  <si>
    <t>113107222</t>
  </si>
  <si>
    <t>Odstranění podkladu z kameniva drceného tl 200 mm strojně pl přes 200 m2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</si>
  <si>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</si>
  <si>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https://podminky.urs.cz/item/CS_URS_2021_02/113107222</t>
  </si>
  <si>
    <t>"odstranění podkladu z kameniv tl. 13cm, štěrkopísek a hlinito-písčitý materiál - ponecháno na stavbě pro výměnu podloží, suť 0,189 t/m2" 1763</t>
  </si>
  <si>
    <t>113107232</t>
  </si>
  <si>
    <t>Odstranění podkladu z betonu prostého tl 300 mm strojně pl přes 200 m2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</si>
  <si>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</si>
  <si>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https://podminky.urs.cz/item/CS_URS_2021_02/113107232</t>
  </si>
  <si>
    <t>"bourání stmelených podkladních vrstev v tl. 19cm, suť 0,396 t/m2" 1304</t>
  </si>
  <si>
    <t>113107241</t>
  </si>
  <si>
    <t>Odstranění podkladu živičného tl 50 mm strojně pl přes 200 m2</t>
  </si>
  <si>
    <t>Odstranění podkladů nebo krytů strojně plochy jednotlivě přes 200 m2 s přemístěním hmot na skládku na vzdálenost do 20 m nebo s naložením na dopravní prostředek živičných, o tl. vrstvy do 50 mm</t>
  </si>
  <si>
    <t>https://podminky.urs.cz/item/CS_URS_2021_02/113107241</t>
  </si>
  <si>
    <t>"bourání živ. ploch tl. 5cm, objem. hmot. suti 0,057 t/m2" 459</t>
  </si>
  <si>
    <t>113107244</t>
  </si>
  <si>
    <t>Odstranění podkladu živičného tl 200 mm strojně pl přes 200 m2</t>
  </si>
  <si>
    <t>Odstranění podkladů nebo krytů strojně plochy jednotlivě přes 200 m2 s přemístěním hmot na skládku na vzdálenost do 20 m nebo s naložením na dopravní prostředek živičných, o tl. vrstvy přes 150 do 200 mm</t>
  </si>
  <si>
    <t>https://podminky.urs.cz/item/CS_URS_2021_02/113107244</t>
  </si>
  <si>
    <t>"bourání asfaltobetonu v tl. 19cm, suť 0,428 t/m2" 1304</t>
  </si>
  <si>
    <t>113154325</t>
  </si>
  <si>
    <t>Frézování živičného krytu tl 200 mm pruh š 1 m pl do 10000 m2 bez překážek v trase</t>
  </si>
  <si>
    <t>Frézování živičného podkladu nebo krytu s naložením na dopravní prostředek plochy přes 1 000 do 10 000 m2 bez překážek v trase pruhu šířky do 1 m, tloušťky vrstvy 200 mm</t>
  </si>
  <si>
    <t>https://podminky.urs.cz/item/CS_URS_2021_02/113154325</t>
  </si>
  <si>
    <t>"frézování v tl. 110mm, objem. hmot. suti 0,253 t/m2" 1763</t>
  </si>
  <si>
    <t>113201112</t>
  </si>
  <si>
    <t>Vytrhání obrub silničních kamenných</t>
  </si>
  <si>
    <t>https://podminky.urs.cz/item/CS_URS_2021_02/113201112</t>
  </si>
  <si>
    <t>"vybourání žulových obrub, očištění a ponechání pro zpětné využití" 164</t>
  </si>
  <si>
    <t>"vybourání žulových obrub, odvoz na úložiště majitele do 5 km, suť 0,290 t/m" 57</t>
  </si>
  <si>
    <t>113202111</t>
  </si>
  <si>
    <t>Vytrhání obrub krajníků obrubníků stojatých</t>
  </si>
  <si>
    <t>Vytrhání obrub s vybouráním lože, s přemístěním hmot na skládku na vzdálenost do 3 m nebo s naložením na dopravní prostředek z krajníků nebo obrubníků stojatých</t>
  </si>
  <si>
    <t>https://podminky.urs.cz/item/CS_URS_2021_02/113202111</t>
  </si>
  <si>
    <t>"vybourání betonových obrub, odvoz na skládku, suť 0,205 t/m" 53</t>
  </si>
  <si>
    <t>122251506</t>
  </si>
  <si>
    <t>Odkopávky a prokopávky zapažené v hornině třídy těžitelnosti I, skupiny 3 objem do 5000 m3 strojně</t>
  </si>
  <si>
    <t>Odkopávky a prokopávky zapažené strojně v hornině třídy těžitelnosti I skupiny 3 přes 1 000 do 5 000 m3</t>
  </si>
  <si>
    <t>https://podminky.urs.cz/item/CS_URS_2021_02/122251506</t>
  </si>
  <si>
    <t>"odkopávky do úrovně zemní pláně, odvoz na skládku vzd 8 km"</t>
  </si>
  <si>
    <t>"výkop pro úpravu podloží tl. 50cm" 1241,50*0,5</t>
  </si>
  <si>
    <t>Hloubení jam zapažených v hornině třídy těžitelnosti I, skupiny 3 objem do 50 m3 strojně</t>
  </si>
  <si>
    <t>"hloubení jam pro UV" 25</t>
  </si>
  <si>
    <t>132251102</t>
  </si>
  <si>
    <t xml:space="preserve">Hloubení rýh nezapažených  š do 800 mm v hornině třídy těžitelnosti I, skupiny 3 objem do 50 m3 strojně</t>
  </si>
  <si>
    <t>Hloubení nezapažených rýh šířky do 800 mm strojně s urovnáním dna do předepsaného profilu a spádu v hornině třídy těžitelnosti I skupiny 3 přes 20 do 50 m3</t>
  </si>
  <si>
    <t>https://podminky.urs.cz/item/CS_URS_2021_02/132251102</t>
  </si>
  <si>
    <t>"hloubení rýh pro trativody" 220*0,4*0,4</t>
  </si>
  <si>
    <t>132251253</t>
  </si>
  <si>
    <t>Hloubení rýh nezapažených š do 2000 mm v hornině třídy těžitelnosti I, skupiny 3 objem do 100 m3 strojně</t>
  </si>
  <si>
    <t>Hloubení nezapažených rýh šířky přes 800 do 2 000 mm strojně s urovnáním dna do předepsaného profilu a spádu v hornině třídy těžitelnosti I skupiny 3 přes 50 do 100 m3</t>
  </si>
  <si>
    <t>https://podminky.urs.cz/item/CS_URS_2021_02/132251253</t>
  </si>
  <si>
    <t>"hloubení rýh pro přípojky UV" 54</t>
  </si>
  <si>
    <t>"pažení rýhy pro přípojky" 138</t>
  </si>
  <si>
    <t>"pažení jam pro vpusti" 81</t>
  </si>
  <si>
    <t>Vodorovné přemístění do 500 m výkopku/sypaniny z horniny třídy těžitelnosti I, skupiny 1 až 3</t>
  </si>
  <si>
    <t>"přesun zeminy v rámci stavby - materiál z odkopávek pro výměnu podloží z meziskládky do místa zapracování" 389,84</t>
  </si>
  <si>
    <t>162751115</t>
  </si>
  <si>
    <t>Vodorovné přemístění do 8000 m výkopku/sypaniny z horniny třídy těžitelnosti I, skupiny 1 až 3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</si>
  <si>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</si>
  <si>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https://podminky.urs.cz/item/CS_URS_2021_02/162751115</t>
  </si>
  <si>
    <t>"zemina z výkopu" 1241,50*0,5</t>
  </si>
  <si>
    <t>"zemina z hloubení rýh" 35,20+54,00</t>
  </si>
  <si>
    <t>"zemina z hloubení jam" 25,00</t>
  </si>
  <si>
    <t>167151101</t>
  </si>
  <si>
    <t>Nakládání výkopku z hornin třídy těžitelnosti I, skupiny 1 až 3 do 100 m3</t>
  </si>
  <si>
    <t>Nakládání, skládání a překládání neulehlého výkopku nebo sypaniny strojně nakládání, množství do 100 m3, z horniny třídy těžitelnosti I, skupiny 1 až 3</t>
  </si>
  <si>
    <t>https://podminky.urs.cz/item/CS_URS_2021_02/167151101</t>
  </si>
  <si>
    <t>"naložení materiálu na deponii pro sanaci podloží" (160,65*0,35+1763*0,13)</t>
  </si>
  <si>
    <t>171151103</t>
  </si>
  <si>
    <t>Uložení sypaniny z hornin soudržných do násypů zhutněných strojně</t>
  </si>
  <si>
    <t>Uložení sypanin do násypů strojně s rozprostřením sypaniny ve vrstvách a s hrubým urovnáním zhutněných z hornin soudržných jakékoliv třídy těžitelnosti</t>
  </si>
  <si>
    <t>https://podminky.urs.cz/item/CS_URS_2021_02/171151103</t>
  </si>
  <si>
    <t>"úprava podloží v tl. 50cm z vhodného materiálu získaného v rámci stavby" 570,836*0,5</t>
  </si>
  <si>
    <t>"úprava podloží v tl. 50cm z nakoupeného materiálu kamenivo fr. 0/125" 670,664*0,5</t>
  </si>
  <si>
    <t>58344229</t>
  </si>
  <si>
    <t>štěrkodrť frakce 0/125</t>
  </si>
  <si>
    <t>https://podminky.urs.cz/item/CS_URS_2021_02/58344229</t>
  </si>
  <si>
    <t>335,332*2</t>
  </si>
  <si>
    <t>734,95*1,7</t>
  </si>
  <si>
    <t>"zásyp přípojek nakupovaným materiálem" 50,76</t>
  </si>
  <si>
    <t>"zásyp vpustí nakupovaným materiálem" 4,06</t>
  </si>
  <si>
    <t>54,82*2 "Přepočtené koeficientem množství</t>
  </si>
  <si>
    <t>Úprava pláně v hornině třídy těžitelnosti I, skupiny 1 až 3 se zhutněním strojně</t>
  </si>
  <si>
    <t>"hutnění zemní pláně na předepsanou únosnost" 1241,5</t>
  </si>
  <si>
    <t>211971110</t>
  </si>
  <si>
    <t>Zřízení opláštění žeber nebo trativodů geotextilií v rýze nebo zářezu sklonu do 1:2</t>
  </si>
  <si>
    <t>Zřízení opláštění výplně z geotextilie odvodňovacích žeber nebo trativodů v rýze nebo zářezu se stěnami šikmými o sklonu do 1:2</t>
  </si>
  <si>
    <t>https://podminky.urs.cz/item/CS_URS_2021_02/211971110</t>
  </si>
  <si>
    <t>"opláštění trativodů" 220*2,0</t>
  </si>
  <si>
    <t>69311081</t>
  </si>
  <si>
    <t>geotextilie netkaná separační, ochranná, filtrační, drenážní PES 300g/m2</t>
  </si>
  <si>
    <t>https://podminky.urs.cz/item/CS_URS_2021_02/69311081</t>
  </si>
  <si>
    <t>440*1,1845 "Přepočtené koeficientem množství</t>
  </si>
  <si>
    <t>212752401</t>
  </si>
  <si>
    <t>Trativod z drenážních trubek korugovaných PE-HD SN 8 perforace 360° včetně lože otevřený výkop DN 100 pro liniové stavby</t>
  </si>
  <si>
    <t>Trativody z drenážních trubek pro liniové stavby a komunikace se zřízením štěrkového lože pod trubky a s jejich obsypem v otevřeném výkopu trubka korugovaná sendvičová PE-HD SN 8 celoperforovaná 360° DN 100</t>
  </si>
  <si>
    <t>https://podminky.urs.cz/item/CS_URS_2021_02/212752401</t>
  </si>
  <si>
    <t>"trativod vč. lože a obsypu z kameniva, vč. zapojení drenáže do přípojky UV" 220</t>
  </si>
  <si>
    <t>451572111</t>
  </si>
  <si>
    <t>Lože pod potrubí otevřený výkop z kameniva drobného těženého</t>
  </si>
  <si>
    <t>Lože pod potrubí, stoky a drobné objekty v otevřeném výkopu z kameniva drobného těženého 0 až 4 mm</t>
  </si>
  <si>
    <t>https://podminky.urs.cz/item/CS_URS_2021_02/451572111</t>
  </si>
  <si>
    <t xml:space="preserve">"štěrkopískový podyp" </t>
  </si>
  <si>
    <t>"vpusti" 1,10</t>
  </si>
  <si>
    <t>"přípojky" 1,80</t>
  </si>
  <si>
    <t>"podbetonování přípojek v tl. 10cm" 1,44</t>
  </si>
  <si>
    <t>"podbetonování vpustí tl. 10cm" 1,10</t>
  </si>
  <si>
    <t>564871114</t>
  </si>
  <si>
    <t>Podklad ze štěrkodrtě ŠD tl. 280 mm</t>
  </si>
  <si>
    <t>Podklad ze štěrkodrti ŠD s rozprostřením a zhutněním, po zhutnění tl. 280 mm</t>
  </si>
  <si>
    <t>https://podminky.urs.cz/item/CS_URS_2021_02/564871114</t>
  </si>
  <si>
    <t>"vrstva z ŠD min. tl. 25cm, na zvětšení sklonu 3% 30cm, vč. vytažení pod obruby" 1241,50</t>
  </si>
  <si>
    <t>565166121</t>
  </si>
  <si>
    <t>Asfaltový beton vrstva podkladní ACP 22 (obalované kamenivo OKH) tl 80 mm š přes 3 m</t>
  </si>
  <si>
    <t>Asfaltový beton vrstva podkladní ACP 22S (obalované kamenivo hrubozrnné - OKH) s rozprostřením a zhutněním v pruhu šířky přes 3 m, po zhutnění tl. 80 mm</t>
  </si>
  <si>
    <t>https://podminky.urs.cz/item/CS_URS_2021_02/565166121</t>
  </si>
  <si>
    <t xml:space="preserve">"asfaltový beton pro ložní vrstvy ACP 22S tl. 8cm" </t>
  </si>
  <si>
    <t>"komunikace konstr. 1b" 1010</t>
  </si>
  <si>
    <t>567122111</t>
  </si>
  <si>
    <t>Podklad ze směsi stmelené cementem SC C 8/10 (KSC I) tl 120 mm</t>
  </si>
  <si>
    <t>Podklad ze směsi stmelené cementem SC bez dilatačních spár, s rozprostřením a zhutněním SC C 8/10 (KSC I), po zhutnění tl. 120 mm</t>
  </si>
  <si>
    <t>https://podminky.urs.cz/item/CS_URS_2021_02/567122111</t>
  </si>
  <si>
    <t>"konstrukce 13a"</t>
  </si>
  <si>
    <t>"smět stmelená cemetem fr. 0/32, tl. 120mm" 26</t>
  </si>
  <si>
    <t>567132113</t>
  </si>
  <si>
    <t>Podklad ze směsi stmelené cementem SC C 8/10 (KSC I) tl 180 mm</t>
  </si>
  <si>
    <t>Podklad ze směsi stmelené cementem SC bez dilatačních spár, s rozprostřením a zhutněním SC C 8/10 (KSC I), po zhutnění tl. 180 mm</t>
  </si>
  <si>
    <t>https://podminky.urs.cz/item/CS_URS_2021_02/567132113</t>
  </si>
  <si>
    <t>"konstrukce 1b"</t>
  </si>
  <si>
    <t>"smět stmelená cemetem fr. 0/32, tl. 180mm" 1010</t>
  </si>
  <si>
    <t xml:space="preserve">"spojovací postřik 0,20 kg/m2" </t>
  </si>
  <si>
    <t>"konstrukce fréza - 2b" 411</t>
  </si>
  <si>
    <t>573231107</t>
  </si>
  <si>
    <t>Postřik živičný spojovací ze silniční emulze v množství 0,40 kg/m2</t>
  </si>
  <si>
    <t>Postřik spojovací PS bez posypu kamenivem ze silniční emulze, v množství 0,40 kg/m2</t>
  </si>
  <si>
    <t>https://podminky.urs.cz/item/CS_URS_2021_02/573231107</t>
  </si>
  <si>
    <t xml:space="preserve">"spojovací postřik 0,35 kg/m2" </t>
  </si>
  <si>
    <t>573231108</t>
  </si>
  <si>
    <t>Postřik živičný spojovací ze silniční emulze v množství 0,50 kg/m2</t>
  </si>
  <si>
    <t>Postřik spojovací PS bez posypu kamenivem ze silniční emulze, v množství 0,50 kg/m2</t>
  </si>
  <si>
    <t>https://podminky.urs.cz/item/CS_URS_2021_02/573231108</t>
  </si>
  <si>
    <t>576123121</t>
  </si>
  <si>
    <t>Asfaltový koberec mastixový SMA 8 (AKMJ) tl 30 mm š přes 3 m</t>
  </si>
  <si>
    <t>Asfaltový koberec mastixový SMA 8 (AKMJ) s rozprostřením a se zhutněním v pruhu šířky přes 3 m, po zhutnění tl. 30 mm</t>
  </si>
  <si>
    <t>https://podminky.urs.cz/item/CS_URS_2021_02/576123121</t>
  </si>
  <si>
    <t xml:space="preserve">"asfaltový koberec mastixový, nízkohlučný SMA 8 NH, tl. 30mm" </t>
  </si>
  <si>
    <t>"konstrukce fréza č. 2b" 411</t>
  </si>
  <si>
    <t>577176121</t>
  </si>
  <si>
    <t>Asfaltový beton vrstva ložní ACL 22S (ABVH) tl 80 mm š přes 3 m z nemodifikovaného asfaltu</t>
  </si>
  <si>
    <t>Asfaltový beton vrstva ložní ACL 22S(ABVH) s rozprostřením a zhutněním z nemodifikovaného asfaltu v pruhu šířky přes 3 m, po zhutnění tl. 80 mm</t>
  </si>
  <si>
    <t>https://podminky.urs.cz/item/CS_URS_2021_02/577176121</t>
  </si>
  <si>
    <t>596212312</t>
  </si>
  <si>
    <t>Kladení zámkové dlažby pozemních komunikací tl 100 mm skupiny A pl do 300 m2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</si>
  <si>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100 mm skupiny A, pro plochy do 300 m2</t>
  </si>
  <si>
    <t>https://podminky.urs.cz/item/CS_URS_2021_02/596212312</t>
  </si>
  <si>
    <t>"betonová dlažba tl. 8cm do lože z DK fr. 4/8 tl. 4cm"</t>
  </si>
  <si>
    <t>"zvýšený práh přechodu" 26</t>
  </si>
  <si>
    <t>59245296</t>
  </si>
  <si>
    <t>dlažba zámková tvaru I 200x165x100mm přírodní</t>
  </si>
  <si>
    <t>https://podminky.urs.cz/item/CS_URS_2021_02/59245296</t>
  </si>
  <si>
    <t>26*1,02 "Přepočtené koeficientem množství</t>
  </si>
  <si>
    <t>599142111R</t>
  </si>
  <si>
    <t>Úprava zálivky dilatačních nebo pracovních spár v asfaltobetonovém krytu hl do 40 mm š do 40</t>
  </si>
  <si>
    <t>Úprava zálivky dilatačních nebo pracovních spár v asfaltobetonovém krytu hl do 40 mm š do 40 mm</t>
  </si>
  <si>
    <t xml:space="preserve">"zálivka v prořezaných sparách za tepla" </t>
  </si>
  <si>
    <t>"řezání spáry podél obrub" 288</t>
  </si>
  <si>
    <t>"řeání spáry okolo vpustí" 6*1,8</t>
  </si>
  <si>
    <t>"řezání spáry na konci úpravy + pracovní spáry" 215</t>
  </si>
  <si>
    <t>831312121</t>
  </si>
  <si>
    <t>Montáž potrubí z trub kameninových hrdlových s integrovaným těsněním výkop sklon do 20 % DN 150</t>
  </si>
  <si>
    <t>Montáž potrubí z trub kameninových hrdlových s integrovaným těsněním v otevřeném výkopu ve sklonu do 20 % DN 150</t>
  </si>
  <si>
    <t>https://podminky.urs.cz/item/CS_URS_2021_02/831312121</t>
  </si>
  <si>
    <t>"přípojky uličních vpustí" 23</t>
  </si>
  <si>
    <t>59710632</t>
  </si>
  <si>
    <t>trouba kameninová glazovaná DN 150 dl 1,00m spojovací systém F</t>
  </si>
  <si>
    <t>https://podminky.urs.cz/item/CS_URS_2021_02/59710632</t>
  </si>
  <si>
    <t>23*1,015 "Přepočtené koeficientem množství</t>
  </si>
  <si>
    <t>59223733</t>
  </si>
  <si>
    <t>podkladek pod trouby betonový</t>
  </si>
  <si>
    <t>https://podminky.urs.cz/item/CS_URS_2021_02/59223733</t>
  </si>
  <si>
    <t>837311221</t>
  </si>
  <si>
    <t>Montáž kameninových tvarovek odbočných s integrovaným těsněním otevřený výkop DN 150</t>
  </si>
  <si>
    <t>Montáž kameninových tvarovek na potrubí z trub kameninových v otevřeném výkopu s integrovaným těsněním odbočných DN 150</t>
  </si>
  <si>
    <t>https://podminky.urs.cz/item/CS_URS_2021_02/837311221</t>
  </si>
  <si>
    <t>"zapojení drenáže do přípojek uličních vpustí" 3</t>
  </si>
  <si>
    <t>59711538</t>
  </si>
  <si>
    <t>odbočka kameninová glazovaná jednoduchá šikmá DN 150/100 pryžové těsnění (spojovací systém F/F) dl 400mm</t>
  </si>
  <si>
    <t>https://podminky.urs.cz/item/CS_URS_2021_02/59711538</t>
  </si>
  <si>
    <t>3*1,015 "Přepočtené koeficientem množství</t>
  </si>
  <si>
    <t>28611524</t>
  </si>
  <si>
    <t>přechod kanalizační KG kamenina-plast DN 110</t>
  </si>
  <si>
    <t>https://podminky.urs.cz/item/CS_URS_2021_02/28611524</t>
  </si>
  <si>
    <t>837312221</t>
  </si>
  <si>
    <t>Montáž kameninových tvarovek jednoosých s integrovaným těsněním otevřený výkop DN 150</t>
  </si>
  <si>
    <t>Montáž kameninových tvarovek na potrubí z trub kameninových v otevřeném výkopu s integrovaným těsněním jednoosých DN 150</t>
  </si>
  <si>
    <t>https://podminky.urs.cz/item/CS_URS_2021_02/837312221</t>
  </si>
  <si>
    <t>59711024</t>
  </si>
  <si>
    <t>koleno kameninové glazované DN 150 60° spojovací systém F</t>
  </si>
  <si>
    <t>https://podminky.urs.cz/item/CS_URS_2021_02/59711024</t>
  </si>
  <si>
    <t>837314111R</t>
  </si>
  <si>
    <t>Dodávka a montáž kameninových útesů s hrdlem DN 150</t>
  </si>
  <si>
    <t>2047658642</t>
  </si>
  <si>
    <t>Montáž kameninových útesů s hrdlem na potrubí betonovém a železobetonovém DN 150, kompletní dodávka a montáž vč. potřebného materiálu pro napojení přípojky UV</t>
  </si>
  <si>
    <t>"Jádrový odvrt pro přípojky UV v DN 150, kompletní dodávka a montáž vč. potřebného materiálu pro napojení přípojky UV" 4</t>
  </si>
  <si>
    <t>895941111</t>
  </si>
  <si>
    <t>Zřízení vpusti kanalizační uliční z betonových dílců typ UV-50 normální</t>
  </si>
  <si>
    <t>https://podminky.urs.cz/item/CS_URS_2021_02/895941111</t>
  </si>
  <si>
    <t>PFB.0004002OZ</t>
  </si>
  <si>
    <t>Mříž vtoková (OZ) Rám s mříží, zatížení 40 tun, plast</t>
  </si>
  <si>
    <t>Mříž vtoková (OZ) Rám s mříží, zatížení 40 tun</t>
  </si>
  <si>
    <t>PFB.1110001</t>
  </si>
  <si>
    <t xml:space="preserve">Dílce dešťové vpustě  TBV-Q 50/20 CP</t>
  </si>
  <si>
    <t>PFB.1110003</t>
  </si>
  <si>
    <t xml:space="preserve">Dílce dešťové vpustě  TBV-Q 50/29 SN</t>
  </si>
  <si>
    <t>PFB.1110004</t>
  </si>
  <si>
    <t xml:space="preserve">Dílce dešťové vpustě  TBV-Q 50/59 SV</t>
  </si>
  <si>
    <t>PFB.1110011</t>
  </si>
  <si>
    <t xml:space="preserve">Dílce dešťové vpustě  TBV-Q 50/79 KV BRNO</t>
  </si>
  <si>
    <t>PFB.1110010</t>
  </si>
  <si>
    <t xml:space="preserve">Dílce dešťové vpustě  TBV-Q 50/59 SO BRNO</t>
  </si>
  <si>
    <t>899332111</t>
  </si>
  <si>
    <t>Výšková úprava uličního vstupu nebo vpusti do 200 mm snížením poklopu</t>
  </si>
  <si>
    <t>https://podminky.urs.cz/item/CS_URS_2021_02/899332111</t>
  </si>
  <si>
    <t>"snížení poklopu do 15cm" 3</t>
  </si>
  <si>
    <t>899432111</t>
  </si>
  <si>
    <t>Výšková úprava uličního vstupu nebo vpusti do 200 mm snížením krycího hrnce, šoupěte nebo hydrantu</t>
  </si>
  <si>
    <t>Výšková úprava uličního vstupu nebo vpusti do 200 mm snížením krycího hrnce, šoupěte, nebo hydrantu bez úpravy armatur</t>
  </si>
  <si>
    <t>https://podminky.urs.cz/item/CS_URS_2021_02/899432111</t>
  </si>
  <si>
    <t>"výšková úprava vodovodních uzávěrů a plynovodních šoupat" 3</t>
  </si>
  <si>
    <t>899623161</t>
  </si>
  <si>
    <t>Obetonování potrubí nebo zdiva stok betonem prostým tř. C 20/25 v otevřeném výkopu</t>
  </si>
  <si>
    <t>Obetonování potrubí nebo zdiva stok betonem prostým v otevřeném výkopu, beton tř. C 20/25</t>
  </si>
  <si>
    <t>https://podminky.urs.cz/item/CS_URS_2021_02/899623161</t>
  </si>
  <si>
    <t>"obetonování vpustí, beton C20/25" 1,2*0,6*4</t>
  </si>
  <si>
    <t>"obetonování přípojek, beton C20/25" 0,36*23</t>
  </si>
  <si>
    <t>914111111</t>
  </si>
  <si>
    <t>Montáž svislé dopravní značky do velikosti 1 m2 objímkami na sloupek nebo konzolu</t>
  </si>
  <si>
    <t>Montáž svislé dopravní značky základní velikosti do 1 m2 objímkami na sloupky nebo konzoly</t>
  </si>
  <si>
    <t>https://podminky.urs.cz/item/CS_URS_2021_02/914111111</t>
  </si>
  <si>
    <t>"montáž značek na sloupek, stávající nebo nová" 17</t>
  </si>
  <si>
    <t>914111112</t>
  </si>
  <si>
    <t>Montáž svislé dopravní značky do velikosti 1 m2 páskováním na sloup</t>
  </si>
  <si>
    <t>Montáž svislé dopravní značky základní velikosti do 1 m2 páskováním na sloupy</t>
  </si>
  <si>
    <t>https://podminky.urs.cz/item/CS_URS_2021_02/914111112</t>
  </si>
  <si>
    <t>"montáž značek na stožáry VO nebo TV, stávající nebo nové" 7</t>
  </si>
  <si>
    <t>40445650</t>
  </si>
  <si>
    <t>dodatkové tabulky E7, E12, E13 500x300mm</t>
  </si>
  <si>
    <t>https://podminky.urs.cz/item/CS_URS_2021_02/40445650</t>
  </si>
  <si>
    <t>"E13" 2</t>
  </si>
  <si>
    <t>914511112</t>
  </si>
  <si>
    <t>Montáž sloupku dopravních značek délky do 3,5 m s betonovým základem a patkou</t>
  </si>
  <si>
    <t>Montáž sloupku dopravních značek délky do 3,5 m do hliníkové patky</t>
  </si>
  <si>
    <t>https://podminky.urs.cz/item/CS_URS_2021_02/914511112</t>
  </si>
  <si>
    <t>40445225</t>
  </si>
  <si>
    <t>sloupek pro dopravní značku Zn D 60mm v 3,5m</t>
  </si>
  <si>
    <t>https://podminky.urs.cz/item/CS_URS_2021_02/40445225</t>
  </si>
  <si>
    <t>40445240</t>
  </si>
  <si>
    <t>patka pro sloupek Al D 60mm</t>
  </si>
  <si>
    <t>https://podminky.urs.cz/item/CS_URS_2021_02/40445240</t>
  </si>
  <si>
    <t>40445253</t>
  </si>
  <si>
    <t>víčko plastové na sloupek D 60mm</t>
  </si>
  <si>
    <t>https://podminky.urs.cz/item/CS_URS_2021_02/40445253</t>
  </si>
  <si>
    <t>40445256</t>
  </si>
  <si>
    <t>svorka upínací na sloupek dopravní značky D 60mm</t>
  </si>
  <si>
    <t>https://podminky.urs.cz/item/CS_URS_2021_02/40445256</t>
  </si>
  <si>
    <t>915111112</t>
  </si>
  <si>
    <t>Vodorovné dopravní značení dělící čáry souvislé š 125 mm retroreflexní bílá barva</t>
  </si>
  <si>
    <t>Vodorovné dopravní značení stříkané barvou dělící čára šířky 125 mm souvislá bílá retroreflexní</t>
  </si>
  <si>
    <t>https://podminky.urs.cz/item/CS_URS_2021_02/915111112</t>
  </si>
  <si>
    <t>"V1a" 100</t>
  </si>
  <si>
    <t>"V11a" 90</t>
  </si>
  <si>
    <t>915111116</t>
  </si>
  <si>
    <t>Vodorovné dopravní značení dělící čáry souvislé š 125 mm retroreflexní modrá barva</t>
  </si>
  <si>
    <t>Vodorovné dopravní značení stříkané barvou dělící čára šířky 125 mm souvislá žlutá retroreflexní</t>
  </si>
  <si>
    <t>https://podminky.urs.cz/item/CS_URS_2021_02/915111116</t>
  </si>
  <si>
    <t>"čára plná š. 125mm, modrá zóna" 97</t>
  </si>
  <si>
    <t>915121112</t>
  </si>
  <si>
    <t>Vodorovné dopravní značení vodící čáry souvislé š 250 mm retroreflexní bílá barva</t>
  </si>
  <si>
    <t>Vodorovné dopravní značení stříkané barvou vodící čára bílá šířky 250 mm souvislá retroreflexní</t>
  </si>
  <si>
    <t>https://podminky.urs.cz/item/CS_URS_2021_02/915121112</t>
  </si>
  <si>
    <t>"V4" 155</t>
  </si>
  <si>
    <t>915121122</t>
  </si>
  <si>
    <t>Vodorovné dopravní značení vodící čáry přerušované š 250 mm retroreflexní bílá barva</t>
  </si>
  <si>
    <t>Vodorovné dopravní značení stříkané barvou vodící čára bílá šířky 250 mm přerušovaná retroreflexní</t>
  </si>
  <si>
    <t>https://podminky.urs.cz/item/CS_URS_2021_02/915121122</t>
  </si>
  <si>
    <t>"V4 ,05/0,5" 49</t>
  </si>
  <si>
    <t>"V12b 1,5/1,5" 33</t>
  </si>
  <si>
    <t>915131112</t>
  </si>
  <si>
    <t>Vodorovné dopravní značení přechody pro chodce, šipky, symboly retroreflexní bílá barva</t>
  </si>
  <si>
    <t>Vodorovné dopravní značení stříkané barvou přechody pro chodce, šipky, symboly bílé retroreflexní</t>
  </si>
  <si>
    <t>https://podminky.urs.cz/item/CS_URS_2021_02/915131112</t>
  </si>
  <si>
    <t>"V7a" 39</t>
  </si>
  <si>
    <t>"V17" 4*0,25</t>
  </si>
  <si>
    <t>"V13" 21*0,33</t>
  </si>
  <si>
    <t xml:space="preserve">"V5"  5,3*0,5</t>
  </si>
  <si>
    <t>"V14 kolo" 14*0,3</t>
  </si>
  <si>
    <t>"V20 pikto kolo" 4*0,4</t>
  </si>
  <si>
    <t>"V9a šipka" 4*1,19</t>
  </si>
  <si>
    <t>"nápis BUS" 2*3*0,5</t>
  </si>
  <si>
    <t>915211112</t>
  </si>
  <si>
    <t>Vodorovné dopravní značení dělící čáry souvislé š 125 mm retroreflexní bílý plast</t>
  </si>
  <si>
    <t>Vodorovné dopravní značení stříkaným plastem dělící čára šířky 125 mm souvislá bílá retroreflexní</t>
  </si>
  <si>
    <t>https://podminky.urs.cz/item/CS_URS_2021_02/915211112</t>
  </si>
  <si>
    <t>915211116</t>
  </si>
  <si>
    <t>Vodorovné dopravní značení dělící čáry souvislé š 125 mm retroreflexní modrý plast</t>
  </si>
  <si>
    <t>Vodorovné dopravní značení stříkaným plastem dělící čára šířky 125 mm souvislá žlutá retroreflexní</t>
  </si>
  <si>
    <t>https://podminky.urs.cz/item/CS_URS_2021_02/915211116</t>
  </si>
  <si>
    <t>915221112</t>
  </si>
  <si>
    <t>Vodorovné dopravní značení vodící čáry souvislé š 250 mm retroreflexní bílý plast</t>
  </si>
  <si>
    <t>Vodorovné dopravní značení stříkaným plastem vodící čára bílá šířky 250 mm souvislá retroreflexní</t>
  </si>
  <si>
    <t>https://podminky.urs.cz/item/CS_URS_2021_02/915221112</t>
  </si>
  <si>
    <t>915221122</t>
  </si>
  <si>
    <t>Vodorovné dopravní značení vodící čáry přerušované š 250 mm retroreflexní bílý plast</t>
  </si>
  <si>
    <t>Vodorovné dopravní značení stříkaným plastem vodící čára bílá šířky 250 mm přerušovaná retroreflexní</t>
  </si>
  <si>
    <t>https://podminky.urs.cz/item/CS_URS_2021_02/915221122</t>
  </si>
  <si>
    <t>915231112</t>
  </si>
  <si>
    <t>Vodorovné dopravní značení přechody pro chodce, šipky, symboly retroreflexní bílý plast</t>
  </si>
  <si>
    <t>Vodorovné dopravní značení stříkaným plastem přechody pro chodce, šipky, symboly nápisy bílé retroreflexní</t>
  </si>
  <si>
    <t>https://podminky.urs.cz/item/CS_URS_2021_02/915231112</t>
  </si>
  <si>
    <t>915231115</t>
  </si>
  <si>
    <t>Vodorovné dopravní značení přechody pro chodce, šipky, symboly červený plast</t>
  </si>
  <si>
    <t>Vodorovné dopravní značení stříkaným plastem přechody pro chodce, šipky, symboly nápisy žluté základní</t>
  </si>
  <si>
    <t>https://podminky.urs.cz/item/CS_URS_2021_02/915231115</t>
  </si>
  <si>
    <t>"podbarvení cyklostezky červeným plastem, bezpečnostní barevný povrch vozovek pro podklad asfaltový" 138</t>
  </si>
  <si>
    <t>915611111</t>
  </si>
  <si>
    <t>Předznačení vodorovného liniového značení</t>
  </si>
  <si>
    <t>Předznačení pro vodorovné značení stříkané barvou nebo prováděné z nátěrových hmot liniové dělicí čáry, vodicí proužky</t>
  </si>
  <si>
    <t>https://podminky.urs.cz/item/CS_URS_2021_02/915611111</t>
  </si>
  <si>
    <t>915621111</t>
  </si>
  <si>
    <t>Předznačení vodorovného plošného značení</t>
  </si>
  <si>
    <t>Předznačení pro vodorovné značení stříkané barvou nebo prováděné z nátěrových hmot plošné šipky, symboly, nápisy</t>
  </si>
  <si>
    <t>https://podminky.urs.cz/item/CS_URS_2021_02/915621111</t>
  </si>
  <si>
    <t>916131213</t>
  </si>
  <si>
    <t>Osazení silničního obrubníku betonového stojatého s boční opěrou do lože z betonu prostého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</si>
  <si>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</si>
  <si>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https://podminky.urs.cz/item/CS_URS_2021_02/916131213</t>
  </si>
  <si>
    <t xml:space="preserve">"obrubník do bet. lože z C20/25 nXF3" </t>
  </si>
  <si>
    <t>"silniční 15/25" 18</t>
  </si>
  <si>
    <t>"nájezdový 15/15N" 26</t>
  </si>
  <si>
    <t>59217031</t>
  </si>
  <si>
    <t>obrubník betonový silniční 1000x150x250mm</t>
  </si>
  <si>
    <t>https://podminky.urs.cz/item/CS_URS_2021_02/59217031</t>
  </si>
  <si>
    <t>18*1,02 "Přepočtené koeficientem množství</t>
  </si>
  <si>
    <t>59217029</t>
  </si>
  <si>
    <t>obrubník betonový silniční nájezdový 1000x150x150mm</t>
  </si>
  <si>
    <t>https://podminky.urs.cz/item/CS_URS_2021_02/59217029</t>
  </si>
  <si>
    <t>916241213</t>
  </si>
  <si>
    <t>Osazení obrubníku kamenného stojatého s boční opěrou do lože z betonu prostého</t>
  </si>
  <si>
    <t>Osazení obrubníku kamenného se zřízením lože, s vyplněním a zatřením spár cementovou maltou stojatého s boční opěrou z betonu prostého, do lože z betonu prostého</t>
  </si>
  <si>
    <t>https://podminky.urs.cz/item/CS_URS_2021_02/916241213</t>
  </si>
  <si>
    <t xml:space="preserve">"osazení obruby do lože z C20/25 nXF3"  </t>
  </si>
  <si>
    <t>"nové obruby přímá a R větší než 12m" 63</t>
  </si>
  <si>
    <t>"obruby žula 25/20 použití původní obruby" 164</t>
  </si>
  <si>
    <t>"R=6m" 4,60</t>
  </si>
  <si>
    <t>58380002</t>
  </si>
  <si>
    <t>obrubník kamenný žulový přímý 1000x300x250mm</t>
  </si>
  <si>
    <t>https://podminky.urs.cz/item/CS_URS_2021_02/58380002</t>
  </si>
  <si>
    <t>72*1,02 "Přepočtené koeficientem množství</t>
  </si>
  <si>
    <t>58380005</t>
  </si>
  <si>
    <t>obrubník kamenný žulový přímý 1000x200x250mm</t>
  </si>
  <si>
    <t>https://podminky.urs.cz/item/CS_URS_2021_02/58380005</t>
  </si>
  <si>
    <t>58380440</t>
  </si>
  <si>
    <t>obrubník kamenný žulový obloukový R 5-10m 300x250mm</t>
  </si>
  <si>
    <t>https://podminky.urs.cz/item/CS_URS_2021_02/58380440</t>
  </si>
  <si>
    <t>916431112</t>
  </si>
  <si>
    <t>Osazení bezbariérového betonového obrubníku do betonového lože tl 150 mm s boční opěrou</t>
  </si>
  <si>
    <t>Osazení betonového bezbariérového obrubníku s ložem betonovým tl. 150 mm úložná šířka do 400 mm s boční opěrou</t>
  </si>
  <si>
    <t>https://podminky.urs.cz/item/CS_URS_2021_02/916431112</t>
  </si>
  <si>
    <t>"bezbariérová zastávková obruby pro výšku nástpní hrany 16cm" 36+2</t>
  </si>
  <si>
    <t>59217041</t>
  </si>
  <si>
    <t>obrubník betonový bezbariérový přímý</t>
  </si>
  <si>
    <t>https://podminky.urs.cz/item/CS_URS_2021_02/59217041</t>
  </si>
  <si>
    <t>36*1,02 "Přepočtené koeficientem množství</t>
  </si>
  <si>
    <t>59217040</t>
  </si>
  <si>
    <t>obrubník betonový bezbariérový náběhový</t>
  </si>
  <si>
    <t>https://podminky.urs.cz/item/CS_URS_2021_02/59217040</t>
  </si>
  <si>
    <t>2*1,02 "Přepočtené koeficientem množství</t>
  </si>
  <si>
    <t>916991121</t>
  </si>
  <si>
    <t>Lože pod obrubníky, krajníky nebo obruby z dlažebních kostek z betonu prostého</t>
  </si>
  <si>
    <t>Lože pod obrubníky, krajníky nebo obruby z dlažebních kostek z betonu prostého</t>
  </si>
  <si>
    <t>https://podminky.urs.cz/item/CS_URS_2021_02/916991121</t>
  </si>
  <si>
    <t xml:space="preserve">"zvětšené lože pod obruby z C20/25nXF3" 313,60*0,06 </t>
  </si>
  <si>
    <t>919726122</t>
  </si>
  <si>
    <t>Geotextilie pro ochranu, separaci a filtraci netkaná měrná hmotnost do 300 g/m2</t>
  </si>
  <si>
    <t>Geotextilie netkaná pro ochranu, separaci nebo filtraci měrná hmotnost přes 200 do 300 g/m2</t>
  </si>
  <si>
    <t>https://podminky.urs.cz/item/CS_URS_2021_02/919726122</t>
  </si>
  <si>
    <t>"geotextilie 300 g/m2 na pláň" 1241,50</t>
  </si>
  <si>
    <t>919735111</t>
  </si>
  <si>
    <t>Řezání stávajícího živičného krytu hl do 50 mm</t>
  </si>
  <si>
    <t>Řezání stávajícího živičného krytu nebo podkladu hloubky do 50 mm</t>
  </si>
  <si>
    <t>https://podminky.urs.cz/item/CS_URS_2021_02/919735111</t>
  </si>
  <si>
    <t>"řezání spáry na konci úpravy+pracovní spáry" 215</t>
  </si>
  <si>
    <t>966006132</t>
  </si>
  <si>
    <t>Odstranění značek dopravních nebo orientačních se sloupky s betonovými patkami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</si>
  <si>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</si>
  <si>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https://podminky.urs.cz/item/CS_URS_2021_02/966006132</t>
  </si>
  <si>
    <t>"odstranění značky vč. sloupku, uložení dle pokynů správce, předpoklad do 3 km, suť 0,082 t/kusů" 8</t>
  </si>
  <si>
    <t>966006211</t>
  </si>
  <si>
    <t>Odstranění svislých dopravních značek ze sloupů, sloupků nebo konzol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</si>
  <si>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</si>
  <si>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https://podminky.urs.cz/item/CS_URS_2021_02/966006211</t>
  </si>
  <si>
    <t>"demontáž značek ze sloupů VO, uložení dle pokynů správce, předpoklad odvoz do 3 km, suť 0,004 t/kus" 16</t>
  </si>
  <si>
    <t>966007211</t>
  </si>
  <si>
    <t>Odstranění vodorovného dopravního značení vodním paprskem čáry značené barvou š do 125 mm</t>
  </si>
  <si>
    <t>Odstranění vodorovného dopravního značení vodním paprskem pod tlakem 2 500 barů (např. Peel Jet) z betonového nebo živičného povrchu značeného barvou čáry šířky do 125 mm</t>
  </si>
  <si>
    <t>https://podminky.urs.cz/item/CS_URS_2021_02/966007211</t>
  </si>
  <si>
    <t>"odstranění stávajícího dopravního značení, čára š. 125mm" 62</t>
  </si>
  <si>
    <t>979024443</t>
  </si>
  <si>
    <t>Očištění vybouraných obrubníků a krajníků silničních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</si>
  <si>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</si>
  <si>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https://podminky.urs.cz/item/CS_URS_2021_02/979024443</t>
  </si>
  <si>
    <t>"odstranění betonového recyklátu v tl. 35cm, suť 0,486 t/m2, uložení v místě pro výměnu podloží" 160,65*0,486</t>
  </si>
  <si>
    <t>"odstranění podkladu z kameniv tl. 13cm, štěrkopísek a hlinito-písčitý materiál - ponecháno na stavbě pro výměnu podloží, suť 0,189 t/m2" 1763*0,189</t>
  </si>
  <si>
    <t>"bourání stmelených podkladních vrstev v tl. 19cm, suť 0,396 t/m2" 1304*0,396</t>
  </si>
  <si>
    <t>"bourání živ. ploch tl. 5cm, objem. hmot. suti 0,057 t/m2" 459*0,057</t>
  </si>
  <si>
    <t>"bourání asfaltobetonu v tl. 19cm, suť 0,428 t/m2" 1304*0,428</t>
  </si>
  <si>
    <t>"frézování v tl. 110mm, objem. hmot. suti 0,253 t/m2" 1763*0,253</t>
  </si>
  <si>
    <t>"vybourání žulových obrub, odvoz na úložiště majitele do 5 km, suť 0,290 t/m" 57*0,290</t>
  </si>
  <si>
    <t>"vybourání betonových obrub, odvoz na skládku, suť 0,205 t/m" 53*0,205</t>
  </si>
  <si>
    <t>"odvoz na skládku do 5km investora nebo 8 km za poplatek"</t>
  </si>
  <si>
    <t>"bourání stmelených podkladních vrstev v tl. 19cm, suť 0,396 t/m2" 1304*0,396*7</t>
  </si>
  <si>
    <t>"bourání živ. ploch tl. 5cm, objem. hmot. suti 0,057 t/m2" 459*0,057*7</t>
  </si>
  <si>
    <t>"bourání asfaltobetonu v tl. 19cm, suť 0,428 t/m2" 1304*0,428*7</t>
  </si>
  <si>
    <t>"frézování v tl. 110mm, objem. hmot. suti 0,253 t/m2" 1763*0,253*7</t>
  </si>
  <si>
    <t>"vybourání žulových obrub, odvoz na úložiště majitele do 5 km, suť 0,290 t/m" 57*0,290*4</t>
  </si>
  <si>
    <t>"vybourání betonových obrub, odvoz na skládku, suť 0,205 t/m" 53*0,205*7</t>
  </si>
  <si>
    <t>997221571</t>
  </si>
  <si>
    <t>Vodorovná doprava vybouraných hmot do 1 km</t>
  </si>
  <si>
    <t>Vodorovná doprava vybouraných hmot bez naložení, ale se složením a s hrubým urovnáním na vzdálenost do 1 km</t>
  </si>
  <si>
    <t>https://podminky.urs.cz/item/CS_URS_2021_02/997221571</t>
  </si>
  <si>
    <t xml:space="preserve">"odvoz na úložiště investora a dovoz zpět" </t>
  </si>
  <si>
    <t>"odstranění značky vč. sloupku, uložení dle pokynů správce, předpoklad do 3 km, suť 0,082 t/kusů" 8*0,082*2</t>
  </si>
  <si>
    <t>"demontáž značek ze sloupů VO, uložení dle pokynů správce, předpoklad odvoz do 3 km, suť 0,004 t/kus" 16*0,04*2</t>
  </si>
  <si>
    <t>997221579</t>
  </si>
  <si>
    <t>Příplatek ZKD 1 km u vodorovné dopravy vybouraných hmot</t>
  </si>
  <si>
    <t>Vodorovná doprava vybouraných hmot bez naložení, ale se složením a s hrubým urovnáním na vzdálenost Příplatek k ceně za každý další i započatý 1 km přes 1 km</t>
  </si>
  <si>
    <t>https://podminky.urs.cz/item/CS_URS_2021_02/997221579</t>
  </si>
  <si>
    <t>"přesun odstraněných značek a sloupků na úložiště investora a dovoz zpět na stavbu"</t>
  </si>
  <si>
    <t>"odstranění značky vč. sloupku, uložení dle pokynů správce, předpoklad do 3 km, suť 0,082 t/kusů" 8*0,082*(2+2)</t>
  </si>
  <si>
    <t>"demontáž značek ze sloupů VO, uložení dle pokynů správce, předpoklad odvoz do 3 km, suť 0,004 t/kus" 16*0,04*(2+2)</t>
  </si>
  <si>
    <t>997221611</t>
  </si>
  <si>
    <t>Nakládání suti na dopravní prostředky pro vodorovnou dopravu</t>
  </si>
  <si>
    <t>Nakládání na dopravní prostředky pro vodorovnou dopravu suti</t>
  </si>
  <si>
    <t>https://podminky.urs.cz/item/CS_URS_2021_02/997221611</t>
  </si>
  <si>
    <t>"naložení suti na dopravní prostředek, žulové obruby i na palety"</t>
  </si>
  <si>
    <t>997221612</t>
  </si>
  <si>
    <t>Nakládání vybouraných hmot na dopravní prostředky pro vodorovnou dopravu</t>
  </si>
  <si>
    <t>Nakládání na dopravní prostředky pro vodorovnou dopravu vybouraných hmot</t>
  </si>
  <si>
    <t>https://podminky.urs.cz/item/CS_URS_2021_02/997221612</t>
  </si>
  <si>
    <t>"naložení odstraněných značek ve skladu pro zpětný dovoz"</t>
  </si>
  <si>
    <t>"odstranění značky vč. sloupku, uložení dle pokynů správce, předpoklad do 3 km, suť 0,082 t/kusů" 8*0,082</t>
  </si>
  <si>
    <t>"demontáž značek ze sloupů VO, uložení dle pokynů správce, předpoklad odvoz do 3 km, suť 0,004 t/kus" 16*0,04</t>
  </si>
  <si>
    <t>"lože žul. obrub, hmotnost 0,147 t/m" 221*0,147</t>
  </si>
  <si>
    <t>998225111</t>
  </si>
  <si>
    <t>Přesun hmot pro pozemní komunikace s krytem z kamene, monolitickým betonovým nebo živičným</t>
  </si>
  <si>
    <t>Přesun hmot pro komunikace s krytem z kameniva, monolitickým betonovým nebo živičným dopravní vzdálenost do 200 m jakékoliv délky objektu</t>
  </si>
  <si>
    <t>https://podminky.urs.cz/item/CS_URS_2021_02/998225111</t>
  </si>
  <si>
    <t>SO 102 - Komunkace - Mendlovo náměstí terminál</t>
  </si>
  <si>
    <t>113106121</t>
  </si>
  <si>
    <t>Rozebrání dlažeb z betonových nebo kamenných dlaždic komunikací pro pěší ručně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</si>
  <si>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</si>
  <si>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https://podminky.urs.cz/item/CS_URS_2021_02/113106121</t>
  </si>
  <si>
    <t>"rozebrání dlažby, očištění a uložení v místě prozpětné využití" 331</t>
  </si>
  <si>
    <t>"odstranění betonového recyklátu v tl. 36cm, plochy provizorní vozovky, suť 0,500 t/m2, odvoz na skládku 8 km" 68</t>
  </si>
  <si>
    <t>113107181</t>
  </si>
  <si>
    <t>Odstranění podkladu živičného tl 50 mm strojně pl přes 50 do 200 m2</t>
  </si>
  <si>
    <t>Odstranění podkladů nebo krytů strojně plochy jednotlivě přes 50 m2 do 200 m2 s přemístěním hmot na skládku na vzdálenost do 20 m nebo s naložením na dopravní prostředek živičných, o tl. vrstvy do 50 mm</t>
  </si>
  <si>
    <t>https://podminky.urs.cz/item/CS_URS_2021_02/113107181</t>
  </si>
  <si>
    <t>"bourání živ. ploch tl. 4cm provzorní vozovky, odvoz na skládku 8 km, objem. hmot. suti 0,078 t/m2" 68</t>
  </si>
  <si>
    <t>113107212</t>
  </si>
  <si>
    <t>Odstranění podkladu z kameniva těženého tl 200 mm strojně pl přes 200 m2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</si>
  <si>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</si>
  <si>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https://podminky.urs.cz/item/CS_URS_2021_02/113107212</t>
  </si>
  <si>
    <t>"odstranění podkladu z kameniva tl. 20cm provizorní vozovky, odvoz na skládku 8 km, suť 0,291 t/m2" 795</t>
  </si>
  <si>
    <t>Odstranění podkladu z kameniva drceného tl 400 mm strojně pl přes 200 m2</t>
  </si>
  <si>
    <t>"odstranění podkladu z kameniva a písku tl. 36cm mimo ploch provizorní vozovky, odvoz na skládku 8 km, suť 0,522 t/m2" 795</t>
  </si>
  <si>
    <t>"bourání stmelených podkladních vrstev v tl. 20cm, suť 0,417 t/m2, odvoz na skládku 8km" 795</t>
  </si>
  <si>
    <t>"bourání asfaltobetonu v tl. 240-100mm mimo plochy provizorní komunikace, prům.14cm, suť 0,315 t/m2" 795</t>
  </si>
  <si>
    <t>113154254</t>
  </si>
  <si>
    <t>Frézování živičného krytu tl 100 mm pruh š 1 m pl do 1000 m2 s překážkami v trase</t>
  </si>
  <si>
    <t>Frézování živičného podkladu nebo krytu s naložením na dopravní prostředek plochy přes 500 do 1 000 m2 s překážkami v trase pruhu šířky do 1 m, tloušťky vrstvy 100 mm</t>
  </si>
  <si>
    <t>https://podminky.urs.cz/item/CS_URS_2021_02/113154254</t>
  </si>
  <si>
    <t>"frézování v tl. 100mm, objem. hmot. suti 0,230 t/m2" 863</t>
  </si>
  <si>
    <t>"vybourání žulových obrub, očištění a ponechání pro zpětné využití" 65</t>
  </si>
  <si>
    <t>113204111</t>
  </si>
  <si>
    <t>Vytrhání obrub záhonových</t>
  </si>
  <si>
    <t>Vytrhání obrub s vybouráním lože, s přemístěním hmot na skládku na vzdálenost do 3 m nebo s naložením na dopravní prostředek záhonových</t>
  </si>
  <si>
    <t>https://podminky.urs.cz/item/CS_URS_2021_02/113204111</t>
  </si>
  <si>
    <t>"vybourání betonových obrub, odvoz na skládku, suť 0,040 t/m" 77</t>
  </si>
  <si>
    <t>"sejmutí ornice v tl. 15cm s naložením na dopravní prostředek" 545</t>
  </si>
  <si>
    <t>"odkopávky pro konstrukční vrstvy" 113*0,6+545*0,47</t>
  </si>
  <si>
    <t>"výkop pro úpravu podloží tl. 50cm" 658*0,5</t>
  </si>
  <si>
    <t>"hloubení jam pro UV" 28</t>
  </si>
  <si>
    <t>"hloubení rýh pro trativody" 136*0,4*0,4</t>
  </si>
  <si>
    <t>"hloubení rýh pro přípojky UV a pro vpusti" 21</t>
  </si>
  <si>
    <t>"pažení rýhy pro přípojky" (14+6)*1,5*2</t>
  </si>
  <si>
    <t>"přesun zeminy v rámci stavby - materiál z odkopávek pro výměnu podloží z meziskládky do místa zapracování" 68*0,13</t>
  </si>
  <si>
    <t>"travní drn" 545*0,15</t>
  </si>
  <si>
    <t>"zemina z výkopu" 652,95</t>
  </si>
  <si>
    <t>"zemina z hloubení rýh" 21,76+21</t>
  </si>
  <si>
    <t>"zemina z hloubení jam" 28</t>
  </si>
  <si>
    <t>"naložení materiálu na deponii pro sanaci podloží" 8,84</t>
  </si>
  <si>
    <t>"úprava podloží v tl. 50cm, využití získaného materiálu" 17,68*0,5</t>
  </si>
  <si>
    <t>"úprava podloží v tl. 50cm z nakoupeného materiálu kamenivo fr. 0/125" 1181,32*0,5</t>
  </si>
  <si>
    <t>590,66*2</t>
  </si>
  <si>
    <t>805,46*1,7</t>
  </si>
  <si>
    <t>"zásyp přípojek nakupovaným materiálem" 17,80</t>
  </si>
  <si>
    <t>"zásyp vpustí nakupovaným materiálem" 25,30</t>
  </si>
  <si>
    <t>43,1*2 "Přepočtené koeficientem množství</t>
  </si>
  <si>
    <t>"hutnění zemní pláně na předepsanou únosnost" 487+712</t>
  </si>
  <si>
    <t>"opláštění trativodů" 136*2,0</t>
  </si>
  <si>
    <t>272*1,1845 "Přepočtené koeficientem množství</t>
  </si>
  <si>
    <t>"trativod vč. lože a obsypu z kameniva, vč. zapojení drenáže do přípojky UV 2x" 136</t>
  </si>
  <si>
    <t>"vpusti" 1,35</t>
  </si>
  <si>
    <t>"přípojky" 1,60</t>
  </si>
  <si>
    <t>"podbetonování přípojek v tl. 10cm" 1,35</t>
  </si>
  <si>
    <t>"podbetonování vpustí tl. 10cm" 1,60</t>
  </si>
  <si>
    <t xml:space="preserve">"vrstva z ŠD min. tl. 25cm, na zvětšení sklonu 3% 30cm, vč. vytažení pod obruby" </t>
  </si>
  <si>
    <t>"komunikace konstrukce 1b, základní výměra + rozšíření pod obruby" 434+53</t>
  </si>
  <si>
    <t xml:space="preserve">"konstrukce fréza č. 4, základní výměra + rozšíření pod obruby" 452+41,4+18,6+200 </t>
  </si>
  <si>
    <t>"komunikace konstr. 1b" 434</t>
  </si>
  <si>
    <t>"smět stmelená cemetem fr. 0/32, tl. 180mm" 434</t>
  </si>
  <si>
    <t>567142113</t>
  </si>
  <si>
    <t>Podklad ze směsi stmelené cementem SC C 8/10 (KSC I) tl 230 mm</t>
  </si>
  <si>
    <t>Podklad ze směsi stmelené cementem SC bez dilatačních spár, s rozprostřením a zhutněním SC C 8/10 (KSC I), po zhutnění tl. 230 mm</t>
  </si>
  <si>
    <t>https://podminky.urs.cz/item/CS_URS_2021_02/567142113</t>
  </si>
  <si>
    <t>"konstrukce fréza č. 4"</t>
  </si>
  <si>
    <t>"smět stmelená cemetem fr. 0/32, tl. 230mm" 452</t>
  </si>
  <si>
    <t>591241111</t>
  </si>
  <si>
    <t>Kladení dlažby z kostek drobných z kamene na MC tl 50 mm</t>
  </si>
  <si>
    <t>Kladení dlažby z kostek s provedením lože do tl. 50 mm, s vyplněním spár, s dvojím beraněním a se smetením přebytečného materiálu na krajnici drobných z kamene, do lože z cementové malty</t>
  </si>
  <si>
    <t>https://podminky.urs.cz/item/CS_URS_2021_02/591241111</t>
  </si>
  <si>
    <t>"kostka 10/10 červená žula do cem. lože s cem. zálivkou. Pouze pokládka s dovozem ze 3 km, hmotnost 0,222 t/m2"</t>
  </si>
  <si>
    <t>"konstrukce fréze č. 4" 452</t>
  </si>
  <si>
    <t>"řezání spáry podél obrub" 102</t>
  </si>
  <si>
    <t>"řezání spáry na konci úpravy + pracovní spáry" 73</t>
  </si>
  <si>
    <t>"přípojky uličních vpustí" 14</t>
  </si>
  <si>
    <t>14*1,015 "Přepočtené koeficientem množství</t>
  </si>
  <si>
    <t>831352121</t>
  </si>
  <si>
    <t>Montáž potrubí z trub kameninových hrdlových s integrovaným těsněním výkop sklon do 20 % DN 200</t>
  </si>
  <si>
    <t>Montáž potrubí z trub kameninových hrdlových s integrovaným těsněním v otevřeném výkopu ve sklonu do 20 % DN 200</t>
  </si>
  <si>
    <t>https://podminky.urs.cz/item/CS_URS_2021_02/831352121</t>
  </si>
  <si>
    <t>59710704</t>
  </si>
  <si>
    <t>trouba kameninová glazovaná pouze uvnitř DN 200 dl 2,50m spojovací systém C Třída 240</t>
  </si>
  <si>
    <t>https://podminky.urs.cz/item/CS_URS_2021_02/59710704</t>
  </si>
  <si>
    <t>6*1,015 "Přepočtené koeficientem množství</t>
  </si>
  <si>
    <t>"zapojení drenáže do přípojek uličních vpustí" 2</t>
  </si>
  <si>
    <t>2*1,015 "Přepočtené koeficientem množství</t>
  </si>
  <si>
    <t>1315923807</t>
  </si>
  <si>
    <t>837354111R</t>
  </si>
  <si>
    <t>Dodávka a montáž kameninových útesů s hrdlem DN 200</t>
  </si>
  <si>
    <t>299959264</t>
  </si>
  <si>
    <t>Montáž kameninových útesů s hrdlem na potrubí betonovém a železobetonovém DN 200, kompletní dodávka a montáž vč. potřebného materiálu pro napojení přípojky UV</t>
  </si>
  <si>
    <t>"Jádrový odvrt pro přípojky UV v DN 200, kompletní dodávka a montáž vč. potřebného materiálu pro napojení přípojky UV" 1</t>
  </si>
  <si>
    <t>"snížení poklopu do 15cm" 2</t>
  </si>
  <si>
    <t>"obetonování vpustí, beton C20/25" 1,2*0,6*6</t>
  </si>
  <si>
    <t>"obetonování přípojek, beton C20/25" 0,36*30</t>
  </si>
  <si>
    <t>"montáž značek na sloupek, nová" 3</t>
  </si>
  <si>
    <t>"montáž značek na sloupek, stávající " 4</t>
  </si>
  <si>
    <t>40445620</t>
  </si>
  <si>
    <t>zákazové, příkazové dopravní značky B1-B34, C1-15 700mm</t>
  </si>
  <si>
    <t>https://podminky.urs.cz/item/CS_URS_2021_02/40445620</t>
  </si>
  <si>
    <t>"B2" 1</t>
  </si>
  <si>
    <t>40445621</t>
  </si>
  <si>
    <t>informativní značky provozní IP1-IP3, IP4b-IP7, IP10a, b 500x500mm</t>
  </si>
  <si>
    <t>https://podminky.urs.cz/item/CS_URS_2021_02/40445621</t>
  </si>
  <si>
    <t>"IP4b" 2</t>
  </si>
  <si>
    <t>"V11a" 130</t>
  </si>
  <si>
    <t>"V7a" 45</t>
  </si>
  <si>
    <t>"nápis BUS" (2*3*0,5)*2</t>
  </si>
  <si>
    <t>916111122</t>
  </si>
  <si>
    <t>Osazení obruby z drobných kostek bez boční opěry do lože z betonu prostého</t>
  </si>
  <si>
    <t>Osazení silniční obruby z dlažebních kostek v jedné řadě s ložem tl. přes 50 do 100 mm, s vyplněním a zatřením spár cementovou maltou z drobných kostek bez boční opěry, do lože z betonu prostého</t>
  </si>
  <si>
    <t>https://podminky.urs.cz/item/CS_URS_2021_02/916111122</t>
  </si>
  <si>
    <t>"pětiřádek z žul. kostek, nakoupeno dříve a uloženo na deponii, jen pokládka. Vnitřní řada bez boční opěry 4x" 28*4</t>
  </si>
  <si>
    <t>916111123</t>
  </si>
  <si>
    <t>Osazení obruby z drobných kostek s boční opěrou do lože z betonu prostého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</si>
  <si>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</si>
  <si>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https://podminky.urs.cz/item/CS_URS_2021_02/916111123</t>
  </si>
  <si>
    <t>"pětiřádek z žul. kostek, nakoupeno dříve a uloženo na deponii, jen pokládka. Krajní řada s opěrou" 28</t>
  </si>
  <si>
    <t>"nové obruby přímá 25/20 a R větší než 12m" 30</t>
  </si>
  <si>
    <t>"obruby žula 25/20, R12 a 9,5" 65</t>
  </si>
  <si>
    <t>"obruby žula 25/20, R3" 12</t>
  </si>
  <si>
    <t>"obruba žula 25/20, dovoz z meziskládky" 126</t>
  </si>
  <si>
    <t>58380426</t>
  </si>
  <si>
    <t>obrubník kamenný žulový obloukový R 1-3m 200x250mm</t>
  </si>
  <si>
    <t>https://podminky.urs.cz/item/CS_URS_2021_02/58380426</t>
  </si>
  <si>
    <t>12*1,015 "Přepočtené koeficientem množství</t>
  </si>
  <si>
    <t>58380456</t>
  </si>
  <si>
    <t>obrubník kamenný žulový obloukový R 9-25m 200x250mm</t>
  </si>
  <si>
    <t>https://podminky.urs.cz/item/CS_URS_2021_02/58380456</t>
  </si>
  <si>
    <t>65*1,015 "Přepočtené koeficientem množství</t>
  </si>
  <si>
    <t>"bezbariérová zast. obruby pro výšku nástpní hrany 16cm, pouze pokládka, nákup dříve a uložena na meziskládce, dovoz z 3 km, hmot. 0,230 t/m " 80</t>
  </si>
  <si>
    <t xml:space="preserve">"zvětšené lože pod obruby z C20/25nXF3" 313,00*0,06 </t>
  </si>
  <si>
    <t>"geotextilie 300 g/m2 na pláň" 487+712</t>
  </si>
  <si>
    <t>"řezání spáry na konci úpravy+pracovní spáry" 73</t>
  </si>
  <si>
    <t>"odstranění značky vč. sloupku, uložení dle pokynů správce, předpoklad do 3 km, suť 0,082 t/kusů" 5</t>
  </si>
  <si>
    <t>"očištění vybourané dlažby pro zpětné využití" 331</t>
  </si>
  <si>
    <t>"odstranění betonového recyklátu v tl. 36cm, plochy provizorní vozovky, suť 0,500 t/m2, odvoz na skládku 8 km" 68*0,500</t>
  </si>
  <si>
    <t>"bourání živ. ploch tl. 4cm provzorní vozovky, odvoz na skládku 8 km, objem. hmot. suti 0,078 t/m2" 68*0,078</t>
  </si>
  <si>
    <t>"odstranění podkladu ze štěrkopísku tl. 15cm, plochy bouraných chodníků, odvoz na skládku 8 km, suť 0,225 t/m2" 331*0,225</t>
  </si>
  <si>
    <t>"odstranění podkladu z kameniva tl. 20cm provizorní vozovky, odvoz na skládku 8 km, suť 0,291 t/m2" 795*0,291</t>
  </si>
  <si>
    <t>"odstranění podkladu z kameniva a písku tl. 36cm mimo ploch provizorní vozovky, odvoz na skládku 8 km, suť 0,522 t/m2" 795*0,522</t>
  </si>
  <si>
    <t>"bourání stmelených podkladních vrstev v tl. 20cm, suť 0,417 t/m2, odvoz na skládku 8km" 795*0,417</t>
  </si>
  <si>
    <t>"bourání asfaltobetonu v tl. 240-100mm mimo plochy provizorní komunikace, prům.14cm, suť 0,315 t/m2" 795*0,315</t>
  </si>
  <si>
    <t>"vybourání betonových obrub, odvoz na skládku, suť 0,040 t/m" 77*0,040</t>
  </si>
  <si>
    <t>"frézování v tl. 100mm, objem. hmot. suti 0,230 t/m2" 863*0,230</t>
  </si>
  <si>
    <t>"odvoz na skládku do 8 km za poplatek"</t>
  </si>
  <si>
    <t>"odstranění betonového recyklátu v tl. 36cm, plochy provizorní vozovky, suť 0,500 t/m2, odvoz na skládku 8 km" 68*0,500*7</t>
  </si>
  <si>
    <t>"bourání živ. ploch tl. 4cm provzorní vozovky, odvoz na skládku 8 km, objem. hmot. suti 0,078 t/m2" 68*0,078*7</t>
  </si>
  <si>
    <t>"odstranění podkladu ze štěrkopísku tl. 15cm, plochy bouraných chodníků, odvoz na skládku 8 km, suť 0,225 t/m2" 331*0,225*7</t>
  </si>
  <si>
    <t>"odstranění podkladu z kameniva tl. 20cm provizorní vozovky, odvoz na skládku 8 km, suť 0,291 t/m2" 795*0,291*7</t>
  </si>
  <si>
    <t>"odstranění podkladu z kameniva a písku tl. 36cm mimo ploch provizorní vozovky, odvoz na skládku 8 km, suť 0,522 t/m2" 795*0,522*7</t>
  </si>
  <si>
    <t>"bourání stmelených podkladních vrstev v tl. 20cm, suť 0,417 t/m2, odvoz na skládku 8km" 795*0,417*7</t>
  </si>
  <si>
    <t>"bourání asfaltobetonu v tl. 240-100mm mimo plochy provizorní komunikace, prům.14cm, suť 0,315 t/m2" 795*0,315*7</t>
  </si>
  <si>
    <t>"vybourání betonových obrub, odvoz na skládku, suť 0,040 t/m" 77*0,040*7</t>
  </si>
  <si>
    <t>"frézování v tl. 100mm, objem. hmot. suti 0,230 t/m2" 863*0,230*7</t>
  </si>
  <si>
    <t>"odstranění značky vč. sloupku, uložení dle pokynů správce, předpoklad do 3 km, suť 0,082 t/kusů" 5*0,082*2</t>
  </si>
  <si>
    <t>"naložení vybouraného materiálu do sanace podloží na deponii" 8,84</t>
  </si>
  <si>
    <t>"odstranění značky vč. sloupku, uložení dle pokynů správce, předpoklad do 3 km, suť 0,082 t/kusů" 5*0,082</t>
  </si>
  <si>
    <t>SO 104 - Komunikace - Veletržní</t>
  </si>
  <si>
    <t>"rozebrání dlažby, očištění a uložení v místě prozpětné využití" 22</t>
  </si>
  <si>
    <t>113106142</t>
  </si>
  <si>
    <t>Rozebrání dlažeb z betonových nebo kamenných dlaždic komunikací pro pěší strojně pl přes 50 m2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</si>
  <si>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</si>
  <si>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https://podminky.urs.cz/item/CS_URS_2021_02/113106142</t>
  </si>
  <si>
    <t>"rozebrání dlažby 30/30/5 s naložením na dopravní prostředek, odvoz na skládku 8 km, suť 0,255 t/m2" 152</t>
  </si>
  <si>
    <t>113107225</t>
  </si>
  <si>
    <t>Odstranění podkladu z kameniva drceného tl 500 mm strojně pl přes 200 m2</t>
  </si>
  <si>
    <t>Odstranění podkladů nebo krytů strojně plochy jednotlivě přes 200 m2 s přemístěním hmot na skládku na vzdálenost do 20 m nebo s naložením na dopravní prostředek z kameniva hrubého drceného, o tl. vrstvy přes 400 do 500 mm</t>
  </si>
  <si>
    <t>https://podminky.urs.cz/item/CS_URS_2021_02/113107225</t>
  </si>
  <si>
    <t>"odstranění podkladu z kameniva a písku tl. 49cm ponecháno v místě pro sanaci podloží, suť 0,735 t/m2" 301</t>
  </si>
  <si>
    <t>"bourání živ. ploch tl. 5cm, objem. hmot. suti 0,057 t/m2" 500</t>
  </si>
  <si>
    <t>Odstranění podkladu z kameniva drceného tl 500 mm strojně pl do 50 m2</t>
  </si>
  <si>
    <t>"odstranění podkladu v tl. 55cm, suť 0,825 t/m2, odvoz na skládku 8 km" 75</t>
  </si>
  <si>
    <t>"odstranění podkladu v tl. 54cm, suť 0,810 t/m2, odvoz na skládku 8 km" 22</t>
  </si>
  <si>
    <t>"frézování v tl. 110mm, objem. hmot. suti 0,253 t/m2" 1285</t>
  </si>
  <si>
    <t>"vybourání žulových obrub, očištění a ponechání pro zpětné využití" 140</t>
  </si>
  <si>
    <t>"vybourání žulových obrub, odvoz na úložiště majitele do 5 km, suť 0,290 t/m" 46</t>
  </si>
  <si>
    <t>113203111</t>
  </si>
  <si>
    <t>Vytrhání obrub z dlažebních kostek</t>
  </si>
  <si>
    <t>Vytrhání obrub s vybouráním lože, s přemístěním hmot na skládku na vzdálenost do 3 m nebo s naložením na dopravní prostředek z dlažebních kostek</t>
  </si>
  <si>
    <t>https://podminky.urs.cz/item/CS_URS_2021_02/113203111</t>
  </si>
  <si>
    <t xml:space="preserve">"vybourání dvouřádku z dlaž. kostek, přídlažba podél obrub, očištění, suť 0,115 t/m" 134*2 </t>
  </si>
  <si>
    <t>"sejmutí ornice v tl. 15cm s naložením na dopravní prostředek" 36</t>
  </si>
  <si>
    <t>"výkop do úrovně zemní pláně" 36*0,45</t>
  </si>
  <si>
    <t>"výkop pro úpravu podloží tl. 50cm" 447,5*0,5</t>
  </si>
  <si>
    <t>"hloubení jam pro UV" 17,5</t>
  </si>
  <si>
    <t>"hloubení rýh pro trativody" 104*0,4*0,4</t>
  </si>
  <si>
    <t>"hloubení rýh pro přípojky UV" 20,50</t>
  </si>
  <si>
    <t>"pažení rýhy pro přípojky" 72</t>
  </si>
  <si>
    <t>"pažení jam pro vpusti" 48,6</t>
  </si>
  <si>
    <t>"travní drn"36*0,15</t>
  </si>
  <si>
    <t>"zemina z výkopu" 239,95</t>
  </si>
  <si>
    <t>"zemina z hloubení rýh" 16,64+20,50</t>
  </si>
  <si>
    <t>"zemina z hloubení jam" 17,5</t>
  </si>
  <si>
    <t>"úprava podloží v tl. 50cm ze získaného materiálu v rámci stavby" 294,98*0,5</t>
  </si>
  <si>
    <t>"úprava podloží v tl. 50cm z nakoupeného materiálu kamenivo fr. 0/125" 152,52*0,5</t>
  </si>
  <si>
    <t>76,26*2</t>
  </si>
  <si>
    <t>239,95*1,7</t>
  </si>
  <si>
    <t>"zásyp přípojek nakupovaným materiálem" 15,28</t>
  </si>
  <si>
    <t>"zásyp vpustí nakupovaným materiálem" 4,34</t>
  </si>
  <si>
    <t>19,62*2 "Přepočtené koeficientem množství</t>
  </si>
  <si>
    <t>"hutnění zemní pláně na předepsanou únosnost" 411,5+36</t>
  </si>
  <si>
    <t>"opláštění trativodů" 104*2,0</t>
  </si>
  <si>
    <t>208*1,1845 "Přepočtené koeficientem množství</t>
  </si>
  <si>
    <t>"trativod vč. lože a obsypu z kameniva, vč. zapojení drenáže do přípojky UV 4x" 104</t>
  </si>
  <si>
    <t>"vpusti" 0,81</t>
  </si>
  <si>
    <t>"přípojky" 0,90</t>
  </si>
  <si>
    <t>"podbetonování přípojek v tl. 10cm" 0,90</t>
  </si>
  <si>
    <t>"podbetonování vpustí tl. 10cm" 0,81</t>
  </si>
  <si>
    <t>564871111</t>
  </si>
  <si>
    <t>Podklad ze štěrkodrtě ŠD tl 250 mm</t>
  </si>
  <si>
    <t>Podklad ze štěrkodrti ŠD s rozprostřením a zhutněním, po zhutnění tl. 250 mm</t>
  </si>
  <si>
    <t>https://podminky.urs.cz/item/CS_URS_2021_02/564871111</t>
  </si>
  <si>
    <t>"vrstva z ŠD min. tl. 20cm, na zvětšení sklonu 3% 30cm, vč. vytažení pod obruby" 411,50</t>
  </si>
  <si>
    <t>"vrstva z ŠD min. tl. 25cm, na zvětšení sklonu 3% 30cm, vč. vytažení pod obruby" 32</t>
  </si>
  <si>
    <t>"komunikace konstr. 1b" 32</t>
  </si>
  <si>
    <t xml:space="preserve">"smět stmelená cemetem fr. 0/32, tl. 180mm" </t>
  </si>
  <si>
    <t xml:space="preserve">"konstrukce 1b"  32</t>
  </si>
  <si>
    <t xml:space="preserve">"konstrukce 3, vč. rozšíření pod obruby"  312+40,80</t>
  </si>
  <si>
    <t>"konstrukce fréza - 2b" 727</t>
  </si>
  <si>
    <t>"konstrukce fréza č. 2b" 727</t>
  </si>
  <si>
    <t xml:space="preserve">"asfaltový beton pro ložní vrstvy ACL 22S tl. 8cm" </t>
  </si>
  <si>
    <t>"konstrukce fréza č. 2b - výměna obrusné vrstvy" 727</t>
  </si>
  <si>
    <t>581141111R</t>
  </si>
  <si>
    <t>Kryt cementobetonový vozovek skupiny CB I tl 220 mm</t>
  </si>
  <si>
    <t>Kryt cementobetonový silničních komunikací skupiny CB I tl. 220 mm, kompletní dodávka a montáž vč. výztuže, kluzných trnů, prořezání pracovních a dilatačních spar, zálivka a výplně spar</t>
  </si>
  <si>
    <t>"betonová deska - drátkobeton C30/37 XF4 v tl. 22cm, vč. výztuže, kluzných trnů a pracovních a dilatačních spar" 312</t>
  </si>
  <si>
    <t>631319206</t>
  </si>
  <si>
    <t>Příplatek k mazaninám za přidání ocelových vláken (drátkobeton) pro objemové vyztužení 40 kg/m3</t>
  </si>
  <si>
    <t>Příplatek k cenám betonových mazanin za vyztužení ocelovými vlákny (drátkobeton) objemové vyztužení 40 kg/m3</t>
  </si>
  <si>
    <t>https://podminky.urs.cz/item/CS_URS_2021_02/631319206</t>
  </si>
  <si>
    <t>"betonová deska - drátkobeton" 312*0,22</t>
  </si>
  <si>
    <t>361770331</t>
  </si>
  <si>
    <t>"řezání spáry podél obrub" 332,5</t>
  </si>
  <si>
    <t>"podél odvodňovacích žlabů" 35,0</t>
  </si>
  <si>
    <t>"řeání spáry okolo vpustí" 3*1,8</t>
  </si>
  <si>
    <t>"řezání spáry na konci úpravy + pracovní spáry" 55+93</t>
  </si>
  <si>
    <t>"přípojky uličních vpustí" 12</t>
  </si>
  <si>
    <t>"zapojení drenáže do přípojek uličních vpustí" 1</t>
  </si>
  <si>
    <t>1*1,015 "Přepočtené koeficientem množství</t>
  </si>
  <si>
    <t>-792523255</t>
  </si>
  <si>
    <t>"obetonování vpustí, beton C20/25" 1,2*0,6*3</t>
  </si>
  <si>
    <t>"obetonování přípojek, beton C20/25" 0,36*12</t>
  </si>
  <si>
    <t>"montáž značek na sloupek, stávající nebo nová" 2+1</t>
  </si>
  <si>
    <t>"E13" 1</t>
  </si>
  <si>
    <t>40445619</t>
  </si>
  <si>
    <t>zákazové, příkazové dopravní značky B1-B34, C1-15 500mm</t>
  </si>
  <si>
    <t>https://podminky.urs.cz/item/CS_URS_2021_02/40445619</t>
  </si>
  <si>
    <t>"C4a zmenšená" 1</t>
  </si>
  <si>
    <t>40445608</t>
  </si>
  <si>
    <t>značky upravující přednost P1, P4 700mm</t>
  </si>
  <si>
    <t>https://podminky.urs.cz/item/CS_URS_2021_02/40445608</t>
  </si>
  <si>
    <t>"P4" 1</t>
  </si>
  <si>
    <t>"C2a" 1</t>
  </si>
  <si>
    <t>"V1a" 300</t>
  </si>
  <si>
    <t>"V11a" 164</t>
  </si>
  <si>
    <t>"V10" 30</t>
  </si>
  <si>
    <t>Vodorovné dopravní značení dělící čáry souvislé š 125 mm retroreflexní žlutá barva</t>
  </si>
  <si>
    <t>"čára plná š. 125mm, žlutá V12a" 25</t>
  </si>
  <si>
    <t>"V4" 20</t>
  </si>
  <si>
    <t>"V4 ,05/0,5" 29</t>
  </si>
  <si>
    <t>"V2b 3/1,5" 60</t>
  </si>
  <si>
    <t>"V2b 1,5/1,5" 105</t>
  </si>
  <si>
    <t>"V13" 127*0,33</t>
  </si>
  <si>
    <t xml:space="preserve">"V5"  10,3*0,5</t>
  </si>
  <si>
    <t>"V9a šipka" 12*1,19</t>
  </si>
  <si>
    <t>Vodorovné dopravní značení dělící čáry souvislé š 125 mm retroreflexní žlutý plast</t>
  </si>
  <si>
    <t xml:space="preserve">"čára plná š. 125mm, žlutá V12a"  25</t>
  </si>
  <si>
    <t>"dvouřádek z dlažebních kostek, vnitřní řada bez opěry, využití původní kostky" 32</t>
  </si>
  <si>
    <t>"dvouřádek z dlažebních kostek, vnitřní řada s opěrou, využití původní kostky" 32</t>
  </si>
  <si>
    <t>"nové obruby 25/20 přímá a R větší než 12m" 89</t>
  </si>
  <si>
    <t>"obruby žula 25/20 použití původní obruby" 140</t>
  </si>
  <si>
    <t>"R=1,0 a 1,25m" 4,60</t>
  </si>
  <si>
    <t>"obruba 25/30 přímá a R větší než 12m" 12,5</t>
  </si>
  <si>
    <t>12,5*1,02 "Přepočtené koeficientem množství</t>
  </si>
  <si>
    <t>58380420</t>
  </si>
  <si>
    <t>obrubník kamenný žulový obloukový R 1-3m 250x300mm</t>
  </si>
  <si>
    <t>https://podminky.urs.cz/item/CS_URS_2021_02/58380420</t>
  </si>
  <si>
    <t>"bezbariérová zastávková obruby pro výšku nástpní hrany 16cm" 84+4</t>
  </si>
  <si>
    <t>84*1,02 "Přepočtené koeficientem množství</t>
  </si>
  <si>
    <t>4*1,02 "Přepočtené koeficientem množství</t>
  </si>
  <si>
    <t xml:space="preserve">"zvětšené lože pod obruby z C20/25nXF3" 336,50*0,06 </t>
  </si>
  <si>
    <t>919124121</t>
  </si>
  <si>
    <t>Dilatační spáry vkládané v cementobetonovém krytu s vyplněním spár asfaltovou zálivkou</t>
  </si>
  <si>
    <t>Dilatační spáry vkládané v cementobetonovém krytu s odstraněním vložek, s vyčištěním a vyplněním spár asfaltovou zálivkou</t>
  </si>
  <si>
    <t>https://podminky.urs.cz/item/CS_URS_2021_02/919124121</t>
  </si>
  <si>
    <t>"těsnící provazec - mikroporézní pryž R11mm" 68</t>
  </si>
  <si>
    <t>"komunikace konstr. 3" 411,5</t>
  </si>
  <si>
    <t>"komunikace konstr. 1b" 36</t>
  </si>
  <si>
    <t>935114122</t>
  </si>
  <si>
    <t>Štěrbinový odvodňovací betonový žlab 450x500 mm se spádem 0,5% se základem</t>
  </si>
  <si>
    <t>Štěrbinový odvodňovací betonový žlab se základem z betonu prostého a s obetonováním rozměru 450x500 mm bez obrubníku se spádem dna 0,5 %</t>
  </si>
  <si>
    <t>https://podminky.urs.cz/item/CS_URS_2021_02/935114122</t>
  </si>
  <si>
    <t xml:space="preserve">"štěrbinový žlab vč. dodávky žlabu a lože, obsahuje i čistící kusy, vpusťové dílce, záslepky, horní a spodní krytky" </t>
  </si>
  <si>
    <t>"viz výkres č. 07 c"</t>
  </si>
  <si>
    <t>"čistící kus průběžný 400/800/1000" 2*1,0</t>
  </si>
  <si>
    <t>"čistící kus průběžný s výtokem 400/800/1000" 2*1,0</t>
  </si>
  <si>
    <t>"základní kus 400/500/1000" 5*1,0</t>
  </si>
  <si>
    <t>"základní kus 400/500/4000" 6*4,0</t>
  </si>
  <si>
    <t>953332114</t>
  </si>
  <si>
    <t>Vložky do svislých dilatačních spár z pryže tl 10 mm kladené volně</t>
  </si>
  <si>
    <t>Vložky svislé do dilatačních spár z pryže kladené volně, včetně dodání a osazení, v jakémkoliv zdivu, tl. 10 mm</t>
  </si>
  <si>
    <t>https://podminky.urs.cz/item/CS_URS_2021_02/953332114</t>
  </si>
  <si>
    <t>"dilatační vložka ke štěrbinového žlabu - hobra napuštěná asfaltem, vč. spojovacího nátěru asfaltem" 66*0,5</t>
  </si>
  <si>
    <t>"odstranění značky vč. sloupku, uložení dle pokynů správce, předpoklad do 3 km, suť 0,082 t/kusů" 4</t>
  </si>
  <si>
    <t>"demontáž značek ze sloupů VO, uložení dle pokynů správce, předpoklad odvoz do 3 km, suť 0,004 t/kus" 8</t>
  </si>
  <si>
    <t>"očištění vybourané dlažby pro zpětné využití" 22</t>
  </si>
  <si>
    <t>979071022</t>
  </si>
  <si>
    <t>Očištění dlažebních kostek drobných se spárováním živičnou směsí nebo MC při překopech ing sítí</t>
  </si>
  <si>
    <t>Očištění vybouraných dlažebních kostek při překopech inženýrských sítí od spojovacího materiálu, s přemístěním hmot na skládku na vzdálenost do 3 m nebo s naložením na dopravní prostředek drobných, s původním vyplněním spár živicí nebo cementovou maltou</t>
  </si>
  <si>
    <t>https://podminky.urs.cz/item/CS_URS_2021_02/979071022</t>
  </si>
  <si>
    <t>"očištění trojřádku" 134*0,2</t>
  </si>
  <si>
    <t>"rozebrání dlažby 30/30/5 s naložením na dopravní prostředek, odvoz na skládku 8 km, suť 0,255 t/m2" 152*0,255</t>
  </si>
  <si>
    <t>"odstranění podkladu z kameniva a písku tl. 49cm ponecháno v místě pro sanaci podloží, suť 0,735 t/m2 - dovoz z deponie" 301*0,735</t>
  </si>
  <si>
    <t>"bourání živ. ploch tl. 5cm, objem. hmot. suti 0,057 t/m2, odvoz na skládku 8 km" 500*0,057</t>
  </si>
  <si>
    <t>"odstranění podkladu v tl. 55cm, suť 0,825 t/m2, odvoz na skládku 8 km" 75*0,825</t>
  </si>
  <si>
    <t>"odstranění podkladu v tl. 54cm, suť 0,810 t/m2, odvoz na skládku 8 km" 22*0,810</t>
  </si>
  <si>
    <t>"frézování v tl. 110mm, objem. hmot. suti 0,253 t/m2, odvoz na skládku 8 km" 1285*0,253</t>
  </si>
  <si>
    <t>"vybourání žulových obrub, odvoz na úložiště majitele do 5 km, suť 0,290 t/m" 46*0,290</t>
  </si>
  <si>
    <t>"rozebrání dlažby 30/30/5 s naložením na dopravní prostředek, odvoz na skládku 8 km, suť 0,255 t/m2" 152*0,255*7</t>
  </si>
  <si>
    <t>"bourání živ. ploch tl. 5cm, objem. hmot. suti 0,057 t/m2, odvoz na skládku 8 km" 500*0,057*7</t>
  </si>
  <si>
    <t>"odstranění podkladu v tl. 55cm, suť 0,825 t/m2, odvoz na skládku 8 km" 75*0,825*7</t>
  </si>
  <si>
    <t>"odstranění podkladu v tl. 54cm, suť 0,810 t/m2, odvoz na skládku 8 km" 22*0,810*7</t>
  </si>
  <si>
    <t>"frézování v tl. 110mm, objem. hmot. suti 0,253 t/m2, odvoz na skládku 8 km" 1285*0,253*7</t>
  </si>
  <si>
    <t>"vybourání žulových obrub, odvoz na úložiště majitele do 5 km, suť 0,290 t/m" 46*0,290*7</t>
  </si>
  <si>
    <t>"odstranění značky vč. sloupku, uložení dle pokynů správce, předpoklad do 3 km, suť 0,082 t/kusů" 4*0,082*2</t>
  </si>
  <si>
    <t>"demontáž značek ze sloupů VO, uložení dle pokynů správce, předpoklad odvoz do 3 km, suť 0,004 t/kus" 8*0,04*2</t>
  </si>
  <si>
    <t>"odstranění značky vč. sloupku, uložení dle pokynů správce, předpoklad do 3 km, suť 0,082 t/kusů" 4*0,082*(2+2)</t>
  </si>
  <si>
    <t>"demontáž značek ze sloupů VO, uložení dle pokynů správce, předpoklad odvoz do 3 km, suť 0,004 t/kus" 8*0,04*(2+2)</t>
  </si>
  <si>
    <t>"odstranění značky vč. sloupku, uložení dle pokynů správce, předpoklad do 3 km, suť 0,082 t/kusů" 4*0,082</t>
  </si>
  <si>
    <t>"demontáž značek ze sloupů VO, uložení dle pokynů správce, předpoklad odvoz do 3 km, suť 0,004 t/kus" 8*0,04</t>
  </si>
  <si>
    <t>"lože žul. obrub, hmotnost 0,147 t/m" (46+140)*0,147</t>
  </si>
  <si>
    <t>SO 105 - Chodníky a zpevněné plochy - Mendlovo náměstí u pivovaru</t>
  </si>
  <si>
    <t>"rozbrání dlažby s očištěním a uložením v místě pro zpětné využití nebo pro odvoz dle pokynů majitele, suť 0,260 t/m2"</t>
  </si>
  <si>
    <t>"chodník - pro zpětné využití" 77</t>
  </si>
  <si>
    <t>"chodník - uložení dle majitele" 73</t>
  </si>
  <si>
    <t>113106151</t>
  </si>
  <si>
    <t>Rozebrání dlažeb vozovek z velkých kostek s ložem z kameniva ručně</t>
  </si>
  <si>
    <t>Rozebrání dlažeb a dílců vozovek a ploch s přemístěním hmot na skládku na vzdálenost do 3 m nebo s naložením na dopravní prostředek, s jakoukoliv výplní spár ručně z velkých kostek s ložem z kameniva</t>
  </si>
  <si>
    <t>https://podminky.urs.cz/item/CS_URS_2021_02/113106151</t>
  </si>
  <si>
    <t>"rozebrání vjezdu ze žulové dlažby 16/16/24, očištění a uložení v místě pro zpětné využití" 20</t>
  </si>
  <si>
    <t>"odstranění štěrkopískového podsypu v tl. 15cm, chodník bet. dlažba, objem hmot. suti 0,225 t/m2" 150</t>
  </si>
  <si>
    <t>"odstranění štěrkopískového podsypu v tl. 20cm, chodník LA, objem hmot. suti 0,300 t/m2" 510</t>
  </si>
  <si>
    <t>"odstranění štěrkopískového podsypu v tl. 15cm, chodník žul. dlažba, objem hmot. suti 0,225 t/m2" 20</t>
  </si>
  <si>
    <t>113107230</t>
  </si>
  <si>
    <t>Odstranění podkladu z betonu prostého tl 100 mm strojně pl přes 200 m2</t>
  </si>
  <si>
    <t>Odstranění podkladů nebo krytů strojně plochy jednotlivě přes 200 m2 s přemístěním hmot na skládku na vzdálenost do 20 m nebo s naložením na dopravní prostředek z betonu prostého, o tl. vrstvy do 100 mm</t>
  </si>
  <si>
    <t>https://podminky.urs.cz/item/CS_URS_2021_02/113107230</t>
  </si>
  <si>
    <t>"odstranění podkladního betonu chodníku z LA v tl. 10cm, suť 0,240 t/m2, odvoz na skládku 8 km" 510</t>
  </si>
  <si>
    <t>"odstranění chodníku z LA v tl. 5cm, suť 0,098 t/m2, odvoz na skládku 8 km" 510</t>
  </si>
  <si>
    <t>113107332</t>
  </si>
  <si>
    <t>Odstranění podkladu z betonu prostého tl 300 mm strojně pl do 50 m2</t>
  </si>
  <si>
    <t>Odstranění podkladů nebo krytů strojně plochy jednotlivě do 50 m2 s přemístěním hmot na skládku na vzdálenost do 3 m nebo s naložením na dopravní prostředek z betonu prostého, o tl. vrstvy přes 150 do 300 mm</t>
  </si>
  <si>
    <t>https://podminky.urs.cz/item/CS_URS_2021_02/113107332</t>
  </si>
  <si>
    <t>"odstranění podkladního betonu vjezdu v tl. 20cm, suť 0,417 t/m2, odvoz na skládku 8 km" 20</t>
  </si>
  <si>
    <t>122251101</t>
  </si>
  <si>
    <t>Odkopávky a prokopávky nezapažené v hornině třídy těžitelnosti I, skupiny 3 objem do 20 m3 strojně</t>
  </si>
  <si>
    <t>Odkopávky a prokopávky nezapažené strojně v hornině třídy těžitelnosti I skupiny 3 do 20 m3</t>
  </si>
  <si>
    <t>https://podminky.urs.cz/item/CS_URS_2021_02/122251101</t>
  </si>
  <si>
    <t>"odkopávky do úrovně zemní pláně chodníků" 150*0,1</t>
  </si>
  <si>
    <t>"zemina z výkopu" 15</t>
  </si>
  <si>
    <t>"dosypávky zeminou do úrovně zemní pláně chodníků" 55</t>
  </si>
  <si>
    <t>55*2 "Přepočtené koeficientem množství</t>
  </si>
  <si>
    <t>171151111</t>
  </si>
  <si>
    <t>Uložení sypaniny z hornin nesoudržných sypkých do násypů zhutněných strojně</t>
  </si>
  <si>
    <t>Uložení sypanin do násypů strojně s rozprostřením sypaniny ve vrstvách a s hrubým urovnáním zhutněných z hornin nesoudržných sypkých</t>
  </si>
  <si>
    <t>https://podminky.urs.cz/item/CS_URS_2021_02/171151111</t>
  </si>
  <si>
    <t>"dosypávky zeminou pod zatravněné plochy po vybourání konstrukce komunikace" 31</t>
  </si>
  <si>
    <t>58331202</t>
  </si>
  <si>
    <t>štěrkodrť netříděná do 100mm amfibolit</t>
  </si>
  <si>
    <t>https://podminky.urs.cz/item/CS_URS_2021_02/58331202</t>
  </si>
  <si>
    <t>31*2 "Přepočtené koeficientem množství</t>
  </si>
  <si>
    <t>15*1,7</t>
  </si>
  <si>
    <t>181351103</t>
  </si>
  <si>
    <t>Rozprostření ornice tl vrstvy do 200 mm pl do 500 m2 v rovině nebo ve svahu do 1:5 strojně</t>
  </si>
  <si>
    <t>Rozprostření a urovnání ornice v rovině nebo ve svahu sklonu do 1:5 strojně při souvislé ploše přes 100 do 500 m2, tl. vrstvy do 200 mm</t>
  </si>
  <si>
    <t>https://podminky.urs.cz/item/CS_URS_2021_02/181351103</t>
  </si>
  <si>
    <t>"ohumusování v tl. 15cm" 196</t>
  </si>
  <si>
    <t>10364101</t>
  </si>
  <si>
    <t xml:space="preserve">zemina pro terénní úpravy -  ornice</t>
  </si>
  <si>
    <t>https://podminky.urs.cz/item/CS_URS_2021_02/10364101</t>
  </si>
  <si>
    <t>196*0,15*1,7</t>
  </si>
  <si>
    <t>181411131</t>
  </si>
  <si>
    <t>Založení parkového trávníku výsevem plochy do 1000 m2 v rovině a ve svahu do 1:5</t>
  </si>
  <si>
    <t>Založení trávníku na půdě předem připravené plochy do 1000 m2 výsevem včetně utažení parkového v rovině nebo na svahu do 1:5</t>
  </si>
  <si>
    <t>https://podminky.urs.cz/item/CS_URS_2021_02/181411131</t>
  </si>
  <si>
    <t>"založen trávníku v průběhu stavby" 196</t>
  </si>
  <si>
    <t>00572410</t>
  </si>
  <si>
    <t>osivo směs travní parková</t>
  </si>
  <si>
    <t>https://podminky.urs.cz/item/CS_URS_2021_02/00572410</t>
  </si>
  <si>
    <t>196*0,02 "Přepočtené koeficientem množství</t>
  </si>
  <si>
    <t>"následná péče 5 let"</t>
  </si>
  <si>
    <t>"obnova trvníku cca 5% plochy po dobu 5 let" 196*0,05*5</t>
  </si>
  <si>
    <t>49*0,02 "Přepočtené koeficientem množství</t>
  </si>
  <si>
    <t>181951111</t>
  </si>
  <si>
    <t>Úprava pláně v hornině třídy těžitelnosti I, skupiny 1 až 3 bez zhutnění strojně</t>
  </si>
  <si>
    <t>Úprava pláně vyrovnáním výškových rozdílů strojně v hornině třídy těžitelnosti I, skupiny 1 až 3 bez zhutnění</t>
  </si>
  <si>
    <t>https://podminky.urs.cz/item/CS_URS_2021_02/181951111</t>
  </si>
  <si>
    <t>"úprava zemní pláně před ohumusováním, vyčištění od stavebního materiálu" 196</t>
  </si>
  <si>
    <t>"hutnění zemní pláně na předepsanou únosnost" 600,7+77+58+50+24</t>
  </si>
  <si>
    <t>183403111</t>
  </si>
  <si>
    <t>Obdělání půdy nakopáním na hloubku do 0,1 m v rovině a svahu do 1:5</t>
  </si>
  <si>
    <t>Obdělání půdy nakopáním hl. přes 50 do 100 mm v rovině nebo na svahu do 1:5</t>
  </si>
  <si>
    <t>https://podminky.urs.cz/item/CS_URS_2021_02/183403111</t>
  </si>
  <si>
    <t>183403152</t>
  </si>
  <si>
    <t>Obdělání půdy vláčením v rovině a svahu do 1:5</t>
  </si>
  <si>
    <t>Obdělání půdy vláčením v rovině nebo na svahu do 1:5</t>
  </si>
  <si>
    <t>https://podminky.urs.cz/item/CS_URS_2021_02/183403152</t>
  </si>
  <si>
    <t>183403153</t>
  </si>
  <si>
    <t>Obdělání půdy hrabáním v rovině a svahu do 1:5</t>
  </si>
  <si>
    <t>Obdělání půdy hrabáním v rovině nebo na svahu do 1:5</t>
  </si>
  <si>
    <t>https://podminky.urs.cz/item/CS_URS_2021_02/183403153</t>
  </si>
  <si>
    <t>"hrabání před založením trávníku" 196</t>
  </si>
  <si>
    <t>"vyhrabání trávníku jarní po dobu 5 let" 196*5</t>
  </si>
  <si>
    <t>184802111</t>
  </si>
  <si>
    <t>Chemické odplevelení před založením kultury nad 20 m2 postřikem na široko v rovině a svahu do 1:5</t>
  </si>
  <si>
    <t>Chemické odplevelení půdy před založením kultury, trávníku nebo zpevněných ploch o výměře jednotlivě přes 20 m2 v rovině nebo na svahu do 1:5 postřikem na široko</t>
  </si>
  <si>
    <t>https://podminky.urs.cz/item/CS_URS_2021_02/184802111</t>
  </si>
  <si>
    <t>185802113</t>
  </si>
  <si>
    <t>Hnojení půdy umělým hnojivem na široko v rovině a svahu do 1:5</t>
  </si>
  <si>
    <t>Hnojení půdy nebo trávníku v rovině nebo na svahu do 1:5 umělým hnojivem na široko</t>
  </si>
  <si>
    <t>https://podminky.urs.cz/item/CS_URS_2021_02/185802113</t>
  </si>
  <si>
    <t>"hnojení 30g/m2, 3x za rok, po dobu 5 let" 196*0,000030*3*5</t>
  </si>
  <si>
    <t>25191155</t>
  </si>
  <si>
    <t>hnojivo průmyslové</t>
  </si>
  <si>
    <t>https://podminky.urs.cz/item/CS_URS_2021_02/25191155</t>
  </si>
  <si>
    <t>196*0,03 "Přepočtené koeficientem množství</t>
  </si>
  <si>
    <t>185803111</t>
  </si>
  <si>
    <t>Ošetření trávníku shrabáním v rovině a svahu do 1:5</t>
  </si>
  <si>
    <t>Ošetření trávníku jednorázové v rovině nebo na svahu do 1:5</t>
  </si>
  <si>
    <t>https://podminky.urs.cz/item/CS_URS_2021_02/185803111</t>
  </si>
  <si>
    <t>"1x / rok po dobu 5 let" 196*5</t>
  </si>
  <si>
    <t xml:space="preserve">"štěrkodrť fr. 0/32 tl. 100mm" </t>
  </si>
  <si>
    <t xml:space="preserve">"konstrukce 5a"  600,7</t>
  </si>
  <si>
    <t xml:space="preserve">"konstrukce 5b"  77,0</t>
  </si>
  <si>
    <t>564831112</t>
  </si>
  <si>
    <t>Podklad ze štěrkodrtě ŠD tl 110 mm</t>
  </si>
  <si>
    <t>Podklad ze štěrkodrti ŠD s rozprostřením a zhutněním, po zhutnění tl. 110 mm</t>
  </si>
  <si>
    <t>https://podminky.urs.cz/item/CS_URS_2021_02/564831112</t>
  </si>
  <si>
    <t xml:space="preserve">"štěrkodrť fr. 0/32 tl. 110mm" </t>
  </si>
  <si>
    <t xml:space="preserve">"konstrukce č.11"  58</t>
  </si>
  <si>
    <t xml:space="preserve">"konstrukce č.14b"  50</t>
  </si>
  <si>
    <t xml:space="preserve">"štěrkodrť fr. 0/63 tl. 150mm" </t>
  </si>
  <si>
    <t xml:space="preserve">"konstrukce č.11"  58,0</t>
  </si>
  <si>
    <t xml:space="preserve">"konstrukce č.14"  50,0</t>
  </si>
  <si>
    <t xml:space="preserve">"štěrkodrť fr. 0/63 tl. 200mm" </t>
  </si>
  <si>
    <t>"konstrukce č.16" 24</t>
  </si>
  <si>
    <t>567122114</t>
  </si>
  <si>
    <t>Podklad ze směsi stmelené cementem SC C 8/10 (KSC I) tl 150 mm</t>
  </si>
  <si>
    <t>Podklad ze směsi stmelené cementem SC bez dilatačních spár, s rozprostřením a zhutněním SC C 8/10 (KSC I), po zhutnění tl. 150 mm</t>
  </si>
  <si>
    <t>https://podminky.urs.cz/item/CS_URS_2021_02/567122114</t>
  </si>
  <si>
    <t>"konstrukce č. 16" 24</t>
  </si>
  <si>
    <t>591111111</t>
  </si>
  <si>
    <t>Kladení dlažby z kostek velkých z kamene do lože z kameniva těženého tl 50 mm</t>
  </si>
  <si>
    <t>Kladení dlažby z kostek s provedením lože do tl. 50 mm, s vyplněním spár, s dvojím beraněním a se smetením přebytečného materiálu na krajnici velkých z kamene, do lože z kameniva těženého</t>
  </si>
  <si>
    <t>https://podminky.urs.cz/item/CS_URS_2021_02/591111111</t>
  </si>
  <si>
    <t>"kladení kostky ve vjezdu, využití původní dlažby + částečná obnova" 20+4</t>
  </si>
  <si>
    <t>58381008</t>
  </si>
  <si>
    <t>kostka dlažební žula velká 16/16/24</t>
  </si>
  <si>
    <t>https://podminky.urs.cz/item/CS_URS_2021_02/58381008</t>
  </si>
  <si>
    <t>4*1,01 "Přepočtené koeficientem množství</t>
  </si>
  <si>
    <t>"dlažba kamenná štípaná 10/10, velká spára, konstrukce č. 14b" 50</t>
  </si>
  <si>
    <t>58381007</t>
  </si>
  <si>
    <t>kostka dlažební žula drobná 8/10</t>
  </si>
  <si>
    <t>https://podminky.urs.cz/item/CS_URS_2021_02/58381007</t>
  </si>
  <si>
    <t>50*1,02 "Přepočtené koeficientem množství</t>
  </si>
  <si>
    <t>591411111</t>
  </si>
  <si>
    <t>Kladení dlažby z mozaiky jednobarevné komunikací pro pěší lože z kameniva</t>
  </si>
  <si>
    <t>Kladení dlažby z mozaiky komunikací pro pěší s vyplněním spár, s dvojím beraněním a se smetením přebytečného materiálu na vzdálenost do 3 m jednobarevné, s ložem tl. do 40 mm z kameniva</t>
  </si>
  <si>
    <t>https://podminky.urs.cz/item/CS_URS_2021_02/591411111</t>
  </si>
  <si>
    <t xml:space="preserve">"mozaika do lože z DK fr. 4/8 tl. 4cm"  58</t>
  </si>
  <si>
    <t>58381004</t>
  </si>
  <si>
    <t>kostka dlažební mozaika žula 4/6 tř 1</t>
  </si>
  <si>
    <t>https://podminky.urs.cz/item/CS_URS_2021_02/58381004</t>
  </si>
  <si>
    <t>58*1,02 "Přepočtené koeficientem množství</t>
  </si>
  <si>
    <t>596211113</t>
  </si>
  <si>
    <t>Kladení zámkové dlažby komunikací pro pěší tl 60 mm skupiny A pl přes 300 m2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</si>
  <si>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</si>
  <si>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https://podminky.urs.cz/item/CS_URS_2021_02/596211113</t>
  </si>
  <si>
    <t>"kladení dlažby tl. 6cm do lože z DK fr. 4/8 tl. 4cm"</t>
  </si>
  <si>
    <t>"předláždění, konstrukce č. 5b - pokládka původní očištěné dlažby" 77</t>
  </si>
  <si>
    <t>"nová dlažba, konstrukce č. 5a" 558+35,5+7,2</t>
  </si>
  <si>
    <t>59245021R</t>
  </si>
  <si>
    <t>dlažba tvar čtverec betonová 200x200x60mm přírodní</t>
  </si>
  <si>
    <t>https://podminky.urs.cz/item/CS_URS_2021_02/59245021R</t>
  </si>
  <si>
    <t>"dlažba 20/20/60 bez fazety" 558*1,02</t>
  </si>
  <si>
    <t>59245006</t>
  </si>
  <si>
    <t>dlažba tvar obdélník betonová pro nevidomé 200x100x60mm barevná</t>
  </si>
  <si>
    <t>https://podminky.urs.cz/item/CS_URS_2021_02/59245006</t>
  </si>
  <si>
    <t>"reliéfní červená" 35,5*1,02</t>
  </si>
  <si>
    <t>59245263</t>
  </si>
  <si>
    <t>dlažba tvar čtverec betonová 200x200x60mm barevná</t>
  </si>
  <si>
    <t>https://podminky.urs.cz/item/CS_URS_2021_02/59245263</t>
  </si>
  <si>
    <t>7,2*1,02</t>
  </si>
  <si>
    <t>916231213</t>
  </si>
  <si>
    <t>Osazení chodníkového obrubníku betonového stojatého s boční opěrou do lože z betonu prostého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</si>
  <si>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</si>
  <si>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https://podminky.urs.cz/item/CS_URS_2021_02/916231213</t>
  </si>
  <si>
    <t xml:space="preserve">"obruba chodníková do bet. lože z C16/20" </t>
  </si>
  <si>
    <t>"přímá" 55</t>
  </si>
  <si>
    <t>"R2m vnitřní" 7</t>
  </si>
  <si>
    <t>"R1m vnitřní" 7</t>
  </si>
  <si>
    <t>59217017</t>
  </si>
  <si>
    <t>obrubník betonový chodníkový 1000x100x250mm</t>
  </si>
  <si>
    <t>https://podminky.urs.cz/item/CS_URS_2021_02/59217017</t>
  </si>
  <si>
    <t>55*1,02 "Přepočtené koeficientem množství</t>
  </si>
  <si>
    <t>BET.M25V11</t>
  </si>
  <si>
    <t>OBRUBA 10/25 POLOMĚR 1, VNITŘNÍ/25CM PŘÍRODNÍ</t>
  </si>
  <si>
    <t>7*0,78</t>
  </si>
  <si>
    <t>BET.M25V51</t>
  </si>
  <si>
    <t>OBRUBNÍK 10/25 POLOMĚR 2,0, VNITŘNÍ/25CM PŘÍRODNÍ</t>
  </si>
  <si>
    <t xml:space="preserve">"očištění vybourané dlažby s uložením na palety v místě pro zpětné využití nebo odvoz dle pokynů majitele" </t>
  </si>
  <si>
    <t>979071011</t>
  </si>
  <si>
    <t>Očištění dlažebních kostek velkých s původním spárováním kamenivem těženým při překopech ing sítí</t>
  </si>
  <si>
    <t>Očištění vybouraných dlažebních kostek při překopech inženýrských sítí od spojovacího materiálu, s přemístěním hmot na skládku na vzdálenost do 3 m nebo s naložením na dopravní prostředek velkých, s původním vyplněním spár kamenivem těženým</t>
  </si>
  <si>
    <t>https://podminky.urs.cz/item/CS_URS_2021_02/979071011</t>
  </si>
  <si>
    <t>"odvoz zeminy a suti na skládku vzd 8 km"</t>
  </si>
  <si>
    <t>"chodník - uložení dle majitele 5 km" 73*0,260</t>
  </si>
  <si>
    <t>"odstranění štěrkopískového podsypu v tl. 15cm, chodník bet. dlažba, objem hmot. suti 0,225 t/m2" 150*0,225</t>
  </si>
  <si>
    <t>"odstranění štěrkopískového podsypu v tl. 20cm, chodník LA, objem hmot. suti 0,300 t/m2" 510*0,300</t>
  </si>
  <si>
    <t>"odstranění štěrkopískového podsypu v tl. 15cm, chodník žul. dlažba, objem hmot. suti 0,225 t/m2" 20*0,225</t>
  </si>
  <si>
    <t>"odstranění podkladního betonu chodníku z LA v tl. 10cm, suť 0,240 t/m2, odvoz na skládku 8 km" 510*0,240</t>
  </si>
  <si>
    <t>"odstranění chodníku z LA v tl. 5cm, suť 0,098 t/m2, odvoz na skládku 8 km" 510*0,098</t>
  </si>
  <si>
    <t>"odstranění podkladního betonu vjezdu v tl. 20cm, suť 0,417 t/m2, odvoz na skládku 8 km" 20*0,417</t>
  </si>
  <si>
    <t>"příplatek za odvoz suti vzd 8 km"</t>
  </si>
  <si>
    <t>"chodník - uložení dle majitele 5 km" 73*0,260*4</t>
  </si>
  <si>
    <t>"odstranění štěrkopískového podsypu v tl. 15cm, chodník bet. dlažba, objem hmot. suti 0,225 t/m2" 150*0,225*7</t>
  </si>
  <si>
    <t>"odstranění štěrkopískového podsypu v tl. 20cm, chodník LA, objem hmot. suti 0,300 t/m2" 510*0,300*7</t>
  </si>
  <si>
    <t>"odstranění štěrkopískového podsypu v tl. 15cm, chodník žul. dlažba, objem hmot. suti 0,225 t/m2" 20*0,225*7</t>
  </si>
  <si>
    <t>"odstranění podkladního betonu chodníku z LA v tl. 10cm, suť 0,240 t/m2, odvoz na skládku 8 km" 510*0,240*7</t>
  </si>
  <si>
    <t>"odstranění chodníku z LA v tl. 5cm, suť 0,098 t/m2, odvoz na skládku 8 km" 510*0,098*7</t>
  </si>
  <si>
    <t>"odstranění podkladního betonu vjezdu v tl. 20cm, suť 0,417 t/m2, odvoz na skládku 8 km" 20*0,417*7</t>
  </si>
  <si>
    <t>"naložení očištěné a napaletované dlažby na dopravní prostředek"</t>
  </si>
  <si>
    <t>998223011</t>
  </si>
  <si>
    <t>Přesun hmot pro pozemní komunikace s krytem dlážděným</t>
  </si>
  <si>
    <t>Přesun hmot pro pozemní komunikace s krytem dlážděným dopravní vzdálenost do 200 m jakékoliv délky objektu</t>
  </si>
  <si>
    <t>https://podminky.urs.cz/item/CS_URS_2021_02/998223011</t>
  </si>
  <si>
    <t>SO 106 - Chodníky a zpevněné plochy - Mendlovo náměstí</t>
  </si>
  <si>
    <t>113106122</t>
  </si>
  <si>
    <t>Rozebrání dlažeb z kamenných dlaždic komunikací pro pěší ručně</t>
  </si>
  <si>
    <t>Rozebrání dlažeb komunikací pro pěší s přemístěním hmot na skládku na vzdálenost do 3 m nebo s naložením na dopravní prostředek s ložem z kameniva nebo živice a s jakoukoliv výplní spár ručně z kamenných dlaždic nebo desek</t>
  </si>
  <si>
    <t>https://podminky.urs.cz/item/CS_URS_2021_02/113106122</t>
  </si>
  <si>
    <t>"rozebrání dlaždic velkoformátových s očištěním a uložením v místě stavby pro zpětné využití" 116</t>
  </si>
  <si>
    <t>113106144</t>
  </si>
  <si>
    <t>Rozebrání dlažeb ze zámkových dlaždic komunikací pro pěší strojně pl přes 50 m2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</si>
  <si>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</si>
  <si>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https://podminky.urs.cz/item/CS_URS_2021_02/113106144</t>
  </si>
  <si>
    <t>"rozebrání dlažby, očištění a odvoz na skládku majitele do 5 km, suť 0,260 t/m2" 1618</t>
  </si>
  <si>
    <t>113106461</t>
  </si>
  <si>
    <t>Rozebrání dlažeb při překopech vozovek z drobných kostek s ložem z kameniva strojně pl přes 15 m2</t>
  </si>
  <si>
    <t>Rozebrání dlažeb a dílců při překopech inženýrských sítí s přemístěním hmot na skládku na vzdálenost do 3 m nebo s naložením na dopravní prostředek strojně plochy jednotlivě přes 15 m2 vozovek a ploch, s jakoukoliv výplní spár z drobných kostek nebo odseků s ložem z kameniva těženého</t>
  </si>
  <si>
    <t>https://podminky.urs.cz/item/CS_URS_2021_02/113106461</t>
  </si>
  <si>
    <t>"rozebrání dlažby, očištění a odvoz na skládku majitele 5 km, suť 0,320 t/m2" 429</t>
  </si>
  <si>
    <t>113107170</t>
  </si>
  <si>
    <t>Odstranění podkladu z betonu prostého tl 100 mm strojně pl přes 50 do 200 m2</t>
  </si>
  <si>
    <t>Odstranění podkladů nebo krytů strojně plochy jednotlivě přes 50 m2 do 200 m2 s přemístěním hmot na skládku na vzdálenost do 20 m nebo s naložením na dopravní prostředek z betonu prostého, o tl. vrstvy do 100 mm</t>
  </si>
  <si>
    <t>https://podminky.urs.cz/item/CS_URS_2021_02/113107170</t>
  </si>
  <si>
    <t>"odstranění stmelených vrstev v tl. 10cm, suť 0,240 t/m2, odvoz na skládku 8 km" 429</t>
  </si>
  <si>
    <t>"odstranění stmelených vrstev v tl. 10cm, suť 0,240 t/m2, mimo ploch provizorní vozovky, odvoz na skládku 8 km" 772</t>
  </si>
  <si>
    <t>113107171</t>
  </si>
  <si>
    <t>Odstranění podkladu z betonu prostého tl 150 mm strojně pl přes 50 do 200 m2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</si>
  <si>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</si>
  <si>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https://podminky.urs.cz/item/CS_URS_2021_02/113107171</t>
  </si>
  <si>
    <t>"vybourání stmelených vrstev v tl. 15cm, suť 0,325 t/m2, odvoz na skládku 8 km" 116+462</t>
  </si>
  <si>
    <t>113107172</t>
  </si>
  <si>
    <t>Odstranění podkladu z betonu prostého tl 300 mm strojně pl přes 50 do 200 m2</t>
  </si>
  <si>
    <t>Odstranění podkladů nebo krytů strojně plochy jednotlivě přes 50 m2 do 200 m2 s přemístěním hmot na skládku na vzdálenost do 20 m nebo s naložením na dopravní prostředek z betonu prostého, o tl. vrstvy přes 150 do 300 mm</t>
  </si>
  <si>
    <t>https://podminky.urs.cz/item/CS_URS_2021_02/113107172</t>
  </si>
  <si>
    <t>"odstranění stmelených vrstev v tl. 20cm, suť 0,417 t/m2, odvoz na skládku 8 km" 137</t>
  </si>
  <si>
    <t>"odstranění stmelených vrstev v tl. 24cm, suť 0,500 t/m2, mimo ploch provizorní vozovky, odvoz na skládku 8 km" 109</t>
  </si>
  <si>
    <t>"odstranění betonového recyklátu v tl. 36cm, suť 0,500 t/m2, uložení v místě pro výměnu podloží" 29+25,5</t>
  </si>
  <si>
    <t>113107182</t>
  </si>
  <si>
    <t>Odstranění podkladu živičného tl 100 mm strojně pl přes 50 do 200 m2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</si>
  <si>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</si>
  <si>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https://podminky.urs.cz/item/CS_URS_2021_02/113107182</t>
  </si>
  <si>
    <t>"odstranění asfaltu v tl. 8cm, suť 0,176 t/m2, odvoz na skládku 8 km" 109</t>
  </si>
  <si>
    <t>Odstranění podkladu živičného tl 150 mm strojně pl přes 50 do 200 m2</t>
  </si>
  <si>
    <t>"odstranění asfaltu v tl. 14cm, suť 0,295 t/m2, odvoz na skládku 8 km" 137</t>
  </si>
  <si>
    <t>113107211</t>
  </si>
  <si>
    <t>Odstranění podkladu z kameniva těženého tl 100 mm strojně pl přes 200 m2</t>
  </si>
  <si>
    <t>Odstranění podkladů nebo krytů strojně plochy jednotlivě přes 200 m2 s přemístěním hmot na skládku na vzdálenost do 20 m nebo s naložením na dopravní prostředek z kameniva těženého, o tl. vrstvy do 100 mm</t>
  </si>
  <si>
    <t>https://podminky.urs.cz/item/CS_URS_2021_02/113107211</t>
  </si>
  <si>
    <t>"odstranění podsypu pod dlažbou tl. 10cm, odvoz na skládku 8 km, suť 0,180 t/m2" 429</t>
  </si>
  <si>
    <t>"odstranění podkladu ze štěrkopísku tl. 15cm, odvoz na skládku 8 km, suť 0,225 t/m2" 1618+110</t>
  </si>
  <si>
    <t>"odstranění podkladu z kameniv tl. 20cm, mimo ploch provizorní vozovky, odvoz na skládku 8 km, suť 0,291 t/m2" 137</t>
  </si>
  <si>
    <t>"odstranění podkladu z kameniv tl. 14cm, odvoz na skládku 8 km, suť 0,204 t/m2" 116</t>
  </si>
  <si>
    <t>"odstranění podkladu z písku a kameniva tl. 36cm, mimo ploch provizorní vozovky, odvoz na skládku 8 km, suť 0,522 t/m2" 137</t>
  </si>
  <si>
    <t>"bourání živ. ploch tl. 5cm, objem. hmot. suti 0,057 t/m2, litý asfalt" 491</t>
  </si>
  <si>
    <t>113107242</t>
  </si>
  <si>
    <t>Odstranění podkladu živičného tl 100 mm strojně pl přes 200 m2</t>
  </si>
  <si>
    <t>Odstranění podkladů nebo krytů strojně plochy jednotlivě přes 200 m2 s přemístěním hmot na skládku na vzdálenost do 20 m nebo s naložením na dopravní prostředek živičných, o tl. vrstvy přes 50 do 100 mm</t>
  </si>
  <si>
    <t>https://podminky.urs.cz/item/CS_URS_2021_02/113107242</t>
  </si>
  <si>
    <t>"odstranění navážky s obsahem živice a dehtu v tl. 10cm, suť 0,220 t/m2, odvoz na skládku 8 km" 429</t>
  </si>
  <si>
    <t>113107245</t>
  </si>
  <si>
    <t>Odstranění podkladu živičného tl 250 mm strojně pl přes 200 m2</t>
  </si>
  <si>
    <t>Odstranění podkladů nebo krytů strojně plochy jednotlivě přes 200 m2 s přemístěním hmot na skládku na vzdálenost do 20 m nebo s naložením na dopravní prostředek živičných, o tl. vrstvy přes 200 do 250 mm</t>
  </si>
  <si>
    <t>https://podminky.urs.cz/item/CS_URS_2021_02/113107245</t>
  </si>
  <si>
    <t>"odstranění asfaltu v tl. 25cm, suť 0,582 t/m2, odvoz na skládku 8 km" 772</t>
  </si>
  <si>
    <t>113107341</t>
  </si>
  <si>
    <t>Odstranění podkladu živičného tl 50 mm strojně pl do 50 m2</t>
  </si>
  <si>
    <t>Odstranění podkladů nebo krytů strojně plochy jednotlivě do 50 m2 s přemístěním hmot na skládku na vzdálenost do 3 m nebo s naložením na dopravní prostředek živičných, o tl. vrstvy do 50 mm</t>
  </si>
  <si>
    <t>https://podminky.urs.cz/item/CS_URS_2021_02/113107341</t>
  </si>
  <si>
    <t>"vybourání asfaltu tl. 4cm v ploše provizorní vozovky, odvoz na skládku 8 km, suť 0,078 t/m2" 25,5</t>
  </si>
  <si>
    <t>113154124</t>
  </si>
  <si>
    <t>Frézování živičného krytu tl 100 mm pruh š 1 m pl do 500 m2 bez překážek v trase</t>
  </si>
  <si>
    <t>Frézování živičného podkladu nebo krytu s naložením na dopravní prostředek plochy do 500 m2 bez překážek v trase pruhu šířky přes 0,5 m do 1 m, tloušťky vrstvy 100 mm</t>
  </si>
  <si>
    <t>https://podminky.urs.cz/item/CS_URS_2021_02/113154124</t>
  </si>
  <si>
    <t>"frézování v tl. 100mm, objem. hmot. suti 0,230 t/m2" 137</t>
  </si>
  <si>
    <t>113154255</t>
  </si>
  <si>
    <t>Frézování živičného krytu tl 200 mm pruh š 1 m pl do 1000 m2 s překážkami v trase</t>
  </si>
  <si>
    <t>Frézování živičného podkladu nebo krytu s naložením na dopravní prostředek plochy přes 500 do 1 000 m2 s překážkami v trase pruhu šířky do 1 m, tloušťky vrstvy 200 mm</t>
  </si>
  <si>
    <t>https://podminky.urs.cz/item/CS_URS_2021_02/113154255</t>
  </si>
  <si>
    <t>"frézování v tl. 200mm, objem. hmot. suti 0,460 t/m2" 772+109</t>
  </si>
  <si>
    <t>"vybourání žulových obrub, odvoz na úložiště majitele do 5 km, suť 0,290 t/m" 260</t>
  </si>
  <si>
    <t>113201112R</t>
  </si>
  <si>
    <t>Vytrhání obrub zastávkových bezbariérových</t>
  </si>
  <si>
    <t>"vybourání bezbariérových obrub vč. lože, suť 0,572 t/m, odvoz na skládku 8 km" 39</t>
  </si>
  <si>
    <t>"vybourání betonových obrub, odvoz na skládku, suť 0,205 t/m" 158+337</t>
  </si>
  <si>
    <t>"sejmutí ornice v tl. 15cm s naložením na dopravní prostředek" 80</t>
  </si>
  <si>
    <t>122251106</t>
  </si>
  <si>
    <t>Odkopávky a prokopávky nezapažené v hornině třídy těžitelnosti I, skupiny 3 objem do 5000 m3 strojně</t>
  </si>
  <si>
    <t>Odkopávky a prokopávky nezapažené strojně v hornině třídy těžitelnosti I skupiny 3 přes 1 000 do 5 000 m3</t>
  </si>
  <si>
    <t>https://podminky.urs.cz/item/CS_URS_2021_02/122251106</t>
  </si>
  <si>
    <t>"odkopváky do úrovně zemní pláně"</t>
  </si>
  <si>
    <t>"v centrální ploše" 1010</t>
  </si>
  <si>
    <t>"na zast. 1 a 5 do centra" 88</t>
  </si>
  <si>
    <t>"pod rušenými chodníky mimo centrální plochy nám. " 131</t>
  </si>
  <si>
    <t>"na zast. 1 z centra" 87</t>
  </si>
  <si>
    <t>"travní drn" 80*0,15</t>
  </si>
  <si>
    <t>"zemina z výkopu" 1316</t>
  </si>
  <si>
    <t xml:space="preserve">"dosypávky zeminou do úrovně zemní pláně chodníků" </t>
  </si>
  <si>
    <t>"pod HS2" 18</t>
  </si>
  <si>
    <t>"pod HS4" 34</t>
  </si>
  <si>
    <t>"pod HS3" 22</t>
  </si>
  <si>
    <t>74*2 "Přepočtené koeficientem množství</t>
  </si>
  <si>
    <t>1328*1,7</t>
  </si>
  <si>
    <t>"hutnění zemní pláně na předepsanou únosnost" 873+1510+167,4+19+200,95+146+51,1+68+2639,6</t>
  </si>
  <si>
    <t>275311126</t>
  </si>
  <si>
    <t>Základové patky a bloky z betonu prostého C 20/25</t>
  </si>
  <si>
    <t>Základové konstrukce z betonu prostého patky a bloky ve výkopu nebo na hlavách pilot C 20/25</t>
  </si>
  <si>
    <t>https://podminky.urs.cz/item/CS_URS_2021_02/275311126</t>
  </si>
  <si>
    <t>"bet. základy pro zábradlí z C20/25 n XF3"</t>
  </si>
  <si>
    <t>" 53x30x40cm" 0,53*0,3*0,4*185</t>
  </si>
  <si>
    <t>"40x30x40cm" 0,4*0,3*0,4*12</t>
  </si>
  <si>
    <t>564801112</t>
  </si>
  <si>
    <t>Podklad ze štěrkodrtě ŠD tl 40 mm</t>
  </si>
  <si>
    <t>Podklad ze štěrkodrti ŠD s rozprostřením a zhutněním, po zhutnění tl. 40 mm</t>
  </si>
  <si>
    <t>https://podminky.urs.cz/item/CS_URS_2021_02/564801112</t>
  </si>
  <si>
    <t>"drcený štěrk 0/4 - vyrovnávací chodník ze zast. č. 1" 13</t>
  </si>
  <si>
    <t xml:space="preserve">"konstrukce 6"  873</t>
  </si>
  <si>
    <t>"štěrkodrť fr. 0/63 tl. 100mm"</t>
  </si>
  <si>
    <t>"vyorvnávací chodník ze zast. č. 1" 13</t>
  </si>
  <si>
    <t xml:space="preserve">"konstrukce 11"  19</t>
  </si>
  <si>
    <t xml:space="preserve">"konstrukce č.6"  873</t>
  </si>
  <si>
    <t xml:space="preserve">"konstrukce č.7"  1510</t>
  </si>
  <si>
    <t xml:space="preserve">"konstrukce č.8"  167,4</t>
  </si>
  <si>
    <t xml:space="preserve">"konstrukce č.11"  19</t>
  </si>
  <si>
    <t xml:space="preserve">"konstrukce č.14a"  146</t>
  </si>
  <si>
    <t xml:space="preserve">"konstrukce č.14b"  51,1</t>
  </si>
  <si>
    <t xml:space="preserve">"konstrukce č.14c 0/32"  68</t>
  </si>
  <si>
    <t xml:space="preserve">"konstrukce č.15 2/32"  2639,6</t>
  </si>
  <si>
    <t>"náhrada chodníku s povrchem asf. červeným" 28</t>
  </si>
  <si>
    <t>"konstrukce č.7" 1510</t>
  </si>
  <si>
    <t>"konstrukce č.8" 167,4</t>
  </si>
  <si>
    <t>"konstrukce č.12" 200,95</t>
  </si>
  <si>
    <t>"konstrukce č.14a" 146</t>
  </si>
  <si>
    <t>"konstrukce č.14b" 51,1</t>
  </si>
  <si>
    <t>"konstrukce č.15" 2639,6</t>
  </si>
  <si>
    <t>564921412</t>
  </si>
  <si>
    <t>Podklad z asfaltového recyklátu tl 70 mm</t>
  </si>
  <si>
    <t>Podklad nebo podsyp z asfaltového recyklátu s rozprostřením a zhutněním, po zhutnění tl. 70 mm</t>
  </si>
  <si>
    <t>https://podminky.urs.cz/item/CS_URS_2021_02/564921412</t>
  </si>
  <si>
    <t>564932111</t>
  </si>
  <si>
    <t>Podklad z mechanicky zpevněného kameniva MZK tl 100 mm</t>
  </si>
  <si>
    <t>Podklad z mechanicky zpevněného kameniva MZK (minerální beton) s rozprostřením a s hutněním, po zhutnění tl. 100 mm</t>
  </si>
  <si>
    <t>https://podminky.urs.cz/item/CS_URS_2021_02/564932111</t>
  </si>
  <si>
    <t>"vyrovnávací chodník ze zast. č. 1" 13</t>
  </si>
  <si>
    <t>"konstrukce č. 12" 200,95</t>
  </si>
  <si>
    <t>573211112</t>
  </si>
  <si>
    <t>Postřik živičný spojovací z asfaltu v množství 0,70 kg/m2</t>
  </si>
  <si>
    <t>Postřik spojovací PS bez posypu kamenivem z asfaltu silničního, v množství 0,70 kg/m2</t>
  </si>
  <si>
    <t>https://podminky.urs.cz/item/CS_URS_2021_02/573211112</t>
  </si>
  <si>
    <t>577133111</t>
  </si>
  <si>
    <t>Asfaltový beton vrstva obrusná ACO 8+ (ABJ) tl 40 mm š do 3 m z nemodifikovaného asfaltu - probarvený červený</t>
  </si>
  <si>
    <t>Asfaltový beton vrstva obrusná ACO 8+ (ABJ) s rozprostřením a se zhutněním z nemodifikovaného asfaltu v pruhu šířky do 3 m, po zhutnění tl. 40 mm - červený</t>
  </si>
  <si>
    <t>https://podminky.urs.cz/item/CS_URS_2021_02/577133111</t>
  </si>
  <si>
    <t>"dlažba kamenná štípaná 10/10/10, konstrukce č. 7, dlažba bude uložena a nakoupena dříve, dovoz z meziskládky" 1510</t>
  </si>
  <si>
    <t>"dlažba kamenná řezaná 20/20/6, konstrukce č. 6, dlažba bude uložena a nakoupena dříve, dovoz z meziskládky" 786</t>
  </si>
  <si>
    <t>"dlažba kamenná řezaná 20/20/6 reliéfní žulová, konstrukce č. 6, nákup a dovoz" 18</t>
  </si>
  <si>
    <t>"dlažba kamenná řezaná 20/20/6 žulová - kontrastní barva, konstrukce č. 6, nákup a dovoz" 21</t>
  </si>
  <si>
    <t>"dlažba kamenná řezaná 20/20/6 žulová - s reliéfní úpravou pro vodící linie, konstrukce č. 6, dlažba bude nakoupena dříve, dovoz z meziskládky" 21</t>
  </si>
  <si>
    <t>"dlažba kamenná štípaná 10/10/10 žulová - červená, konstrukce č. 14a, dlažba bude nakoupena dříve, dovoz z meziskládky" 146</t>
  </si>
  <si>
    <t>"dlažba kamenná štípaná 10/10/10, konstrukce č. 14b - velká spára" 51,1</t>
  </si>
  <si>
    <t>"dlažba kamenná štípaná 10/10/10, konstrukce č. 14c - velká spára" 68</t>
  </si>
  <si>
    <t>58381007R</t>
  </si>
  <si>
    <t>dlažba štípaná 10/10/10</t>
  </si>
  <si>
    <t>58381008R</t>
  </si>
  <si>
    <t>dlažba řezaná 20/20/6</t>
  </si>
  <si>
    <t xml:space="preserve">"mozaika do lože z DK fr. 4/8 tl. 4cm"  </t>
  </si>
  <si>
    <t>"konstrukce č.11" 19</t>
  </si>
  <si>
    <t>"konstrukce č.8" 13,2</t>
  </si>
  <si>
    <t>"konstrukce č.15" 197</t>
  </si>
  <si>
    <t>229,2*1,02 "Přepočtené koeficientem množství</t>
  </si>
  <si>
    <t>"dlažba betonová tl. 6cm do lože z DK fr. 4/8 tl. 4cm"</t>
  </si>
  <si>
    <t>"konstrukce č.15 - šedá bez fazety" 2275</t>
  </si>
  <si>
    <t>"konstrukce č. 15 - šedá reliéfní" 23,6</t>
  </si>
  <si>
    <t xml:space="preserve">"konstrukce č. 15 - černá reliéfní" 105  </t>
  </si>
  <si>
    <t>"konstrukce č. 15 - černá bez fazety" 39</t>
  </si>
  <si>
    <t>59245021</t>
  </si>
  <si>
    <t>https://podminky.urs.cz/item/CS_URS_2021_02/59245021</t>
  </si>
  <si>
    <t>2275*1,01 "Přepočtené koeficientem množství</t>
  </si>
  <si>
    <t>59245019</t>
  </si>
  <si>
    <t>dlažba tvar obdélník betonová pro nevidomé 200x100x60mm přírodní - vodící linie</t>
  </si>
  <si>
    <t>dlažba tvar obdélník betonová pro nevidomé 200x100x60mm přírodní</t>
  </si>
  <si>
    <t>https://podminky.urs.cz/item/CS_URS_2021_02/59245019</t>
  </si>
  <si>
    <t>23,6*1,01 "Přepočtené koeficientem množství</t>
  </si>
  <si>
    <t>105*1,01 "Přepočtené koeficientem množství</t>
  </si>
  <si>
    <t>59245008R</t>
  </si>
  <si>
    <t>dlažba tvar obdélník betonová 200x100x60mm barevná - bez fazety</t>
  </si>
  <si>
    <t>dlažba tvar obdélník betonová 200x100x60mm barevná</t>
  </si>
  <si>
    <t>39*1,01 "Přepočtené koeficientem množství</t>
  </si>
  <si>
    <t>596211114</t>
  </si>
  <si>
    <t>Příplatek za kombinaci dvou barev u kladení betonových dlažeb komunikací pro pěší tl 60 mm skupiny A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</si>
  <si>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</si>
  <si>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https://podminky.urs.cz/item/CS_URS_2021_02/596211114</t>
  </si>
  <si>
    <t>596212212</t>
  </si>
  <si>
    <t>Kladení zámkové dlažby pozemních komunikací tl 80 mm skupiny A pl do 300 m2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</si>
  <si>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</si>
  <si>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https://podminky.urs.cz/item/CS_URS_2021_02/596212212</t>
  </si>
  <si>
    <t>"dlažba betonová tl. 8cm do lože z DK fr. 4/8 tl. 4cm"</t>
  </si>
  <si>
    <t>"konstrukce č.8 - šedá bez fazety" 150,8</t>
  </si>
  <si>
    <t>"konstrukce č. 8 - šedá reliéfní" 23,6</t>
  </si>
  <si>
    <t>"konstrukce č. 12 - šedá reliéfní" 1,8</t>
  </si>
  <si>
    <t>59245030R</t>
  </si>
  <si>
    <t>dlažba tvar čtverec betonová 200x200x80mm přírodní - bez fazety</t>
  </si>
  <si>
    <t>dlažba tvar čtverec betonová 200x200x80mm přírodní</t>
  </si>
  <si>
    <t>150,8*1,02 "Přepočtené koeficientem množství</t>
  </si>
  <si>
    <t>59245225</t>
  </si>
  <si>
    <t>dlažba tvar obdélník betonová pro nevidomé 200x100x80mm přírodní</t>
  </si>
  <si>
    <t>https://podminky.urs.cz/item/CS_URS_2021_02/59245225</t>
  </si>
  <si>
    <t>25,4*1,02 "Přepočtené koeficientem množství</t>
  </si>
  <si>
    <t>596811321</t>
  </si>
  <si>
    <t>Kladení velkoformátové betonové dlažby tl do 100 mm velikosti přes 0,5 m2 pl do 300 m2</t>
  </si>
  <si>
    <t>Kladení velkoformátové dlažby pozemních komunikací a komunikací pro pěší s ložem z kameniva tl. 40 mm, s vyplněním spár, s hutněním, vibrováním a se smetením přebytečného materiálu tl. do 100 mm, velikosti dlaždic přes 0,5 m2, pro plochy do 300 m2</t>
  </si>
  <si>
    <t>https://podminky.urs.cz/item/CS_URS_2021_02/596811321</t>
  </si>
  <si>
    <t>"dlažba velkoformátová bez fazety tl. 8cm do lože z DK fr. 4/8 tl. 4cm"</t>
  </si>
  <si>
    <t>"konstrukce č. 12 - 1200/600" 39,2</t>
  </si>
  <si>
    <t>"konstrukce č. 12 - 600/600" 14,2</t>
  </si>
  <si>
    <t>"konstrukce č. 12 - 200/400" 14,4</t>
  </si>
  <si>
    <t>"konstrukce č. 12 - 400/800" 14,4</t>
  </si>
  <si>
    <t>"konstrukce č. 12 - 1200/600 - použita stávající" 52,5</t>
  </si>
  <si>
    <t>"konstrukce č. 12 - 600/600 - použita stávající" 17,7</t>
  </si>
  <si>
    <t>"konstrukce č. 12 - 200/400 - použita stávající" 23,35</t>
  </si>
  <si>
    <t>"konstrukce č. 12 - 400/800 - použita stávající" 23,4</t>
  </si>
  <si>
    <t>59246019</t>
  </si>
  <si>
    <t>dlažba velkoformátová betonová plochy 0,51-1m2 tl 80mm přírodní</t>
  </si>
  <si>
    <t>https://podminky.urs.cz/item/CS_URS_2021_02/59246019</t>
  </si>
  <si>
    <t>59246018</t>
  </si>
  <si>
    <t>dlažba velkoformátová betonová plochy do 0,5m2 tl 80mm přírodní</t>
  </si>
  <si>
    <t>https://podminky.urs.cz/item/CS_URS_2021_02/59246018</t>
  </si>
  <si>
    <t>43*1,03 "Přepočtené koeficientem množství</t>
  </si>
  <si>
    <t>871310320</t>
  </si>
  <si>
    <t>Montáž kanalizačního potrubí hladkého plnostěnného SN 12 z polypropylenu DN 150</t>
  </si>
  <si>
    <t>-1237576621</t>
  </si>
  <si>
    <t>Montáž kanalizačního potrubí z plastů z polypropylenu PP hladkého plnostěnného SN 12 DN 150</t>
  </si>
  <si>
    <t>28617025</t>
  </si>
  <si>
    <t>trubka kanalizační PP plnostěnná třívrstvá DN 150x1000mm SN12</t>
  </si>
  <si>
    <t>42326072</t>
  </si>
  <si>
    <t>"napojení podélných vpustí" 7,6</t>
  </si>
  <si>
    <t>7,6*1,015 "Přepočtené koeficientem množství</t>
  </si>
  <si>
    <t>911111111R</t>
  </si>
  <si>
    <t>Zábradlí ocelového zabetonovaného v=1,1m</t>
  </si>
  <si>
    <t>Kompletní dodávka a montáž vč. zemních prací</t>
  </si>
  <si>
    <t xml:space="preserve">"silniční zábradlí výšky 1,1m, bez svislé výplně, se zarážkou pro slepeckou hůl, typ BRNO, upevněno pod dlažbou do bet. patky" </t>
  </si>
  <si>
    <t>"pozink" 204,8</t>
  </si>
  <si>
    <t xml:space="preserve">"barva červená odstín RAL bude upřesněn0" 42 </t>
  </si>
  <si>
    <t>911121111</t>
  </si>
  <si>
    <t>Zábradlí ocelové silniční v=1,1m</t>
  </si>
  <si>
    <t>Kompletní dodávka a montáž vč. kotev</t>
  </si>
  <si>
    <t>https://podminky.urs.cz/item/CS_URS_2021_02/911121111</t>
  </si>
  <si>
    <t xml:space="preserve">"silniční zábradlí výšky 1,1m, bez svislé výplně, se zarážkou pro slepeckou hůl, typ BRNO, upevněno do žulové obruby na chem. kotvy" </t>
  </si>
  <si>
    <t>"pozink" 35</t>
  </si>
  <si>
    <t>"přímá" 271</t>
  </si>
  <si>
    <t>271*1,02 "Přepočtené koeficientem množství</t>
  </si>
  <si>
    <t>"nové obruby 30/25 přímá a R větší než 12m" 118</t>
  </si>
  <si>
    <t>"nové obruby 35/25 přímá a R větší než 12m" 35</t>
  </si>
  <si>
    <t>"nové obruby 20/25 přímá a R větší než 12m" 209</t>
  </si>
  <si>
    <t>"obruby žula 25/30 obruby R1 a R0,75" 1,3+1,2</t>
  </si>
  <si>
    <t>58380001</t>
  </si>
  <si>
    <t>https://podminky.urs.cz/item/CS_URS_2021_02/58380001</t>
  </si>
  <si>
    <t>118*1,02 "Přepočtené koeficientem množství</t>
  </si>
  <si>
    <t>obrubník kamenný žulový přímý 1000x350x250mm</t>
  </si>
  <si>
    <t>35*1,03 "Přepočtené koeficientem množství</t>
  </si>
  <si>
    <t>916271112R</t>
  </si>
  <si>
    <t>Chodníkový obrubník z pásoviny do bet lože</t>
  </si>
  <si>
    <t>Chodníkový obrubník z recyklované pryže kladený do pískového lože tl. do 40 mm vodorovně, s lepenými spoji, barva červená</t>
  </si>
  <si>
    <t>"osazení obruby z pásoviny do betonové patky"</t>
  </si>
  <si>
    <t>"vymezení kruhu" 152</t>
  </si>
  <si>
    <t>"u Plovárny" 58,0</t>
  </si>
  <si>
    <t>"rámy pod stromy" 348</t>
  </si>
  <si>
    <t>"kruhy pod stromy" 72,5</t>
  </si>
  <si>
    <t>13511120</t>
  </si>
  <si>
    <t>ocel široká jakost S235JR 160x10mm</t>
  </si>
  <si>
    <t>https://podminky.urs.cz/item/CS_URS_2021_02/13511120</t>
  </si>
  <si>
    <t>"pásovina 160/10, hmotnost 24,58 kg/m" 630,5*0,02458</t>
  </si>
  <si>
    <t xml:space="preserve">"zvětšené lože pod obruby z C20/25nXF3" 364,50*0,06 </t>
  </si>
  <si>
    <t>935113111</t>
  </si>
  <si>
    <t>Osazení odvodňovacího polymerbetonového žlabu s krycím roštem šířky do 200 mm</t>
  </si>
  <si>
    <t>Osazení odvodňovacího žlabu s krycím roštem polymerbetonového šířky do 200 mm</t>
  </si>
  <si>
    <t>https://podminky.urs.cz/item/CS_URS_2021_02/935113111</t>
  </si>
  <si>
    <t>"liniový žlab bez spádu dna š.150 pro zat. D400 vč. rozštu a bet. lože C25/30"</t>
  </si>
  <si>
    <t>"žlab č. 1" 79</t>
  </si>
  <si>
    <t>"žlab č. 2" 16</t>
  </si>
  <si>
    <t>ACO.133330</t>
  </si>
  <si>
    <t>Liniový žlab 150 - dl. 1,0m, vč. roštu D400</t>
  </si>
  <si>
    <t>Liniový žlab 150 - dl. 1,0m</t>
  </si>
  <si>
    <t>"žlab č. 1" 76</t>
  </si>
  <si>
    <t>"žlab č. 2" 15</t>
  </si>
  <si>
    <t>ACO.133331</t>
  </si>
  <si>
    <t>Liniový žlab 150 - dl. 0,5m, vč. roštu D400</t>
  </si>
  <si>
    <t>Liniový žlab 150 - dl. 0,5m</t>
  </si>
  <si>
    <t>"žlab č. 1" 1</t>
  </si>
  <si>
    <t>"žlab č. 2" 1</t>
  </si>
  <si>
    <t>ACO.133391</t>
  </si>
  <si>
    <t>Vpust typ 0, 0,5m, odtok DN160, vč. roštu D400</t>
  </si>
  <si>
    <t>Vpust typ 0, 0,5m, odtok DN160</t>
  </si>
  <si>
    <t>ACO.133317</t>
  </si>
  <si>
    <t>čelní stěna začátek</t>
  </si>
  <si>
    <t>čelní stěna začátek H120, ZN</t>
  </si>
  <si>
    <t>ACO.133318</t>
  </si>
  <si>
    <t>čelní stěna konec</t>
  </si>
  <si>
    <t>čelní stěna konec H120, ZN</t>
  </si>
  <si>
    <t>ACO.406930</t>
  </si>
  <si>
    <t>Štěrbinový nástavec H105 - 1,0m, nerez</t>
  </si>
  <si>
    <t>"vč. úchytek a podkladního litinového roštu"</t>
  </si>
  <si>
    <t>"žlab č. 1" 75</t>
  </si>
  <si>
    <t>"žlab č. 2" 14</t>
  </si>
  <si>
    <t>ACO.406931</t>
  </si>
  <si>
    <t>Štěrbinový nástavec H105 - 0,5m, nerez</t>
  </si>
  <si>
    <t>"žlab č. 1" 2</t>
  </si>
  <si>
    <t>BNF.32165R</t>
  </si>
  <si>
    <t>Revizní nástvec - rám+ násuvná vana, nerez dl. 0,5m</t>
  </si>
  <si>
    <t>"očištění vybourané dlažby pro zpětné využití, odvoz na skládku investora" 1618</t>
  </si>
  <si>
    <t>"rozebrání dlažby, očištění a odvoz na skládku majitele do 5 km, suť 0,260 t/m2" 1618*0,260</t>
  </si>
  <si>
    <t>"rozebrání dlažby, očištění a odvoz na skládku majitele 5 km, suť 0,320 t/m2" 429*0,320</t>
  </si>
  <si>
    <t>"odstranění stmelených vrstev v tl. 10cm, suť 0,240 t/m2, odvoz na skládku 8 km" 429*0,240</t>
  </si>
  <si>
    <t>"odstranění stmelených vrstev v tl. 10cm, suť 0,240 t/m2, mimo ploch provizorní vozovky, odvoz na skládku 8 km" 772*0,240</t>
  </si>
  <si>
    <t>"vybourání stmelených vrstev v tl. 15cm, suť 0,325 t/m2, odvoz na skládku 8 km" (116+462)*0,325</t>
  </si>
  <si>
    <t>"odstranění stmelených vrstev v tl. 20cm, suť 0,417 t/m2, odvoz na skládku 8 km" 137*0,417</t>
  </si>
  <si>
    <t>"odstranění stmelených vrstev v tl. 24cm, suť 0,500 t/m2, mimo ploch provizorní vozovky, odvoz na skládku 8 km" 109*0,500</t>
  </si>
  <si>
    <t>"odstranění betonového recyklátu v tl. 36cm, suť 0,500 t/m2, uložení v místě pro výměnu podloží" (29+25,5)*0,500</t>
  </si>
  <si>
    <t>"odstranění asfaltu v tl. 8cm, suť 0,176 t/m2, odvoz na skládku 8 km" 109*0,176</t>
  </si>
  <si>
    <t>"odstranění asfaltu v tl. 14cm, suť 0,295 t/m2, odvoz na skládku 8 km" 137*0,295</t>
  </si>
  <si>
    <t>"odstranění podsypu pod dlažbou tl. 10cm, odvoz na skládku 8 km, suť 0,180 t/m2" 429*0,180</t>
  </si>
  <si>
    <t>"odstranění podkladu ze štěrkopísku tl. 15cm, odvoz na skládku 8 km, suť 0,225 t/m2" (1618+110)*0,225</t>
  </si>
  <si>
    <t>"odstranění podkladu z kameniv tl. 20cm, mimo ploch provizorní vozovky, odvoz na skládku 8 km, suť 0,291 t/m2" 137*0,291</t>
  </si>
  <si>
    <t>"odstranění podkladu z kameniv tl. 14cm, odvoz na skládku 8 km, suť 0,204 t/m2" 116*0,204</t>
  </si>
  <si>
    <t>"odstranění podkladu z písku a kameniva tl. 36cm, mimo ploch provizorní vozovky, odvoz na skládku 8 km, suť 0,522 t/m2" 137*0,522</t>
  </si>
  <si>
    <t>"bourání živ. ploch tl. 5cm, objem. hmot. suti 0,057 t/m2, litý asfalt" 491*0,057</t>
  </si>
  <si>
    <t>"odstranění navážky s obsahem živice a dehtu v tl. 10cm, suť 0,220 t/m2, odvoz na skládku 8 km" 429*0,220</t>
  </si>
  <si>
    <t>"odstranění asfaltu v tl. 25cm, suť 0,582 t/m2, odvoz na skládku 8 km" 772*0,582</t>
  </si>
  <si>
    <t>"vybourání asfaltu tl. 4cm v ploše provizorní vozovky, odvoz na skládku 8 km, suť 0,078 t/m2" 25,5*0,078</t>
  </si>
  <si>
    <t>"frézování v tl. 100mm, objem. hmot. suti 0,230 t/m2" 137*0,230</t>
  </si>
  <si>
    <t>"frézování v tl. 200mm, objem. hmot. suti 0,460 t/m2" (772+109)*0,460</t>
  </si>
  <si>
    <t>"vybourání žulových obrub, odvoz na úložiště majitele do 5 km, suť 0,290 t/m" 260*0,290</t>
  </si>
  <si>
    <t>"vybourání bezbariérových obrub vč. lože, suť 0,572 t/m, odvoz na skládku 8 km" 39*0,572</t>
  </si>
  <si>
    <t>"vybourání betonových obrub, odvoz na skládku 8 km, suť 0,205 t/m" (158+337)*0,205</t>
  </si>
  <si>
    <t>"odvoz na skládku do 5 km bez poplatku nebo do 8 km za poplatek"</t>
  </si>
  <si>
    <t>"rozebrání dlažby, očištění a odvoz na skládku majitele do 5 km, suť 0,260 t/m2" 1618*0,260*4</t>
  </si>
  <si>
    <t>"rozebrání dlažby, očištění a odvoz na skládku majitele 5 km, suť 0,320 t/m2" 429*0,320*4</t>
  </si>
  <si>
    <t>"odstranění stmelených vrstev v tl. 10cm, suť 0,240 t/m2, odvoz na skládku 8 km" 429*0,240*7</t>
  </si>
  <si>
    <t>"odstranění stmelených vrstev v tl. 10cm, suť 0,240 t/m2, mimo ploch provizorní vozovky, odvoz na skládku 8 km" 772*0,240*7</t>
  </si>
  <si>
    <t>"vybourání stmelených vrstev v tl. 15cm, suť 0,325 t/m2, odvoz na skládku 8 km" (116+462)*0,325*7</t>
  </si>
  <si>
    <t>"odstranění stmelených vrstev v tl. 20cm, suť 0,417 t/m2, odvoz na skládku 8 km" 137*0,417*7</t>
  </si>
  <si>
    <t>"odstranění stmelených vrstev v tl. 24cm, suť 0,500 t/m2, mimo ploch provizorní vozovky, odvoz na skládku 8 km" 109*0,500*7</t>
  </si>
  <si>
    <t>"odstranění betonového recyklátu v tl. 36cm, suť 0,500 t/m2, uložení v místě pro výměnu podloží" (29+25,5)*0,500*7</t>
  </si>
  <si>
    <t>"odstranění asfaltu v tl. 8cm, suť 0,176 t/m2, odvoz na skládku 8 km" 109*0,176*7</t>
  </si>
  <si>
    <t>"odstranění asfaltu v tl. 14cm, suť 0,295 t/m2, odvoz na skládku 8 km" 137*0,295*7</t>
  </si>
  <si>
    <t>"odstranění podsypu pod dlažbou tl. 10cm, odvoz na skládku 8 km, suť 0,180 t/m2" 429*0,180*7</t>
  </si>
  <si>
    <t>"odstranění podkladu ze štěrkopísku tl. 15cm, odvoz na skládku 8 km, suť 0,225 t/m2" (1618+110)*0,225*7</t>
  </si>
  <si>
    <t>"odstranění podkladu z kameniv tl. 20cm, mimo ploch provizorní vozovky, odvoz na skládku 8 km, suť 0,291 t/m2" 137*0,291*7</t>
  </si>
  <si>
    <t>"odstranění podkladu z kameniv tl. 14cm, odvoz na skládku 8 km, suť 0,204 t/m2" 116*0,204*7</t>
  </si>
  <si>
    <t>"odstranění podkladu z písku a kameniva tl. 36cm, mimo ploch provizorní vozovky, odvoz na skládku 8 km, suť 0,522 t/m2" 137*0,522*7</t>
  </si>
  <si>
    <t>"bourání živ. ploch tl. 5cm, objem. hmot. suti 0,057 t/m2, litý asfalt" 491*0,057*7</t>
  </si>
  <si>
    <t>"odstranění navážky s obsahem živice a dehtu v tl. 10cm, suť 0,220 t/m2, odvoz na skládku 8 km" 429*0,220*7</t>
  </si>
  <si>
    <t>"odstranění asfaltu v tl. 25cm, suť 0,582 t/m2, odvoz na skládku 8 km" 772*0,582*7</t>
  </si>
  <si>
    <t>"vybourání asfaltu tl. 4cm v ploše provizorní vozovky, odvoz na skládku 8 km, suť 0,078 t/m2" 25,5*0,078*7</t>
  </si>
  <si>
    <t>"frézování v tl. 100mm, objem. hmot. suti 0,230 t/m2" 137*0,230*7</t>
  </si>
  <si>
    <t>"frézování v tl. 200mm, objem. hmot. suti 0,460 t/m2" (772+109)*0,460*7</t>
  </si>
  <si>
    <t>"vybourání žulových obrub, odvoz na úložiště majitele do 5 km, suť 0,290 t/m" 260*0,290*4</t>
  </si>
  <si>
    <t>"vybourání bezbariérových obrub vč. lože, suť 0,572 t/m, odvoz na skládku 8 km" 39*0,572*7</t>
  </si>
  <si>
    <t>"vybourání betonových obrub, odvoz na skládku 8 km, suť 0,205 t/m" (158+337)*0,205*7</t>
  </si>
  <si>
    <t>"dovoz žulové dlažby ze skládky investora 3 km na stavbu"</t>
  </si>
  <si>
    <t>"kostka červená štípaná 10/10/10, hmotnost 0,220 t/m2" 1510*0,220</t>
  </si>
  <si>
    <t>"dlažba kamenná štípaná 20/20/6, konstrukce č. 6" 786*0,220</t>
  </si>
  <si>
    <t>"dlažba kamenná štípaná 20/20/6 žulová - s reliéfní úpravou pro vodící linie, konstrukce č. 6" 21*0,220</t>
  </si>
  <si>
    <t>"dlažba kamenná štípaná 10/10/10 žulová - červená, konstrukce č. 14a, dlažba bude nakoupena dříve, dovoz z meziskládky" 146*0,240</t>
  </si>
  <si>
    <t>"kostka červená štípaná, hmotnost 0,220 t/m2" 1510*0,220*2</t>
  </si>
  <si>
    <t>"dlažba kamenná štípaná 20/20/6, konstrukce č. 6" 786*0,220*2</t>
  </si>
  <si>
    <t>"dlažba kamenná štípaná 20/20/6 žulová - s reliéfní úpravou pro vodící linie, konstrukce č. 6" 21*0,220*2</t>
  </si>
  <si>
    <t>"dlažba kamenná štípaná 10/10/10 žulová - červená, konstrukce č. 14a, dlažba bude nakoupena dříve, dovoz z meziskládky" 146*0,240*2</t>
  </si>
  <si>
    <t>"naložení kamenné dlažby na skládce investora"</t>
  </si>
  <si>
    <t>SO 108 - Chodníky a zpevněné plochy - Veletržní</t>
  </si>
  <si>
    <t>"chodník - pro zpětné využití" 162</t>
  </si>
  <si>
    <t>"rozebrání dlažby, očištění a uložení v místě pro zpětné využití" 29</t>
  </si>
  <si>
    <t>"odstranění štěrkopískového podsypu v tl. 15cm, chodník bet. dlažba, objem hmot. suti 0,225 t/m2" 162</t>
  </si>
  <si>
    <t>"odstranění štěrkopískového podsypu v tl. 15cm, chodník žul. dlažba, objem hmot. suti 0,225 t/m2" 29</t>
  </si>
  <si>
    <t>"bourání stmelených podkladních vrstev v tl. 20cm, suť 0,417 t/m2, odvoz na skládku 8km" 29</t>
  </si>
  <si>
    <t>"vybourání žulových obrub, očištění a ponechání pro zpětné využití" 15,5</t>
  </si>
  <si>
    <t>"vybourání žulových obrub, očištění a a odvoz na skládku majitele 3 km, suť ,0290 t/m" 7</t>
  </si>
  <si>
    <t>"sejmutí ornice v tl. 15cm s naložením na dopravní prostředek" 151,5</t>
  </si>
  <si>
    <t>"odkopávky do úrovně zemní pláně chodníků" 30</t>
  </si>
  <si>
    <t>"travní drn"151,5*0,15</t>
  </si>
  <si>
    <t>"zemina z výkopu" 30</t>
  </si>
  <si>
    <t>"dosypávky zeminou do úrovně zemní pláně chodníků" 3</t>
  </si>
  <si>
    <t>3*2 "Přepočtené koeficientem množství</t>
  </si>
  <si>
    <t>52,725*1,7</t>
  </si>
  <si>
    <t>"ohumusování v tl. 15cm" 65</t>
  </si>
  <si>
    <t>"založen trávníku v průběhu stavby" 65</t>
  </si>
  <si>
    <t>65*0,02 "Přepočtené koeficientem množství</t>
  </si>
  <si>
    <t>"obnova trvníku cca 5% plochy po dobu 5 let" 65*0,05*5</t>
  </si>
  <si>
    <t>16,25*0,02 "Přepočtené koeficientem množství</t>
  </si>
  <si>
    <t>"úprava zemní pláně před ohumusováním, vyčištění od stavebního materiálu" 65</t>
  </si>
  <si>
    <t>"hutnění zemní pláně na předepsanou únosnost" 85+162+14,25+29</t>
  </si>
  <si>
    <t>"hrabání před založením trávníku" 65</t>
  </si>
  <si>
    <t>"vyhrabání trávníku jarní po dobu 5 let" 65*5</t>
  </si>
  <si>
    <t>"hnojení 30g/m2, 3x za rok, po dobu 5 let" 65*0,000030*3*5</t>
  </si>
  <si>
    <t>64,5909090909091*0,03 "Přepočtené koeficientem množství</t>
  </si>
  <si>
    <t>"1x / rok po dobu 5 let" 65*5</t>
  </si>
  <si>
    <t xml:space="preserve">"konstrukce 5a"  85</t>
  </si>
  <si>
    <t xml:space="preserve">"konstrukce 5b"  162+14,25</t>
  </si>
  <si>
    <t>"konstrukce č.16" 29</t>
  </si>
  <si>
    <t>"konstrukce č. 16" 29</t>
  </si>
  <si>
    <t>"dlažba kamenná štípaná 10/10, velká spára, konstrukce č. 16a, využití původní dlažby" 29</t>
  </si>
  <si>
    <t>"předláždění, konstrukce č. 5b - pokládka původní očištěné dlažby" 162+14,25</t>
  </si>
  <si>
    <t>"nová dlažba, konstrukce č. 5a" 58+23+4</t>
  </si>
  <si>
    <t>"dlažba 20/20/60 bez fazety" 58*1,02</t>
  </si>
  <si>
    <t>"reliéfní černá" 23*1,02</t>
  </si>
  <si>
    <t>dlažba tvar čtverec betonová 200x200x60mm barevná černá</t>
  </si>
  <si>
    <t>4*1,02</t>
  </si>
  <si>
    <t>"přímá" 23</t>
  </si>
  <si>
    <t>"R2m vnitřní" 3,33</t>
  </si>
  <si>
    <t>"R1m vnitřní" 1</t>
  </si>
  <si>
    <t>23*1,02 "Přepočtené koeficientem množství</t>
  </si>
  <si>
    <t>3,33*0,78</t>
  </si>
  <si>
    <t>1*0,78</t>
  </si>
  <si>
    <t>"zpětné osazení žulového krajníku do bet. lože s opěrou" 15,5</t>
  </si>
  <si>
    <t>"očištění kostky 10/10/10" 29</t>
  </si>
  <si>
    <t>"odstranění štěrkopískového podsypu v tl. 15cm, chodník bet. dlažba, objem hmot. suti 0,225 t/m2" 162*0,225</t>
  </si>
  <si>
    <t>"odstranění štěrkopískového podsypu v tl. 15cm, chodník žul. dlažba, objem hmot. suti 0,225 t/m2" 29*0,225</t>
  </si>
  <si>
    <t>"bourání stmelených podkladních vrstev v tl. 20cm, suť 0,417 t/m2, odvoz na skládku 8km" 29*0,417</t>
  </si>
  <si>
    <t>"vybourání žulových obrub, očištění a a odvoz na skládku majitele 3 km, suť 0,290 t/m" 7*0,290</t>
  </si>
  <si>
    <t>"odstranění štěrkopískového podsypu v tl. 15cm, chodník bet. dlažba, objem hmot. suti 0,225 t/m2" 162*0,225*7</t>
  </si>
  <si>
    <t>"odstranění štěrkopískového podsypu v tl. 15cm, chodník žul. dlažba, objem hmot. suti 0,225 t/m2" 29*0,225*7</t>
  </si>
  <si>
    <t>"bourání stmelených podkladních vrstev v tl. 20cm, suť 0,417 t/m2, odvoz na skládku 8km" 29*0,417*7</t>
  </si>
  <si>
    <t>"vybourání žulových obrub, očištění a a odvoz na skládku majitele 3 km, suť 0,290 t/m" 7*0,290*2</t>
  </si>
  <si>
    <t>997221615</t>
  </si>
  <si>
    <t>https://podminky.urs.cz/item/CS_URS_2021_02/997221615</t>
  </si>
  <si>
    <t>SO 301 - Odvodnění komunikací ve správě BKOM</t>
  </si>
  <si>
    <t xml:space="preserve">"DN 300"  6,3*1,7</t>
  </si>
  <si>
    <t xml:space="preserve">"ŠD1"  2,64*2,64*1</t>
  </si>
  <si>
    <t xml:space="preserve">"ŠD1, ŠD2, ŠD3"   10+10+10</t>
  </si>
  <si>
    <t>2,7*4</t>
  </si>
  <si>
    <t>121151105</t>
  </si>
  <si>
    <t>Sejmutí ornice plochy do 100 m2 tl vrstvy přes 250 do 300 mm strojně</t>
  </si>
  <si>
    <t>Sejmutí ornice strojně při souvislé ploše do 100 m2, tl. vrstvy přes 250 do 300 mm</t>
  </si>
  <si>
    <t>https://podminky.urs.cz/item/CS_URS_2021_02/121151105</t>
  </si>
  <si>
    <t xml:space="preserve">"DN 300"  (49,34-6,3)*1,7</t>
  </si>
  <si>
    <t xml:space="preserve">"ŠD2, ŠD3"  2,64*2,64*2</t>
  </si>
  <si>
    <t>(10,8)*1,5*1,5</t>
  </si>
  <si>
    <t>151811132</t>
  </si>
  <si>
    <t>Osazení pažicího boxu hl výkopu do 4 m š přes 1,2 do 2,5 m</t>
  </si>
  <si>
    <t>Zřízení pažicích boxů pro pažení a rozepření stěn rýh podzemního vedení hloubka výkopu do 4 m, šířka přes 1,2 do 2,5 m</t>
  </si>
  <si>
    <t>https://podminky.urs.cz/item/CS_URS_2021_02/151811132</t>
  </si>
  <si>
    <t>otevřený výkop - potrubí</t>
  </si>
  <si>
    <t xml:space="preserve">"ŠD1-ŠD2"  (((2,64+2,44)/2+(0,32)))*(7,92-0)*2</t>
  </si>
  <si>
    <t xml:space="preserve">"ŠD2-ŠD3"  (((2,44+2,1)/2+(0,32)))*(49,34-7,92)*2</t>
  </si>
  <si>
    <t>"ŠD1, ŠD2, ŠD3" (2,64*2)*(2,83+2,44+2,1+(0,25+0,2)*3)</t>
  </si>
  <si>
    <t>151811232</t>
  </si>
  <si>
    <t>Odstranění pažicího boxu hl výkopu do 4 m š přes 1,2 do 2,5 m</t>
  </si>
  <si>
    <t>Odstranění pažicích boxů pro pažení a rozepření stěn rýh podzemního vedení hloubka výkopu do 4 m, šířka přes 1,2 do 2,5 m</t>
  </si>
  <si>
    <t>https://podminky.urs.cz/item/CS_URS_2021_02/151811232</t>
  </si>
  <si>
    <t xml:space="preserve">"otevřený výkop - potrubí"    ((1,229)*(49,34-(0,65+1,3+0,65)))</t>
  </si>
  <si>
    <t xml:space="preserve">"stavající šachta"  (1,24*1,24*pi/4-1*1*pi/4)*1</t>
  </si>
  <si>
    <t>359901211</t>
  </si>
  <si>
    <t>Monitoring stoky jakékoli výšky na nové kanalizaci</t>
  </si>
  <si>
    <t>Monitoring stok (kamerový systém) jakékoli výšky nová kanalizace</t>
  </si>
  <si>
    <t>https://podminky.urs.cz/item/CS_URS_2021_02/359901211</t>
  </si>
  <si>
    <t>49,43</t>
  </si>
  <si>
    <t xml:space="preserve">"ŠD1, ŠD2, ŠD3"  (2,64*2,64)*0,15*3</t>
  </si>
  <si>
    <t>452111111</t>
  </si>
  <si>
    <t>Osazení betonových pražců otevřený výkop pl do 25000 mm2</t>
  </si>
  <si>
    <t>Osazení betonových dílců pražců pod potrubí v otevřeném výkopu, průřezové plochy do 25000 mm2</t>
  </si>
  <si>
    <t>https://podminky.urs.cz/item/CS_URS_2021_02/452111111</t>
  </si>
  <si>
    <t>podkladek pod trouby betonové/ŽB DN 300-500</t>
  </si>
  <si>
    <t xml:space="preserve">"otevřený výkop -  potrubí" (0,1*1,7)*(49,34-(0,65+1,3+0,65))</t>
  </si>
  <si>
    <t xml:space="preserve">"ŠD1, ŠD2, ŠD3"  (1,5*1,5*0,1)*3</t>
  </si>
  <si>
    <t>0,132*(49,34-(0,65+1,3+0,65))</t>
  </si>
  <si>
    <t>452351101</t>
  </si>
  <si>
    <t>Bednění podkladních desek nebo bloků nebo sedlového lože otevřený výkop</t>
  </si>
  <si>
    <t>Bednění podkladních a zajišťovacích konstrukcí v otevřeném výkopu desek nebo sedlových loží pod potrubí, stoky a drobné objekty</t>
  </si>
  <si>
    <t>https://podminky.urs.cz/item/CS_URS_2021_02/452351101</t>
  </si>
  <si>
    <t>0,286*2*(49,34-(0,65+1,3+0,65))</t>
  </si>
  <si>
    <t>810391811</t>
  </si>
  <si>
    <t>Bourání stávajícího potrubí z betonu DN přes 200 do 400</t>
  </si>
  <si>
    <t>Bourání stávajícího potrubí z betonu v otevřeném výkopu DN přes 200 do 400</t>
  </si>
  <si>
    <t>https://podminky.urs.cz/item/CS_URS_2021_02/810391811</t>
  </si>
  <si>
    <t>822372112</t>
  </si>
  <si>
    <t>Montáž potrubí z trub TZH s integrovaným pryžovým těsněním otevřený výkop sklon do 20 % DN 300</t>
  </si>
  <si>
    <t>Montáž potrubí z trub železobetonových hrdlových v otevřeném výkopu ve sklonu do 20 % s integrovaným pryžovým těsněním DN 300</t>
  </si>
  <si>
    <t>https://podminky.urs.cz/item/CS_URS_2021_02/822372112</t>
  </si>
  <si>
    <t>59222020</t>
  </si>
  <si>
    <t>trouba ŽB hrdlová DN 300</t>
  </si>
  <si>
    <t>https://podminky.urs.cz/item/CS_URS_2021_02/59222020</t>
  </si>
  <si>
    <t>"šachty - čerpací studna" 1+1+1</t>
  </si>
  <si>
    <t>89238R1</t>
  </si>
  <si>
    <t>Zkouška vodotěsnosti potrubí DN 300</t>
  </si>
  <si>
    <t>49,34</t>
  </si>
  <si>
    <t>89441R1</t>
  </si>
  <si>
    <t>Šachta kanalizační z betonových dílců DN 1000 do 2,5m</t>
  </si>
  <si>
    <t>Poznámka k položce:_x000d_
Poznámka k položce: Poznámka k položce: dodávka a montáž kanalizační šachty z prefabrikovaného dna, skruží a konusu nebo zákrytové desky se zabudovanýmy stupadly, vyrovnávacích prstenců, včetně odvrtů, těsnění a šachtových vložek</t>
  </si>
  <si>
    <t xml:space="preserve">"ŠD2, ŠD3"  1+1</t>
  </si>
  <si>
    <t>89441R2</t>
  </si>
  <si>
    <t>Šachta kanalizační z betonových dílců DN 1000 do 4,0m</t>
  </si>
  <si>
    <t xml:space="preserve">"ŠD1"  1</t>
  </si>
  <si>
    <t xml:space="preserve">"stávající potrubí"   0,126*17,1</t>
  </si>
  <si>
    <t>"stávající šachta" 1</t>
  </si>
  <si>
    <t xml:space="preserve">"ŠD1, ŠD2, ŠD3"  1+1+1</t>
  </si>
  <si>
    <t xml:space="preserve">"DN 300"  6,3*2</t>
  </si>
  <si>
    <t xml:space="preserve">"ŠD1"  2,64*4</t>
  </si>
  <si>
    <t xml:space="preserve">"vybourané potrubí"  0,320</t>
  </si>
  <si>
    <t>"vybourané šachty" 0,928+0,15</t>
  </si>
  <si>
    <t>1,398*9</t>
  </si>
  <si>
    <t>1,398</t>
  </si>
  <si>
    <t xml:space="preserve">"suť z vozovek"  5,127+11,174</t>
  </si>
  <si>
    <t>16,301*9</t>
  </si>
  <si>
    <t>"vozovky" 5,127</t>
  </si>
  <si>
    <t>"vozovky" 11,174</t>
  </si>
  <si>
    <t xml:space="preserve">SO 302 - Odvodnění komunikací ve správě  ÚMČ</t>
  </si>
  <si>
    <t>"ŠZ1" (2,0*2,0)</t>
  </si>
  <si>
    <t>113106161</t>
  </si>
  <si>
    <t>Rozebrání dlažeb vozovek z drobných kostek s ložem z kameniva ručně</t>
  </si>
  <si>
    <t>Rozebrání dlažeb a dílců vozovek a ploch s přemístěním hmot na skládku na vzdálenost do 3 m nebo s naložením na dopravní prostředek, s jakoukoliv výplní spár ručně z drobných kostek nebo odseků s ložem z kameniva</t>
  </si>
  <si>
    <t>https://podminky.urs.cz/item/CS_URS_2021_02/113106161</t>
  </si>
  <si>
    <t xml:space="preserve">"ŠZ3, ŠZ4, ŠZ5"  (2,0*2,0)  * 3</t>
  </si>
  <si>
    <t>113107321</t>
  </si>
  <si>
    <t>Odstranění podkladu z kameniva drceného tl do 100 mm strojně pl do 50 m2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</si>
  <si>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</si>
  <si>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https://podminky.urs.cz/item/CS_URS_2021_02/113107321</t>
  </si>
  <si>
    <t xml:space="preserve">"995909-ŠR1"  (4,82)*1,399</t>
  </si>
  <si>
    <t xml:space="preserve">"ŠR1-ŠS2"  (3,54)*1,16</t>
  </si>
  <si>
    <t xml:space="preserve">"ŠR1-ŠS3"  (3,39)*1,16</t>
  </si>
  <si>
    <t xml:space="preserve">"ŠS2, ŠS3"  (2,0*2,0) *2</t>
  </si>
  <si>
    <t>"ŠR1" (2,4*2,4)</t>
  </si>
  <si>
    <t xml:space="preserve">"ŠZ2,"  (2,0*2,0)</t>
  </si>
  <si>
    <t>113107330</t>
  </si>
  <si>
    <t>Odstranění podkladu z betonu prostého tl do 100 mm strojně pl do 50 m2</t>
  </si>
  <si>
    <t>Odstranění podkladů nebo krytů strojně plochy jednotlivě do 50 m2 s přemístěním hmot na skládku na vzdálenost do 3 m nebo s naložením na dopravní prostředek z betonu prostého, o tl. vrstvy do 100 mm</t>
  </si>
  <si>
    <t>https://podminky.urs.cz/item/CS_URS_2021_02/113107330</t>
  </si>
  <si>
    <t>4*1,25</t>
  </si>
  <si>
    <t xml:space="preserve">"ŠZ1-ŠD4"  (16,42)*1,25</t>
  </si>
  <si>
    <t xml:space="preserve">"ŠD4-ŠS1"  (2,93)*1,16</t>
  </si>
  <si>
    <t>"ŠD4" (2,4*2,4)</t>
  </si>
  <si>
    <t xml:space="preserve">"ŠS1"  (2,0*2,0)</t>
  </si>
  <si>
    <t>(5)*1,5*1,5</t>
  </si>
  <si>
    <t xml:space="preserve">"ŠZ1-ŠD4"  ((1,6+1,8)/2+0,1)*(16,42)*2</t>
  </si>
  <si>
    <t xml:space="preserve">"ŠD4-ŠS1"  ((1,8+1,92)/2+0,1)*(2,93)*2</t>
  </si>
  <si>
    <t xml:space="preserve">"995909-ŠR1"  ((3,22+1,96)/2+(0,025+0,12+0,1))*(4,82)*2</t>
  </si>
  <si>
    <t xml:space="preserve">"ŠR1-ŠS2"  ((1,96+2,03)/2+0,1)*(3,54)*2</t>
  </si>
  <si>
    <t xml:space="preserve">"ŠR1-ŠS3"  ((1,96+1,87)/2+0,1)*(3,39)*2</t>
  </si>
  <si>
    <t>"ŠD4" (2,4*2)*(1,8+(0,175+0,15))</t>
  </si>
  <si>
    <t>"ŠR1" (2,4*2)*(1,96+(0,15+0,174+0,3))</t>
  </si>
  <si>
    <t>174111109</t>
  </si>
  <si>
    <t>Příplatek k zásypu za ruční prohození sypaniny sítem</t>
  </si>
  <si>
    <t>Zásyp sypaninou z jakékoliv horniny ručně Příplatek k ceně za prohození sypaniny sítem</t>
  </si>
  <si>
    <t>https://podminky.urs.cz/item/CS_URS_2021_02/174111109</t>
  </si>
  <si>
    <t xml:space="preserve">"ŠZ1-ŠD4"  (0,25+0,3)*(16,42)*1,25</t>
  </si>
  <si>
    <t xml:space="preserve">"ŠD4-ŠS1"  (0,16+0,3)*(2,93)*1,16</t>
  </si>
  <si>
    <t xml:space="preserve">"995909-ŠR1"  (0,61)*(4,82)</t>
  </si>
  <si>
    <t xml:space="preserve">"ŠR1-ŠS2"  (0,16+0,3)*(3,54)*1,16</t>
  </si>
  <si>
    <t xml:space="preserve">"ŠR1-ŠS3"  (0,16+0,3)*(3,39)*1,16</t>
  </si>
  <si>
    <t xml:space="preserve">"ŠD4"  (2,4*2,4*(0,175+0,25+0,3))</t>
  </si>
  <si>
    <t xml:space="preserve">"ŠR1"  (2,4*2,4*(0,174+0,3+0,25+0,3))</t>
  </si>
  <si>
    <t>29,564*2 "Přepočtené koeficientem množství</t>
  </si>
  <si>
    <t>2,4*2 *2</t>
  </si>
  <si>
    <t>9,86+21,24</t>
  </si>
  <si>
    <t xml:space="preserve">"ŠZ1-ŠD4"  0,1*(16,42)*1,25</t>
  </si>
  <si>
    <t xml:space="preserve">"ŠD4-ŠS1"  0,1*(2,93)*1,16</t>
  </si>
  <si>
    <t xml:space="preserve">"995909-ŠR1"  0,1*(4,82)*1,399</t>
  </si>
  <si>
    <t xml:space="preserve">"ŠR1-ŠS2"  0,1*(3,54)*1,16</t>
  </si>
  <si>
    <t xml:space="preserve">"ŠR1-ŠS3"  0,1*(3,39)*1,16</t>
  </si>
  <si>
    <t>"ŠD4" (2,4*2,4)*0,15</t>
  </si>
  <si>
    <t>"ŠR1" (2,4*2,4)*0,15</t>
  </si>
  <si>
    <t>592237R</t>
  </si>
  <si>
    <t>podkladek betonový pod hrdlové trouby IZX 10/60</t>
  </si>
  <si>
    <t>Trouby pro splaškové odpadní vody betonové podkladky pod hrdlové trouby IZX 10/60</t>
  </si>
  <si>
    <t xml:space="preserve">"kameninové potrubí"  2*2</t>
  </si>
  <si>
    <t>831362121</t>
  </si>
  <si>
    <t>Montáž potrubí z trub kameninových hrdlových s integrovaným těsněním výkop sklon do 20 % DN 250</t>
  </si>
  <si>
    <t>Montáž potrubí z trub kameninových hrdlových s integrovaným těsněním v otevřeném výkopu ve sklonu do 20 % DN 250</t>
  </si>
  <si>
    <t>https://podminky.urs.cz/item/CS_URS_2021_02/831362121</t>
  </si>
  <si>
    <t>59710702</t>
  </si>
  <si>
    <t>trouba kameninová glazovaná DN 250 dl 2,50m spojovací systém C Třida 160</t>
  </si>
  <si>
    <t>https://podminky.urs.cz/item/CS_URS_2021_02/59710702</t>
  </si>
  <si>
    <t>837362221</t>
  </si>
  <si>
    <t>Montáž kameninových tvarovek jednoosých s integrovaným těsněním otevřený výkop DN 250</t>
  </si>
  <si>
    <t>Montáž kameninových tvarovek na potrubí z trub kameninových v otevřeném výkopu s integrovaným těsněním jednoosých DN 250</t>
  </si>
  <si>
    <t>https://podminky.urs.cz/item/CS_URS_2021_02/837362221</t>
  </si>
  <si>
    <t>59710949</t>
  </si>
  <si>
    <t>koleno kameninové glazované DN 250 15° spojovací systém C tř. 160</t>
  </si>
  <si>
    <t>https://podminky.urs.cz/item/CS_URS_2021_02/59710949</t>
  </si>
  <si>
    <t>https://podminky.urs.cz/item/CS_URS_2021_02/871310320</t>
  </si>
  <si>
    <t>https://podminky.urs.cz/item/CS_URS_2021_02/28617025</t>
  </si>
  <si>
    <t>"SD-2" 2,93</t>
  </si>
  <si>
    <t>"SD-3" 3,54</t>
  </si>
  <si>
    <t>"SD-3-1" 3,39</t>
  </si>
  <si>
    <t>9,86*1,015 "Přepočtené koeficientem množství</t>
  </si>
  <si>
    <t>871360320</t>
  </si>
  <si>
    <t>Montáž kanalizačního potrubí hladkého plnostěnného SN 12 z polypropylenu DN 250</t>
  </si>
  <si>
    <t>Montáž kanalizačního potrubí z plastů z polypropylenu PP hladkého plnostěnného SN 12 DN 250</t>
  </si>
  <si>
    <t>https://podminky.urs.cz/item/CS_URS_2021_02/871360320</t>
  </si>
  <si>
    <t>28617033</t>
  </si>
  <si>
    <t>trubka kanalizační PP plnostěnná třívrstvá DN 250x3000mm SN12</t>
  </si>
  <si>
    <t>https://podminky.urs.cz/item/CS_URS_2021_02/28617033</t>
  </si>
  <si>
    <t>877360330</t>
  </si>
  <si>
    <t>Montáž spojek na kanalizačním potrubí z PP trub hladkých plnostěnných DN 250</t>
  </si>
  <si>
    <t>Montáž tvarovek na kanalizačním plastovém potrubí z polypropylenu PP hladkého plnostěnného spojek nebo redukcí DN 250</t>
  </si>
  <si>
    <t>https://podminky.urs.cz/item/CS_URS_2021_02/877360330</t>
  </si>
  <si>
    <t>28617246</t>
  </si>
  <si>
    <t>redukce kanalizační PP DN 250/200</t>
  </si>
  <si>
    <t>https://podminky.urs.cz/item/CS_URS_2021_02/28617246</t>
  </si>
  <si>
    <t>28617245</t>
  </si>
  <si>
    <t>redukce kanalizační PP DN 200/150</t>
  </si>
  <si>
    <t>https://podminky.urs.cz/item/CS_URS_2021_02/28617245</t>
  </si>
  <si>
    <t>87736R1</t>
  </si>
  <si>
    <t>D+M trvarovky pro spojení kameniny a plastového potrubí DN 250</t>
  </si>
  <si>
    <t>89235R2</t>
  </si>
  <si>
    <t>Zkouška vodotěsnosti potrubí DN 150</t>
  </si>
  <si>
    <t>89238R3</t>
  </si>
  <si>
    <t>Zkouška vodotěsnosti potrubí DN 250</t>
  </si>
  <si>
    <t>"SD-2" 16,42</t>
  </si>
  <si>
    <t>"SD-3" 4,82</t>
  </si>
  <si>
    <t>894812-R1</t>
  </si>
  <si>
    <t xml:space="preserve">Revizní a čistící šachta z PP typ DN 600  šachtové dno slepé</t>
  </si>
  <si>
    <t>Revizní a čistící šachta z PP typ DN 600 šachtové dno slepé</t>
  </si>
  <si>
    <t xml:space="preserve">"ŠZ1, ŠZ2, ŠZ3, ŠZ4, ŠZ5, ŠZ6"  6</t>
  </si>
  <si>
    <t>894812-R2</t>
  </si>
  <si>
    <t>Revizní a čistící šachta z PP typ DN 600/160 šachtové dno koncové</t>
  </si>
  <si>
    <t xml:space="preserve">"ŠS1, ŠS2, ŠS3"  3</t>
  </si>
  <si>
    <t>894812-R3</t>
  </si>
  <si>
    <t>Revizní a čistící šachta z PP DN 600 šachtová roura korugovaná perforovaná s geotextilií světlé hloubky 2000 mm</t>
  </si>
  <si>
    <t>Poznámka k položce:_x000d_
Poznámka k položce: Poznámka k položce: včetěn těsnění</t>
  </si>
  <si>
    <t>894812339</t>
  </si>
  <si>
    <t>Příplatek k rourám revizní a čistící šachty z PP DN 600 za uříznutí šachtové roury</t>
  </si>
  <si>
    <t>Revizní a čistící šachta z polypropylenu PP pro hladké trouby DN 600 Příplatek k cenám 2331 - 2334 za uříznutí šachtové roury</t>
  </si>
  <si>
    <t>https://podminky.urs.cz/item/CS_URS_2021_02/894812339</t>
  </si>
  <si>
    <t>894812508</t>
  </si>
  <si>
    <t>Revizní a čistící šachta z PP typ DN 1000/250 šachtové dno průtočné 30°, 60°, 90°</t>
  </si>
  <si>
    <t>Revizní a čistící šachta z polypropylenu PP pro hladké trouby DN 1000 šachtové dno (DN šachty / DN trubního vedení) DN 1000/250 průtočné 30°, 60°, 90°</t>
  </si>
  <si>
    <t>https://podminky.urs.cz/item/CS_URS_2021_02/894812508</t>
  </si>
  <si>
    <t xml:space="preserve">"ŠD4"  1</t>
  </si>
  <si>
    <t>894812509</t>
  </si>
  <si>
    <t>Revizní a čistící šachta z PP typ DN 1000/250 šachtové dno sběrné 45°, 90°</t>
  </si>
  <si>
    <t>Revizní a čistící šachta z polypropylenu PP pro hladké trouby DN 1000 šachtové dno (DN šachty / DN trubního vedení) DN 1000/250 sběrné 45°, 90°</t>
  </si>
  <si>
    <t>https://podminky.urs.cz/item/CS_URS_2021_02/894812509</t>
  </si>
  <si>
    <t xml:space="preserve">"ŠR1"  1</t>
  </si>
  <si>
    <t>894812522</t>
  </si>
  <si>
    <t>Revizní a čistící šachta z PP DN 1000 šachtová roura korugovaná světlé hloubky 2400 mm</t>
  </si>
  <si>
    <t>Revizní a čistící šachta z polypropylenu PP pro hladké trouby DN 1000 roura šachtová korugovaná, světlé hloubky 2 400 mm</t>
  </si>
  <si>
    <t>https://podminky.urs.cz/item/CS_URS_2021_02/894812522</t>
  </si>
  <si>
    <t>Poznámka k položce:_x000d_
Poznámka k položce: Poznámka k položce: včetně žebříku a těsnění</t>
  </si>
  <si>
    <t>894812529</t>
  </si>
  <si>
    <t>Příplatek k rourám revizní a čistící šachty z PP DN 1000 za uříznutí šachtové skruže</t>
  </si>
  <si>
    <t>Revizní a čistící šachta z polypropylenu PP pro hladké trouby DN 1000 Příplatek k cenám 2431 - 2438 za uříznutí šachtové roury</t>
  </si>
  <si>
    <t>https://podminky.urs.cz/item/CS_URS_2021_02/894812529</t>
  </si>
  <si>
    <t>894812-R5</t>
  </si>
  <si>
    <t>Revizní a čistící šachta z PP DN 1000 přechodový konus</t>
  </si>
  <si>
    <t>894812-R10</t>
  </si>
  <si>
    <t>Revizní a čistící šachta z PP DN 600 - betonovým prstenec</t>
  </si>
  <si>
    <t>894812-R11</t>
  </si>
  <si>
    <t xml:space="preserve">Revizní a čistící šachta z PP - poklop s rámem 600x600  se zadlážděním</t>
  </si>
  <si>
    <t>Revizní a čistící šachta z PP - poklop s rámem 600x600 se zadlážděním</t>
  </si>
  <si>
    <t>894812-R12</t>
  </si>
  <si>
    <t>D+ M regulace odtoku s bezp. přelivem DN 250</t>
  </si>
  <si>
    <t xml:space="preserve">"ŠR"  1</t>
  </si>
  <si>
    <t>894812612</t>
  </si>
  <si>
    <t>Vyříznutí a utěsnění otvoru ve stěně šachty DN 160</t>
  </si>
  <si>
    <t>Revizní a čistící šachta z polypropylenu PP vyříznutí a utěsnění otvoru ve stěně šachty DN 150</t>
  </si>
  <si>
    <t>https://podminky.urs.cz/item/CS_URS_2021_02/894812612</t>
  </si>
  <si>
    <t xml:space="preserve">"995909-ŠR1"  0,466*(4,82)</t>
  </si>
  <si>
    <t>899722112</t>
  </si>
  <si>
    <t>Krytí potrubí z plastů výstražnou fólií z PVC 25 cm</t>
  </si>
  <si>
    <t>Krytí potrubí z plastů výstražnou fólií z PVC šířky 25 cm</t>
  </si>
  <si>
    <t>https://podminky.urs.cz/item/CS_URS_2021_02/899722112</t>
  </si>
  <si>
    <t>19,35+3,54+3,39</t>
  </si>
  <si>
    <t>8944-R1</t>
  </si>
  <si>
    <t>Úprava dna stávající šachty pro napojení stoky SD-3</t>
  </si>
  <si>
    <t>(4,82+3,54+3,39)*2</t>
  </si>
  <si>
    <t xml:space="preserve"> (2,0*4) *3 + 2,4*4</t>
  </si>
  <si>
    <t>977151127R</t>
  </si>
  <si>
    <t xml:space="preserve">D+ M jádrový vývrt, tvarovka  DN 250 a těsnění</t>
  </si>
  <si>
    <t>D+ M jádrový vývrt, tvarovka DN 250 a těsnění</t>
  </si>
  <si>
    <t xml:space="preserve">"napojení na stávající stoku"  1</t>
  </si>
  <si>
    <t>"suť z vozovek" 2,72+9,437+2,88+20,566</t>
  </si>
  <si>
    <t>35,603*9</t>
  </si>
  <si>
    <t>997221561</t>
  </si>
  <si>
    <t>Vodorovná doprava suti z kusových materiálů do 1 km</t>
  </si>
  <si>
    <t>Vodorovná doprava suti bez naložení, ale se složením a s hrubým urovnáním z kusových materiálů, na vzdálenost do 1 km</t>
  </si>
  <si>
    <t>https://podminky.urs.cz/item/CS_URS_2021_02/997221561</t>
  </si>
  <si>
    <t>3,84+1,04</t>
  </si>
  <si>
    <t>997221569</t>
  </si>
  <si>
    <t>Příplatek ZKD 1 km u vodorovné dopravy suti z kusových materiálů</t>
  </si>
  <si>
    <t>https://podminky.urs.cz/item/CS_URS_2021_02/997221569</t>
  </si>
  <si>
    <t>4,88*9</t>
  </si>
  <si>
    <t>2,88</t>
  </si>
  <si>
    <t>"vozovky" 2,72+9,437</t>
  </si>
  <si>
    <t>"vozovky" 20,566</t>
  </si>
  <si>
    <t>711491471</t>
  </si>
  <si>
    <t>Provedení izolace proti vodě volně položenou pojistně hydroizolační fólií na vodorovné ploše</t>
  </si>
  <si>
    <t>Provedení pojistné izolace proti vodě fólií položenou volně s přelepením spojů na ploše vodorovné V</t>
  </si>
  <si>
    <t>https://podminky.urs.cz/item/CS_URS_2021_02/711491471</t>
  </si>
  <si>
    <t>28329019</t>
  </si>
  <si>
    <t>fólie hydroizolační TPO (FPO) pro jímky, kanály a otevřené nádrže na pitnou vodu tl 1,5mm</t>
  </si>
  <si>
    <t>https://podminky.urs.cz/item/CS_URS_2021_02/28329019</t>
  </si>
  <si>
    <t>SO 451 - Přeložka kabelů CETIN - Mendlovo náměstí</t>
  </si>
  <si>
    <t xml:space="preserve">    21-M - Elektromontáže</t>
  </si>
  <si>
    <t>21-M</t>
  </si>
  <si>
    <t>Elektromontáže</t>
  </si>
  <si>
    <t>210020001R</t>
  </si>
  <si>
    <t>Přeložka kabelů CETIN - kompletní dodávka a montáž</t>
  </si>
  <si>
    <t>SO 453 - Zabezpečení kabelovodu CETIN - Mendlovo náměstí</t>
  </si>
  <si>
    <t>584921121RT3</t>
  </si>
  <si>
    <t xml:space="preserve">Zřízení plochy ze silničních panelů lože kam.5 cm, včetně panelu IZD 3/10  300/150/15</t>
  </si>
  <si>
    <t>Zřízení plochy ze silničních panelů lože kam.5 cm, včetně panelu IZD 3/10 300/150/15</t>
  </si>
  <si>
    <t>(56+14)*3</t>
  </si>
  <si>
    <t>460010024RT1</t>
  </si>
  <si>
    <t>Vytýčení kabelové trasy v zastavěném prostoru, délka trasy do 100 m</t>
  </si>
  <si>
    <t>km</t>
  </si>
  <si>
    <t>460600001RT8</t>
  </si>
  <si>
    <t>Naložení a odvoz zeminy, odvoz na vzdálenost 10000 m</t>
  </si>
  <si>
    <t>(56+14)*3*0,15</t>
  </si>
  <si>
    <t>460201024RT2</t>
  </si>
  <si>
    <t>Výkop kabelové rýhy 100/60 cm hor.4, ruční výkop rýhy</t>
  </si>
  <si>
    <t>3,5*70</t>
  </si>
  <si>
    <t>460571024R00</t>
  </si>
  <si>
    <t>Zához rýhy 100/60 cm, hornina tř. 4, se zhutněním</t>
  </si>
  <si>
    <t>460921102R01</t>
  </si>
  <si>
    <t>Geodetické zaměření skutečného provedení</t>
  </si>
  <si>
    <t>460961602R01</t>
  </si>
  <si>
    <t>Zpracování výsledku měření vč.protokolu</t>
  </si>
  <si>
    <t xml:space="preserve">110      R00</t>
  </si>
  <si>
    <t>Mimostaveništní doprava individual.</t>
  </si>
  <si>
    <t>Kč</t>
  </si>
  <si>
    <t>005124010R</t>
  </si>
  <si>
    <t>Koordinační činnost</t>
  </si>
  <si>
    <t>h</t>
  </si>
  <si>
    <t>005241010R</t>
  </si>
  <si>
    <t>Dokumentace skutečného provedení</t>
  </si>
  <si>
    <t>004111010R</t>
  </si>
  <si>
    <t>SO 454 - Přeložka kabelů NETBOX - Mendlovo náměstí</t>
  </si>
  <si>
    <t>222085005R00</t>
  </si>
  <si>
    <t>Trubka HDPE do D40 v kabelové rýze</t>
  </si>
  <si>
    <t>HDPE001</t>
  </si>
  <si>
    <t>Trubka HDPE 40/33 mm</t>
  </si>
  <si>
    <t>222085005R01</t>
  </si>
  <si>
    <t>Trubka HDPE do D40 v kabelové rýze, demontáž</t>
  </si>
  <si>
    <t>222085101R00</t>
  </si>
  <si>
    <t>Spojka trubky HDPE mechanická rozebíratelná</t>
  </si>
  <si>
    <t>HDPE012</t>
  </si>
  <si>
    <t>Spojka PLASSON SPP40</t>
  </si>
  <si>
    <t>222085111R00</t>
  </si>
  <si>
    <t>Koncovka trubky HDPE</t>
  </si>
  <si>
    <t>HDPE010</t>
  </si>
  <si>
    <t>Koncovka PLASSON KPP40</t>
  </si>
  <si>
    <t>222085301R00</t>
  </si>
  <si>
    <t>Kalibrace trubky HDPE</t>
  </si>
  <si>
    <t>222085401R00</t>
  </si>
  <si>
    <t>Tlakování trubky HDPE</t>
  </si>
  <si>
    <t>222080900R01</t>
  </si>
  <si>
    <t>Technologický projekt</t>
  </si>
  <si>
    <t>460110001R01</t>
  </si>
  <si>
    <t xml:space="preserve">Sonda pro vyhledání kabelů - výkop, 65 x 120  hor. 4</t>
  </si>
  <si>
    <t>Sonda pro vyhledání kabelů - výkop, 65 x 120 hor. 4</t>
  </si>
  <si>
    <t>460110101R01</t>
  </si>
  <si>
    <t>Sonda pro vyhledání kabelů - zához, 65 x 120 hor. 4</t>
  </si>
  <si>
    <t>460200154RT2</t>
  </si>
  <si>
    <t xml:space="preserve">Výkop kabelové rýhy 35/70 cm  hor.4, ruční výkop rýhy</t>
  </si>
  <si>
    <t>Výkop kabelové rýhy 35/70 cm hor.4, ruční výkop rýhy</t>
  </si>
  <si>
    <t>460200304RT2</t>
  </si>
  <si>
    <t>Výkop kabelové rýhy 50/120 cm hor.4, ruční výkop rýhy</t>
  </si>
  <si>
    <t>460420022RT2</t>
  </si>
  <si>
    <t>Zřízení kabelového lože v rýze š. do 65 cm z písku, lože tloušťky 15 cm</t>
  </si>
  <si>
    <t>460490012R00</t>
  </si>
  <si>
    <t>Fólie výstražná z PVC, šířka 33 cm</t>
  </si>
  <si>
    <t>120+9*2</t>
  </si>
  <si>
    <t>460490026R00</t>
  </si>
  <si>
    <t>Deska krycí kabelová plastová, šířka 250 mm</t>
  </si>
  <si>
    <t>460510021RT2</t>
  </si>
  <si>
    <t>Kabelový prostup z plast.trub, DN do 10,5 cm, včetně dodávky trub DN 110</t>
  </si>
  <si>
    <t>58922400R</t>
  </si>
  <si>
    <t>Beton samozhutnitelný C25/30 SZB fr.do 16 mm</t>
  </si>
  <si>
    <t>8*0,5*0,31</t>
  </si>
  <si>
    <t>460510281RT1</t>
  </si>
  <si>
    <t>Kabelová trasa prefa, na povrchu TK 1, včetně dodávky žlabu a poklopu</t>
  </si>
  <si>
    <t>460570154R00</t>
  </si>
  <si>
    <t>Zához rýhy 35/70 cm, hornina třídy 4, se zhutněním</t>
  </si>
  <si>
    <t>460570304R00</t>
  </si>
  <si>
    <t>Zához rýhy 50/120 cm, hornina tř. 4, se zhutněním</t>
  </si>
  <si>
    <t>120*0,35*0,15+9*0,5*0,31</t>
  </si>
  <si>
    <t>460700001RT1</t>
  </si>
  <si>
    <t>Označení kabelového vedení, osazení a dodání kabelového označníku</t>
  </si>
  <si>
    <t>SO 09 - VRN - úprava veřejného prostranství</t>
  </si>
  <si>
    <t>Pol1</t>
  </si>
  <si>
    <t xml:space="preserve">Zajištění správních rozhodnutí, včetně správních poplatků, nutných pro realizaci stavby např. (kromě stavebního povolení): - stanovení přechodné úpravy provozu,  - zvláštní užívání pozemní komunikace pro uzavírku - výluka provozu tramvajové trati, obnoven</t>
  </si>
  <si>
    <t>Zajištění správních rozhodnutí, včetně správních poplatků, nutných pro realizaci stavby např. (kromě stavebního povolení): - stanovení přechodné úpravy provozu, - zvláštní užívání pozemní komunikace pro uzavírku - výluka provozu tramvajové trati, obnovení provozu - stanovení místní úpravy provozu - předčasné užívání, zkušební provoz</t>
  </si>
  <si>
    <t>Pol2</t>
  </si>
  <si>
    <t>Příprava staveniště - Vytyčení stávajících sítí v zájmovém území. Údržba po celou dobu stavby</t>
  </si>
  <si>
    <t>Pol3</t>
  </si>
  <si>
    <t>Zvýšené náklady dopravce vyvolané výlukou tramvajové trati - cenu za výluková opatření je nutno získat u DPmB a.s.</t>
  </si>
  <si>
    <t>Pol4</t>
  </si>
  <si>
    <t>Realizační dokumentace stavby</t>
  </si>
  <si>
    <t>Pol5</t>
  </si>
  <si>
    <t>Pol6</t>
  </si>
  <si>
    <t>Pol7</t>
  </si>
  <si>
    <t>Pol8</t>
  </si>
  <si>
    <t>Pol9</t>
  </si>
  <si>
    <t>Dokumentace skutečného provedení stavby</t>
  </si>
  <si>
    <t>Pol10</t>
  </si>
  <si>
    <t>Zkoušky akreditovanou zkušebnou</t>
  </si>
  <si>
    <t>Pol11</t>
  </si>
  <si>
    <t>Provizorní zastávky MHD - zřízení a odstranění</t>
  </si>
  <si>
    <t>Pol12</t>
  </si>
  <si>
    <t>Geodetické práce v průběhu stavby, zejména: zřízení a údržba geodetického pole stavby a jeho údržba po celou dobu stavby</t>
  </si>
  <si>
    <t>Pol13</t>
  </si>
  <si>
    <t>Fotodokumentace průběhu stavby</t>
  </si>
  <si>
    <t>Pol14</t>
  </si>
  <si>
    <t>Pol15</t>
  </si>
  <si>
    <t>Ztížené podmínky stavby</t>
  </si>
  <si>
    <t>Pol16</t>
  </si>
  <si>
    <t>Výrobní  a dílenské dokumentace stavby</t>
  </si>
  <si>
    <t>Pol17</t>
  </si>
  <si>
    <t>Zabezpečení vnitřního provozu staveniště a jeho údržba (oplocení výkopů, provizorní vedení chodců, zajištění přístupu pěších k nemovitostem, zimní údržba staveniště, zajištění plnění plánu BOZP)</t>
  </si>
  <si>
    <t>Pol18</t>
  </si>
  <si>
    <t>Zpracování kontrolních zkušebních plánů a technologických postupů stavby</t>
  </si>
  <si>
    <t>Pol19</t>
  </si>
  <si>
    <t>Poplatky správcům za výluky a odborný dozor při provádění IS</t>
  </si>
  <si>
    <t>Pol20</t>
  </si>
  <si>
    <t>Provedení veškerých zkoušek a revizí prokazujících kvalitu díla, vyžadovaných maj. správci k jejich převzetí</t>
  </si>
  <si>
    <t>SEZNAM FIGUR</t>
  </si>
  <si>
    <t>Výměra</t>
  </si>
  <si>
    <t xml:space="preserve"> 212038/ SO 01</t>
  </si>
  <si>
    <t>Použití figury:</t>
  </si>
  <si>
    <t xml:space="preserve"> 212038/ SO 02</t>
  </si>
  <si>
    <t xml:space="preserve"> 212038/ SO 04</t>
  </si>
  <si>
    <t>Zásyp jam a rýh štěrkodrtí</t>
  </si>
  <si>
    <t>F04_2_1</t>
  </si>
  <si>
    <t>Obsyp potrubí vč. potrubí</t>
  </si>
  <si>
    <t>Lože pod potrubí ze štěrkopísku</t>
  </si>
  <si>
    <t xml:space="preserve"> 212038/ SO 07</t>
  </si>
  <si>
    <t xml:space="preserve"> 212038/ SO 90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</si>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</sst>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40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0" xfId="0" applyFont="1" applyAlignment="1" applyProtection="1">
      <alignment vertical="center" wrapText="1"/>
    </xf>
    <xf numFmtId="0" fontId="42" fillId="0" borderId="23" xfId="0" applyFont="1" applyBorder="1" applyAlignment="1" applyProtection="1">
      <alignment horizontal="center" vertical="center"/>
    </xf>
    <xf numFmtId="49" fontId="42" fillId="0" borderId="23" xfId="0" applyNumberFormat="1" applyFont="1" applyBorder="1" applyAlignment="1" applyProtection="1">
      <alignment horizontal="left" vertical="center" wrapText="1"/>
    </xf>
    <xf numFmtId="0" fontId="42" fillId="0" borderId="23" xfId="0" applyFont="1" applyBorder="1" applyAlignment="1" applyProtection="1">
      <alignment horizontal="left" vertical="center" wrapText="1"/>
    </xf>
    <xf numFmtId="0" fontId="42" fillId="0" borderId="23" xfId="0" applyFont="1" applyBorder="1" applyAlignment="1" applyProtection="1">
      <alignment horizontal="center" vertical="center" wrapText="1"/>
    </xf>
    <xf numFmtId="167" fontId="42" fillId="0" borderId="23" xfId="0" applyNumberFormat="1" applyFont="1" applyBorder="1" applyAlignment="1" applyProtection="1">
      <alignment vertical="center"/>
    </xf>
    <xf numFmtId="4" fontId="42" fillId="2" borderId="23" xfId="0" applyNumberFormat="1" applyFont="1" applyFill="1" applyBorder="1" applyAlignment="1" applyProtection="1">
      <alignment vertical="center"/>
      <protection locked="0"/>
    </xf>
    <xf numFmtId="4" fontId="42" fillId="0" borderId="23" xfId="0" applyNumberFormat="1" applyFont="1" applyBorder="1" applyAlignment="1" applyProtection="1">
      <alignment vertical="center"/>
    </xf>
    <xf numFmtId="0" fontId="43" fillId="0" borderId="4" xfId="0" applyFont="1" applyBorder="1" applyAlignment="1">
      <alignment vertical="center"/>
    </xf>
    <xf numFmtId="0" fontId="42" fillId="2" borderId="15" xfId="0" applyFont="1" applyFill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4" fillId="0" borderId="17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/>
    </xf>
    <xf numFmtId="167" fontId="44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5" fillId="0" borderId="24" xfId="0" applyFont="1" applyBorder="1" applyAlignment="1">
      <alignment vertical="center" wrapText="1"/>
    </xf>
    <xf numFmtId="0" fontId="45" fillId="0" borderId="25" xfId="0" applyFont="1" applyBorder="1" applyAlignment="1">
      <alignment vertical="center" wrapText="1"/>
    </xf>
    <xf numFmtId="0" fontId="45" fillId="0" borderId="26" xfId="0" applyFont="1" applyBorder="1" applyAlignment="1">
      <alignment vertical="center" wrapText="1"/>
    </xf>
    <xf numFmtId="0" fontId="45" fillId="0" borderId="27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45" fillId="0" borderId="27" xfId="0" applyFont="1" applyBorder="1" applyAlignment="1">
      <alignment vertical="center" wrapText="1"/>
    </xf>
    <xf numFmtId="0" fontId="47" fillId="0" borderId="29" xfId="0" applyFont="1" applyBorder="1" applyAlignment="1">
      <alignment horizontal="left" wrapText="1"/>
    </xf>
    <xf numFmtId="0" fontId="45" fillId="0" borderId="28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9" fillId="0" borderId="27" xfId="0" applyFont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vertical="center"/>
    </xf>
    <xf numFmtId="49" fontId="48" fillId="0" borderId="1" xfId="0" applyNumberFormat="1" applyFont="1" applyBorder="1" applyAlignment="1">
      <alignment horizontal="left" vertical="center" wrapText="1"/>
    </xf>
    <xf numFmtId="49" fontId="48" fillId="0" borderId="1" xfId="0" applyNumberFormat="1" applyFont="1" applyBorder="1" applyAlignment="1">
      <alignment vertical="center" wrapText="1"/>
    </xf>
    <xf numFmtId="0" fontId="45" fillId="0" borderId="30" xfId="0" applyFont="1" applyBorder="1" applyAlignment="1">
      <alignment vertical="center" wrapText="1"/>
    </xf>
    <xf numFmtId="0" fontId="50" fillId="0" borderId="29" xfId="0" applyFont="1" applyBorder="1" applyAlignment="1">
      <alignment vertical="center" wrapText="1"/>
    </xf>
    <xf numFmtId="0" fontId="45" fillId="0" borderId="31" xfId="0" applyFont="1" applyBorder="1" applyAlignment="1">
      <alignment vertical="center" wrapText="1"/>
    </xf>
    <xf numFmtId="0" fontId="45" fillId="0" borderId="1" xfId="0" applyFont="1" applyBorder="1" applyAlignment="1">
      <alignment vertical="top"/>
    </xf>
    <xf numFmtId="0" fontId="45" fillId="0" borderId="0" xfId="0" applyFont="1" applyAlignment="1">
      <alignment vertical="top"/>
    </xf>
    <xf numFmtId="0" fontId="45" fillId="0" borderId="24" xfId="0" applyFont="1" applyBorder="1" applyAlignment="1">
      <alignment horizontal="left" vertical="center"/>
    </xf>
    <xf numFmtId="0" fontId="45" fillId="0" borderId="25" xfId="0" applyFont="1" applyBorder="1" applyAlignment="1">
      <alignment horizontal="left" vertical="center"/>
    </xf>
    <xf numFmtId="0" fontId="45" fillId="0" borderId="26" xfId="0" applyFont="1" applyBorder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5" fillId="0" borderId="28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7" fillId="0" borderId="29" xfId="0" applyFont="1" applyBorder="1" applyAlignment="1">
      <alignment horizontal="center" vertical="center"/>
    </xf>
    <xf numFmtId="0" fontId="51" fillId="0" borderId="29" xfId="0" applyFont="1" applyBorder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48" fillId="0" borderId="1" xfId="0" applyFont="1" applyFill="1" applyBorder="1" applyAlignment="1">
      <alignment horizontal="left" vertical="center"/>
    </xf>
    <xf numFmtId="0" fontId="48" fillId="0" borderId="1" xfId="0" applyFont="1" applyFill="1" applyBorder="1" applyAlignment="1">
      <alignment horizontal="center" vertical="center"/>
    </xf>
    <xf numFmtId="0" fontId="45" fillId="0" borderId="30" xfId="0" applyFont="1" applyBorder="1" applyAlignment="1">
      <alignment horizontal="left" vertical="center"/>
    </xf>
    <xf numFmtId="0" fontId="50" fillId="0" borderId="29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left" vertical="center" wrapText="1"/>
    </xf>
    <xf numFmtId="0" fontId="45" fillId="0" borderId="25" xfId="0" applyFont="1" applyBorder="1" applyAlignment="1">
      <alignment horizontal="left" vertical="center" wrapText="1"/>
    </xf>
    <xf numFmtId="0" fontId="45" fillId="0" borderId="26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/>
    </xf>
    <xf numFmtId="0" fontId="49" fillId="0" borderId="30" xfId="0" applyFont="1" applyBorder="1" applyAlignment="1">
      <alignment horizontal="left" vertical="center" wrapText="1"/>
    </xf>
    <xf numFmtId="0" fontId="49" fillId="0" borderId="29" xfId="0" applyFont="1" applyBorder="1" applyAlignment="1">
      <alignment horizontal="left" vertical="center" wrapText="1"/>
    </xf>
    <xf numFmtId="0" fontId="49" fillId="0" borderId="3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top"/>
    </xf>
    <xf numFmtId="0" fontId="48" fillId="0" borderId="1" xfId="0" applyFont="1" applyBorder="1" applyAlignment="1">
      <alignment horizontal="center" vertical="top"/>
    </xf>
    <xf numFmtId="0" fontId="49" fillId="0" borderId="30" xfId="0" applyFont="1" applyBorder="1" applyAlignment="1">
      <alignment horizontal="left" vertical="center"/>
    </xf>
    <xf numFmtId="0" fontId="49" fillId="0" borderId="3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47" fillId="0" borderId="1" xfId="0" applyFont="1" applyBorder="1" applyAlignment="1">
      <alignment vertical="center"/>
    </xf>
    <xf numFmtId="0" fontId="51" fillId="0" borderId="29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8" fillId="0" borderId="1" xfId="0" applyFont="1" applyBorder="1" applyAlignment="1">
      <alignment vertical="top"/>
    </xf>
    <xf numFmtId="49" fontId="4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7" fillId="0" borderId="29" xfId="0" applyFont="1" applyBorder="1" applyAlignment="1">
      <alignment horizontal="left"/>
    </xf>
    <xf numFmtId="0" fontId="51" fillId="0" borderId="29" xfId="0" applyFont="1" applyBorder="1" applyAlignment="1"/>
    <xf numFmtId="0" fontId="45" fillId="0" borderId="27" xfId="0" applyFont="1" applyBorder="1" applyAlignment="1">
      <alignment vertical="top"/>
    </xf>
    <xf numFmtId="0" fontId="45" fillId="0" borderId="28" xfId="0" applyFont="1" applyBorder="1" applyAlignment="1">
      <alignment vertical="top"/>
    </xf>
    <xf numFmtId="0" fontId="45" fillId="0" borderId="30" xfId="0" applyFont="1" applyBorder="1" applyAlignment="1">
      <alignment vertical="top"/>
    </xf>
    <xf numFmtId="0" fontId="45" fillId="0" borderId="29" xfId="0" applyFont="1" applyBorder="1" applyAlignment="1">
      <alignment vertical="top"/>
    </xf>
    <xf numFmtId="0" fontId="4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styles" Target="styles.xml" /><Relationship Id="rId24" Type="http://schemas.openxmlformats.org/officeDocument/2006/relationships/theme" Target="theme/theme1.xml" /><Relationship Id="rId25" Type="http://schemas.openxmlformats.org/officeDocument/2006/relationships/calcChain" Target="calcChain.xml" /><Relationship Id="rId2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6132" TargetMode="External" /><Relationship Id="rId2" Type="http://schemas.openxmlformats.org/officeDocument/2006/relationships/hyperlink" Target="https://podminky.urs.cz/item/CS_URS_2021_02/113106134" TargetMode="External" /><Relationship Id="rId3" Type="http://schemas.openxmlformats.org/officeDocument/2006/relationships/hyperlink" Target="https://podminky.urs.cz/item/CS_URS_2021_02/113107322" TargetMode="External" /><Relationship Id="rId4" Type="http://schemas.openxmlformats.org/officeDocument/2006/relationships/hyperlink" Target="https://podminky.urs.cz/item/CS_URS_2021_02/113107183" TargetMode="External" /><Relationship Id="rId5" Type="http://schemas.openxmlformats.org/officeDocument/2006/relationships/hyperlink" Target="https://podminky.urs.cz/item/CS_URS_2021_02/113107323" TargetMode="External" /><Relationship Id="rId6" Type="http://schemas.openxmlformats.org/officeDocument/2006/relationships/hyperlink" Target="https://podminky.urs.cz/item/CS_URS_2021_02/113107331" TargetMode="External" /><Relationship Id="rId7" Type="http://schemas.openxmlformats.org/officeDocument/2006/relationships/hyperlink" Target="https://podminky.urs.cz/item/CS_URS_2021_02/113154122" TargetMode="External" /><Relationship Id="rId8" Type="http://schemas.openxmlformats.org/officeDocument/2006/relationships/hyperlink" Target="https://podminky.urs.cz/item/CS_URS_2021_02/115101201" TargetMode="External" /><Relationship Id="rId9" Type="http://schemas.openxmlformats.org/officeDocument/2006/relationships/hyperlink" Target="https://podminky.urs.cz/item/CS_URS_2021_02/115101301" TargetMode="External" /><Relationship Id="rId10" Type="http://schemas.openxmlformats.org/officeDocument/2006/relationships/hyperlink" Target="https://podminky.urs.cz/item/CS_URS_2021_02/08231320" TargetMode="External" /><Relationship Id="rId11" Type="http://schemas.openxmlformats.org/officeDocument/2006/relationships/hyperlink" Target="https://podminky.urs.cz/item/CS_URS_2021_02/119001401" TargetMode="External" /><Relationship Id="rId12" Type="http://schemas.openxmlformats.org/officeDocument/2006/relationships/hyperlink" Target="https://podminky.urs.cz/item/CS_URS_2021_02/119001402" TargetMode="External" /><Relationship Id="rId13" Type="http://schemas.openxmlformats.org/officeDocument/2006/relationships/hyperlink" Target="https://podminky.urs.cz/item/CS_URS_2021_02/119001403" TargetMode="External" /><Relationship Id="rId14" Type="http://schemas.openxmlformats.org/officeDocument/2006/relationships/hyperlink" Target="https://podminky.urs.cz/item/CS_URS_2021_02/119001421" TargetMode="External" /><Relationship Id="rId15" Type="http://schemas.openxmlformats.org/officeDocument/2006/relationships/hyperlink" Target="https://podminky.urs.cz/item/CS_URS_2021_02/132254204" TargetMode="External" /><Relationship Id="rId16" Type="http://schemas.openxmlformats.org/officeDocument/2006/relationships/hyperlink" Target="https://podminky.urs.cz/item/CS_URS_2021_02/132354204" TargetMode="External" /><Relationship Id="rId17" Type="http://schemas.openxmlformats.org/officeDocument/2006/relationships/hyperlink" Target="https://podminky.urs.cz/item/CS_URS_2021_02/132454204" TargetMode="External" /><Relationship Id="rId18" Type="http://schemas.openxmlformats.org/officeDocument/2006/relationships/hyperlink" Target="https://podminky.urs.cz/item/CS_URS_2021_02/133212011" TargetMode="External" /><Relationship Id="rId19" Type="http://schemas.openxmlformats.org/officeDocument/2006/relationships/hyperlink" Target="https://podminky.urs.cz/item/CS_URS_2021_02/133254103" TargetMode="External" /><Relationship Id="rId20" Type="http://schemas.openxmlformats.org/officeDocument/2006/relationships/hyperlink" Target="https://podminky.urs.cz/item/CS_URS_2021_02/133312011" TargetMode="External" /><Relationship Id="rId21" Type="http://schemas.openxmlformats.org/officeDocument/2006/relationships/hyperlink" Target="https://podminky.urs.cz/item/CS_URS_2021_02/133354103" TargetMode="External" /><Relationship Id="rId22" Type="http://schemas.openxmlformats.org/officeDocument/2006/relationships/hyperlink" Target="https://podminky.urs.cz/item/CS_URS_2021_02/133412011" TargetMode="External" /><Relationship Id="rId23" Type="http://schemas.openxmlformats.org/officeDocument/2006/relationships/hyperlink" Target="https://podminky.urs.cz/item/CS_URS_2021_02/133454103" TargetMode="External" /><Relationship Id="rId24" Type="http://schemas.openxmlformats.org/officeDocument/2006/relationships/hyperlink" Target="https://podminky.urs.cz/item/CS_URS_2021_02/139001101" TargetMode="External" /><Relationship Id="rId25" Type="http://schemas.openxmlformats.org/officeDocument/2006/relationships/hyperlink" Target="https://podminky.urs.cz/item/CS_URS_2021_02/142164121" TargetMode="External" /><Relationship Id="rId26" Type="http://schemas.openxmlformats.org/officeDocument/2006/relationships/hyperlink" Target="https://podminky.urs.cz/item/CS_URS_2021_02/142174121" TargetMode="External" /><Relationship Id="rId27" Type="http://schemas.openxmlformats.org/officeDocument/2006/relationships/hyperlink" Target="https://podminky.urs.cz/item/CS_URS_2021_02/142264121" TargetMode="External" /><Relationship Id="rId28" Type="http://schemas.openxmlformats.org/officeDocument/2006/relationships/hyperlink" Target="https://podminky.urs.cz/item/CS_URS_2021_02/142274121" TargetMode="External" /><Relationship Id="rId29" Type="http://schemas.openxmlformats.org/officeDocument/2006/relationships/hyperlink" Target="https://podminky.urs.cz/item/CS_URS_2021_02/144161112" TargetMode="External" /><Relationship Id="rId30" Type="http://schemas.openxmlformats.org/officeDocument/2006/relationships/hyperlink" Target="https://podminky.urs.cz/item/CS_URS_2021_02/144171112" TargetMode="External" /><Relationship Id="rId31" Type="http://schemas.openxmlformats.org/officeDocument/2006/relationships/hyperlink" Target="https://podminky.urs.cz/item/CS_URS_2021_02/144261112" TargetMode="External" /><Relationship Id="rId32" Type="http://schemas.openxmlformats.org/officeDocument/2006/relationships/hyperlink" Target="https://podminky.urs.cz/item/CS_URS_2021_02/144271112" TargetMode="External" /><Relationship Id="rId33" Type="http://schemas.openxmlformats.org/officeDocument/2006/relationships/hyperlink" Target="https://podminky.urs.cz/item/CS_URS_2021_02/151301201" TargetMode="External" /><Relationship Id="rId34" Type="http://schemas.openxmlformats.org/officeDocument/2006/relationships/hyperlink" Target="https://podminky.urs.cz/item/CS_URS_2021_02/151301211" TargetMode="External" /><Relationship Id="rId35" Type="http://schemas.openxmlformats.org/officeDocument/2006/relationships/hyperlink" Target="https://podminky.urs.cz/item/CS_URS_2021_02/151301212" TargetMode="External" /><Relationship Id="rId36" Type="http://schemas.openxmlformats.org/officeDocument/2006/relationships/hyperlink" Target="https://podminky.urs.cz/item/CS_URS_2021_02/151301301" TargetMode="External" /><Relationship Id="rId37" Type="http://schemas.openxmlformats.org/officeDocument/2006/relationships/hyperlink" Target="https://podminky.urs.cz/item/CS_URS_2021_02/151301311" TargetMode="External" /><Relationship Id="rId38" Type="http://schemas.openxmlformats.org/officeDocument/2006/relationships/hyperlink" Target="https://podminky.urs.cz/item/CS_URS_2021_02/151301902" TargetMode="External" /><Relationship Id="rId39" Type="http://schemas.openxmlformats.org/officeDocument/2006/relationships/hyperlink" Target="https://podminky.urs.cz/item/CS_URS_2021_02/154063111" TargetMode="External" /><Relationship Id="rId40" Type="http://schemas.openxmlformats.org/officeDocument/2006/relationships/hyperlink" Target="https://podminky.urs.cz/item/CS_URS_2021_02/154064111" TargetMode="External" /><Relationship Id="rId41" Type="http://schemas.openxmlformats.org/officeDocument/2006/relationships/hyperlink" Target="https://podminky.urs.cz/item/CS_URS_2021_02/154064611" TargetMode="External" /><Relationship Id="rId42" Type="http://schemas.openxmlformats.org/officeDocument/2006/relationships/hyperlink" Target="https://podminky.urs.cz/item/CS_URS_2021_02/154065421" TargetMode="External" /><Relationship Id="rId43" Type="http://schemas.openxmlformats.org/officeDocument/2006/relationships/hyperlink" Target="https://podminky.urs.cz/item/CS_URS_2021_02/154065423" TargetMode="External" /><Relationship Id="rId44" Type="http://schemas.openxmlformats.org/officeDocument/2006/relationships/hyperlink" Target="https://podminky.urs.cz/item/CS_URS_2021_02/154065521" TargetMode="External" /><Relationship Id="rId45" Type="http://schemas.openxmlformats.org/officeDocument/2006/relationships/hyperlink" Target="https://podminky.urs.cz/item/CS_URS_2021_02/154066111" TargetMode="External" /><Relationship Id="rId46" Type="http://schemas.openxmlformats.org/officeDocument/2006/relationships/hyperlink" Target="https://podminky.urs.cz/item/CS_URS_2021_02/154067341" TargetMode="External" /><Relationship Id="rId47" Type="http://schemas.openxmlformats.org/officeDocument/2006/relationships/hyperlink" Target="https://podminky.urs.cz/item/CS_URS_2021_02/154067342" TargetMode="External" /><Relationship Id="rId48" Type="http://schemas.openxmlformats.org/officeDocument/2006/relationships/hyperlink" Target="https://podminky.urs.cz/item/CS_URS_2021_02/13010720" TargetMode="External" /><Relationship Id="rId49" Type="http://schemas.openxmlformats.org/officeDocument/2006/relationships/hyperlink" Target="https://podminky.urs.cz/item/CS_URS_2021_02/13010722" TargetMode="External" /><Relationship Id="rId50" Type="http://schemas.openxmlformats.org/officeDocument/2006/relationships/hyperlink" Target="https://podminky.urs.cz/item/CS_URS_2021_02/13011021" TargetMode="External" /><Relationship Id="rId51" Type="http://schemas.openxmlformats.org/officeDocument/2006/relationships/hyperlink" Target="https://podminky.urs.cz/item/CS_URS_2021_02/13011022" TargetMode="External" /><Relationship Id="rId52" Type="http://schemas.openxmlformats.org/officeDocument/2006/relationships/hyperlink" Target="https://podminky.urs.cz/item/CS_URS_2021_02/154073111" TargetMode="External" /><Relationship Id="rId53" Type="http://schemas.openxmlformats.org/officeDocument/2006/relationships/hyperlink" Target="https://podminky.urs.cz/item/CS_URS_2021_02/154074111" TargetMode="External" /><Relationship Id="rId54" Type="http://schemas.openxmlformats.org/officeDocument/2006/relationships/hyperlink" Target="https://podminky.urs.cz/item/CS_URS_2021_02/154074611" TargetMode="External" /><Relationship Id="rId55" Type="http://schemas.openxmlformats.org/officeDocument/2006/relationships/hyperlink" Target="https://podminky.urs.cz/item/CS_URS_2021_02/154075423" TargetMode="External" /><Relationship Id="rId56" Type="http://schemas.openxmlformats.org/officeDocument/2006/relationships/hyperlink" Target="https://podminky.urs.cz/item/CS_URS_2021_02/154076111" TargetMode="External" /><Relationship Id="rId57" Type="http://schemas.openxmlformats.org/officeDocument/2006/relationships/hyperlink" Target="https://podminky.urs.cz/item/CS_URS_2021_02/154077341" TargetMode="External" /><Relationship Id="rId58" Type="http://schemas.openxmlformats.org/officeDocument/2006/relationships/hyperlink" Target="https://podminky.urs.cz/item/CS_URS_2021_02/161152111" TargetMode="External" /><Relationship Id="rId59" Type="http://schemas.openxmlformats.org/officeDocument/2006/relationships/hyperlink" Target="https://podminky.urs.cz/item/CS_URS_2021_02/162351103" TargetMode="External" /><Relationship Id="rId60" Type="http://schemas.openxmlformats.org/officeDocument/2006/relationships/hyperlink" Target="https://podminky.urs.cz/item/CS_URS_2021_02/162751117" TargetMode="External" /><Relationship Id="rId61" Type="http://schemas.openxmlformats.org/officeDocument/2006/relationships/hyperlink" Target="https://podminky.urs.cz/item/CS_URS_2021_02/162751137" TargetMode="External" /><Relationship Id="rId62" Type="http://schemas.openxmlformats.org/officeDocument/2006/relationships/hyperlink" Target="https://podminky.urs.cz/item/CS_URS_2021_02/163333511" TargetMode="External" /><Relationship Id="rId63" Type="http://schemas.openxmlformats.org/officeDocument/2006/relationships/hyperlink" Target="https://podminky.urs.cz/item/CS_URS_2021_02/163333521" TargetMode="External" /><Relationship Id="rId64" Type="http://schemas.openxmlformats.org/officeDocument/2006/relationships/hyperlink" Target="https://podminky.urs.cz/item/CS_URS_2021_02/167151111" TargetMode="External" /><Relationship Id="rId65" Type="http://schemas.openxmlformats.org/officeDocument/2006/relationships/hyperlink" Target="https://podminky.urs.cz/item/CS_URS_2021_02/171201221" TargetMode="External" /><Relationship Id="rId66" Type="http://schemas.openxmlformats.org/officeDocument/2006/relationships/hyperlink" Target="https://podminky.urs.cz/item/CS_URS_2021_02/174151101" TargetMode="External" /><Relationship Id="rId67" Type="http://schemas.openxmlformats.org/officeDocument/2006/relationships/hyperlink" Target="https://podminky.urs.cz/item/CS_URS_2021_02/58981108" TargetMode="External" /><Relationship Id="rId68" Type="http://schemas.openxmlformats.org/officeDocument/2006/relationships/hyperlink" Target="https://podminky.urs.cz/item/CS_URS_2021_02/175151101" TargetMode="External" /><Relationship Id="rId69" Type="http://schemas.openxmlformats.org/officeDocument/2006/relationships/hyperlink" Target="https://podminky.urs.cz/item/CS_URS_2021_02/58981100" TargetMode="External" /><Relationship Id="rId70" Type="http://schemas.openxmlformats.org/officeDocument/2006/relationships/hyperlink" Target="https://podminky.urs.cz/item/CS_URS_2021_02/181951112" TargetMode="External" /><Relationship Id="rId71" Type="http://schemas.openxmlformats.org/officeDocument/2006/relationships/hyperlink" Target="https://podminky.urs.cz/item/CS_URS_2021_02/211571112" TargetMode="External" /><Relationship Id="rId72" Type="http://schemas.openxmlformats.org/officeDocument/2006/relationships/hyperlink" Target="https://podminky.urs.cz/item/CS_URS_2021_02/212752101" TargetMode="External" /><Relationship Id="rId73" Type="http://schemas.openxmlformats.org/officeDocument/2006/relationships/hyperlink" Target="https://podminky.urs.cz/item/CS_URS_2021_02/212755214" TargetMode="External" /><Relationship Id="rId74" Type="http://schemas.openxmlformats.org/officeDocument/2006/relationships/hyperlink" Target="https://podminky.urs.cz/item/CS_URS_2021_02/216901113" TargetMode="External" /><Relationship Id="rId75" Type="http://schemas.openxmlformats.org/officeDocument/2006/relationships/hyperlink" Target="https://podminky.urs.cz/item/CS_URS_2021_02/216902111" TargetMode="External" /><Relationship Id="rId76" Type="http://schemas.openxmlformats.org/officeDocument/2006/relationships/hyperlink" Target="https://podminky.urs.cz/item/CS_URS_2021_02/216906111" TargetMode="External" /><Relationship Id="rId77" Type="http://schemas.openxmlformats.org/officeDocument/2006/relationships/hyperlink" Target="https://podminky.urs.cz/item/CS_URS_2021_02/222113121" TargetMode="External" /><Relationship Id="rId78" Type="http://schemas.openxmlformats.org/officeDocument/2006/relationships/hyperlink" Target="https://podminky.urs.cz/item/CS_URS_2021_02/222113149" TargetMode="External" /><Relationship Id="rId79" Type="http://schemas.openxmlformats.org/officeDocument/2006/relationships/hyperlink" Target="https://podminky.urs.cz/item/CS_URS_2021_02/282901112" TargetMode="External" /><Relationship Id="rId80" Type="http://schemas.openxmlformats.org/officeDocument/2006/relationships/hyperlink" Target="https://podminky.urs.cz/item/CS_URS_2021_02/58521113" TargetMode="External" /><Relationship Id="rId81" Type="http://schemas.openxmlformats.org/officeDocument/2006/relationships/hyperlink" Target="https://podminky.urs.cz/item/CS_URS_2021_02/292111111" TargetMode="External" /><Relationship Id="rId82" Type="http://schemas.openxmlformats.org/officeDocument/2006/relationships/hyperlink" Target="https://podminky.urs.cz/item/CS_URS_2021_02/13010720" TargetMode="External" /><Relationship Id="rId83" Type="http://schemas.openxmlformats.org/officeDocument/2006/relationships/hyperlink" Target="https://podminky.urs.cz/item/CS_URS_2021_02/13010722" TargetMode="External" /><Relationship Id="rId84" Type="http://schemas.openxmlformats.org/officeDocument/2006/relationships/hyperlink" Target="https://podminky.urs.cz/item/CS_URS_2021_02/13011021" TargetMode="External" /><Relationship Id="rId85" Type="http://schemas.openxmlformats.org/officeDocument/2006/relationships/hyperlink" Target="https://podminky.urs.cz/item/CS_URS_2021_02/13011022" TargetMode="External" /><Relationship Id="rId86" Type="http://schemas.openxmlformats.org/officeDocument/2006/relationships/hyperlink" Target="https://podminky.urs.cz/item/CS_URS_2021_02/292111112" TargetMode="External" /><Relationship Id="rId87" Type="http://schemas.openxmlformats.org/officeDocument/2006/relationships/hyperlink" Target="https://podminky.urs.cz/item/CS_URS_2021_02/292111111" TargetMode="External" /><Relationship Id="rId88" Type="http://schemas.openxmlformats.org/officeDocument/2006/relationships/hyperlink" Target="https://podminky.urs.cz/item/CS_URS_2021_02/13010016" TargetMode="External" /><Relationship Id="rId89" Type="http://schemas.openxmlformats.org/officeDocument/2006/relationships/hyperlink" Target="https://podminky.urs.cz/item/CS_URS_2021_02/358315114" TargetMode="External" /><Relationship Id="rId90" Type="http://schemas.openxmlformats.org/officeDocument/2006/relationships/hyperlink" Target="https://podminky.urs.cz/item/CS_URS_2021_02/360318112" TargetMode="External" /><Relationship Id="rId91" Type="http://schemas.openxmlformats.org/officeDocument/2006/relationships/hyperlink" Target="https://podminky.urs.cz/item/CS_URS_2021_02/360351111" TargetMode="External" /><Relationship Id="rId92" Type="http://schemas.openxmlformats.org/officeDocument/2006/relationships/hyperlink" Target="https://podminky.urs.cz/item/CS_URS_2021_02/360352111" TargetMode="External" /><Relationship Id="rId93" Type="http://schemas.openxmlformats.org/officeDocument/2006/relationships/hyperlink" Target="https://podminky.urs.cz/item/CS_URS_2021_02/360366111" TargetMode="External" /><Relationship Id="rId94" Type="http://schemas.openxmlformats.org/officeDocument/2006/relationships/hyperlink" Target="https://podminky.urs.cz/item/CS_URS_2021_02/411351021" TargetMode="External" /><Relationship Id="rId95" Type="http://schemas.openxmlformats.org/officeDocument/2006/relationships/hyperlink" Target="https://podminky.urs.cz/item/CS_URS_2021_02/411351022" TargetMode="External" /><Relationship Id="rId96" Type="http://schemas.openxmlformats.org/officeDocument/2006/relationships/hyperlink" Target="https://podminky.urs.cz/item/CS_URS_2021_02/451541111" TargetMode="External" /><Relationship Id="rId97" Type="http://schemas.openxmlformats.org/officeDocument/2006/relationships/hyperlink" Target="https://podminky.urs.cz/item/CS_URS_2021_02/452112111" TargetMode="External" /><Relationship Id="rId98" Type="http://schemas.openxmlformats.org/officeDocument/2006/relationships/hyperlink" Target="https://podminky.urs.cz/item/CS_URS_2021_02/59224176" TargetMode="External" /><Relationship Id="rId99" Type="http://schemas.openxmlformats.org/officeDocument/2006/relationships/hyperlink" Target="https://podminky.urs.cz/item/CS_URS_2021_02/59224187" TargetMode="External" /><Relationship Id="rId100" Type="http://schemas.openxmlformats.org/officeDocument/2006/relationships/hyperlink" Target="https://podminky.urs.cz/item/CS_URS_2021_02/452181110" TargetMode="External" /><Relationship Id="rId101" Type="http://schemas.openxmlformats.org/officeDocument/2006/relationships/hyperlink" Target="https://podminky.urs.cz/item/CS_URS_2021_02/452233111" TargetMode="External" /><Relationship Id="rId102" Type="http://schemas.openxmlformats.org/officeDocument/2006/relationships/hyperlink" Target="https://podminky.urs.cz/item/CS_URS_2021_02/452311131" TargetMode="External" /><Relationship Id="rId103" Type="http://schemas.openxmlformats.org/officeDocument/2006/relationships/hyperlink" Target="https://podminky.urs.cz/item/CS_URS_2021_02/452311192" TargetMode="External" /><Relationship Id="rId104" Type="http://schemas.openxmlformats.org/officeDocument/2006/relationships/hyperlink" Target="https://podminky.urs.cz/item/CS_URS_2021_02/452312141" TargetMode="External" /><Relationship Id="rId105" Type="http://schemas.openxmlformats.org/officeDocument/2006/relationships/hyperlink" Target="https://podminky.urs.cz/item/CS_URS_2021_02/452312192" TargetMode="External" /><Relationship Id="rId106" Type="http://schemas.openxmlformats.org/officeDocument/2006/relationships/hyperlink" Target="https://podminky.urs.cz/item/CS_URS_2021_02/524637111" TargetMode="External" /><Relationship Id="rId107" Type="http://schemas.openxmlformats.org/officeDocument/2006/relationships/hyperlink" Target="https://podminky.urs.cz/item/CS_URS_2021_02/564831111" TargetMode="External" /><Relationship Id="rId108" Type="http://schemas.openxmlformats.org/officeDocument/2006/relationships/hyperlink" Target="https://podminky.urs.cz/item/CS_URS_2021_02/564851111" TargetMode="External" /><Relationship Id="rId109" Type="http://schemas.openxmlformats.org/officeDocument/2006/relationships/hyperlink" Target="https://podminky.urs.cz/item/CS_URS_2021_02/564851111" TargetMode="External" /><Relationship Id="rId110" Type="http://schemas.openxmlformats.org/officeDocument/2006/relationships/hyperlink" Target="https://podminky.urs.cz/item/CS_URS_2021_02/565176111" TargetMode="External" /><Relationship Id="rId111" Type="http://schemas.openxmlformats.org/officeDocument/2006/relationships/hyperlink" Target="https://podminky.urs.cz/item/CS_URS_2021_02/567142115" TargetMode="External" /><Relationship Id="rId112" Type="http://schemas.openxmlformats.org/officeDocument/2006/relationships/hyperlink" Target="https://podminky.urs.cz/item/CS_URS_2021_02/573191111" TargetMode="External" /><Relationship Id="rId113" Type="http://schemas.openxmlformats.org/officeDocument/2006/relationships/hyperlink" Target="https://podminky.urs.cz/item/CS_URS_2021_02/573231106" TargetMode="External" /><Relationship Id="rId114" Type="http://schemas.openxmlformats.org/officeDocument/2006/relationships/hyperlink" Target="https://podminky.urs.cz/item/CS_URS_2021_02/577144211" TargetMode="External" /><Relationship Id="rId115" Type="http://schemas.openxmlformats.org/officeDocument/2006/relationships/hyperlink" Target="https://podminky.urs.cz/item/CS_URS_2021_02/577145122" TargetMode="External" /><Relationship Id="rId116" Type="http://schemas.openxmlformats.org/officeDocument/2006/relationships/hyperlink" Target="https://podminky.urs.cz/item/CS_URS_2021_02/596211110" TargetMode="External" /><Relationship Id="rId117" Type="http://schemas.openxmlformats.org/officeDocument/2006/relationships/hyperlink" Target="https://podminky.urs.cz/item/CS_URS_2021_02/596811120" TargetMode="External" /><Relationship Id="rId118" Type="http://schemas.openxmlformats.org/officeDocument/2006/relationships/hyperlink" Target="https://podminky.urs.cz/item/CS_URS_2021_02/617633112" TargetMode="External" /><Relationship Id="rId119" Type="http://schemas.openxmlformats.org/officeDocument/2006/relationships/hyperlink" Target="https://podminky.urs.cz/item/CS_URS_2021_02/631311114" TargetMode="External" /><Relationship Id="rId120" Type="http://schemas.openxmlformats.org/officeDocument/2006/relationships/hyperlink" Target="https://podminky.urs.cz/item/CS_URS_2021_02/822522112" TargetMode="External" /><Relationship Id="rId121" Type="http://schemas.openxmlformats.org/officeDocument/2006/relationships/hyperlink" Target="https://podminky.urs.cz/item/CS_URS_2021_02/59222138" TargetMode="External" /><Relationship Id="rId122" Type="http://schemas.openxmlformats.org/officeDocument/2006/relationships/hyperlink" Target="https://podminky.urs.cz/item/CS_URS_2021_02/831422121" TargetMode="External" /><Relationship Id="rId123" Type="http://schemas.openxmlformats.org/officeDocument/2006/relationships/hyperlink" Target="https://podminky.urs.cz/item/CS_URS_2021_02/59710709" TargetMode="External" /><Relationship Id="rId124" Type="http://schemas.openxmlformats.org/officeDocument/2006/relationships/hyperlink" Target="https://podminky.urs.cz/item/CS_URS_2021_02/831422193" TargetMode="External" /><Relationship Id="rId125" Type="http://schemas.openxmlformats.org/officeDocument/2006/relationships/hyperlink" Target="https://podminky.urs.cz/item/CS_URS_2021_02/871440410" TargetMode="External" /><Relationship Id="rId126" Type="http://schemas.openxmlformats.org/officeDocument/2006/relationships/hyperlink" Target="https://podminky.urs.cz/item/CS_URS_2021_02/28617049" TargetMode="External" /><Relationship Id="rId127" Type="http://schemas.openxmlformats.org/officeDocument/2006/relationships/hyperlink" Target="https://podminky.urs.cz/item/CS_URS_2021_02/890331851" TargetMode="External" /><Relationship Id="rId128" Type="http://schemas.openxmlformats.org/officeDocument/2006/relationships/hyperlink" Target="https://podminky.urs.cz/item/CS_URS_2021_02/894201261" TargetMode="External" /><Relationship Id="rId129" Type="http://schemas.openxmlformats.org/officeDocument/2006/relationships/hyperlink" Target="https://podminky.urs.cz/item/CS_URS_2021_02/894204261" TargetMode="External" /><Relationship Id="rId130" Type="http://schemas.openxmlformats.org/officeDocument/2006/relationships/hyperlink" Target="https://podminky.urs.cz/item/CS_URS_2021_02/894302162" TargetMode="External" /><Relationship Id="rId131" Type="http://schemas.openxmlformats.org/officeDocument/2006/relationships/hyperlink" Target="https://podminky.urs.cz/item/CS_URS_2021_02/894302262" TargetMode="External" /><Relationship Id="rId132" Type="http://schemas.openxmlformats.org/officeDocument/2006/relationships/hyperlink" Target="https://podminky.urs.cz/item/CS_URS_2021_02/894411311" TargetMode="External" /><Relationship Id="rId133" Type="http://schemas.openxmlformats.org/officeDocument/2006/relationships/hyperlink" Target="https://podminky.urs.cz/item/CS_URS_2021_02/59224160" TargetMode="External" /><Relationship Id="rId134" Type="http://schemas.openxmlformats.org/officeDocument/2006/relationships/hyperlink" Target="https://podminky.urs.cz/item/CS_URS_2021_02/59224162" TargetMode="External" /><Relationship Id="rId135" Type="http://schemas.openxmlformats.org/officeDocument/2006/relationships/hyperlink" Target="https://podminky.urs.cz/item/CS_URS_2021_02/59224348" TargetMode="External" /><Relationship Id="rId136" Type="http://schemas.openxmlformats.org/officeDocument/2006/relationships/hyperlink" Target="https://podminky.urs.cz/item/CS_URS_2021_02/894412411" TargetMode="External" /><Relationship Id="rId137" Type="http://schemas.openxmlformats.org/officeDocument/2006/relationships/hyperlink" Target="https://podminky.urs.cz/item/CS_URS_2021_02/59224312" TargetMode="External" /><Relationship Id="rId138" Type="http://schemas.openxmlformats.org/officeDocument/2006/relationships/hyperlink" Target="https://podminky.urs.cz/item/CS_URS_2021_02/894502101" TargetMode="External" /><Relationship Id="rId139" Type="http://schemas.openxmlformats.org/officeDocument/2006/relationships/hyperlink" Target="https://podminky.urs.cz/item/CS_URS_2021_02/894502501" TargetMode="External" /><Relationship Id="rId140" Type="http://schemas.openxmlformats.org/officeDocument/2006/relationships/hyperlink" Target="https://podminky.urs.cz/item/CS_URS_2021_02/894608112" TargetMode="External" /><Relationship Id="rId141" Type="http://schemas.openxmlformats.org/officeDocument/2006/relationships/hyperlink" Target="https://podminky.urs.cz/item/CS_URS_2021_02/894608211" TargetMode="External" /><Relationship Id="rId142" Type="http://schemas.openxmlformats.org/officeDocument/2006/relationships/hyperlink" Target="https://podminky.urs.cz/item/CS_URS_2021_02/899103211" TargetMode="External" /><Relationship Id="rId143" Type="http://schemas.openxmlformats.org/officeDocument/2006/relationships/hyperlink" Target="https://podminky.urs.cz/item/CS_URS_2021_02/899104112" TargetMode="External" /><Relationship Id="rId144" Type="http://schemas.openxmlformats.org/officeDocument/2006/relationships/hyperlink" Target="https://podminky.urs.cz/item/CS_URS_2021_02/28661935" TargetMode="External" /><Relationship Id="rId145" Type="http://schemas.openxmlformats.org/officeDocument/2006/relationships/hyperlink" Target="https://podminky.urs.cz/item/CS_URS_2021_02/899501221" TargetMode="External" /><Relationship Id="rId146" Type="http://schemas.openxmlformats.org/officeDocument/2006/relationships/hyperlink" Target="https://podminky.urs.cz/item/CS_URS_2021_02/899503112" TargetMode="External" /><Relationship Id="rId147" Type="http://schemas.openxmlformats.org/officeDocument/2006/relationships/hyperlink" Target="https://podminky.urs.cz/item/CS_URS_2021_02/899911111" TargetMode="External" /><Relationship Id="rId148" Type="http://schemas.openxmlformats.org/officeDocument/2006/relationships/hyperlink" Target="https://podminky.urs.cz/item/CS_URS_2021_02/919732211" TargetMode="External" /><Relationship Id="rId149" Type="http://schemas.openxmlformats.org/officeDocument/2006/relationships/hyperlink" Target="https://podminky.urs.cz/item/CS_URS_2021_02/919735113" TargetMode="External" /><Relationship Id="rId150" Type="http://schemas.openxmlformats.org/officeDocument/2006/relationships/hyperlink" Target="https://podminky.urs.cz/item/CS_URS_2021_02/939941111" TargetMode="External" /><Relationship Id="rId151" Type="http://schemas.openxmlformats.org/officeDocument/2006/relationships/hyperlink" Target="https://podminky.urs.cz/item/CS_URS_2021_02/939941112" TargetMode="External" /><Relationship Id="rId152" Type="http://schemas.openxmlformats.org/officeDocument/2006/relationships/hyperlink" Target="https://podminky.urs.cz/item/CS_URS_2021_02/953334121" TargetMode="External" /><Relationship Id="rId153" Type="http://schemas.openxmlformats.org/officeDocument/2006/relationships/hyperlink" Target="https://podminky.urs.cz/item/CS_URS_2021_02/979054441" TargetMode="External" /><Relationship Id="rId154" Type="http://schemas.openxmlformats.org/officeDocument/2006/relationships/hyperlink" Target="https://podminky.urs.cz/item/CS_URS_2021_02/979054451" TargetMode="External" /><Relationship Id="rId155" Type="http://schemas.openxmlformats.org/officeDocument/2006/relationships/hyperlink" Target="https://podminky.urs.cz/item/CS_URS_2021_02/985564113" TargetMode="External" /><Relationship Id="rId156" Type="http://schemas.openxmlformats.org/officeDocument/2006/relationships/hyperlink" Target="https://podminky.urs.cz/item/CS_URS_2021_02/985564911" TargetMode="External" /><Relationship Id="rId157" Type="http://schemas.openxmlformats.org/officeDocument/2006/relationships/hyperlink" Target="https://podminky.urs.cz/item/CS_URS_2021_02/997013501" TargetMode="External" /><Relationship Id="rId158" Type="http://schemas.openxmlformats.org/officeDocument/2006/relationships/hyperlink" Target="https://podminky.urs.cz/item/CS_URS_2021_02/997013509" TargetMode="External" /><Relationship Id="rId159" Type="http://schemas.openxmlformats.org/officeDocument/2006/relationships/hyperlink" Target="https://podminky.urs.cz/item/CS_URS_2021_02/997013601" TargetMode="External" /><Relationship Id="rId160" Type="http://schemas.openxmlformats.org/officeDocument/2006/relationships/hyperlink" Target="https://podminky.urs.cz/item/CS_URS_2021_02/997013602" TargetMode="External" /><Relationship Id="rId161" Type="http://schemas.openxmlformats.org/officeDocument/2006/relationships/hyperlink" Target="https://podminky.urs.cz/item/CS_URS_2021_02/997221551" TargetMode="External" /><Relationship Id="rId162" Type="http://schemas.openxmlformats.org/officeDocument/2006/relationships/hyperlink" Target="https://podminky.urs.cz/item/CS_URS_2021_02/997221559" TargetMode="External" /><Relationship Id="rId163" Type="http://schemas.openxmlformats.org/officeDocument/2006/relationships/hyperlink" Target="https://podminky.urs.cz/item/CS_URS_2021_02/997221861" TargetMode="External" /><Relationship Id="rId164" Type="http://schemas.openxmlformats.org/officeDocument/2006/relationships/hyperlink" Target="https://podminky.urs.cz/item/CS_URS_2021_02/997221873" TargetMode="External" /><Relationship Id="rId165" Type="http://schemas.openxmlformats.org/officeDocument/2006/relationships/hyperlink" Target="https://podminky.urs.cz/item/CS_URS_2021_02/997221875" TargetMode="External" /><Relationship Id="rId166" Type="http://schemas.openxmlformats.org/officeDocument/2006/relationships/hyperlink" Target="https://podminky.urs.cz/item/CS_URS_2021_02/998252111" TargetMode="External" /><Relationship Id="rId167" Type="http://schemas.openxmlformats.org/officeDocument/2006/relationships/hyperlink" Target="https://podminky.urs.cz/item/CS_URS_2021_02/711511102" TargetMode="External" /><Relationship Id="rId168" Type="http://schemas.openxmlformats.org/officeDocument/2006/relationships/hyperlink" Target="https://podminky.urs.cz/item/CS_URS_2021_02/11163152" TargetMode="External" /><Relationship Id="rId169" Type="http://schemas.openxmlformats.org/officeDocument/2006/relationships/hyperlink" Target="https://podminky.urs.cz/item/CS_URS_2021_02/711541164" TargetMode="External" /><Relationship Id="rId170" Type="http://schemas.openxmlformats.org/officeDocument/2006/relationships/hyperlink" Target="https://podminky.urs.cz/item/CS_URS_2021_02/62832001" TargetMode="External" /><Relationship Id="rId171" Type="http://schemas.openxmlformats.org/officeDocument/2006/relationships/hyperlink" Target="https://podminky.urs.cz/item/CS_URS_2021_02/998711101" TargetMode="External" /><Relationship Id="rId17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7162" TargetMode="External" /><Relationship Id="rId2" Type="http://schemas.openxmlformats.org/officeDocument/2006/relationships/hyperlink" Target="https://podminky.urs.cz/item/CS_URS_2021_02/113107183" TargetMode="External" /><Relationship Id="rId3" Type="http://schemas.openxmlformats.org/officeDocument/2006/relationships/hyperlink" Target="https://podminky.urs.cz/item/CS_URS_2021_02/115001105" TargetMode="External" /><Relationship Id="rId4" Type="http://schemas.openxmlformats.org/officeDocument/2006/relationships/hyperlink" Target="https://podminky.urs.cz/item/CS_URS_2021_02/115101201" TargetMode="External" /><Relationship Id="rId5" Type="http://schemas.openxmlformats.org/officeDocument/2006/relationships/hyperlink" Target="https://podminky.urs.cz/item/CS_URS_2021_02/119001401" TargetMode="External" /><Relationship Id="rId6" Type="http://schemas.openxmlformats.org/officeDocument/2006/relationships/hyperlink" Target="https://podminky.urs.cz/item/CS_URS_2021_02/119001402" TargetMode="External" /><Relationship Id="rId7" Type="http://schemas.openxmlformats.org/officeDocument/2006/relationships/hyperlink" Target="https://podminky.urs.cz/item/CS_URS_2021_02/119001406" TargetMode="External" /><Relationship Id="rId8" Type="http://schemas.openxmlformats.org/officeDocument/2006/relationships/hyperlink" Target="https://podminky.urs.cz/item/CS_URS_2021_02/119001421" TargetMode="External" /><Relationship Id="rId9" Type="http://schemas.openxmlformats.org/officeDocument/2006/relationships/hyperlink" Target="https://podminky.urs.cz/item/CS_URS_2021_02/132212211" TargetMode="External" /><Relationship Id="rId10" Type="http://schemas.openxmlformats.org/officeDocument/2006/relationships/hyperlink" Target="https://podminky.urs.cz/item/CS_URS_2021_02/132212212" TargetMode="External" /><Relationship Id="rId11" Type="http://schemas.openxmlformats.org/officeDocument/2006/relationships/hyperlink" Target="https://podminky.urs.cz/item/CS_URS_2021_02/132254206" TargetMode="External" /><Relationship Id="rId12" Type="http://schemas.openxmlformats.org/officeDocument/2006/relationships/hyperlink" Target="https://podminky.urs.cz/item/CS_URS_2021_02/132312211" TargetMode="External" /><Relationship Id="rId13" Type="http://schemas.openxmlformats.org/officeDocument/2006/relationships/hyperlink" Target="https://podminky.urs.cz/item/CS_URS_2021_02/132312212" TargetMode="External" /><Relationship Id="rId14" Type="http://schemas.openxmlformats.org/officeDocument/2006/relationships/hyperlink" Target="https://podminky.urs.cz/item/CS_URS_2021_02/132354206" TargetMode="External" /><Relationship Id="rId15" Type="http://schemas.openxmlformats.org/officeDocument/2006/relationships/hyperlink" Target="https://podminky.urs.cz/item/CS_URS_2021_02/132412211" TargetMode="External" /><Relationship Id="rId16" Type="http://schemas.openxmlformats.org/officeDocument/2006/relationships/hyperlink" Target="https://podminky.urs.cz/item/CS_URS_2021_02/132412212" TargetMode="External" /><Relationship Id="rId17" Type="http://schemas.openxmlformats.org/officeDocument/2006/relationships/hyperlink" Target="https://podminky.urs.cz/item/CS_URS_2021_02/132454206" TargetMode="External" /><Relationship Id="rId18" Type="http://schemas.openxmlformats.org/officeDocument/2006/relationships/hyperlink" Target="https://podminky.urs.cz/item/CS_URS_2021_02/133212011" TargetMode="External" /><Relationship Id="rId19" Type="http://schemas.openxmlformats.org/officeDocument/2006/relationships/hyperlink" Target="https://podminky.urs.cz/item/CS_URS_2021_02/133254103" TargetMode="External" /><Relationship Id="rId20" Type="http://schemas.openxmlformats.org/officeDocument/2006/relationships/hyperlink" Target="https://podminky.urs.cz/item/CS_URS_2021_02/133312011" TargetMode="External" /><Relationship Id="rId21" Type="http://schemas.openxmlformats.org/officeDocument/2006/relationships/hyperlink" Target="https://podminky.urs.cz/item/CS_URS_2021_02/133354103" TargetMode="External" /><Relationship Id="rId22" Type="http://schemas.openxmlformats.org/officeDocument/2006/relationships/hyperlink" Target="https://podminky.urs.cz/item/CS_URS_2021_02/133412011" TargetMode="External" /><Relationship Id="rId23" Type="http://schemas.openxmlformats.org/officeDocument/2006/relationships/hyperlink" Target="https://podminky.urs.cz/item/CS_URS_2021_02/133454103" TargetMode="External" /><Relationship Id="rId24" Type="http://schemas.openxmlformats.org/officeDocument/2006/relationships/hyperlink" Target="https://podminky.urs.cz/item/CS_URS_2021_02/139001101" TargetMode="External" /><Relationship Id="rId25" Type="http://schemas.openxmlformats.org/officeDocument/2006/relationships/hyperlink" Target="https://podminky.urs.cz/item/CS_URS_2021_02/151201103" TargetMode="External" /><Relationship Id="rId26" Type="http://schemas.openxmlformats.org/officeDocument/2006/relationships/hyperlink" Target="https://podminky.urs.cz/item/CS_URS_2021_02/151201113" TargetMode="External" /><Relationship Id="rId27" Type="http://schemas.openxmlformats.org/officeDocument/2006/relationships/hyperlink" Target="https://podminky.urs.cz/item/CS_URS_2021_02/151201202" TargetMode="External" /><Relationship Id="rId28" Type="http://schemas.openxmlformats.org/officeDocument/2006/relationships/hyperlink" Target="https://podminky.urs.cz/item/CS_URS_2021_02/151201212" TargetMode="External" /><Relationship Id="rId29" Type="http://schemas.openxmlformats.org/officeDocument/2006/relationships/hyperlink" Target="https://podminky.urs.cz/item/CS_URS_2021_02/151201302" TargetMode="External" /><Relationship Id="rId30" Type="http://schemas.openxmlformats.org/officeDocument/2006/relationships/hyperlink" Target="https://podminky.urs.cz/item/CS_URS_2021_02/151201312" TargetMode="External" /><Relationship Id="rId31" Type="http://schemas.openxmlformats.org/officeDocument/2006/relationships/hyperlink" Target="https://podminky.urs.cz/item/CS_URS_2021_02/151301202" TargetMode="External" /><Relationship Id="rId32" Type="http://schemas.openxmlformats.org/officeDocument/2006/relationships/hyperlink" Target="https://podminky.urs.cz/item/CS_URS_2021_02/151301212" TargetMode="External" /><Relationship Id="rId33" Type="http://schemas.openxmlformats.org/officeDocument/2006/relationships/hyperlink" Target="https://podminky.urs.cz/item/CS_URS_2021_02/151301302" TargetMode="External" /><Relationship Id="rId34" Type="http://schemas.openxmlformats.org/officeDocument/2006/relationships/hyperlink" Target="https://podminky.urs.cz/item/CS_URS_2021_02/151301312" TargetMode="External" /><Relationship Id="rId35" Type="http://schemas.openxmlformats.org/officeDocument/2006/relationships/hyperlink" Target="https://podminky.urs.cz/item/CS_URS_2021_02/151811142" TargetMode="External" /><Relationship Id="rId36" Type="http://schemas.openxmlformats.org/officeDocument/2006/relationships/hyperlink" Target="https://podminky.urs.cz/item/CS_URS_2021_02/151811242" TargetMode="External" /><Relationship Id="rId37" Type="http://schemas.openxmlformats.org/officeDocument/2006/relationships/hyperlink" Target="https://podminky.urs.cz/item/CS_URS_2021_02/161151103" TargetMode="External" /><Relationship Id="rId38" Type="http://schemas.openxmlformats.org/officeDocument/2006/relationships/hyperlink" Target="https://podminky.urs.cz/item/CS_URS_2021_02/161151113" TargetMode="External" /><Relationship Id="rId39" Type="http://schemas.openxmlformats.org/officeDocument/2006/relationships/hyperlink" Target="https://podminky.urs.cz/item/CS_URS_2021_02/162351103" TargetMode="External" /><Relationship Id="rId40" Type="http://schemas.openxmlformats.org/officeDocument/2006/relationships/hyperlink" Target="https://podminky.urs.cz/item/CS_URS_2021_02/162751117" TargetMode="External" /><Relationship Id="rId41" Type="http://schemas.openxmlformats.org/officeDocument/2006/relationships/hyperlink" Target="https://podminky.urs.cz/item/CS_URS_2021_02/162751137" TargetMode="External" /><Relationship Id="rId42" Type="http://schemas.openxmlformats.org/officeDocument/2006/relationships/hyperlink" Target="https://podminky.urs.cz/item/CS_URS_2021_02/167151111" TargetMode="External" /><Relationship Id="rId43" Type="http://schemas.openxmlformats.org/officeDocument/2006/relationships/hyperlink" Target="https://podminky.urs.cz/item/CS_URS_2021_02/171201221" TargetMode="External" /><Relationship Id="rId44" Type="http://schemas.openxmlformats.org/officeDocument/2006/relationships/hyperlink" Target="https://podminky.urs.cz/item/CS_URS_2021_02/174151101" TargetMode="External" /><Relationship Id="rId45" Type="http://schemas.openxmlformats.org/officeDocument/2006/relationships/hyperlink" Target="https://podminky.urs.cz/item/CS_URS_2021_02/58981108" TargetMode="External" /><Relationship Id="rId46" Type="http://schemas.openxmlformats.org/officeDocument/2006/relationships/hyperlink" Target="https://podminky.urs.cz/item/CS_URS_2021_02/175151101" TargetMode="External" /><Relationship Id="rId47" Type="http://schemas.openxmlformats.org/officeDocument/2006/relationships/hyperlink" Target="https://podminky.urs.cz/item/CS_URS_2021_02/58337303" TargetMode="External" /><Relationship Id="rId48" Type="http://schemas.openxmlformats.org/officeDocument/2006/relationships/hyperlink" Target="https://podminky.urs.cz/item/CS_URS_2021_02/58981100" TargetMode="External" /><Relationship Id="rId49" Type="http://schemas.openxmlformats.org/officeDocument/2006/relationships/hyperlink" Target="https://podminky.urs.cz/item/CS_URS_2021_02/181951112" TargetMode="External" /><Relationship Id="rId50" Type="http://schemas.openxmlformats.org/officeDocument/2006/relationships/hyperlink" Target="https://podminky.urs.cz/item/CS_URS_2021_02/212752101" TargetMode="External" /><Relationship Id="rId51" Type="http://schemas.openxmlformats.org/officeDocument/2006/relationships/hyperlink" Target="https://podminky.urs.cz/item/CS_URS_2021_02/292111111" TargetMode="External" /><Relationship Id="rId52" Type="http://schemas.openxmlformats.org/officeDocument/2006/relationships/hyperlink" Target="https://podminky.urs.cz/item/CS_URS_2021_02/13010718" TargetMode="External" /><Relationship Id="rId53" Type="http://schemas.openxmlformats.org/officeDocument/2006/relationships/hyperlink" Target="https://podminky.urs.cz/item/CS_URS_2021_02/13010720" TargetMode="External" /><Relationship Id="rId54" Type="http://schemas.openxmlformats.org/officeDocument/2006/relationships/hyperlink" Target="https://podminky.urs.cz/item/CS_URS_2021_02/13010722" TargetMode="External" /><Relationship Id="rId55" Type="http://schemas.openxmlformats.org/officeDocument/2006/relationships/hyperlink" Target="https://podminky.urs.cz/item/CS_URS_2021_02/13011020" TargetMode="External" /><Relationship Id="rId56" Type="http://schemas.openxmlformats.org/officeDocument/2006/relationships/hyperlink" Target="https://podminky.urs.cz/item/CS_URS_2021_02/13011022" TargetMode="External" /><Relationship Id="rId57" Type="http://schemas.openxmlformats.org/officeDocument/2006/relationships/hyperlink" Target="https://podminky.urs.cz/item/CS_URS_2021_02/292111112" TargetMode="External" /><Relationship Id="rId58" Type="http://schemas.openxmlformats.org/officeDocument/2006/relationships/hyperlink" Target="https://podminky.urs.cz/item/CS_URS_2021_02/358235114" TargetMode="External" /><Relationship Id="rId59" Type="http://schemas.openxmlformats.org/officeDocument/2006/relationships/hyperlink" Target="https://podminky.urs.cz/item/CS_URS_2021_02/451541111" TargetMode="External" /><Relationship Id="rId60" Type="http://schemas.openxmlformats.org/officeDocument/2006/relationships/hyperlink" Target="https://podminky.urs.cz/item/CS_URS_2021_02/451573111" TargetMode="External" /><Relationship Id="rId61" Type="http://schemas.openxmlformats.org/officeDocument/2006/relationships/hyperlink" Target="https://podminky.urs.cz/item/CS_URS_2021_02/452112111" TargetMode="External" /><Relationship Id="rId62" Type="http://schemas.openxmlformats.org/officeDocument/2006/relationships/hyperlink" Target="https://podminky.urs.cz/item/CS_URS_2021_02/59224184" TargetMode="External" /><Relationship Id="rId63" Type="http://schemas.openxmlformats.org/officeDocument/2006/relationships/hyperlink" Target="https://podminky.urs.cz/item/CS_URS_2021_02/59224185" TargetMode="External" /><Relationship Id="rId64" Type="http://schemas.openxmlformats.org/officeDocument/2006/relationships/hyperlink" Target="https://podminky.urs.cz/item/CS_URS_2021_02/59224176" TargetMode="External" /><Relationship Id="rId65" Type="http://schemas.openxmlformats.org/officeDocument/2006/relationships/hyperlink" Target="https://podminky.urs.cz/item/CS_URS_2021_02/59224187" TargetMode="External" /><Relationship Id="rId66" Type="http://schemas.openxmlformats.org/officeDocument/2006/relationships/hyperlink" Target="https://podminky.urs.cz/item/CS_URS_2021_02/452233111" TargetMode="External" /><Relationship Id="rId67" Type="http://schemas.openxmlformats.org/officeDocument/2006/relationships/hyperlink" Target="https://podminky.urs.cz/item/CS_URS_2021_02/452311131" TargetMode="External" /><Relationship Id="rId68" Type="http://schemas.openxmlformats.org/officeDocument/2006/relationships/hyperlink" Target="https://podminky.urs.cz/item/CS_URS_2021_02/564951313" TargetMode="External" /><Relationship Id="rId69" Type="http://schemas.openxmlformats.org/officeDocument/2006/relationships/hyperlink" Target="https://podminky.urs.cz/item/CS_URS_2021_02/564961315" TargetMode="External" /><Relationship Id="rId70" Type="http://schemas.openxmlformats.org/officeDocument/2006/relationships/hyperlink" Target="https://podminky.urs.cz/item/CS_URS_2021_02/565175101" TargetMode="External" /><Relationship Id="rId71" Type="http://schemas.openxmlformats.org/officeDocument/2006/relationships/hyperlink" Target="https://podminky.urs.cz/item/CS_URS_2021_02/577144211" TargetMode="External" /><Relationship Id="rId72" Type="http://schemas.openxmlformats.org/officeDocument/2006/relationships/hyperlink" Target="https://podminky.urs.cz/item/CS_URS_2021_02/617633112" TargetMode="External" /><Relationship Id="rId73" Type="http://schemas.openxmlformats.org/officeDocument/2006/relationships/hyperlink" Target="https://podminky.urs.cz/item/CS_URS_2021_02/631311114" TargetMode="External" /><Relationship Id="rId74" Type="http://schemas.openxmlformats.org/officeDocument/2006/relationships/hyperlink" Target="https://podminky.urs.cz/item/CS_URS_2021_02/810521811" TargetMode="External" /><Relationship Id="rId75" Type="http://schemas.openxmlformats.org/officeDocument/2006/relationships/hyperlink" Target="https://podminky.urs.cz/item/CS_URS_2021_02/822522112" TargetMode="External" /><Relationship Id="rId76" Type="http://schemas.openxmlformats.org/officeDocument/2006/relationships/hyperlink" Target="https://podminky.urs.cz/item/CS_URS_2021_02/59222138" TargetMode="External" /><Relationship Id="rId77" Type="http://schemas.openxmlformats.org/officeDocument/2006/relationships/hyperlink" Target="https://podminky.urs.cz/item/CS_URS_2021_02/850361811" TargetMode="External" /><Relationship Id="rId78" Type="http://schemas.openxmlformats.org/officeDocument/2006/relationships/hyperlink" Target="https://podminky.urs.cz/item/CS_URS_2021_02/871390320" TargetMode="External" /><Relationship Id="rId79" Type="http://schemas.openxmlformats.org/officeDocument/2006/relationships/hyperlink" Target="https://podminky.urs.cz/item/CS_URS_2021_02/28617041" TargetMode="External" /><Relationship Id="rId80" Type="http://schemas.openxmlformats.org/officeDocument/2006/relationships/hyperlink" Target="https://podminky.urs.cz/item/CS_URS_2021_02/871440410" TargetMode="External" /><Relationship Id="rId81" Type="http://schemas.openxmlformats.org/officeDocument/2006/relationships/hyperlink" Target="https://podminky.urs.cz/item/CS_URS_2021_02/28617049" TargetMode="External" /><Relationship Id="rId82" Type="http://schemas.openxmlformats.org/officeDocument/2006/relationships/hyperlink" Target="https://podminky.urs.cz/item/CS_URS_2021_02/890331851" TargetMode="External" /><Relationship Id="rId83" Type="http://schemas.openxmlformats.org/officeDocument/2006/relationships/hyperlink" Target="https://podminky.urs.cz/item/CS_URS_2021_02/894204261" TargetMode="External" /><Relationship Id="rId84" Type="http://schemas.openxmlformats.org/officeDocument/2006/relationships/hyperlink" Target="https://podminky.urs.cz/item/CS_URS_2021_02/894302162" TargetMode="External" /><Relationship Id="rId85" Type="http://schemas.openxmlformats.org/officeDocument/2006/relationships/hyperlink" Target="https://podminky.urs.cz/item/CS_URS_2021_02/894302262" TargetMode="External" /><Relationship Id="rId86" Type="http://schemas.openxmlformats.org/officeDocument/2006/relationships/hyperlink" Target="https://podminky.urs.cz/item/CS_URS_2021_02/894411311" TargetMode="External" /><Relationship Id="rId87" Type="http://schemas.openxmlformats.org/officeDocument/2006/relationships/hyperlink" Target="https://podminky.urs.cz/item/CS_URS_2021_02/59224160" TargetMode="External" /><Relationship Id="rId88" Type="http://schemas.openxmlformats.org/officeDocument/2006/relationships/hyperlink" Target="https://podminky.urs.cz/item/CS_URS_2021_02/59224161" TargetMode="External" /><Relationship Id="rId89" Type="http://schemas.openxmlformats.org/officeDocument/2006/relationships/hyperlink" Target="https://podminky.urs.cz/item/CS_URS_2021_02/59224162" TargetMode="External" /><Relationship Id="rId90" Type="http://schemas.openxmlformats.org/officeDocument/2006/relationships/hyperlink" Target="https://podminky.urs.cz/item/CS_URS_2021_02/59224348" TargetMode="External" /><Relationship Id="rId91" Type="http://schemas.openxmlformats.org/officeDocument/2006/relationships/hyperlink" Target="https://podminky.urs.cz/item/CS_URS_2021_02/894412411" TargetMode="External" /><Relationship Id="rId92" Type="http://schemas.openxmlformats.org/officeDocument/2006/relationships/hyperlink" Target="https://podminky.urs.cz/item/CS_URS_2021_02/59224312" TargetMode="External" /><Relationship Id="rId93" Type="http://schemas.openxmlformats.org/officeDocument/2006/relationships/hyperlink" Target="https://podminky.urs.cz/item/CS_URS_2021_02/894502501" TargetMode="External" /><Relationship Id="rId94" Type="http://schemas.openxmlformats.org/officeDocument/2006/relationships/hyperlink" Target="https://podminky.urs.cz/item/CS_URS_2021_02/894608112" TargetMode="External" /><Relationship Id="rId95" Type="http://schemas.openxmlformats.org/officeDocument/2006/relationships/hyperlink" Target="https://podminky.urs.cz/item/CS_URS_2021_02/899103211" TargetMode="External" /><Relationship Id="rId96" Type="http://schemas.openxmlformats.org/officeDocument/2006/relationships/hyperlink" Target="https://podminky.urs.cz/item/CS_URS_2021_02/899104112" TargetMode="External" /><Relationship Id="rId97" Type="http://schemas.openxmlformats.org/officeDocument/2006/relationships/hyperlink" Target="https://podminky.urs.cz/item/CS_URS_2021_02/28661935" TargetMode="External" /><Relationship Id="rId98" Type="http://schemas.openxmlformats.org/officeDocument/2006/relationships/hyperlink" Target="https://podminky.urs.cz/item/CS_URS_2021_02/899501221" TargetMode="External" /><Relationship Id="rId99" Type="http://schemas.openxmlformats.org/officeDocument/2006/relationships/hyperlink" Target="https://podminky.urs.cz/item/CS_URS_2021_02/899503112" TargetMode="External" /><Relationship Id="rId100" Type="http://schemas.openxmlformats.org/officeDocument/2006/relationships/hyperlink" Target="https://podminky.urs.cz/item/CS_URS_2021_02/899623141" TargetMode="External" /><Relationship Id="rId101" Type="http://schemas.openxmlformats.org/officeDocument/2006/relationships/hyperlink" Target="https://podminky.urs.cz/item/CS_URS_2021_02/899643111" TargetMode="External" /><Relationship Id="rId102" Type="http://schemas.openxmlformats.org/officeDocument/2006/relationships/hyperlink" Target="https://podminky.urs.cz/item/CS_URS_2021_02/919735113" TargetMode="External" /><Relationship Id="rId103" Type="http://schemas.openxmlformats.org/officeDocument/2006/relationships/hyperlink" Target="https://podminky.urs.cz/item/CS_URS_2021_02/939941112" TargetMode="External" /><Relationship Id="rId104" Type="http://schemas.openxmlformats.org/officeDocument/2006/relationships/hyperlink" Target="https://podminky.urs.cz/item/CS_URS_2021_02/953334121" TargetMode="External" /><Relationship Id="rId105" Type="http://schemas.openxmlformats.org/officeDocument/2006/relationships/hyperlink" Target="https://podminky.urs.cz/item/CS_URS_2021_02/985564113" TargetMode="External" /><Relationship Id="rId106" Type="http://schemas.openxmlformats.org/officeDocument/2006/relationships/hyperlink" Target="https://podminky.urs.cz/item/CS_URS_2021_02/985564911" TargetMode="External" /><Relationship Id="rId107" Type="http://schemas.openxmlformats.org/officeDocument/2006/relationships/hyperlink" Target="https://podminky.urs.cz/item/CS_URS_2021_02/997013501" TargetMode="External" /><Relationship Id="rId108" Type="http://schemas.openxmlformats.org/officeDocument/2006/relationships/hyperlink" Target="https://podminky.urs.cz/item/CS_URS_2021_02/997013509" TargetMode="External" /><Relationship Id="rId109" Type="http://schemas.openxmlformats.org/officeDocument/2006/relationships/hyperlink" Target="https://podminky.urs.cz/item/CS_URS_2021_02/997013602" TargetMode="External" /><Relationship Id="rId110" Type="http://schemas.openxmlformats.org/officeDocument/2006/relationships/hyperlink" Target="https://podminky.urs.cz/item/CS_URS_2021_02/997013603" TargetMode="External" /><Relationship Id="rId111" Type="http://schemas.openxmlformats.org/officeDocument/2006/relationships/hyperlink" Target="https://podminky.urs.cz/item/CS_URS_2021_02/997221551" TargetMode="External" /><Relationship Id="rId112" Type="http://schemas.openxmlformats.org/officeDocument/2006/relationships/hyperlink" Target="https://podminky.urs.cz/item/CS_URS_2021_02/997221559" TargetMode="External" /><Relationship Id="rId113" Type="http://schemas.openxmlformats.org/officeDocument/2006/relationships/hyperlink" Target="https://podminky.urs.cz/item/CS_URS_2021_02/997221873" TargetMode="External" /><Relationship Id="rId114" Type="http://schemas.openxmlformats.org/officeDocument/2006/relationships/hyperlink" Target="https://podminky.urs.cz/item/CS_URS_2021_02/997221875" TargetMode="External" /><Relationship Id="rId115" Type="http://schemas.openxmlformats.org/officeDocument/2006/relationships/hyperlink" Target="https://podminky.urs.cz/item/CS_URS_2021_02/998274101" TargetMode="External" /><Relationship Id="rId116" Type="http://schemas.openxmlformats.org/officeDocument/2006/relationships/hyperlink" Target="https://podminky.urs.cz/item/CS_URS_2021_02/711511102" TargetMode="External" /><Relationship Id="rId117" Type="http://schemas.openxmlformats.org/officeDocument/2006/relationships/hyperlink" Target="https://podminky.urs.cz/item/CS_URS_2021_02/11163152" TargetMode="External" /><Relationship Id="rId118" Type="http://schemas.openxmlformats.org/officeDocument/2006/relationships/hyperlink" Target="https://podminky.urs.cz/item/CS_URS_2021_02/711541164" TargetMode="External" /><Relationship Id="rId119" Type="http://schemas.openxmlformats.org/officeDocument/2006/relationships/hyperlink" Target="https://podminky.urs.cz/item/CS_URS_2021_02/62832001" TargetMode="External" /><Relationship Id="rId120" Type="http://schemas.openxmlformats.org/officeDocument/2006/relationships/hyperlink" Target="https://podminky.urs.cz/item/CS_URS_2021_02/998711101" TargetMode="External" /><Relationship Id="rId121" Type="http://schemas.openxmlformats.org/officeDocument/2006/relationships/hyperlink" Target="https://podminky.urs.cz/item/CS_URS_2021_02/230011123" TargetMode="External" /><Relationship Id="rId122" Type="http://schemas.openxmlformats.org/officeDocument/2006/relationships/hyperlink" Target="https://podminky.urs.cz/item/CS_URS_2021_02/14011112" TargetMode="External" /><Relationship Id="rId123" Type="http://schemas.openxmlformats.org/officeDocument/2006/relationships/hyperlink" Target="https://podminky.urs.cz/item/CS_URS_2021_02/230011185" TargetMode="External" /><Relationship Id="rId124" Type="http://schemas.openxmlformats.org/officeDocument/2006/relationships/hyperlink" Target="https://podminky.urs.cz/item/CS_URS_2021_02/14033244" TargetMode="External" /><Relationship Id="rId125" Type="http://schemas.openxmlformats.org/officeDocument/2006/relationships/hyperlink" Target="https://podminky.urs.cz/item/CS_URS_2021_02/230020440" TargetMode="External" /><Relationship Id="rId126" Type="http://schemas.openxmlformats.org/officeDocument/2006/relationships/hyperlink" Target="https://podminky.urs.cz/item/CS_URS_2021_02/230020560" TargetMode="External" /><Relationship Id="rId127" Type="http://schemas.openxmlformats.org/officeDocument/2006/relationships/hyperlink" Target="https://podminky.urs.cz/item/CS_URS_2021_02/230083122" TargetMode="External" /><Relationship Id="rId128" Type="http://schemas.openxmlformats.org/officeDocument/2006/relationships/hyperlink" Target="https://podminky.urs.cz/item/CS_URS_2021_02/230083158" TargetMode="External" /><Relationship Id="rId12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30001000" TargetMode="External" /><Relationship Id="rId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6061" TargetMode="External" /><Relationship Id="rId2" Type="http://schemas.openxmlformats.org/officeDocument/2006/relationships/hyperlink" Target="https://podminky.urs.cz/item/CS_URS_2021_02/113106123" TargetMode="External" /><Relationship Id="rId3" Type="http://schemas.openxmlformats.org/officeDocument/2006/relationships/hyperlink" Target="https://podminky.urs.cz/item/CS_URS_2021_02/113107224" TargetMode="External" /><Relationship Id="rId4" Type="http://schemas.openxmlformats.org/officeDocument/2006/relationships/hyperlink" Target="https://podminky.urs.cz/item/CS_URS_2021_02/113107322" TargetMode="External" /><Relationship Id="rId5" Type="http://schemas.openxmlformats.org/officeDocument/2006/relationships/hyperlink" Target="https://podminky.urs.cz/item/CS_URS_2021_02/113107324" TargetMode="External" /><Relationship Id="rId6" Type="http://schemas.openxmlformats.org/officeDocument/2006/relationships/hyperlink" Target="https://podminky.urs.cz/item/CS_URS_2021_02/113107325" TargetMode="External" /><Relationship Id="rId7" Type="http://schemas.openxmlformats.org/officeDocument/2006/relationships/hyperlink" Target="https://podminky.urs.cz/item/CS_URS_2021_02/113107243" TargetMode="External" /><Relationship Id="rId8" Type="http://schemas.openxmlformats.org/officeDocument/2006/relationships/hyperlink" Target="https://podminky.urs.cz/item/CS_URS_2021_02/113107343" TargetMode="External" /><Relationship Id="rId9" Type="http://schemas.openxmlformats.org/officeDocument/2006/relationships/hyperlink" Target="https://podminky.urs.cz/item/CS_URS_2021_02/115101202" TargetMode="External" /><Relationship Id="rId10" Type="http://schemas.openxmlformats.org/officeDocument/2006/relationships/hyperlink" Target="https://podminky.urs.cz/item/CS_URS_2021_02/115101302" TargetMode="External" /><Relationship Id="rId11" Type="http://schemas.openxmlformats.org/officeDocument/2006/relationships/hyperlink" Target="https://podminky.urs.cz/item/CS_URS_2021_02/119001401" TargetMode="External" /><Relationship Id="rId12" Type="http://schemas.openxmlformats.org/officeDocument/2006/relationships/hyperlink" Target="https://podminky.urs.cz/item/CS_URS_2021_02/119001402" TargetMode="External" /><Relationship Id="rId13" Type="http://schemas.openxmlformats.org/officeDocument/2006/relationships/hyperlink" Target="https://podminky.urs.cz/item/CS_URS_2021_02/119001406" TargetMode="External" /><Relationship Id="rId14" Type="http://schemas.openxmlformats.org/officeDocument/2006/relationships/hyperlink" Target="https://podminky.urs.cz/item/CS_URS_2021_02/119001411" TargetMode="External" /><Relationship Id="rId15" Type="http://schemas.openxmlformats.org/officeDocument/2006/relationships/hyperlink" Target="https://podminky.urs.cz/item/CS_URS_2021_02/119001421" TargetMode="External" /><Relationship Id="rId16" Type="http://schemas.openxmlformats.org/officeDocument/2006/relationships/hyperlink" Target="https://podminky.urs.cz/item/CS_URS_2021_02/119001422" TargetMode="External" /><Relationship Id="rId17" Type="http://schemas.openxmlformats.org/officeDocument/2006/relationships/hyperlink" Target="https://podminky.urs.cz/item/CS_URS_2021_02/139001101" TargetMode="External" /><Relationship Id="rId18" Type="http://schemas.openxmlformats.org/officeDocument/2006/relationships/hyperlink" Target="https://podminky.urs.cz/item/CS_URS_2021_02/121151103" TargetMode="External" /><Relationship Id="rId19" Type="http://schemas.openxmlformats.org/officeDocument/2006/relationships/hyperlink" Target="https://podminky.urs.cz/item/CS_URS_2021_02/131251202" TargetMode="External" /><Relationship Id="rId20" Type="http://schemas.openxmlformats.org/officeDocument/2006/relationships/hyperlink" Target="https://podminky.urs.cz/item/CS_URS_2021_02/131351202" TargetMode="External" /><Relationship Id="rId21" Type="http://schemas.openxmlformats.org/officeDocument/2006/relationships/hyperlink" Target="https://podminky.urs.cz/item/CS_URS_2021_02/132251101" TargetMode="External" /><Relationship Id="rId22" Type="http://schemas.openxmlformats.org/officeDocument/2006/relationships/hyperlink" Target="https://podminky.urs.cz/item/CS_URS_2021_02/132254205" TargetMode="External" /><Relationship Id="rId23" Type="http://schemas.openxmlformats.org/officeDocument/2006/relationships/hyperlink" Target="https://podminky.urs.cz/item/CS_URS_2021_02/132354205" TargetMode="External" /><Relationship Id="rId24" Type="http://schemas.openxmlformats.org/officeDocument/2006/relationships/hyperlink" Target="https://podminky.urs.cz/item/CS_URS_2021_02/151101101" TargetMode="External" /><Relationship Id="rId25" Type="http://schemas.openxmlformats.org/officeDocument/2006/relationships/hyperlink" Target="https://podminky.urs.cz/item/CS_URS_2021_02/151101102" TargetMode="External" /><Relationship Id="rId26" Type="http://schemas.openxmlformats.org/officeDocument/2006/relationships/hyperlink" Target="https://podminky.urs.cz/item/CS_URS_2021_02/151101111" TargetMode="External" /><Relationship Id="rId27" Type="http://schemas.openxmlformats.org/officeDocument/2006/relationships/hyperlink" Target="https://podminky.urs.cz/item/CS_URS_2021_02/151101112" TargetMode="External" /><Relationship Id="rId28" Type="http://schemas.openxmlformats.org/officeDocument/2006/relationships/hyperlink" Target="https://podminky.urs.cz/item/CS_URS_2021_02/151101201" TargetMode="External" /><Relationship Id="rId29" Type="http://schemas.openxmlformats.org/officeDocument/2006/relationships/hyperlink" Target="https://podminky.urs.cz/item/CS_URS_2021_02/151101211" TargetMode="External" /><Relationship Id="rId30" Type="http://schemas.openxmlformats.org/officeDocument/2006/relationships/hyperlink" Target="https://podminky.urs.cz/item/CS_URS_2021_02/151101301" TargetMode="External" /><Relationship Id="rId31" Type="http://schemas.openxmlformats.org/officeDocument/2006/relationships/hyperlink" Target="https://podminky.urs.cz/item/CS_URS_2021_02/151101311" TargetMode="External" /><Relationship Id="rId32" Type="http://schemas.openxmlformats.org/officeDocument/2006/relationships/hyperlink" Target="https://podminky.urs.cz/item/CS_URS_2021_02/162751117" TargetMode="External" /><Relationship Id="rId33" Type="http://schemas.openxmlformats.org/officeDocument/2006/relationships/hyperlink" Target="https://podminky.urs.cz/item/CS_URS_2021_02/162751137" TargetMode="External" /><Relationship Id="rId34" Type="http://schemas.openxmlformats.org/officeDocument/2006/relationships/hyperlink" Target="https://podminky.urs.cz/item/CS_URS_2021_02/171201221" TargetMode="External" /><Relationship Id="rId35" Type="http://schemas.openxmlformats.org/officeDocument/2006/relationships/hyperlink" Target="https://podminky.urs.cz/item/CS_URS_2021_02/171251201" TargetMode="External" /><Relationship Id="rId36" Type="http://schemas.openxmlformats.org/officeDocument/2006/relationships/hyperlink" Target="https://podminky.urs.cz/item/CS_URS_2021_02/174151101" TargetMode="External" /><Relationship Id="rId37" Type="http://schemas.openxmlformats.org/officeDocument/2006/relationships/hyperlink" Target="https://podminky.urs.cz/item/CS_URS_2021_02/58344197" TargetMode="External" /><Relationship Id="rId38" Type="http://schemas.openxmlformats.org/officeDocument/2006/relationships/hyperlink" Target="https://podminky.urs.cz/item/CS_URS_2021_02/58981122" TargetMode="External" /><Relationship Id="rId39" Type="http://schemas.openxmlformats.org/officeDocument/2006/relationships/hyperlink" Target="https://podminky.urs.cz/item/CS_URS_2021_02/175151101" TargetMode="External" /><Relationship Id="rId40" Type="http://schemas.openxmlformats.org/officeDocument/2006/relationships/hyperlink" Target="https://podminky.urs.cz/item/CS_URS_2021_02/58337302" TargetMode="External" /><Relationship Id="rId41" Type="http://schemas.openxmlformats.org/officeDocument/2006/relationships/hyperlink" Target="https://podminky.urs.cz/item/CS_URS_2021_02/181311103" TargetMode="External" /><Relationship Id="rId42" Type="http://schemas.openxmlformats.org/officeDocument/2006/relationships/hyperlink" Target="https://podminky.urs.cz/item/CS_URS_2021_02/451573111" TargetMode="External" /><Relationship Id="rId43" Type="http://schemas.openxmlformats.org/officeDocument/2006/relationships/hyperlink" Target="https://podminky.urs.cz/item/CS_URS_2021_02/452323141" TargetMode="External" /><Relationship Id="rId44" Type="http://schemas.openxmlformats.org/officeDocument/2006/relationships/hyperlink" Target="https://podminky.urs.cz/item/CS_URS_2021_02/452353101" TargetMode="External" /><Relationship Id="rId45" Type="http://schemas.openxmlformats.org/officeDocument/2006/relationships/hyperlink" Target="https://podminky.urs.cz/item/CS_URS_2021_02/452368211" TargetMode="External" /><Relationship Id="rId46" Type="http://schemas.openxmlformats.org/officeDocument/2006/relationships/hyperlink" Target="https://podminky.urs.cz/item/CS_URS_2021_02/564851111" TargetMode="External" /><Relationship Id="rId47" Type="http://schemas.openxmlformats.org/officeDocument/2006/relationships/hyperlink" Target="https://podminky.urs.cz/item/CS_URS_2021_02/564861111" TargetMode="External" /><Relationship Id="rId48" Type="http://schemas.openxmlformats.org/officeDocument/2006/relationships/hyperlink" Target="https://podminky.urs.cz/item/CS_URS_2021_02/564951313" TargetMode="External" /><Relationship Id="rId49" Type="http://schemas.openxmlformats.org/officeDocument/2006/relationships/hyperlink" Target="https://podminky.urs.cz/item/CS_URS_2021_02/564961315" TargetMode="External" /><Relationship Id="rId50" Type="http://schemas.openxmlformats.org/officeDocument/2006/relationships/hyperlink" Target="https://podminky.urs.cz/item/CS_URS_2021_02/564952111" TargetMode="External" /><Relationship Id="rId51" Type="http://schemas.openxmlformats.org/officeDocument/2006/relationships/hyperlink" Target="https://podminky.urs.cz/item/CS_URS_2021_02/564962111" TargetMode="External" /><Relationship Id="rId52" Type="http://schemas.openxmlformats.org/officeDocument/2006/relationships/hyperlink" Target="https://podminky.urs.cz/item/CS_URS_2021_02/567121114" TargetMode="External" /><Relationship Id="rId53" Type="http://schemas.openxmlformats.org/officeDocument/2006/relationships/hyperlink" Target="https://podminky.urs.cz/item/CS_URS_2021_02/573191111" TargetMode="External" /><Relationship Id="rId54" Type="http://schemas.openxmlformats.org/officeDocument/2006/relationships/hyperlink" Target="https://podminky.urs.cz/item/CS_URS_2021_02/573231106" TargetMode="External" /><Relationship Id="rId55" Type="http://schemas.openxmlformats.org/officeDocument/2006/relationships/hyperlink" Target="https://podminky.urs.cz/item/CS_URS_2021_02/577134111" TargetMode="External" /><Relationship Id="rId56" Type="http://schemas.openxmlformats.org/officeDocument/2006/relationships/hyperlink" Target="https://podminky.urs.cz/item/CS_URS_2021_02/577155112" TargetMode="External" /><Relationship Id="rId57" Type="http://schemas.openxmlformats.org/officeDocument/2006/relationships/hyperlink" Target="https://podminky.urs.cz/item/CS_URS_2021_02/591211111" TargetMode="External" /><Relationship Id="rId58" Type="http://schemas.openxmlformats.org/officeDocument/2006/relationships/hyperlink" Target="https://podminky.urs.cz/item/CS_URS_2021_02/596212210" TargetMode="External" /><Relationship Id="rId59" Type="http://schemas.openxmlformats.org/officeDocument/2006/relationships/hyperlink" Target="https://podminky.urs.cz/item/CS_URS_2021_02/851241131" TargetMode="External" /><Relationship Id="rId60" Type="http://schemas.openxmlformats.org/officeDocument/2006/relationships/hyperlink" Target="https://podminky.urs.cz/item/CS_URS_2021_02/851351131" TargetMode="External" /><Relationship Id="rId61" Type="http://schemas.openxmlformats.org/officeDocument/2006/relationships/hyperlink" Target="https://podminky.urs.cz/item/CS_URS_2021_02/851361131" TargetMode="External" /><Relationship Id="rId62" Type="http://schemas.openxmlformats.org/officeDocument/2006/relationships/hyperlink" Target="https://podminky.urs.cz/item/CS_URS_2021_02/851421131" TargetMode="External" /><Relationship Id="rId63" Type="http://schemas.openxmlformats.org/officeDocument/2006/relationships/hyperlink" Target="https://podminky.urs.cz/item/CS_URS_2021_02/852242122" TargetMode="External" /><Relationship Id="rId64" Type="http://schemas.openxmlformats.org/officeDocument/2006/relationships/hyperlink" Target="https://podminky.urs.cz/item/CS_URS_2021_02/55253235" TargetMode="External" /><Relationship Id="rId65" Type="http://schemas.openxmlformats.org/officeDocument/2006/relationships/hyperlink" Target="https://podminky.urs.cz/item/CS_URS_2021_02/55253241" TargetMode="External" /><Relationship Id="rId66" Type="http://schemas.openxmlformats.org/officeDocument/2006/relationships/hyperlink" Target="https://podminky.urs.cz/item/CS_URS_2021_02/55253243" TargetMode="External" /><Relationship Id="rId67" Type="http://schemas.openxmlformats.org/officeDocument/2006/relationships/hyperlink" Target="https://podminky.urs.cz/item/CS_URS_2021_02/55253244" TargetMode="External" /><Relationship Id="rId68" Type="http://schemas.openxmlformats.org/officeDocument/2006/relationships/hyperlink" Target="https://podminky.urs.cz/item/CS_URS_2021_02/55253246" TargetMode="External" /><Relationship Id="rId69" Type="http://schemas.openxmlformats.org/officeDocument/2006/relationships/hyperlink" Target="https://podminky.urs.cz/item/CS_URS_2021_02/55253247" TargetMode="External" /><Relationship Id="rId70" Type="http://schemas.openxmlformats.org/officeDocument/2006/relationships/hyperlink" Target="https://podminky.urs.cz/item/CS_URS_2021_02/852422122" TargetMode="External" /><Relationship Id="rId71" Type="http://schemas.openxmlformats.org/officeDocument/2006/relationships/hyperlink" Target="https://podminky.urs.cz/item/CS_URS_2021_02/55253366" TargetMode="External" /><Relationship Id="rId72" Type="http://schemas.openxmlformats.org/officeDocument/2006/relationships/hyperlink" Target="https://podminky.urs.cz/item/CS_URS_2021_02/857241131" TargetMode="External" /><Relationship Id="rId73" Type="http://schemas.openxmlformats.org/officeDocument/2006/relationships/hyperlink" Target="https://podminky.urs.cz/item/CS_URS_2021_02/857242122" TargetMode="External" /><Relationship Id="rId74" Type="http://schemas.openxmlformats.org/officeDocument/2006/relationships/hyperlink" Target="https://podminky.urs.cz/item/CS_URS_2021_02/55254047" TargetMode="External" /><Relationship Id="rId75" Type="http://schemas.openxmlformats.org/officeDocument/2006/relationships/hyperlink" Target="https://podminky.urs.cz/item/CS_URS_2021_02/55253660" TargetMode="External" /><Relationship Id="rId76" Type="http://schemas.openxmlformats.org/officeDocument/2006/relationships/hyperlink" Target="https://podminky.urs.cz/item/CS_URS_2021_02/55253658" TargetMode="External" /><Relationship Id="rId77" Type="http://schemas.openxmlformats.org/officeDocument/2006/relationships/hyperlink" Target="https://podminky.urs.cz/item/CS_URS_2021_02/857243131" TargetMode="External" /><Relationship Id="rId78" Type="http://schemas.openxmlformats.org/officeDocument/2006/relationships/hyperlink" Target="https://podminky.urs.cz/item/CS_URS_2021_02/55253740" TargetMode="External" /><Relationship Id="rId79" Type="http://schemas.openxmlformats.org/officeDocument/2006/relationships/hyperlink" Target="https://podminky.urs.cz/item/CS_URS_2021_02/55253738" TargetMode="External" /><Relationship Id="rId80" Type="http://schemas.openxmlformats.org/officeDocument/2006/relationships/hyperlink" Target="https://podminky.urs.cz/item/CS_URS_2021_02/857261131" TargetMode="External" /><Relationship Id="rId81" Type="http://schemas.openxmlformats.org/officeDocument/2006/relationships/hyperlink" Target="https://podminky.urs.cz/item/CS_URS_2021_02/55253647" TargetMode="External" /><Relationship Id="rId82" Type="http://schemas.openxmlformats.org/officeDocument/2006/relationships/hyperlink" Target="https://podminky.urs.cz/item/CS_URS_2021_02/857262122" TargetMode="External" /><Relationship Id="rId83" Type="http://schemas.openxmlformats.org/officeDocument/2006/relationships/hyperlink" Target="https://podminky.urs.cz/item/CS_URS_2021_02/55253661" TargetMode="External" /><Relationship Id="rId84" Type="http://schemas.openxmlformats.org/officeDocument/2006/relationships/hyperlink" Target="https://podminky.urs.cz/item/CS_URS_2021_02/857264122" TargetMode="External" /><Relationship Id="rId85" Type="http://schemas.openxmlformats.org/officeDocument/2006/relationships/hyperlink" Target="https://podminky.urs.cz/item/CS_URS_2021_02/55253515" TargetMode="External" /><Relationship Id="rId86" Type="http://schemas.openxmlformats.org/officeDocument/2006/relationships/hyperlink" Target="https://podminky.urs.cz/item/CS_URS_2021_02/857351131" TargetMode="External" /><Relationship Id="rId87" Type="http://schemas.openxmlformats.org/officeDocument/2006/relationships/hyperlink" Target="https://podminky.urs.cz/item/CS_URS_2021_02/55253650" TargetMode="External" /><Relationship Id="rId88" Type="http://schemas.openxmlformats.org/officeDocument/2006/relationships/hyperlink" Target="https://podminky.urs.cz/item/CS_URS_2021_02/857352122" TargetMode="External" /><Relationship Id="rId89" Type="http://schemas.openxmlformats.org/officeDocument/2006/relationships/hyperlink" Target="https://podminky.urs.cz/item/CS_URS_2021_02/55253664" TargetMode="External" /><Relationship Id="rId90" Type="http://schemas.openxmlformats.org/officeDocument/2006/relationships/hyperlink" Target="https://podminky.urs.cz/item/CS_URS_2021_02/55253493" TargetMode="External" /><Relationship Id="rId91" Type="http://schemas.openxmlformats.org/officeDocument/2006/relationships/hyperlink" Target="https://podminky.urs.cz/item/CS_URS_2021_02/55254015" TargetMode="External" /><Relationship Id="rId92" Type="http://schemas.openxmlformats.org/officeDocument/2006/relationships/hyperlink" Target="https://podminky.urs.cz/item/CS_URS_2021_02/857354122" TargetMode="External" /><Relationship Id="rId93" Type="http://schemas.openxmlformats.org/officeDocument/2006/relationships/hyperlink" Target="https://podminky.urs.cz/item/CS_URS_2021_02/55253532" TargetMode="External" /><Relationship Id="rId94" Type="http://schemas.openxmlformats.org/officeDocument/2006/relationships/hyperlink" Target="https://podminky.urs.cz/item/CS_URS_2021_02/55253533" TargetMode="External" /><Relationship Id="rId95" Type="http://schemas.openxmlformats.org/officeDocument/2006/relationships/hyperlink" Target="https://podminky.urs.cz/item/CS_URS_2021_02/857361131" TargetMode="External" /><Relationship Id="rId96" Type="http://schemas.openxmlformats.org/officeDocument/2006/relationships/hyperlink" Target="https://podminky.urs.cz/item/CS_URS_2021_02/55253651" TargetMode="External" /><Relationship Id="rId97" Type="http://schemas.openxmlformats.org/officeDocument/2006/relationships/hyperlink" Target="https://podminky.urs.cz/item/CS_URS_2021_02/857362122" TargetMode="External" /><Relationship Id="rId98" Type="http://schemas.openxmlformats.org/officeDocument/2006/relationships/hyperlink" Target="https://podminky.urs.cz/item/CS_URS_2021_02/55253494" TargetMode="External" /><Relationship Id="rId99" Type="http://schemas.openxmlformats.org/officeDocument/2006/relationships/hyperlink" Target="https://podminky.urs.cz/item/CS_URS_2021_02/55253665" TargetMode="External" /><Relationship Id="rId100" Type="http://schemas.openxmlformats.org/officeDocument/2006/relationships/hyperlink" Target="https://podminky.urs.cz/item/CS_URS_2021_02/857363131" TargetMode="External" /><Relationship Id="rId101" Type="http://schemas.openxmlformats.org/officeDocument/2006/relationships/hyperlink" Target="https://podminky.urs.cz/item/CS_URS_2021_02/857372122" TargetMode="External" /><Relationship Id="rId102" Type="http://schemas.openxmlformats.org/officeDocument/2006/relationships/hyperlink" Target="https://podminky.urs.cz/item/CS_URS_2021_02/55254053" TargetMode="External" /><Relationship Id="rId103" Type="http://schemas.openxmlformats.org/officeDocument/2006/relationships/hyperlink" Target="https://podminky.urs.cz/item/CS_URS_2021_02/857421131" TargetMode="External" /><Relationship Id="rId104" Type="http://schemas.openxmlformats.org/officeDocument/2006/relationships/hyperlink" Target="https://podminky.urs.cz/item/CS_URS_2021_02/857422122" TargetMode="External" /><Relationship Id="rId105" Type="http://schemas.openxmlformats.org/officeDocument/2006/relationships/hyperlink" Target="https://podminky.urs.cz/item/CS_URS_2021_02/55253498" TargetMode="External" /><Relationship Id="rId106" Type="http://schemas.openxmlformats.org/officeDocument/2006/relationships/hyperlink" Target="https://podminky.urs.cz/item/CS_URS_2021_02/857423131" TargetMode="External" /><Relationship Id="rId107" Type="http://schemas.openxmlformats.org/officeDocument/2006/relationships/hyperlink" Target="https://podminky.urs.cz/item/CS_URS_2021_02/857424122" TargetMode="External" /><Relationship Id="rId108" Type="http://schemas.openxmlformats.org/officeDocument/2006/relationships/hyperlink" Target="https://podminky.urs.cz/item/CS_URS_2021_02/871161211" TargetMode="External" /><Relationship Id="rId109" Type="http://schemas.openxmlformats.org/officeDocument/2006/relationships/hyperlink" Target="https://podminky.urs.cz/item/CS_URS_2021_02/28613170" TargetMode="External" /><Relationship Id="rId110" Type="http://schemas.openxmlformats.org/officeDocument/2006/relationships/hyperlink" Target="https://podminky.urs.cz/item/CS_URS_2021_02/871211211" TargetMode="External" /><Relationship Id="rId111" Type="http://schemas.openxmlformats.org/officeDocument/2006/relationships/hyperlink" Target="https://podminky.urs.cz/item/CS_URS_2021_02/28613173" TargetMode="External" /><Relationship Id="rId112" Type="http://schemas.openxmlformats.org/officeDocument/2006/relationships/hyperlink" Target="https://podminky.urs.cz/item/CS_URS_2021_02/871241151" TargetMode="External" /><Relationship Id="rId113" Type="http://schemas.openxmlformats.org/officeDocument/2006/relationships/hyperlink" Target="https://podminky.urs.cz/item/CS_URS_2021_02/871251151" TargetMode="External" /><Relationship Id="rId114" Type="http://schemas.openxmlformats.org/officeDocument/2006/relationships/hyperlink" Target="https://podminky.urs.cz/item/CS_URS_2021_02/871241211" TargetMode="External" /><Relationship Id="rId115" Type="http://schemas.openxmlformats.org/officeDocument/2006/relationships/hyperlink" Target="https://podminky.urs.cz/item/CS_URS_2021_02/28613556" TargetMode="External" /><Relationship Id="rId116" Type="http://schemas.openxmlformats.org/officeDocument/2006/relationships/hyperlink" Target="https://podminky.urs.cz/item/CS_URS_2021_02/877211101" TargetMode="External" /><Relationship Id="rId117" Type="http://schemas.openxmlformats.org/officeDocument/2006/relationships/hyperlink" Target="https://podminky.urs.cz/item/CS_URS_2021_02/28615972" TargetMode="External" /><Relationship Id="rId118" Type="http://schemas.openxmlformats.org/officeDocument/2006/relationships/hyperlink" Target="https://podminky.urs.cz/item/CS_URS_2021_02/877241101" TargetMode="External" /><Relationship Id="rId119" Type="http://schemas.openxmlformats.org/officeDocument/2006/relationships/hyperlink" Target="https://podminky.urs.cz/item/CS_URS_2021_02/28615974" TargetMode="External" /><Relationship Id="rId120" Type="http://schemas.openxmlformats.org/officeDocument/2006/relationships/hyperlink" Target="https://podminky.urs.cz/item/CS_URS_2021_02/879221111" TargetMode="External" /><Relationship Id="rId121" Type="http://schemas.openxmlformats.org/officeDocument/2006/relationships/hyperlink" Target="https://podminky.urs.cz/item/CS_URS_2021_02/891211222" TargetMode="External" /><Relationship Id="rId122" Type="http://schemas.openxmlformats.org/officeDocument/2006/relationships/hyperlink" Target="https://podminky.urs.cz/item/CS_URS_2021_02/42221301" TargetMode="External" /><Relationship Id="rId123" Type="http://schemas.openxmlformats.org/officeDocument/2006/relationships/hyperlink" Target="https://podminky.urs.cz/item/CS_URS_2021_02/42210100" TargetMode="External" /><Relationship Id="rId124" Type="http://schemas.openxmlformats.org/officeDocument/2006/relationships/hyperlink" Target="https://podminky.urs.cz/item/CS_URS_2021_02/891211112" TargetMode="External" /><Relationship Id="rId125" Type="http://schemas.openxmlformats.org/officeDocument/2006/relationships/hyperlink" Target="https://podminky.urs.cz/item/CS_URS_2021_02/42221321" TargetMode="External" /><Relationship Id="rId126" Type="http://schemas.openxmlformats.org/officeDocument/2006/relationships/hyperlink" Target="https://podminky.urs.cz/item/CS_URS_2021_02/891213321" TargetMode="External" /><Relationship Id="rId127" Type="http://schemas.openxmlformats.org/officeDocument/2006/relationships/hyperlink" Target="https://podminky.urs.cz/item/CS_URS_2021_02/42212307" TargetMode="External" /><Relationship Id="rId128" Type="http://schemas.openxmlformats.org/officeDocument/2006/relationships/hyperlink" Target="https://podminky.urs.cz/item/CS_URS_2021_02/891241112" TargetMode="External" /><Relationship Id="rId129" Type="http://schemas.openxmlformats.org/officeDocument/2006/relationships/hyperlink" Target="https://podminky.urs.cz/item/CS_URS_2021_02/42221323" TargetMode="External" /><Relationship Id="rId130" Type="http://schemas.openxmlformats.org/officeDocument/2006/relationships/hyperlink" Target="https://podminky.urs.cz/item/CS_URS_2021_02/891241222" TargetMode="External" /><Relationship Id="rId131" Type="http://schemas.openxmlformats.org/officeDocument/2006/relationships/hyperlink" Target="https://podminky.urs.cz/item/CS_URS_2021_02/42221303" TargetMode="External" /><Relationship Id="rId132" Type="http://schemas.openxmlformats.org/officeDocument/2006/relationships/hyperlink" Target="https://podminky.urs.cz/item/CS_URS_2021_02/42210101" TargetMode="External" /><Relationship Id="rId133" Type="http://schemas.openxmlformats.org/officeDocument/2006/relationships/hyperlink" Target="https://podminky.urs.cz/item/CS_URS_2021_02/891247111" TargetMode="External" /><Relationship Id="rId134" Type="http://schemas.openxmlformats.org/officeDocument/2006/relationships/hyperlink" Target="https://podminky.urs.cz/item/CS_URS_2021_02/42273592" TargetMode="External" /><Relationship Id="rId135" Type="http://schemas.openxmlformats.org/officeDocument/2006/relationships/hyperlink" Target="https://podminky.urs.cz/item/CS_URS_2021_02/891247212" TargetMode="External" /><Relationship Id="rId136" Type="http://schemas.openxmlformats.org/officeDocument/2006/relationships/hyperlink" Target="https://podminky.urs.cz/item/CS_URS_2021_02/891219111" TargetMode="External" /><Relationship Id="rId137" Type="http://schemas.openxmlformats.org/officeDocument/2006/relationships/hyperlink" Target="https://podminky.urs.cz/item/CS_URS_2021_02/42273539" TargetMode="External" /><Relationship Id="rId138" Type="http://schemas.openxmlformats.org/officeDocument/2006/relationships/hyperlink" Target="https://podminky.urs.cz/item/CS_URS_2021_02/891261112" TargetMode="External" /><Relationship Id="rId139" Type="http://schemas.openxmlformats.org/officeDocument/2006/relationships/hyperlink" Target="https://podminky.urs.cz/item/CS_URS_2021_02/42221324" TargetMode="External" /><Relationship Id="rId140" Type="http://schemas.openxmlformats.org/officeDocument/2006/relationships/hyperlink" Target="https://podminky.urs.cz/item/CS_URS_2021_02/891351112" TargetMode="External" /><Relationship Id="rId141" Type="http://schemas.openxmlformats.org/officeDocument/2006/relationships/hyperlink" Target="https://podminky.urs.cz/item/CS_URS_2021_02/42221327" TargetMode="External" /><Relationship Id="rId142" Type="http://schemas.openxmlformats.org/officeDocument/2006/relationships/hyperlink" Target="https://podminky.urs.cz/item/CS_URS_2021_02/891361112" TargetMode="External" /><Relationship Id="rId143" Type="http://schemas.openxmlformats.org/officeDocument/2006/relationships/hyperlink" Target="https://podminky.urs.cz/item/CS_URS_2021_02/42221328" TargetMode="External" /><Relationship Id="rId144" Type="http://schemas.openxmlformats.org/officeDocument/2006/relationships/hyperlink" Target="https://podminky.urs.cz/item/CS_URS_2021_02/891371112" TargetMode="External" /><Relationship Id="rId145" Type="http://schemas.openxmlformats.org/officeDocument/2006/relationships/hyperlink" Target="https://podminky.urs.cz/item/CS_URS_2021_02/42221329" TargetMode="External" /><Relationship Id="rId146" Type="http://schemas.openxmlformats.org/officeDocument/2006/relationships/hyperlink" Target="https://podminky.urs.cz/item/CS_URS_2021_02/891421112" TargetMode="External" /><Relationship Id="rId147" Type="http://schemas.openxmlformats.org/officeDocument/2006/relationships/hyperlink" Target="https://podminky.urs.cz/item/CS_URS_2021_02/892233122" TargetMode="External" /><Relationship Id="rId148" Type="http://schemas.openxmlformats.org/officeDocument/2006/relationships/hyperlink" Target="https://podminky.urs.cz/item/CS_URS_2021_02/892273122" TargetMode="External" /><Relationship Id="rId149" Type="http://schemas.openxmlformats.org/officeDocument/2006/relationships/hyperlink" Target="https://podminky.urs.cz/item/CS_URS_2021_02/892353122" TargetMode="External" /><Relationship Id="rId150" Type="http://schemas.openxmlformats.org/officeDocument/2006/relationships/hyperlink" Target="https://podminky.urs.cz/item/CS_URS_2021_02/892383122" TargetMode="External" /><Relationship Id="rId151" Type="http://schemas.openxmlformats.org/officeDocument/2006/relationships/hyperlink" Target="https://podminky.urs.cz/item/CS_URS_2021_02/892423122" TargetMode="External" /><Relationship Id="rId152" Type="http://schemas.openxmlformats.org/officeDocument/2006/relationships/hyperlink" Target="https://podminky.urs.cz/item/CS_URS_2021_02/892241111" TargetMode="External" /><Relationship Id="rId153" Type="http://schemas.openxmlformats.org/officeDocument/2006/relationships/hyperlink" Target="https://podminky.urs.cz/item/CS_URS_2021_02/892351111" TargetMode="External" /><Relationship Id="rId154" Type="http://schemas.openxmlformats.org/officeDocument/2006/relationships/hyperlink" Target="https://podminky.urs.cz/item/CS_URS_2021_02/892381111" TargetMode="External" /><Relationship Id="rId155" Type="http://schemas.openxmlformats.org/officeDocument/2006/relationships/hyperlink" Target="https://podminky.urs.cz/item/CS_URS_2021_02/892421111" TargetMode="External" /><Relationship Id="rId156" Type="http://schemas.openxmlformats.org/officeDocument/2006/relationships/hyperlink" Target="https://podminky.urs.cz/item/CS_URS_2021_02/892372111" TargetMode="External" /><Relationship Id="rId157" Type="http://schemas.openxmlformats.org/officeDocument/2006/relationships/hyperlink" Target="https://podminky.urs.cz/item/CS_URS_2021_02/892442111" TargetMode="External" /><Relationship Id="rId158" Type="http://schemas.openxmlformats.org/officeDocument/2006/relationships/hyperlink" Target="https://podminky.urs.cz/item/CS_URS_2021_02/899401112" TargetMode="External" /><Relationship Id="rId159" Type="http://schemas.openxmlformats.org/officeDocument/2006/relationships/hyperlink" Target="https://podminky.urs.cz/item/CS_URS_2021_02/42291352" TargetMode="External" /><Relationship Id="rId160" Type="http://schemas.openxmlformats.org/officeDocument/2006/relationships/hyperlink" Target="https://podminky.urs.cz/item/CS_URS_2021_02/56230636" TargetMode="External" /><Relationship Id="rId161" Type="http://schemas.openxmlformats.org/officeDocument/2006/relationships/hyperlink" Target="https://podminky.urs.cz/item/CS_URS_2021_02/899401113" TargetMode="External" /><Relationship Id="rId162" Type="http://schemas.openxmlformats.org/officeDocument/2006/relationships/hyperlink" Target="https://podminky.urs.cz/item/CS_URS_2021_02/42291452" TargetMode="External" /><Relationship Id="rId163" Type="http://schemas.openxmlformats.org/officeDocument/2006/relationships/hyperlink" Target="https://podminky.urs.cz/item/CS_URS_2021_02/56230638" TargetMode="External" /><Relationship Id="rId164" Type="http://schemas.openxmlformats.org/officeDocument/2006/relationships/hyperlink" Target="https://podminky.urs.cz/item/CS_URS_2021_02/899721111" TargetMode="External" /><Relationship Id="rId165" Type="http://schemas.openxmlformats.org/officeDocument/2006/relationships/hyperlink" Target="https://podminky.urs.cz/item/CS_URS_2021_02/899721112" TargetMode="External" /><Relationship Id="rId166" Type="http://schemas.openxmlformats.org/officeDocument/2006/relationships/hyperlink" Target="https://podminky.urs.cz/item/CS_URS_2021_02/899722113" TargetMode="External" /><Relationship Id="rId167" Type="http://schemas.openxmlformats.org/officeDocument/2006/relationships/hyperlink" Target="https://podminky.urs.cz/item/CS_URS_2021_02/899913121" TargetMode="External" /><Relationship Id="rId168" Type="http://schemas.openxmlformats.org/officeDocument/2006/relationships/hyperlink" Target="https://podminky.urs.cz/item/CS_URS_2021_02/899913122" TargetMode="External" /><Relationship Id="rId169" Type="http://schemas.openxmlformats.org/officeDocument/2006/relationships/hyperlink" Target="https://podminky.urs.cz/item/CS_URS_2021_02/919735113" TargetMode="External" /><Relationship Id="rId170" Type="http://schemas.openxmlformats.org/officeDocument/2006/relationships/hyperlink" Target="https://podminky.urs.cz/item/CS_URS_2021_02/979054451" TargetMode="External" /><Relationship Id="rId171" Type="http://schemas.openxmlformats.org/officeDocument/2006/relationships/hyperlink" Target="https://podminky.urs.cz/item/CS_URS_2021_02/979071021" TargetMode="External" /><Relationship Id="rId172" Type="http://schemas.openxmlformats.org/officeDocument/2006/relationships/hyperlink" Target="https://podminky.urs.cz/item/CS_URS_2021_02/997221551" TargetMode="External" /><Relationship Id="rId173" Type="http://schemas.openxmlformats.org/officeDocument/2006/relationships/hyperlink" Target="https://podminky.urs.cz/item/CS_URS_2021_02/997221559" TargetMode="External" /><Relationship Id="rId174" Type="http://schemas.openxmlformats.org/officeDocument/2006/relationships/hyperlink" Target="https://podminky.urs.cz/item/CS_URS_2021_02/997221655" TargetMode="External" /><Relationship Id="rId175" Type="http://schemas.openxmlformats.org/officeDocument/2006/relationships/hyperlink" Target="https://podminky.urs.cz/item/CS_URS_2021_02/997221645" TargetMode="External" /><Relationship Id="rId176" Type="http://schemas.openxmlformats.org/officeDocument/2006/relationships/hyperlink" Target="https://podminky.urs.cz/item/CS_URS_2021_02/998273102" TargetMode="External" /><Relationship Id="rId177" Type="http://schemas.openxmlformats.org/officeDocument/2006/relationships/hyperlink" Target="https://podminky.urs.cz/item/CS_URS_2021_02/713411125" TargetMode="External" /><Relationship Id="rId178" Type="http://schemas.openxmlformats.org/officeDocument/2006/relationships/hyperlink" Target="https://podminky.urs.cz/item/CS_URS_2021_02/713411141" TargetMode="External" /><Relationship Id="rId179" Type="http://schemas.openxmlformats.org/officeDocument/2006/relationships/hyperlink" Target="https://podminky.urs.cz/item/CS_URS_2021_02/63151672" TargetMode="External" /><Relationship Id="rId180" Type="http://schemas.openxmlformats.org/officeDocument/2006/relationships/hyperlink" Target="https://podminky.urs.cz/item/CS_URS_2021_02/998713101" TargetMode="External" /><Relationship Id="rId181" Type="http://schemas.openxmlformats.org/officeDocument/2006/relationships/hyperlink" Target="https://podminky.urs.cz/item/CS_URS_2021_02/722232074" TargetMode="External" /><Relationship Id="rId182" Type="http://schemas.openxmlformats.org/officeDocument/2006/relationships/hyperlink" Target="https://podminky.urs.cz/item/CS_URS_2021_02/998722101" TargetMode="External" /><Relationship Id="rId183" Type="http://schemas.openxmlformats.org/officeDocument/2006/relationships/hyperlink" Target="https://podminky.urs.cz/item/CS_URS_2021_02/230011045" TargetMode="External" /><Relationship Id="rId184" Type="http://schemas.openxmlformats.org/officeDocument/2006/relationships/hyperlink" Target="https://podminky.urs.cz/item/CS_URS_2021_02/14011036" TargetMode="External" /><Relationship Id="rId185" Type="http://schemas.openxmlformats.org/officeDocument/2006/relationships/hyperlink" Target="https://podminky.urs.cz/item/CS_URS_2021_02/230020657" TargetMode="External" /><Relationship Id="rId186" Type="http://schemas.openxmlformats.org/officeDocument/2006/relationships/hyperlink" Target="https://podminky.urs.cz/item/CS_URS_2021_02/230011123" TargetMode="External" /><Relationship Id="rId187" Type="http://schemas.openxmlformats.org/officeDocument/2006/relationships/hyperlink" Target="https://podminky.urs.cz/item/CS_URS_2021_02/14011112" TargetMode="External" /><Relationship Id="rId188" Type="http://schemas.openxmlformats.org/officeDocument/2006/relationships/hyperlink" Target="https://podminky.urs.cz/item/CS_URS_2021_02/59213011" TargetMode="External" /><Relationship Id="rId189" Type="http://schemas.openxmlformats.org/officeDocument/2006/relationships/hyperlink" Target="https://podminky.urs.cz/item/CS_URS_2021_02/59213345" TargetMode="External" /><Relationship Id="rId190" Type="http://schemas.openxmlformats.org/officeDocument/2006/relationships/hyperlink" Target="https://podminky.urs.cz/item/CS_URS_2021_02/011002000" TargetMode="External" /><Relationship Id="rId191" Type="http://schemas.openxmlformats.org/officeDocument/2006/relationships/hyperlink" Target="https://podminky.urs.cz/item/CS_URS_2021_02/030001000" TargetMode="External" /><Relationship Id="rId192" Type="http://schemas.openxmlformats.org/officeDocument/2006/relationships/hyperlink" Target="https://podminky.urs.cz/item/CS_URS_2021_02/043002000" TargetMode="External" /><Relationship Id="rId193" Type="http://schemas.openxmlformats.org/officeDocument/2006/relationships/hyperlink" Target="https://podminky.urs.cz/item/CS_URS_2021_02/043154000" TargetMode="External" /><Relationship Id="rId194" Type="http://schemas.openxmlformats.org/officeDocument/2006/relationships/hyperlink" Target="https://podminky.urs.cz/item/CS_URS_2021_02/045002000" TargetMode="External" /><Relationship Id="rId195" Type="http://schemas.openxmlformats.org/officeDocument/2006/relationships/hyperlink" Target="https://podminky.urs.cz/item/CS_URS_2021_02/070001000" TargetMode="External" /><Relationship Id="rId196" Type="http://schemas.openxmlformats.org/officeDocument/2006/relationships/hyperlink" Target="https://podminky.urs.cz/item/CS_URS_2021_02/091003000" TargetMode="External" /><Relationship Id="rId19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7322" TargetMode="External" /><Relationship Id="rId2" Type="http://schemas.openxmlformats.org/officeDocument/2006/relationships/hyperlink" Target="https://podminky.urs.cz/item/CS_URS_2021_02/113107324" TargetMode="External" /><Relationship Id="rId3" Type="http://schemas.openxmlformats.org/officeDocument/2006/relationships/hyperlink" Target="https://podminky.urs.cz/item/CS_URS_2021_02/113107343" TargetMode="External" /><Relationship Id="rId4" Type="http://schemas.openxmlformats.org/officeDocument/2006/relationships/hyperlink" Target="https://podminky.urs.cz/item/CS_URS_2021_02/115101202" TargetMode="External" /><Relationship Id="rId5" Type="http://schemas.openxmlformats.org/officeDocument/2006/relationships/hyperlink" Target="https://podminky.urs.cz/item/CS_URS_2021_02/115101302" TargetMode="External" /><Relationship Id="rId6" Type="http://schemas.openxmlformats.org/officeDocument/2006/relationships/hyperlink" Target="https://podminky.urs.cz/item/CS_URS_2021_02/119001401" TargetMode="External" /><Relationship Id="rId7" Type="http://schemas.openxmlformats.org/officeDocument/2006/relationships/hyperlink" Target="https://podminky.urs.cz/item/CS_URS_2021_02/119001402" TargetMode="External" /><Relationship Id="rId8" Type="http://schemas.openxmlformats.org/officeDocument/2006/relationships/hyperlink" Target="https://podminky.urs.cz/item/CS_URS_2021_02/119001411" TargetMode="External" /><Relationship Id="rId9" Type="http://schemas.openxmlformats.org/officeDocument/2006/relationships/hyperlink" Target="https://podminky.urs.cz/item/CS_URS_2021_02/119001421" TargetMode="External" /><Relationship Id="rId10" Type="http://schemas.openxmlformats.org/officeDocument/2006/relationships/hyperlink" Target="https://podminky.urs.cz/item/CS_URS_2021_02/119001422" TargetMode="External" /><Relationship Id="rId11" Type="http://schemas.openxmlformats.org/officeDocument/2006/relationships/hyperlink" Target="https://podminky.urs.cz/item/CS_URS_2021_02/139001101" TargetMode="External" /><Relationship Id="rId12" Type="http://schemas.openxmlformats.org/officeDocument/2006/relationships/hyperlink" Target="https://podminky.urs.cz/item/CS_URS_2021_02/131151202" TargetMode="External" /><Relationship Id="rId13" Type="http://schemas.openxmlformats.org/officeDocument/2006/relationships/hyperlink" Target="https://podminky.urs.cz/item/CS_URS_2021_02/131251202" TargetMode="External" /><Relationship Id="rId14" Type="http://schemas.openxmlformats.org/officeDocument/2006/relationships/hyperlink" Target="https://podminky.urs.cz/item/CS_URS_2021_02/132251101" TargetMode="External" /><Relationship Id="rId15" Type="http://schemas.openxmlformats.org/officeDocument/2006/relationships/hyperlink" Target="https://podminky.urs.cz/item/CS_URS_2021_02/132254203" TargetMode="External" /><Relationship Id="rId16" Type="http://schemas.openxmlformats.org/officeDocument/2006/relationships/hyperlink" Target="https://podminky.urs.cz/item/CS_URS_2021_02/132354203" TargetMode="External" /><Relationship Id="rId17" Type="http://schemas.openxmlformats.org/officeDocument/2006/relationships/hyperlink" Target="https://podminky.urs.cz/item/CS_URS_2021_02/151101101" TargetMode="External" /><Relationship Id="rId18" Type="http://schemas.openxmlformats.org/officeDocument/2006/relationships/hyperlink" Target="https://podminky.urs.cz/item/CS_URS_2021_02/151101102" TargetMode="External" /><Relationship Id="rId19" Type="http://schemas.openxmlformats.org/officeDocument/2006/relationships/hyperlink" Target="https://podminky.urs.cz/item/CS_URS_2021_02/151101111" TargetMode="External" /><Relationship Id="rId20" Type="http://schemas.openxmlformats.org/officeDocument/2006/relationships/hyperlink" Target="https://podminky.urs.cz/item/CS_URS_2021_02/151101112" TargetMode="External" /><Relationship Id="rId21" Type="http://schemas.openxmlformats.org/officeDocument/2006/relationships/hyperlink" Target="https://podminky.urs.cz/item/CS_URS_2021_02/151101201" TargetMode="External" /><Relationship Id="rId22" Type="http://schemas.openxmlformats.org/officeDocument/2006/relationships/hyperlink" Target="https://podminky.urs.cz/item/CS_URS_2021_02/151101211" TargetMode="External" /><Relationship Id="rId23" Type="http://schemas.openxmlformats.org/officeDocument/2006/relationships/hyperlink" Target="https://podminky.urs.cz/item/CS_URS_2021_02/151101301" TargetMode="External" /><Relationship Id="rId24" Type="http://schemas.openxmlformats.org/officeDocument/2006/relationships/hyperlink" Target="https://podminky.urs.cz/item/CS_URS_2021_02/151101311" TargetMode="External" /><Relationship Id="rId25" Type="http://schemas.openxmlformats.org/officeDocument/2006/relationships/hyperlink" Target="https://podminky.urs.cz/item/CS_URS_2021_02/162751117" TargetMode="External" /><Relationship Id="rId26" Type="http://schemas.openxmlformats.org/officeDocument/2006/relationships/hyperlink" Target="https://podminky.urs.cz/item/CS_URS_2021_02/162751137" TargetMode="External" /><Relationship Id="rId27" Type="http://schemas.openxmlformats.org/officeDocument/2006/relationships/hyperlink" Target="https://podminky.urs.cz/item/CS_URS_2021_02/171201221" TargetMode="External" /><Relationship Id="rId28" Type="http://schemas.openxmlformats.org/officeDocument/2006/relationships/hyperlink" Target="https://podminky.urs.cz/item/CS_URS_2021_02/171251201" TargetMode="External" /><Relationship Id="rId29" Type="http://schemas.openxmlformats.org/officeDocument/2006/relationships/hyperlink" Target="https://podminky.urs.cz/item/CS_URS_2021_02/174151101" TargetMode="External" /><Relationship Id="rId30" Type="http://schemas.openxmlformats.org/officeDocument/2006/relationships/hyperlink" Target="https://podminky.urs.cz/item/CS_URS_2021_02/58344197" TargetMode="External" /><Relationship Id="rId31" Type="http://schemas.openxmlformats.org/officeDocument/2006/relationships/hyperlink" Target="https://podminky.urs.cz/item/CS_URS_2021_02/58981122" TargetMode="External" /><Relationship Id="rId32" Type="http://schemas.openxmlformats.org/officeDocument/2006/relationships/hyperlink" Target="https://podminky.urs.cz/item/CS_URS_2021_02/175151101" TargetMode="External" /><Relationship Id="rId33" Type="http://schemas.openxmlformats.org/officeDocument/2006/relationships/hyperlink" Target="https://podminky.urs.cz/item/CS_URS_2021_02/58337302" TargetMode="External" /><Relationship Id="rId34" Type="http://schemas.openxmlformats.org/officeDocument/2006/relationships/hyperlink" Target="https://podminky.urs.cz/item/CS_URS_2021_02/451573111" TargetMode="External" /><Relationship Id="rId35" Type="http://schemas.openxmlformats.org/officeDocument/2006/relationships/hyperlink" Target="https://podminky.urs.cz/item/CS_URS_2021_02/452323141" TargetMode="External" /><Relationship Id="rId36" Type="http://schemas.openxmlformats.org/officeDocument/2006/relationships/hyperlink" Target="https://podminky.urs.cz/item/CS_URS_2021_02/452323161" TargetMode="External" /><Relationship Id="rId37" Type="http://schemas.openxmlformats.org/officeDocument/2006/relationships/hyperlink" Target="https://podminky.urs.cz/item/CS_URS_2021_02/452353101" TargetMode="External" /><Relationship Id="rId38" Type="http://schemas.openxmlformats.org/officeDocument/2006/relationships/hyperlink" Target="https://podminky.urs.cz/item/CS_URS_2021_02/452368113" TargetMode="External" /><Relationship Id="rId39" Type="http://schemas.openxmlformats.org/officeDocument/2006/relationships/hyperlink" Target="https://podminky.urs.cz/item/CS_URS_2021_02/564851111" TargetMode="External" /><Relationship Id="rId40" Type="http://schemas.openxmlformats.org/officeDocument/2006/relationships/hyperlink" Target="https://podminky.urs.cz/item/CS_URS_2021_02/564851111" TargetMode="External" /><Relationship Id="rId41" Type="http://schemas.openxmlformats.org/officeDocument/2006/relationships/hyperlink" Target="https://podminky.urs.cz/item/CS_URS_2021_02/565176101" TargetMode="External" /><Relationship Id="rId42" Type="http://schemas.openxmlformats.org/officeDocument/2006/relationships/hyperlink" Target="https://podminky.urs.cz/item/CS_URS_2021_02/565175101" TargetMode="External" /><Relationship Id="rId43" Type="http://schemas.openxmlformats.org/officeDocument/2006/relationships/hyperlink" Target="https://podminky.urs.cz/item/CS_URS_2021_02/565176111" TargetMode="External" /><Relationship Id="rId44" Type="http://schemas.openxmlformats.org/officeDocument/2006/relationships/hyperlink" Target="https://podminky.urs.cz/item/CS_URS_2021_02/567142115" TargetMode="External" /><Relationship Id="rId45" Type="http://schemas.openxmlformats.org/officeDocument/2006/relationships/hyperlink" Target="https://podminky.urs.cz/item/CS_URS_2021_02/573191111" TargetMode="External" /><Relationship Id="rId46" Type="http://schemas.openxmlformats.org/officeDocument/2006/relationships/hyperlink" Target="https://podminky.urs.cz/item/CS_URS_2021_02/573231106" TargetMode="External" /><Relationship Id="rId47" Type="http://schemas.openxmlformats.org/officeDocument/2006/relationships/hyperlink" Target="https://podminky.urs.cz/item/CS_URS_2021_02/577144111" TargetMode="External" /><Relationship Id="rId48" Type="http://schemas.openxmlformats.org/officeDocument/2006/relationships/hyperlink" Target="https://podminky.urs.cz/item/CS_URS_2021_02/578132113" TargetMode="External" /><Relationship Id="rId49" Type="http://schemas.openxmlformats.org/officeDocument/2006/relationships/hyperlink" Target="https://podminky.urs.cz/item/CS_URS_2021_02/577144111" TargetMode="External" /><Relationship Id="rId50" Type="http://schemas.openxmlformats.org/officeDocument/2006/relationships/hyperlink" Target="https://podminky.urs.cz/item/CS_URS_2021_02/577145112" TargetMode="External" /><Relationship Id="rId51" Type="http://schemas.openxmlformats.org/officeDocument/2006/relationships/hyperlink" Target="https://podminky.urs.cz/item/CS_URS_2021_02/851261131" TargetMode="External" /><Relationship Id="rId52" Type="http://schemas.openxmlformats.org/officeDocument/2006/relationships/hyperlink" Target="https://podminky.urs.cz/item/CS_URS_2021_02/851381131" TargetMode="External" /><Relationship Id="rId53" Type="http://schemas.openxmlformats.org/officeDocument/2006/relationships/hyperlink" Target="https://podminky.urs.cz/item/CS_URS_2021_02/852382122" TargetMode="External" /><Relationship Id="rId54" Type="http://schemas.openxmlformats.org/officeDocument/2006/relationships/hyperlink" Target="https://podminky.urs.cz/item/CS_URS_2021_02/857241131" TargetMode="External" /><Relationship Id="rId55" Type="http://schemas.openxmlformats.org/officeDocument/2006/relationships/hyperlink" Target="https://podminky.urs.cz/item/CS_URS_2021_02/857242122" TargetMode="External" /><Relationship Id="rId56" Type="http://schemas.openxmlformats.org/officeDocument/2006/relationships/hyperlink" Target="https://podminky.urs.cz/item/CS_URS_2021_02/55254047" TargetMode="External" /><Relationship Id="rId57" Type="http://schemas.openxmlformats.org/officeDocument/2006/relationships/hyperlink" Target="https://podminky.urs.cz/item/CS_URS_2021_02/857261131" TargetMode="External" /><Relationship Id="rId58" Type="http://schemas.openxmlformats.org/officeDocument/2006/relationships/hyperlink" Target="https://podminky.urs.cz/item/CS_URS_2021_02/857262122" TargetMode="External" /><Relationship Id="rId59" Type="http://schemas.openxmlformats.org/officeDocument/2006/relationships/hyperlink" Target="https://podminky.urs.cz/item/CS_URS_2021_02/55253490" TargetMode="External" /><Relationship Id="rId60" Type="http://schemas.openxmlformats.org/officeDocument/2006/relationships/hyperlink" Target="https://podminky.urs.cz/item/CS_URS_2021_02/55259815" TargetMode="External" /><Relationship Id="rId61" Type="http://schemas.openxmlformats.org/officeDocument/2006/relationships/hyperlink" Target="https://podminky.urs.cz/item/CS_URS_2021_02/857263131" TargetMode="External" /><Relationship Id="rId62" Type="http://schemas.openxmlformats.org/officeDocument/2006/relationships/hyperlink" Target="https://podminky.urs.cz/item/CS_URS_2021_02/857362122" TargetMode="External" /><Relationship Id="rId63" Type="http://schemas.openxmlformats.org/officeDocument/2006/relationships/hyperlink" Target="https://podminky.urs.cz/item/CS_URS_2021_02/55254052" TargetMode="External" /><Relationship Id="rId64" Type="http://schemas.openxmlformats.org/officeDocument/2006/relationships/hyperlink" Target="https://podminky.urs.cz/item/CS_URS_2021_02/857381131" TargetMode="External" /><Relationship Id="rId65" Type="http://schemas.openxmlformats.org/officeDocument/2006/relationships/hyperlink" Target="https://podminky.urs.cz/item/CS_URS_2021_02/857382122" TargetMode="External" /><Relationship Id="rId66" Type="http://schemas.openxmlformats.org/officeDocument/2006/relationships/hyperlink" Target="https://podminky.urs.cz/item/CS_URS_2021_02/871161141" TargetMode="External" /><Relationship Id="rId67" Type="http://schemas.openxmlformats.org/officeDocument/2006/relationships/hyperlink" Target="https://podminky.urs.cz/item/CS_URS_2021_02/871161211" TargetMode="External" /><Relationship Id="rId68" Type="http://schemas.openxmlformats.org/officeDocument/2006/relationships/hyperlink" Target="https://podminky.urs.cz/item/CS_URS_2021_02/28613170" TargetMode="External" /><Relationship Id="rId69" Type="http://schemas.openxmlformats.org/officeDocument/2006/relationships/hyperlink" Target="https://podminky.urs.cz/item/CS_URS_2021_02/871211141" TargetMode="External" /><Relationship Id="rId70" Type="http://schemas.openxmlformats.org/officeDocument/2006/relationships/hyperlink" Target="https://podminky.urs.cz/item/CS_URS_2021_02/28613173" TargetMode="External" /><Relationship Id="rId71" Type="http://schemas.openxmlformats.org/officeDocument/2006/relationships/hyperlink" Target="https://podminky.urs.cz/item/CS_URS_2021_02/871241141" TargetMode="External" /><Relationship Id="rId72" Type="http://schemas.openxmlformats.org/officeDocument/2006/relationships/hyperlink" Target="https://podminky.urs.cz/item/CS_URS_2021_02/871241211" TargetMode="External" /><Relationship Id="rId73" Type="http://schemas.openxmlformats.org/officeDocument/2006/relationships/hyperlink" Target="https://podminky.urs.cz/item/CS_URS_2021_02/28613556" TargetMode="External" /><Relationship Id="rId74" Type="http://schemas.openxmlformats.org/officeDocument/2006/relationships/hyperlink" Target="https://podminky.urs.cz/item/CS_URS_2021_02/871241151" TargetMode="External" /><Relationship Id="rId75" Type="http://schemas.openxmlformats.org/officeDocument/2006/relationships/hyperlink" Target="https://podminky.urs.cz/item/CS_URS_2021_02/28613575" TargetMode="External" /><Relationship Id="rId76" Type="http://schemas.openxmlformats.org/officeDocument/2006/relationships/hyperlink" Target="https://podminky.urs.cz/item/CS_URS_2021_02/877241101" TargetMode="External" /><Relationship Id="rId77" Type="http://schemas.openxmlformats.org/officeDocument/2006/relationships/hyperlink" Target="https://podminky.urs.cz/item/CS_URS_2021_02/28615974" TargetMode="External" /><Relationship Id="rId78" Type="http://schemas.openxmlformats.org/officeDocument/2006/relationships/hyperlink" Target="https://podminky.urs.cz/item/CS_URS_2021_02/28653135" TargetMode="External" /><Relationship Id="rId79" Type="http://schemas.openxmlformats.org/officeDocument/2006/relationships/hyperlink" Target="https://podminky.urs.cz/item/CS_URS_2021_02/877241112" TargetMode="External" /><Relationship Id="rId80" Type="http://schemas.openxmlformats.org/officeDocument/2006/relationships/hyperlink" Target="https://podminky.urs.cz/item/CS_URS_2021_02/28653060" TargetMode="External" /><Relationship Id="rId81" Type="http://schemas.openxmlformats.org/officeDocument/2006/relationships/hyperlink" Target="https://podminky.urs.cz/item/CS_URS_2021_02/891211112" TargetMode="External" /><Relationship Id="rId82" Type="http://schemas.openxmlformats.org/officeDocument/2006/relationships/hyperlink" Target="https://podminky.urs.cz/item/CS_URS_2021_02/42221321" TargetMode="External" /><Relationship Id="rId83" Type="http://schemas.openxmlformats.org/officeDocument/2006/relationships/hyperlink" Target="https://podminky.urs.cz/item/CS_URS_2021_02/891211222" TargetMode="External" /><Relationship Id="rId84" Type="http://schemas.openxmlformats.org/officeDocument/2006/relationships/hyperlink" Target="https://podminky.urs.cz/item/CS_URS_2021_02/42221301" TargetMode="External" /><Relationship Id="rId85" Type="http://schemas.openxmlformats.org/officeDocument/2006/relationships/hyperlink" Target="https://podminky.urs.cz/item/CS_URS_2021_02/42210100" TargetMode="External" /><Relationship Id="rId86" Type="http://schemas.openxmlformats.org/officeDocument/2006/relationships/hyperlink" Target="https://podminky.urs.cz/item/CS_URS_2021_02/891213321" TargetMode="External" /><Relationship Id="rId87" Type="http://schemas.openxmlformats.org/officeDocument/2006/relationships/hyperlink" Target="https://podminky.urs.cz/item/CS_URS_2021_02/42213001" TargetMode="External" /><Relationship Id="rId88" Type="http://schemas.openxmlformats.org/officeDocument/2006/relationships/hyperlink" Target="https://podminky.urs.cz/item/CS_URS_2021_02/891241112" TargetMode="External" /><Relationship Id="rId89" Type="http://schemas.openxmlformats.org/officeDocument/2006/relationships/hyperlink" Target="https://podminky.urs.cz/item/CS_URS_2021_02/42221323" TargetMode="External" /><Relationship Id="rId90" Type="http://schemas.openxmlformats.org/officeDocument/2006/relationships/hyperlink" Target="https://podminky.urs.cz/item/CS_URS_2021_02/891241222" TargetMode="External" /><Relationship Id="rId91" Type="http://schemas.openxmlformats.org/officeDocument/2006/relationships/hyperlink" Target="https://podminky.urs.cz/item/CS_URS_2021_02/42221303" TargetMode="External" /><Relationship Id="rId92" Type="http://schemas.openxmlformats.org/officeDocument/2006/relationships/hyperlink" Target="https://podminky.urs.cz/item/CS_URS_2021_02/42210101" TargetMode="External" /><Relationship Id="rId93" Type="http://schemas.openxmlformats.org/officeDocument/2006/relationships/hyperlink" Target="https://podminky.urs.cz/item/CS_URS_2021_02/891247212" TargetMode="External" /><Relationship Id="rId94" Type="http://schemas.openxmlformats.org/officeDocument/2006/relationships/hyperlink" Target="https://podminky.urs.cz/item/CS_URS_2021_02/891249111" TargetMode="External" /><Relationship Id="rId95" Type="http://schemas.openxmlformats.org/officeDocument/2006/relationships/hyperlink" Target="https://podminky.urs.cz/item/CS_URS_2021_02/891361112" TargetMode="External" /><Relationship Id="rId96" Type="http://schemas.openxmlformats.org/officeDocument/2006/relationships/hyperlink" Target="https://podminky.urs.cz/item/CS_URS_2021_02/42221308" TargetMode="External" /><Relationship Id="rId97" Type="http://schemas.openxmlformats.org/officeDocument/2006/relationships/hyperlink" Target="https://podminky.urs.cz/item/CS_URS_2021_02/892241111" TargetMode="External" /><Relationship Id="rId98" Type="http://schemas.openxmlformats.org/officeDocument/2006/relationships/hyperlink" Target="https://podminky.urs.cz/item/CS_URS_2021_02/892271111" TargetMode="External" /><Relationship Id="rId99" Type="http://schemas.openxmlformats.org/officeDocument/2006/relationships/hyperlink" Target="https://podminky.urs.cz/item/CS_URS_2021_02/892381111" TargetMode="External" /><Relationship Id="rId100" Type="http://schemas.openxmlformats.org/officeDocument/2006/relationships/hyperlink" Target="https://podminky.urs.cz/item/CS_URS_2021_02/892233122" TargetMode="External" /><Relationship Id="rId101" Type="http://schemas.openxmlformats.org/officeDocument/2006/relationships/hyperlink" Target="https://podminky.urs.cz/item/CS_URS_2021_02/892273122" TargetMode="External" /><Relationship Id="rId102" Type="http://schemas.openxmlformats.org/officeDocument/2006/relationships/hyperlink" Target="https://podminky.urs.cz/item/CS_URS_2021_02/892383122" TargetMode="External" /><Relationship Id="rId103" Type="http://schemas.openxmlformats.org/officeDocument/2006/relationships/hyperlink" Target="https://podminky.urs.cz/item/CS_URS_2021_02/892372111" TargetMode="External" /><Relationship Id="rId104" Type="http://schemas.openxmlformats.org/officeDocument/2006/relationships/hyperlink" Target="https://podminky.urs.cz/item/CS_URS_2021_02/892442111" TargetMode="External" /><Relationship Id="rId105" Type="http://schemas.openxmlformats.org/officeDocument/2006/relationships/hyperlink" Target="https://podminky.urs.cz/item/CS_URS_2021_02/899721111" TargetMode="External" /><Relationship Id="rId106" Type="http://schemas.openxmlformats.org/officeDocument/2006/relationships/hyperlink" Target="https://podminky.urs.cz/item/CS_URS_2021_02/899721112" TargetMode="External" /><Relationship Id="rId107" Type="http://schemas.openxmlformats.org/officeDocument/2006/relationships/hyperlink" Target="https://podminky.urs.cz/item/CS_URS_2021_02/899722113" TargetMode="External" /><Relationship Id="rId108" Type="http://schemas.openxmlformats.org/officeDocument/2006/relationships/hyperlink" Target="https://podminky.urs.cz/item/CS_URS_2021_02/919735113" TargetMode="External" /><Relationship Id="rId109" Type="http://schemas.openxmlformats.org/officeDocument/2006/relationships/hyperlink" Target="https://podminky.urs.cz/item/CS_URS_2021_02/997221551" TargetMode="External" /><Relationship Id="rId110" Type="http://schemas.openxmlformats.org/officeDocument/2006/relationships/hyperlink" Target="https://podminky.urs.cz/item/CS_URS_2021_02/997221559" TargetMode="External" /><Relationship Id="rId111" Type="http://schemas.openxmlformats.org/officeDocument/2006/relationships/hyperlink" Target="https://podminky.urs.cz/item/CS_URS_2021_02/997221655" TargetMode="External" /><Relationship Id="rId112" Type="http://schemas.openxmlformats.org/officeDocument/2006/relationships/hyperlink" Target="https://podminky.urs.cz/item/CS_URS_2021_02/997221645" TargetMode="External" /><Relationship Id="rId113" Type="http://schemas.openxmlformats.org/officeDocument/2006/relationships/hyperlink" Target="https://podminky.urs.cz/item/CS_URS_2021_02/998273102" TargetMode="External" /><Relationship Id="rId114" Type="http://schemas.openxmlformats.org/officeDocument/2006/relationships/hyperlink" Target="https://podminky.urs.cz/item/CS_URS_2021_02/713411141" TargetMode="External" /><Relationship Id="rId115" Type="http://schemas.openxmlformats.org/officeDocument/2006/relationships/hyperlink" Target="https://podminky.urs.cz/item/CS_URS_2021_02/998713101" TargetMode="External" /><Relationship Id="rId116" Type="http://schemas.openxmlformats.org/officeDocument/2006/relationships/hyperlink" Target="https://podminky.urs.cz/item/CS_URS_2021_02/722232074" TargetMode="External" /><Relationship Id="rId117" Type="http://schemas.openxmlformats.org/officeDocument/2006/relationships/hyperlink" Target="https://podminky.urs.cz/item/CS_URS_2021_02/998722101" TargetMode="External" /><Relationship Id="rId118" Type="http://schemas.openxmlformats.org/officeDocument/2006/relationships/hyperlink" Target="https://podminky.urs.cz/item/CS_URS_2021_02/230011045" TargetMode="External" /><Relationship Id="rId119" Type="http://schemas.openxmlformats.org/officeDocument/2006/relationships/hyperlink" Target="https://podminky.urs.cz/item/CS_URS_2021_02/14011036" TargetMode="External" /><Relationship Id="rId120" Type="http://schemas.openxmlformats.org/officeDocument/2006/relationships/hyperlink" Target="https://podminky.urs.cz/item/CS_URS_2021_02/230011113" TargetMode="External" /><Relationship Id="rId121" Type="http://schemas.openxmlformats.org/officeDocument/2006/relationships/hyperlink" Target="https://podminky.urs.cz/item/CS_URS_2021_02/55283930" TargetMode="External" /><Relationship Id="rId122" Type="http://schemas.openxmlformats.org/officeDocument/2006/relationships/hyperlink" Target="https://podminky.urs.cz/item/CS_URS_2021_02/230020657" TargetMode="External" /><Relationship Id="rId123" Type="http://schemas.openxmlformats.org/officeDocument/2006/relationships/hyperlink" Target="https://podminky.urs.cz/item/CS_URS_2021_02/59213011" TargetMode="External" /><Relationship Id="rId124" Type="http://schemas.openxmlformats.org/officeDocument/2006/relationships/hyperlink" Target="https://podminky.urs.cz/item/CS_URS_2021_02/59213345" TargetMode="External" /><Relationship Id="rId125" Type="http://schemas.openxmlformats.org/officeDocument/2006/relationships/hyperlink" Target="https://podminky.urs.cz/item/CS_URS_2021_02/011002000" TargetMode="External" /><Relationship Id="rId126" Type="http://schemas.openxmlformats.org/officeDocument/2006/relationships/hyperlink" Target="https://podminky.urs.cz/item/CS_URS_2021_02/030001000" TargetMode="External" /><Relationship Id="rId127" Type="http://schemas.openxmlformats.org/officeDocument/2006/relationships/hyperlink" Target="https://podminky.urs.cz/item/CS_URS_2021_02/043002000" TargetMode="External" /><Relationship Id="rId128" Type="http://schemas.openxmlformats.org/officeDocument/2006/relationships/hyperlink" Target="https://podminky.urs.cz/item/CS_URS_2021_02/043154000" TargetMode="External" /><Relationship Id="rId129" Type="http://schemas.openxmlformats.org/officeDocument/2006/relationships/hyperlink" Target="https://podminky.urs.cz/item/CS_URS_2021_02/045002000" TargetMode="External" /><Relationship Id="rId130" Type="http://schemas.openxmlformats.org/officeDocument/2006/relationships/hyperlink" Target="https://podminky.urs.cz/item/CS_URS_2021_02/070001000" TargetMode="External" /><Relationship Id="rId131" Type="http://schemas.openxmlformats.org/officeDocument/2006/relationships/hyperlink" Target="https://podminky.urs.cz/item/CS_URS_2021_02/091003000" TargetMode="External" /><Relationship Id="rId132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54122" TargetMode="External" /><Relationship Id="rId2" Type="http://schemas.openxmlformats.org/officeDocument/2006/relationships/hyperlink" Target="https://podminky.urs.cz/item/CS_URS_2021_02/573231106" TargetMode="External" /><Relationship Id="rId3" Type="http://schemas.openxmlformats.org/officeDocument/2006/relationships/hyperlink" Target="https://podminky.urs.cz/item/CS_URS_2021_02/577124221" TargetMode="External" /><Relationship Id="rId4" Type="http://schemas.openxmlformats.org/officeDocument/2006/relationships/hyperlink" Target="https://podminky.urs.cz/item/CS_URS_2021_02/577134221" TargetMode="External" /><Relationship Id="rId5" Type="http://schemas.openxmlformats.org/officeDocument/2006/relationships/hyperlink" Target="https://podminky.urs.cz/item/CS_URS_2021_02/997221551" TargetMode="External" /><Relationship Id="rId6" Type="http://schemas.openxmlformats.org/officeDocument/2006/relationships/hyperlink" Target="https://podminky.urs.cz/item/CS_URS_2021_02/997221559" TargetMode="External" /><Relationship Id="rId7" Type="http://schemas.openxmlformats.org/officeDocument/2006/relationships/hyperlink" Target="https://podminky.urs.cz/item/CS_URS_2021_02/997221875" TargetMode="External" /><Relationship Id="rId8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1251102" TargetMode="External" /><Relationship Id="rId2" Type="http://schemas.openxmlformats.org/officeDocument/2006/relationships/hyperlink" Target="https://podminky.urs.cz/item/CS_URS_2021_02/112101101" TargetMode="External" /><Relationship Id="rId3" Type="http://schemas.openxmlformats.org/officeDocument/2006/relationships/hyperlink" Target="https://podminky.urs.cz/item/CS_URS_2021_02/112101102" TargetMode="External" /><Relationship Id="rId4" Type="http://schemas.openxmlformats.org/officeDocument/2006/relationships/hyperlink" Target="https://podminky.urs.cz/item/CS_URS_2021_02/112101103" TargetMode="External" /><Relationship Id="rId5" Type="http://schemas.openxmlformats.org/officeDocument/2006/relationships/hyperlink" Target="https://podminky.urs.cz/item/CS_URS_2021_02/112101122" TargetMode="External" /><Relationship Id="rId6" Type="http://schemas.openxmlformats.org/officeDocument/2006/relationships/hyperlink" Target="https://podminky.urs.cz/item/CS_URS_2021_02/112251101" TargetMode="External" /><Relationship Id="rId7" Type="http://schemas.openxmlformats.org/officeDocument/2006/relationships/hyperlink" Target="https://podminky.urs.cz/item/CS_URS_2021_02/112251102" TargetMode="External" /><Relationship Id="rId8" Type="http://schemas.openxmlformats.org/officeDocument/2006/relationships/hyperlink" Target="https://podminky.urs.cz/item/CS_URS_2021_02/112251103" TargetMode="External" /><Relationship Id="rId9" Type="http://schemas.openxmlformats.org/officeDocument/2006/relationships/hyperlink" Target="https://podminky.urs.cz/item/CS_URS_2021_02/162201401" TargetMode="External" /><Relationship Id="rId10" Type="http://schemas.openxmlformats.org/officeDocument/2006/relationships/hyperlink" Target="https://podminky.urs.cz/item/CS_URS_2021_02/162201402" TargetMode="External" /><Relationship Id="rId11" Type="http://schemas.openxmlformats.org/officeDocument/2006/relationships/hyperlink" Target="https://podminky.urs.cz/item/CS_URS_2021_02/162201403" TargetMode="External" /><Relationship Id="rId12" Type="http://schemas.openxmlformats.org/officeDocument/2006/relationships/hyperlink" Target="https://podminky.urs.cz/item/CS_URS_2021_02/162201406" TargetMode="External" /><Relationship Id="rId13" Type="http://schemas.openxmlformats.org/officeDocument/2006/relationships/hyperlink" Target="https://podminky.urs.cz/item/CS_URS_2021_02/162201411" TargetMode="External" /><Relationship Id="rId14" Type="http://schemas.openxmlformats.org/officeDocument/2006/relationships/hyperlink" Target="https://podminky.urs.cz/item/CS_URS_2021_02/162201412" TargetMode="External" /><Relationship Id="rId15" Type="http://schemas.openxmlformats.org/officeDocument/2006/relationships/hyperlink" Target="https://podminky.urs.cz/item/CS_URS_2021_02/162201413" TargetMode="External" /><Relationship Id="rId16" Type="http://schemas.openxmlformats.org/officeDocument/2006/relationships/hyperlink" Target="https://podminky.urs.cz/item/CS_URS_2021_02/162201416" TargetMode="External" /><Relationship Id="rId17" Type="http://schemas.openxmlformats.org/officeDocument/2006/relationships/hyperlink" Target="https://podminky.urs.cz/item/CS_URS_2021_02/162301501" TargetMode="External" /><Relationship Id="rId18" Type="http://schemas.openxmlformats.org/officeDocument/2006/relationships/hyperlink" Target="https://podminky.urs.cz/item/CS_URS_2021_02/162301931" TargetMode="External" /><Relationship Id="rId19" Type="http://schemas.openxmlformats.org/officeDocument/2006/relationships/hyperlink" Target="https://podminky.urs.cz/item/CS_URS_2021_02/162301932" TargetMode="External" /><Relationship Id="rId20" Type="http://schemas.openxmlformats.org/officeDocument/2006/relationships/hyperlink" Target="https://podminky.urs.cz/item/CS_URS_2021_02/162301933" TargetMode="External" /><Relationship Id="rId21" Type="http://schemas.openxmlformats.org/officeDocument/2006/relationships/hyperlink" Target="https://podminky.urs.cz/item/CS_URS_2021_02/162301942" TargetMode="External" /><Relationship Id="rId22" Type="http://schemas.openxmlformats.org/officeDocument/2006/relationships/hyperlink" Target="https://podminky.urs.cz/item/CS_URS_2021_02/162301951" TargetMode="External" /><Relationship Id="rId23" Type="http://schemas.openxmlformats.org/officeDocument/2006/relationships/hyperlink" Target="https://podminky.urs.cz/item/CS_URS_2021_02/162301952" TargetMode="External" /><Relationship Id="rId24" Type="http://schemas.openxmlformats.org/officeDocument/2006/relationships/hyperlink" Target="https://podminky.urs.cz/item/CS_URS_2021_02/162301953" TargetMode="External" /><Relationship Id="rId25" Type="http://schemas.openxmlformats.org/officeDocument/2006/relationships/hyperlink" Target="https://podminky.urs.cz/item/CS_URS_2021_02/162301962" TargetMode="External" /><Relationship Id="rId26" Type="http://schemas.openxmlformats.org/officeDocument/2006/relationships/hyperlink" Target="https://podminky.urs.cz/item/CS_URS_2021_02/162301981" TargetMode="External" /><Relationship Id="rId27" Type="http://schemas.openxmlformats.org/officeDocument/2006/relationships/hyperlink" Target="https://podminky.urs.cz/item/CS_URS_2021_02/966001311R" TargetMode="External" /><Relationship Id="rId28" Type="http://schemas.openxmlformats.org/officeDocument/2006/relationships/hyperlink" Target="https://podminky.urs.cz/item/CS_URS_2021_02/966005111" TargetMode="External" /><Relationship Id="rId29" Type="http://schemas.openxmlformats.org/officeDocument/2006/relationships/hyperlink" Target="https://podminky.urs.cz/item/CS_URS_2021_02/997013811" TargetMode="External" /><Relationship Id="rId30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7173" TargetMode="External" /><Relationship Id="rId2" Type="http://schemas.openxmlformats.org/officeDocument/2006/relationships/hyperlink" Target="https://podminky.urs.cz/item/CS_URS_2021_02/113107222" TargetMode="External" /><Relationship Id="rId3" Type="http://schemas.openxmlformats.org/officeDocument/2006/relationships/hyperlink" Target="https://podminky.urs.cz/item/CS_URS_2021_02/113107232" TargetMode="External" /><Relationship Id="rId4" Type="http://schemas.openxmlformats.org/officeDocument/2006/relationships/hyperlink" Target="https://podminky.urs.cz/item/CS_URS_2021_02/113107241" TargetMode="External" /><Relationship Id="rId5" Type="http://schemas.openxmlformats.org/officeDocument/2006/relationships/hyperlink" Target="https://podminky.urs.cz/item/CS_URS_2021_02/113107244" TargetMode="External" /><Relationship Id="rId6" Type="http://schemas.openxmlformats.org/officeDocument/2006/relationships/hyperlink" Target="https://podminky.urs.cz/item/CS_URS_2021_02/113154325" TargetMode="External" /><Relationship Id="rId7" Type="http://schemas.openxmlformats.org/officeDocument/2006/relationships/hyperlink" Target="https://podminky.urs.cz/item/CS_URS_2021_02/113201112" TargetMode="External" /><Relationship Id="rId8" Type="http://schemas.openxmlformats.org/officeDocument/2006/relationships/hyperlink" Target="https://podminky.urs.cz/item/CS_URS_2021_02/113202111" TargetMode="External" /><Relationship Id="rId9" Type="http://schemas.openxmlformats.org/officeDocument/2006/relationships/hyperlink" Target="https://podminky.urs.cz/item/CS_URS_2021_02/122251506" TargetMode="External" /><Relationship Id="rId10" Type="http://schemas.openxmlformats.org/officeDocument/2006/relationships/hyperlink" Target="https://podminky.urs.cz/item/CS_URS_2021_02/131251202" TargetMode="External" /><Relationship Id="rId11" Type="http://schemas.openxmlformats.org/officeDocument/2006/relationships/hyperlink" Target="https://podminky.urs.cz/item/CS_URS_2021_02/132251102" TargetMode="External" /><Relationship Id="rId12" Type="http://schemas.openxmlformats.org/officeDocument/2006/relationships/hyperlink" Target="https://podminky.urs.cz/item/CS_URS_2021_02/132251253" TargetMode="External" /><Relationship Id="rId13" Type="http://schemas.openxmlformats.org/officeDocument/2006/relationships/hyperlink" Target="https://podminky.urs.cz/item/CS_URS_2021_02/151101101" TargetMode="External" /><Relationship Id="rId14" Type="http://schemas.openxmlformats.org/officeDocument/2006/relationships/hyperlink" Target="https://podminky.urs.cz/item/CS_URS_2021_02/151101111" TargetMode="External" /><Relationship Id="rId15" Type="http://schemas.openxmlformats.org/officeDocument/2006/relationships/hyperlink" Target="https://podminky.urs.cz/item/CS_URS_2021_02/162351103" TargetMode="External" /><Relationship Id="rId16" Type="http://schemas.openxmlformats.org/officeDocument/2006/relationships/hyperlink" Target="https://podminky.urs.cz/item/CS_URS_2021_02/162751115" TargetMode="External" /><Relationship Id="rId17" Type="http://schemas.openxmlformats.org/officeDocument/2006/relationships/hyperlink" Target="https://podminky.urs.cz/item/CS_URS_2021_02/167151101" TargetMode="External" /><Relationship Id="rId18" Type="http://schemas.openxmlformats.org/officeDocument/2006/relationships/hyperlink" Target="https://podminky.urs.cz/item/CS_URS_2021_02/171151103" TargetMode="External" /><Relationship Id="rId19" Type="http://schemas.openxmlformats.org/officeDocument/2006/relationships/hyperlink" Target="https://podminky.urs.cz/item/CS_URS_2021_02/58344229" TargetMode="External" /><Relationship Id="rId20" Type="http://schemas.openxmlformats.org/officeDocument/2006/relationships/hyperlink" Target="https://podminky.urs.cz/item/CS_URS_2021_02/171201221" TargetMode="External" /><Relationship Id="rId21" Type="http://schemas.openxmlformats.org/officeDocument/2006/relationships/hyperlink" Target="https://podminky.urs.cz/item/CS_URS_2021_02/171251201" TargetMode="External" /><Relationship Id="rId22" Type="http://schemas.openxmlformats.org/officeDocument/2006/relationships/hyperlink" Target="https://podminky.urs.cz/item/CS_URS_2021_02/174151101" TargetMode="External" /><Relationship Id="rId23" Type="http://schemas.openxmlformats.org/officeDocument/2006/relationships/hyperlink" Target="https://podminky.urs.cz/item/CS_URS_2021_02/58344197" TargetMode="External" /><Relationship Id="rId24" Type="http://schemas.openxmlformats.org/officeDocument/2006/relationships/hyperlink" Target="https://podminky.urs.cz/item/CS_URS_2021_02/181951112" TargetMode="External" /><Relationship Id="rId25" Type="http://schemas.openxmlformats.org/officeDocument/2006/relationships/hyperlink" Target="https://podminky.urs.cz/item/CS_URS_2021_02/211971110" TargetMode="External" /><Relationship Id="rId26" Type="http://schemas.openxmlformats.org/officeDocument/2006/relationships/hyperlink" Target="https://podminky.urs.cz/item/CS_URS_2021_02/69311081" TargetMode="External" /><Relationship Id="rId27" Type="http://schemas.openxmlformats.org/officeDocument/2006/relationships/hyperlink" Target="https://podminky.urs.cz/item/CS_URS_2021_02/212752401" TargetMode="External" /><Relationship Id="rId28" Type="http://schemas.openxmlformats.org/officeDocument/2006/relationships/hyperlink" Target="https://podminky.urs.cz/item/CS_URS_2021_02/451572111" TargetMode="External" /><Relationship Id="rId29" Type="http://schemas.openxmlformats.org/officeDocument/2006/relationships/hyperlink" Target="https://podminky.urs.cz/item/CS_URS_2021_02/452311131" TargetMode="External" /><Relationship Id="rId30" Type="http://schemas.openxmlformats.org/officeDocument/2006/relationships/hyperlink" Target="https://podminky.urs.cz/item/CS_URS_2021_02/564871114" TargetMode="External" /><Relationship Id="rId31" Type="http://schemas.openxmlformats.org/officeDocument/2006/relationships/hyperlink" Target="https://podminky.urs.cz/item/CS_URS_2021_02/565166121" TargetMode="External" /><Relationship Id="rId32" Type="http://schemas.openxmlformats.org/officeDocument/2006/relationships/hyperlink" Target="https://podminky.urs.cz/item/CS_URS_2021_02/567122111" TargetMode="External" /><Relationship Id="rId33" Type="http://schemas.openxmlformats.org/officeDocument/2006/relationships/hyperlink" Target="https://podminky.urs.cz/item/CS_URS_2021_02/567132113" TargetMode="External" /><Relationship Id="rId34" Type="http://schemas.openxmlformats.org/officeDocument/2006/relationships/hyperlink" Target="https://podminky.urs.cz/item/CS_URS_2021_02/573231106" TargetMode="External" /><Relationship Id="rId35" Type="http://schemas.openxmlformats.org/officeDocument/2006/relationships/hyperlink" Target="https://podminky.urs.cz/item/CS_URS_2021_02/573231107" TargetMode="External" /><Relationship Id="rId36" Type="http://schemas.openxmlformats.org/officeDocument/2006/relationships/hyperlink" Target="https://podminky.urs.cz/item/CS_URS_2021_02/573231108" TargetMode="External" /><Relationship Id="rId37" Type="http://schemas.openxmlformats.org/officeDocument/2006/relationships/hyperlink" Target="https://podminky.urs.cz/item/CS_URS_2021_02/576123121" TargetMode="External" /><Relationship Id="rId38" Type="http://schemas.openxmlformats.org/officeDocument/2006/relationships/hyperlink" Target="https://podminky.urs.cz/item/CS_URS_2021_02/577176121" TargetMode="External" /><Relationship Id="rId39" Type="http://schemas.openxmlformats.org/officeDocument/2006/relationships/hyperlink" Target="https://podminky.urs.cz/item/CS_URS_2021_02/596212312" TargetMode="External" /><Relationship Id="rId40" Type="http://schemas.openxmlformats.org/officeDocument/2006/relationships/hyperlink" Target="https://podminky.urs.cz/item/CS_URS_2021_02/59245296" TargetMode="External" /><Relationship Id="rId41" Type="http://schemas.openxmlformats.org/officeDocument/2006/relationships/hyperlink" Target="https://podminky.urs.cz/item/CS_URS_2021_02/831312121" TargetMode="External" /><Relationship Id="rId42" Type="http://schemas.openxmlformats.org/officeDocument/2006/relationships/hyperlink" Target="https://podminky.urs.cz/item/CS_URS_2021_02/59710632" TargetMode="External" /><Relationship Id="rId43" Type="http://schemas.openxmlformats.org/officeDocument/2006/relationships/hyperlink" Target="https://podminky.urs.cz/item/CS_URS_2021_02/59223733" TargetMode="External" /><Relationship Id="rId44" Type="http://schemas.openxmlformats.org/officeDocument/2006/relationships/hyperlink" Target="https://podminky.urs.cz/item/CS_URS_2021_02/837311221" TargetMode="External" /><Relationship Id="rId45" Type="http://schemas.openxmlformats.org/officeDocument/2006/relationships/hyperlink" Target="https://podminky.urs.cz/item/CS_URS_2021_02/59711538" TargetMode="External" /><Relationship Id="rId46" Type="http://schemas.openxmlformats.org/officeDocument/2006/relationships/hyperlink" Target="https://podminky.urs.cz/item/CS_URS_2021_02/28611524" TargetMode="External" /><Relationship Id="rId47" Type="http://schemas.openxmlformats.org/officeDocument/2006/relationships/hyperlink" Target="https://podminky.urs.cz/item/CS_URS_2021_02/837312221" TargetMode="External" /><Relationship Id="rId48" Type="http://schemas.openxmlformats.org/officeDocument/2006/relationships/hyperlink" Target="https://podminky.urs.cz/item/CS_URS_2021_02/59711024" TargetMode="External" /><Relationship Id="rId49" Type="http://schemas.openxmlformats.org/officeDocument/2006/relationships/hyperlink" Target="https://podminky.urs.cz/item/CS_URS_2021_02/895941111" TargetMode="External" /><Relationship Id="rId50" Type="http://schemas.openxmlformats.org/officeDocument/2006/relationships/hyperlink" Target="https://podminky.urs.cz/item/CS_URS_2021_02/899332111" TargetMode="External" /><Relationship Id="rId51" Type="http://schemas.openxmlformats.org/officeDocument/2006/relationships/hyperlink" Target="https://podminky.urs.cz/item/CS_URS_2021_02/899432111" TargetMode="External" /><Relationship Id="rId52" Type="http://schemas.openxmlformats.org/officeDocument/2006/relationships/hyperlink" Target="https://podminky.urs.cz/item/CS_URS_2021_02/899623161" TargetMode="External" /><Relationship Id="rId53" Type="http://schemas.openxmlformats.org/officeDocument/2006/relationships/hyperlink" Target="https://podminky.urs.cz/item/CS_URS_2021_02/914111111" TargetMode="External" /><Relationship Id="rId54" Type="http://schemas.openxmlformats.org/officeDocument/2006/relationships/hyperlink" Target="https://podminky.urs.cz/item/CS_URS_2021_02/914111112" TargetMode="External" /><Relationship Id="rId55" Type="http://schemas.openxmlformats.org/officeDocument/2006/relationships/hyperlink" Target="https://podminky.urs.cz/item/CS_URS_2021_02/40445650" TargetMode="External" /><Relationship Id="rId56" Type="http://schemas.openxmlformats.org/officeDocument/2006/relationships/hyperlink" Target="https://podminky.urs.cz/item/CS_URS_2021_02/914511112" TargetMode="External" /><Relationship Id="rId57" Type="http://schemas.openxmlformats.org/officeDocument/2006/relationships/hyperlink" Target="https://podminky.urs.cz/item/CS_URS_2021_02/40445225" TargetMode="External" /><Relationship Id="rId58" Type="http://schemas.openxmlformats.org/officeDocument/2006/relationships/hyperlink" Target="https://podminky.urs.cz/item/CS_URS_2021_02/40445240" TargetMode="External" /><Relationship Id="rId59" Type="http://schemas.openxmlformats.org/officeDocument/2006/relationships/hyperlink" Target="https://podminky.urs.cz/item/CS_URS_2021_02/40445253" TargetMode="External" /><Relationship Id="rId60" Type="http://schemas.openxmlformats.org/officeDocument/2006/relationships/hyperlink" Target="https://podminky.urs.cz/item/CS_URS_2021_02/40445256" TargetMode="External" /><Relationship Id="rId61" Type="http://schemas.openxmlformats.org/officeDocument/2006/relationships/hyperlink" Target="https://podminky.urs.cz/item/CS_URS_2021_02/915111112" TargetMode="External" /><Relationship Id="rId62" Type="http://schemas.openxmlformats.org/officeDocument/2006/relationships/hyperlink" Target="https://podminky.urs.cz/item/CS_URS_2021_02/915111116" TargetMode="External" /><Relationship Id="rId63" Type="http://schemas.openxmlformats.org/officeDocument/2006/relationships/hyperlink" Target="https://podminky.urs.cz/item/CS_URS_2021_02/915121112" TargetMode="External" /><Relationship Id="rId64" Type="http://schemas.openxmlformats.org/officeDocument/2006/relationships/hyperlink" Target="https://podminky.urs.cz/item/CS_URS_2021_02/915121122" TargetMode="External" /><Relationship Id="rId65" Type="http://schemas.openxmlformats.org/officeDocument/2006/relationships/hyperlink" Target="https://podminky.urs.cz/item/CS_URS_2021_02/915131112" TargetMode="External" /><Relationship Id="rId66" Type="http://schemas.openxmlformats.org/officeDocument/2006/relationships/hyperlink" Target="https://podminky.urs.cz/item/CS_URS_2021_02/915211112" TargetMode="External" /><Relationship Id="rId67" Type="http://schemas.openxmlformats.org/officeDocument/2006/relationships/hyperlink" Target="https://podminky.urs.cz/item/CS_URS_2021_02/915211116" TargetMode="External" /><Relationship Id="rId68" Type="http://schemas.openxmlformats.org/officeDocument/2006/relationships/hyperlink" Target="https://podminky.urs.cz/item/CS_URS_2021_02/915221112" TargetMode="External" /><Relationship Id="rId69" Type="http://schemas.openxmlformats.org/officeDocument/2006/relationships/hyperlink" Target="https://podminky.urs.cz/item/CS_URS_2021_02/915221122" TargetMode="External" /><Relationship Id="rId70" Type="http://schemas.openxmlformats.org/officeDocument/2006/relationships/hyperlink" Target="https://podminky.urs.cz/item/CS_URS_2021_02/915231112" TargetMode="External" /><Relationship Id="rId71" Type="http://schemas.openxmlformats.org/officeDocument/2006/relationships/hyperlink" Target="https://podminky.urs.cz/item/CS_URS_2021_02/915231115" TargetMode="External" /><Relationship Id="rId72" Type="http://schemas.openxmlformats.org/officeDocument/2006/relationships/hyperlink" Target="https://podminky.urs.cz/item/CS_URS_2021_02/915611111" TargetMode="External" /><Relationship Id="rId73" Type="http://schemas.openxmlformats.org/officeDocument/2006/relationships/hyperlink" Target="https://podminky.urs.cz/item/CS_URS_2021_02/915621111" TargetMode="External" /><Relationship Id="rId74" Type="http://schemas.openxmlformats.org/officeDocument/2006/relationships/hyperlink" Target="https://podminky.urs.cz/item/CS_URS_2021_02/916131213" TargetMode="External" /><Relationship Id="rId75" Type="http://schemas.openxmlformats.org/officeDocument/2006/relationships/hyperlink" Target="https://podminky.urs.cz/item/CS_URS_2021_02/59217031" TargetMode="External" /><Relationship Id="rId76" Type="http://schemas.openxmlformats.org/officeDocument/2006/relationships/hyperlink" Target="https://podminky.urs.cz/item/CS_URS_2021_02/59217029" TargetMode="External" /><Relationship Id="rId77" Type="http://schemas.openxmlformats.org/officeDocument/2006/relationships/hyperlink" Target="https://podminky.urs.cz/item/CS_URS_2021_02/916241213" TargetMode="External" /><Relationship Id="rId78" Type="http://schemas.openxmlformats.org/officeDocument/2006/relationships/hyperlink" Target="https://podminky.urs.cz/item/CS_URS_2021_02/58380002" TargetMode="External" /><Relationship Id="rId79" Type="http://schemas.openxmlformats.org/officeDocument/2006/relationships/hyperlink" Target="https://podminky.urs.cz/item/CS_URS_2021_02/58380005" TargetMode="External" /><Relationship Id="rId80" Type="http://schemas.openxmlformats.org/officeDocument/2006/relationships/hyperlink" Target="https://podminky.urs.cz/item/CS_URS_2021_02/58380440" TargetMode="External" /><Relationship Id="rId81" Type="http://schemas.openxmlformats.org/officeDocument/2006/relationships/hyperlink" Target="https://podminky.urs.cz/item/CS_URS_2021_02/916431112" TargetMode="External" /><Relationship Id="rId82" Type="http://schemas.openxmlformats.org/officeDocument/2006/relationships/hyperlink" Target="https://podminky.urs.cz/item/CS_URS_2021_02/59217041" TargetMode="External" /><Relationship Id="rId83" Type="http://schemas.openxmlformats.org/officeDocument/2006/relationships/hyperlink" Target="https://podminky.urs.cz/item/CS_URS_2021_02/59217040" TargetMode="External" /><Relationship Id="rId84" Type="http://schemas.openxmlformats.org/officeDocument/2006/relationships/hyperlink" Target="https://podminky.urs.cz/item/CS_URS_2021_02/916991121" TargetMode="External" /><Relationship Id="rId85" Type="http://schemas.openxmlformats.org/officeDocument/2006/relationships/hyperlink" Target="https://podminky.urs.cz/item/CS_URS_2021_02/919726122" TargetMode="External" /><Relationship Id="rId86" Type="http://schemas.openxmlformats.org/officeDocument/2006/relationships/hyperlink" Target="https://podminky.urs.cz/item/CS_URS_2021_02/919735111" TargetMode="External" /><Relationship Id="rId87" Type="http://schemas.openxmlformats.org/officeDocument/2006/relationships/hyperlink" Target="https://podminky.urs.cz/item/CS_URS_2021_02/966006132" TargetMode="External" /><Relationship Id="rId88" Type="http://schemas.openxmlformats.org/officeDocument/2006/relationships/hyperlink" Target="https://podminky.urs.cz/item/CS_URS_2021_02/966006211" TargetMode="External" /><Relationship Id="rId89" Type="http://schemas.openxmlformats.org/officeDocument/2006/relationships/hyperlink" Target="https://podminky.urs.cz/item/CS_URS_2021_02/966007211" TargetMode="External" /><Relationship Id="rId90" Type="http://schemas.openxmlformats.org/officeDocument/2006/relationships/hyperlink" Target="https://podminky.urs.cz/item/CS_URS_2021_02/979024443" TargetMode="External" /><Relationship Id="rId91" Type="http://schemas.openxmlformats.org/officeDocument/2006/relationships/hyperlink" Target="https://podminky.urs.cz/item/CS_URS_2021_02/997221551" TargetMode="External" /><Relationship Id="rId92" Type="http://schemas.openxmlformats.org/officeDocument/2006/relationships/hyperlink" Target="https://podminky.urs.cz/item/CS_URS_2021_02/997221559" TargetMode="External" /><Relationship Id="rId93" Type="http://schemas.openxmlformats.org/officeDocument/2006/relationships/hyperlink" Target="https://podminky.urs.cz/item/CS_URS_2021_02/997221571" TargetMode="External" /><Relationship Id="rId94" Type="http://schemas.openxmlformats.org/officeDocument/2006/relationships/hyperlink" Target="https://podminky.urs.cz/item/CS_URS_2021_02/997221579" TargetMode="External" /><Relationship Id="rId95" Type="http://schemas.openxmlformats.org/officeDocument/2006/relationships/hyperlink" Target="https://podminky.urs.cz/item/CS_URS_2021_02/997221611" TargetMode="External" /><Relationship Id="rId96" Type="http://schemas.openxmlformats.org/officeDocument/2006/relationships/hyperlink" Target="https://podminky.urs.cz/item/CS_URS_2021_02/997221612" TargetMode="External" /><Relationship Id="rId97" Type="http://schemas.openxmlformats.org/officeDocument/2006/relationships/hyperlink" Target="https://podminky.urs.cz/item/CS_URS_2021_02/997221861" TargetMode="External" /><Relationship Id="rId98" Type="http://schemas.openxmlformats.org/officeDocument/2006/relationships/hyperlink" Target="https://podminky.urs.cz/item/CS_URS_2021_02/997221875" TargetMode="External" /><Relationship Id="rId99" Type="http://schemas.openxmlformats.org/officeDocument/2006/relationships/hyperlink" Target="https://podminky.urs.cz/item/CS_URS_2021_02/998225111" TargetMode="External" /><Relationship Id="rId100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6121" TargetMode="External" /><Relationship Id="rId2" Type="http://schemas.openxmlformats.org/officeDocument/2006/relationships/hyperlink" Target="https://podminky.urs.cz/item/CS_URS_2021_02/113107173" TargetMode="External" /><Relationship Id="rId3" Type="http://schemas.openxmlformats.org/officeDocument/2006/relationships/hyperlink" Target="https://podminky.urs.cz/item/CS_URS_2021_02/113107181" TargetMode="External" /><Relationship Id="rId4" Type="http://schemas.openxmlformats.org/officeDocument/2006/relationships/hyperlink" Target="https://podminky.urs.cz/item/CS_URS_2021_02/113107212" TargetMode="External" /><Relationship Id="rId5" Type="http://schemas.openxmlformats.org/officeDocument/2006/relationships/hyperlink" Target="https://podminky.urs.cz/item/CS_URS_2021_02/113107222" TargetMode="External" /><Relationship Id="rId6" Type="http://schemas.openxmlformats.org/officeDocument/2006/relationships/hyperlink" Target="https://podminky.urs.cz/item/CS_URS_2021_02/113107224" TargetMode="External" /><Relationship Id="rId7" Type="http://schemas.openxmlformats.org/officeDocument/2006/relationships/hyperlink" Target="https://podminky.urs.cz/item/CS_URS_2021_02/113107232" TargetMode="External" /><Relationship Id="rId8" Type="http://schemas.openxmlformats.org/officeDocument/2006/relationships/hyperlink" Target="https://podminky.urs.cz/item/CS_URS_2021_02/113107244" TargetMode="External" /><Relationship Id="rId9" Type="http://schemas.openxmlformats.org/officeDocument/2006/relationships/hyperlink" Target="https://podminky.urs.cz/item/CS_URS_2021_02/113154254" TargetMode="External" /><Relationship Id="rId10" Type="http://schemas.openxmlformats.org/officeDocument/2006/relationships/hyperlink" Target="https://podminky.urs.cz/item/CS_URS_2021_02/113201112" TargetMode="External" /><Relationship Id="rId11" Type="http://schemas.openxmlformats.org/officeDocument/2006/relationships/hyperlink" Target="https://podminky.urs.cz/item/CS_URS_2021_02/113204111" TargetMode="External" /><Relationship Id="rId12" Type="http://schemas.openxmlformats.org/officeDocument/2006/relationships/hyperlink" Target="https://podminky.urs.cz/item/CS_URS_2021_02/121151103" TargetMode="External" /><Relationship Id="rId13" Type="http://schemas.openxmlformats.org/officeDocument/2006/relationships/hyperlink" Target="https://podminky.urs.cz/item/CS_URS_2021_02/122251506" TargetMode="External" /><Relationship Id="rId14" Type="http://schemas.openxmlformats.org/officeDocument/2006/relationships/hyperlink" Target="https://podminky.urs.cz/item/CS_URS_2021_02/131251202" TargetMode="External" /><Relationship Id="rId15" Type="http://schemas.openxmlformats.org/officeDocument/2006/relationships/hyperlink" Target="https://podminky.urs.cz/item/CS_URS_2021_02/132251102" TargetMode="External" /><Relationship Id="rId16" Type="http://schemas.openxmlformats.org/officeDocument/2006/relationships/hyperlink" Target="https://podminky.urs.cz/item/CS_URS_2021_02/132251253" TargetMode="External" /><Relationship Id="rId17" Type="http://schemas.openxmlformats.org/officeDocument/2006/relationships/hyperlink" Target="https://podminky.urs.cz/item/CS_URS_2021_02/151101101" TargetMode="External" /><Relationship Id="rId18" Type="http://schemas.openxmlformats.org/officeDocument/2006/relationships/hyperlink" Target="https://podminky.urs.cz/item/CS_URS_2021_02/151101111" TargetMode="External" /><Relationship Id="rId19" Type="http://schemas.openxmlformats.org/officeDocument/2006/relationships/hyperlink" Target="https://podminky.urs.cz/item/CS_URS_2021_02/162351103" TargetMode="External" /><Relationship Id="rId20" Type="http://schemas.openxmlformats.org/officeDocument/2006/relationships/hyperlink" Target="https://podminky.urs.cz/item/CS_URS_2021_02/162751115" TargetMode="External" /><Relationship Id="rId21" Type="http://schemas.openxmlformats.org/officeDocument/2006/relationships/hyperlink" Target="https://podminky.urs.cz/item/CS_URS_2021_02/167151101" TargetMode="External" /><Relationship Id="rId22" Type="http://schemas.openxmlformats.org/officeDocument/2006/relationships/hyperlink" Target="https://podminky.urs.cz/item/CS_URS_2021_02/171151103" TargetMode="External" /><Relationship Id="rId23" Type="http://schemas.openxmlformats.org/officeDocument/2006/relationships/hyperlink" Target="https://podminky.urs.cz/item/CS_URS_2021_02/58344229" TargetMode="External" /><Relationship Id="rId24" Type="http://schemas.openxmlformats.org/officeDocument/2006/relationships/hyperlink" Target="https://podminky.urs.cz/item/CS_URS_2021_02/171201221" TargetMode="External" /><Relationship Id="rId25" Type="http://schemas.openxmlformats.org/officeDocument/2006/relationships/hyperlink" Target="https://podminky.urs.cz/item/CS_URS_2021_02/171251201" TargetMode="External" /><Relationship Id="rId26" Type="http://schemas.openxmlformats.org/officeDocument/2006/relationships/hyperlink" Target="https://podminky.urs.cz/item/CS_URS_2021_02/174151101" TargetMode="External" /><Relationship Id="rId27" Type="http://schemas.openxmlformats.org/officeDocument/2006/relationships/hyperlink" Target="https://podminky.urs.cz/item/CS_URS_2021_02/58344197" TargetMode="External" /><Relationship Id="rId28" Type="http://schemas.openxmlformats.org/officeDocument/2006/relationships/hyperlink" Target="https://podminky.urs.cz/item/CS_URS_2021_02/181951112" TargetMode="External" /><Relationship Id="rId29" Type="http://schemas.openxmlformats.org/officeDocument/2006/relationships/hyperlink" Target="https://podminky.urs.cz/item/CS_URS_2021_02/211971110" TargetMode="External" /><Relationship Id="rId30" Type="http://schemas.openxmlformats.org/officeDocument/2006/relationships/hyperlink" Target="https://podminky.urs.cz/item/CS_URS_2021_02/69311081" TargetMode="External" /><Relationship Id="rId31" Type="http://schemas.openxmlformats.org/officeDocument/2006/relationships/hyperlink" Target="https://podminky.urs.cz/item/CS_URS_2021_02/212752401" TargetMode="External" /><Relationship Id="rId32" Type="http://schemas.openxmlformats.org/officeDocument/2006/relationships/hyperlink" Target="https://podminky.urs.cz/item/CS_URS_2021_02/451572111" TargetMode="External" /><Relationship Id="rId33" Type="http://schemas.openxmlformats.org/officeDocument/2006/relationships/hyperlink" Target="https://podminky.urs.cz/item/CS_URS_2021_02/452311131" TargetMode="External" /><Relationship Id="rId34" Type="http://schemas.openxmlformats.org/officeDocument/2006/relationships/hyperlink" Target="https://podminky.urs.cz/item/CS_URS_2021_02/564871114" TargetMode="External" /><Relationship Id="rId35" Type="http://schemas.openxmlformats.org/officeDocument/2006/relationships/hyperlink" Target="https://podminky.urs.cz/item/CS_URS_2021_02/565166121" TargetMode="External" /><Relationship Id="rId36" Type="http://schemas.openxmlformats.org/officeDocument/2006/relationships/hyperlink" Target="https://podminky.urs.cz/item/CS_URS_2021_02/567132113" TargetMode="External" /><Relationship Id="rId37" Type="http://schemas.openxmlformats.org/officeDocument/2006/relationships/hyperlink" Target="https://podminky.urs.cz/item/CS_URS_2021_02/567142113" TargetMode="External" /><Relationship Id="rId38" Type="http://schemas.openxmlformats.org/officeDocument/2006/relationships/hyperlink" Target="https://podminky.urs.cz/item/CS_URS_2021_02/573231106" TargetMode="External" /><Relationship Id="rId39" Type="http://schemas.openxmlformats.org/officeDocument/2006/relationships/hyperlink" Target="https://podminky.urs.cz/item/CS_URS_2021_02/573231107" TargetMode="External" /><Relationship Id="rId40" Type="http://schemas.openxmlformats.org/officeDocument/2006/relationships/hyperlink" Target="https://podminky.urs.cz/item/CS_URS_2021_02/576123121" TargetMode="External" /><Relationship Id="rId41" Type="http://schemas.openxmlformats.org/officeDocument/2006/relationships/hyperlink" Target="https://podminky.urs.cz/item/CS_URS_2021_02/577176121" TargetMode="External" /><Relationship Id="rId42" Type="http://schemas.openxmlformats.org/officeDocument/2006/relationships/hyperlink" Target="https://podminky.urs.cz/item/CS_URS_2021_02/591241111" TargetMode="External" /><Relationship Id="rId43" Type="http://schemas.openxmlformats.org/officeDocument/2006/relationships/hyperlink" Target="https://podminky.urs.cz/item/CS_URS_2021_02/831312121" TargetMode="External" /><Relationship Id="rId44" Type="http://schemas.openxmlformats.org/officeDocument/2006/relationships/hyperlink" Target="https://podminky.urs.cz/item/CS_URS_2021_02/59710632" TargetMode="External" /><Relationship Id="rId45" Type="http://schemas.openxmlformats.org/officeDocument/2006/relationships/hyperlink" Target="https://podminky.urs.cz/item/CS_URS_2021_02/59223733" TargetMode="External" /><Relationship Id="rId46" Type="http://schemas.openxmlformats.org/officeDocument/2006/relationships/hyperlink" Target="https://podminky.urs.cz/item/CS_URS_2021_02/831352121" TargetMode="External" /><Relationship Id="rId47" Type="http://schemas.openxmlformats.org/officeDocument/2006/relationships/hyperlink" Target="https://podminky.urs.cz/item/CS_URS_2021_02/59710704" TargetMode="External" /><Relationship Id="rId48" Type="http://schemas.openxmlformats.org/officeDocument/2006/relationships/hyperlink" Target="https://podminky.urs.cz/item/CS_URS_2021_02/59223733" TargetMode="External" /><Relationship Id="rId49" Type="http://schemas.openxmlformats.org/officeDocument/2006/relationships/hyperlink" Target="https://podminky.urs.cz/item/CS_URS_2021_02/837311221" TargetMode="External" /><Relationship Id="rId50" Type="http://schemas.openxmlformats.org/officeDocument/2006/relationships/hyperlink" Target="https://podminky.urs.cz/item/CS_URS_2021_02/59711538" TargetMode="External" /><Relationship Id="rId51" Type="http://schemas.openxmlformats.org/officeDocument/2006/relationships/hyperlink" Target="https://podminky.urs.cz/item/CS_URS_2021_02/28611524" TargetMode="External" /><Relationship Id="rId52" Type="http://schemas.openxmlformats.org/officeDocument/2006/relationships/hyperlink" Target="https://podminky.urs.cz/item/CS_URS_2021_02/837312221" TargetMode="External" /><Relationship Id="rId53" Type="http://schemas.openxmlformats.org/officeDocument/2006/relationships/hyperlink" Target="https://podminky.urs.cz/item/CS_URS_2021_02/59711024" TargetMode="External" /><Relationship Id="rId54" Type="http://schemas.openxmlformats.org/officeDocument/2006/relationships/hyperlink" Target="https://podminky.urs.cz/item/CS_URS_2021_02/895941111" TargetMode="External" /><Relationship Id="rId55" Type="http://schemas.openxmlformats.org/officeDocument/2006/relationships/hyperlink" Target="https://podminky.urs.cz/item/CS_URS_2021_02/899332111" TargetMode="External" /><Relationship Id="rId56" Type="http://schemas.openxmlformats.org/officeDocument/2006/relationships/hyperlink" Target="https://podminky.urs.cz/item/CS_URS_2021_02/899432111" TargetMode="External" /><Relationship Id="rId57" Type="http://schemas.openxmlformats.org/officeDocument/2006/relationships/hyperlink" Target="https://podminky.urs.cz/item/CS_URS_2021_02/899623161" TargetMode="External" /><Relationship Id="rId58" Type="http://schemas.openxmlformats.org/officeDocument/2006/relationships/hyperlink" Target="https://podminky.urs.cz/item/CS_URS_2021_02/914111111" TargetMode="External" /><Relationship Id="rId59" Type="http://schemas.openxmlformats.org/officeDocument/2006/relationships/hyperlink" Target="https://podminky.urs.cz/item/CS_URS_2021_02/40445620" TargetMode="External" /><Relationship Id="rId60" Type="http://schemas.openxmlformats.org/officeDocument/2006/relationships/hyperlink" Target="https://podminky.urs.cz/item/CS_URS_2021_02/40445621" TargetMode="External" /><Relationship Id="rId61" Type="http://schemas.openxmlformats.org/officeDocument/2006/relationships/hyperlink" Target="https://podminky.urs.cz/item/CS_URS_2021_02/914511112" TargetMode="External" /><Relationship Id="rId62" Type="http://schemas.openxmlformats.org/officeDocument/2006/relationships/hyperlink" Target="https://podminky.urs.cz/item/CS_URS_2021_02/40445225" TargetMode="External" /><Relationship Id="rId63" Type="http://schemas.openxmlformats.org/officeDocument/2006/relationships/hyperlink" Target="https://podminky.urs.cz/item/CS_URS_2021_02/40445240" TargetMode="External" /><Relationship Id="rId64" Type="http://schemas.openxmlformats.org/officeDocument/2006/relationships/hyperlink" Target="https://podminky.urs.cz/item/CS_URS_2021_02/40445253" TargetMode="External" /><Relationship Id="rId65" Type="http://schemas.openxmlformats.org/officeDocument/2006/relationships/hyperlink" Target="https://podminky.urs.cz/item/CS_URS_2021_02/40445256" TargetMode="External" /><Relationship Id="rId66" Type="http://schemas.openxmlformats.org/officeDocument/2006/relationships/hyperlink" Target="https://podminky.urs.cz/item/CS_URS_2021_02/915111112" TargetMode="External" /><Relationship Id="rId67" Type="http://schemas.openxmlformats.org/officeDocument/2006/relationships/hyperlink" Target="https://podminky.urs.cz/item/CS_URS_2021_02/915131112" TargetMode="External" /><Relationship Id="rId68" Type="http://schemas.openxmlformats.org/officeDocument/2006/relationships/hyperlink" Target="https://podminky.urs.cz/item/CS_URS_2021_02/915211112" TargetMode="External" /><Relationship Id="rId69" Type="http://schemas.openxmlformats.org/officeDocument/2006/relationships/hyperlink" Target="https://podminky.urs.cz/item/CS_URS_2021_02/915231112" TargetMode="External" /><Relationship Id="rId70" Type="http://schemas.openxmlformats.org/officeDocument/2006/relationships/hyperlink" Target="https://podminky.urs.cz/item/CS_URS_2021_02/915611111" TargetMode="External" /><Relationship Id="rId71" Type="http://schemas.openxmlformats.org/officeDocument/2006/relationships/hyperlink" Target="https://podminky.urs.cz/item/CS_URS_2021_02/915621111" TargetMode="External" /><Relationship Id="rId72" Type="http://schemas.openxmlformats.org/officeDocument/2006/relationships/hyperlink" Target="https://podminky.urs.cz/item/CS_URS_2021_02/916111122" TargetMode="External" /><Relationship Id="rId73" Type="http://schemas.openxmlformats.org/officeDocument/2006/relationships/hyperlink" Target="https://podminky.urs.cz/item/CS_URS_2021_02/916111123" TargetMode="External" /><Relationship Id="rId74" Type="http://schemas.openxmlformats.org/officeDocument/2006/relationships/hyperlink" Target="https://podminky.urs.cz/item/CS_URS_2021_02/916241213" TargetMode="External" /><Relationship Id="rId75" Type="http://schemas.openxmlformats.org/officeDocument/2006/relationships/hyperlink" Target="https://podminky.urs.cz/item/CS_URS_2021_02/58380005" TargetMode="External" /><Relationship Id="rId76" Type="http://schemas.openxmlformats.org/officeDocument/2006/relationships/hyperlink" Target="https://podminky.urs.cz/item/CS_URS_2021_02/58380426" TargetMode="External" /><Relationship Id="rId77" Type="http://schemas.openxmlformats.org/officeDocument/2006/relationships/hyperlink" Target="https://podminky.urs.cz/item/CS_URS_2021_02/58380456" TargetMode="External" /><Relationship Id="rId78" Type="http://schemas.openxmlformats.org/officeDocument/2006/relationships/hyperlink" Target="https://podminky.urs.cz/item/CS_URS_2021_02/916431112" TargetMode="External" /><Relationship Id="rId79" Type="http://schemas.openxmlformats.org/officeDocument/2006/relationships/hyperlink" Target="https://podminky.urs.cz/item/CS_URS_2021_02/916991121" TargetMode="External" /><Relationship Id="rId80" Type="http://schemas.openxmlformats.org/officeDocument/2006/relationships/hyperlink" Target="https://podminky.urs.cz/item/CS_URS_2021_02/919726122" TargetMode="External" /><Relationship Id="rId81" Type="http://schemas.openxmlformats.org/officeDocument/2006/relationships/hyperlink" Target="https://podminky.urs.cz/item/CS_URS_2021_02/919735111" TargetMode="External" /><Relationship Id="rId82" Type="http://schemas.openxmlformats.org/officeDocument/2006/relationships/hyperlink" Target="https://podminky.urs.cz/item/CS_URS_2021_02/966006132" TargetMode="External" /><Relationship Id="rId83" Type="http://schemas.openxmlformats.org/officeDocument/2006/relationships/hyperlink" Target="https://podminky.urs.cz/item/CS_URS_2021_02/979024443" TargetMode="External" /><Relationship Id="rId84" Type="http://schemas.openxmlformats.org/officeDocument/2006/relationships/hyperlink" Target="https://podminky.urs.cz/item/CS_URS_2021_02/979054451" TargetMode="External" /><Relationship Id="rId85" Type="http://schemas.openxmlformats.org/officeDocument/2006/relationships/hyperlink" Target="https://podminky.urs.cz/item/CS_URS_2021_02/997221551" TargetMode="External" /><Relationship Id="rId86" Type="http://schemas.openxmlformats.org/officeDocument/2006/relationships/hyperlink" Target="https://podminky.urs.cz/item/CS_URS_2021_02/997221559" TargetMode="External" /><Relationship Id="rId87" Type="http://schemas.openxmlformats.org/officeDocument/2006/relationships/hyperlink" Target="https://podminky.urs.cz/item/CS_URS_2021_02/997221571" TargetMode="External" /><Relationship Id="rId88" Type="http://schemas.openxmlformats.org/officeDocument/2006/relationships/hyperlink" Target="https://podminky.urs.cz/item/CS_URS_2021_02/997221579" TargetMode="External" /><Relationship Id="rId89" Type="http://schemas.openxmlformats.org/officeDocument/2006/relationships/hyperlink" Target="https://podminky.urs.cz/item/CS_URS_2021_02/997221611" TargetMode="External" /><Relationship Id="rId90" Type="http://schemas.openxmlformats.org/officeDocument/2006/relationships/hyperlink" Target="https://podminky.urs.cz/item/CS_URS_2021_02/997221612" TargetMode="External" /><Relationship Id="rId91" Type="http://schemas.openxmlformats.org/officeDocument/2006/relationships/hyperlink" Target="https://podminky.urs.cz/item/CS_URS_2021_02/997221861" TargetMode="External" /><Relationship Id="rId92" Type="http://schemas.openxmlformats.org/officeDocument/2006/relationships/hyperlink" Target="https://podminky.urs.cz/item/CS_URS_2021_02/997221873" TargetMode="External" /><Relationship Id="rId93" Type="http://schemas.openxmlformats.org/officeDocument/2006/relationships/hyperlink" Target="https://podminky.urs.cz/item/CS_URS_2021_02/997221875" TargetMode="External" /><Relationship Id="rId94" Type="http://schemas.openxmlformats.org/officeDocument/2006/relationships/hyperlink" Target="https://podminky.urs.cz/item/CS_URS_2021_02/998225111" TargetMode="External" /><Relationship Id="rId95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6121" TargetMode="External" /><Relationship Id="rId2" Type="http://schemas.openxmlformats.org/officeDocument/2006/relationships/hyperlink" Target="https://podminky.urs.cz/item/CS_URS_2021_02/113106142" TargetMode="External" /><Relationship Id="rId3" Type="http://schemas.openxmlformats.org/officeDocument/2006/relationships/hyperlink" Target="https://podminky.urs.cz/item/CS_URS_2021_02/113107224" TargetMode="External" /><Relationship Id="rId4" Type="http://schemas.openxmlformats.org/officeDocument/2006/relationships/hyperlink" Target="https://podminky.urs.cz/item/CS_URS_2021_02/113107225" TargetMode="External" /><Relationship Id="rId5" Type="http://schemas.openxmlformats.org/officeDocument/2006/relationships/hyperlink" Target="https://podminky.urs.cz/item/CS_URS_2021_02/113107241" TargetMode="External" /><Relationship Id="rId6" Type="http://schemas.openxmlformats.org/officeDocument/2006/relationships/hyperlink" Target="https://podminky.urs.cz/item/CS_URS_2021_02/113107325" TargetMode="External" /><Relationship Id="rId7" Type="http://schemas.openxmlformats.org/officeDocument/2006/relationships/hyperlink" Target="https://podminky.urs.cz/item/CS_URS_2021_02/113154325" TargetMode="External" /><Relationship Id="rId8" Type="http://schemas.openxmlformats.org/officeDocument/2006/relationships/hyperlink" Target="https://podminky.urs.cz/item/CS_URS_2021_02/113201112" TargetMode="External" /><Relationship Id="rId9" Type="http://schemas.openxmlformats.org/officeDocument/2006/relationships/hyperlink" Target="https://podminky.urs.cz/item/CS_URS_2021_02/113203111" TargetMode="External" /><Relationship Id="rId10" Type="http://schemas.openxmlformats.org/officeDocument/2006/relationships/hyperlink" Target="https://podminky.urs.cz/item/CS_URS_2021_02/121151103" TargetMode="External" /><Relationship Id="rId11" Type="http://schemas.openxmlformats.org/officeDocument/2006/relationships/hyperlink" Target="https://podminky.urs.cz/item/CS_URS_2021_02/122251506" TargetMode="External" /><Relationship Id="rId12" Type="http://schemas.openxmlformats.org/officeDocument/2006/relationships/hyperlink" Target="https://podminky.urs.cz/item/CS_URS_2021_02/131251202" TargetMode="External" /><Relationship Id="rId13" Type="http://schemas.openxmlformats.org/officeDocument/2006/relationships/hyperlink" Target="https://podminky.urs.cz/item/CS_URS_2021_02/132251102" TargetMode="External" /><Relationship Id="rId14" Type="http://schemas.openxmlformats.org/officeDocument/2006/relationships/hyperlink" Target="https://podminky.urs.cz/item/CS_URS_2021_02/132251253" TargetMode="External" /><Relationship Id="rId15" Type="http://schemas.openxmlformats.org/officeDocument/2006/relationships/hyperlink" Target="https://podminky.urs.cz/item/CS_URS_2021_02/151101101" TargetMode="External" /><Relationship Id="rId16" Type="http://schemas.openxmlformats.org/officeDocument/2006/relationships/hyperlink" Target="https://podminky.urs.cz/item/CS_URS_2021_02/151101111" TargetMode="External" /><Relationship Id="rId17" Type="http://schemas.openxmlformats.org/officeDocument/2006/relationships/hyperlink" Target="https://podminky.urs.cz/item/CS_URS_2021_02/162751115" TargetMode="External" /><Relationship Id="rId18" Type="http://schemas.openxmlformats.org/officeDocument/2006/relationships/hyperlink" Target="https://podminky.urs.cz/item/CS_URS_2021_02/171151103" TargetMode="External" /><Relationship Id="rId19" Type="http://schemas.openxmlformats.org/officeDocument/2006/relationships/hyperlink" Target="https://podminky.urs.cz/item/CS_URS_2021_02/58344229" TargetMode="External" /><Relationship Id="rId20" Type="http://schemas.openxmlformats.org/officeDocument/2006/relationships/hyperlink" Target="https://podminky.urs.cz/item/CS_URS_2021_02/171201221" TargetMode="External" /><Relationship Id="rId21" Type="http://schemas.openxmlformats.org/officeDocument/2006/relationships/hyperlink" Target="https://podminky.urs.cz/item/CS_URS_2021_02/171251201" TargetMode="External" /><Relationship Id="rId22" Type="http://schemas.openxmlformats.org/officeDocument/2006/relationships/hyperlink" Target="https://podminky.urs.cz/item/CS_URS_2021_02/174151101" TargetMode="External" /><Relationship Id="rId23" Type="http://schemas.openxmlformats.org/officeDocument/2006/relationships/hyperlink" Target="https://podminky.urs.cz/item/CS_URS_2021_02/58344197" TargetMode="External" /><Relationship Id="rId24" Type="http://schemas.openxmlformats.org/officeDocument/2006/relationships/hyperlink" Target="https://podminky.urs.cz/item/CS_URS_2021_02/181951112" TargetMode="External" /><Relationship Id="rId25" Type="http://schemas.openxmlformats.org/officeDocument/2006/relationships/hyperlink" Target="https://podminky.urs.cz/item/CS_URS_2021_02/211971110" TargetMode="External" /><Relationship Id="rId26" Type="http://schemas.openxmlformats.org/officeDocument/2006/relationships/hyperlink" Target="https://podminky.urs.cz/item/CS_URS_2021_02/69311081" TargetMode="External" /><Relationship Id="rId27" Type="http://schemas.openxmlformats.org/officeDocument/2006/relationships/hyperlink" Target="https://podminky.urs.cz/item/CS_URS_2021_02/212752401" TargetMode="External" /><Relationship Id="rId28" Type="http://schemas.openxmlformats.org/officeDocument/2006/relationships/hyperlink" Target="https://podminky.urs.cz/item/CS_URS_2021_02/451572111" TargetMode="External" /><Relationship Id="rId29" Type="http://schemas.openxmlformats.org/officeDocument/2006/relationships/hyperlink" Target="https://podminky.urs.cz/item/CS_URS_2021_02/452311131" TargetMode="External" /><Relationship Id="rId30" Type="http://schemas.openxmlformats.org/officeDocument/2006/relationships/hyperlink" Target="https://podminky.urs.cz/item/CS_URS_2021_02/564871111" TargetMode="External" /><Relationship Id="rId31" Type="http://schemas.openxmlformats.org/officeDocument/2006/relationships/hyperlink" Target="https://podminky.urs.cz/item/CS_URS_2021_02/564871114" TargetMode="External" /><Relationship Id="rId32" Type="http://schemas.openxmlformats.org/officeDocument/2006/relationships/hyperlink" Target="https://podminky.urs.cz/item/CS_URS_2021_02/565166121" TargetMode="External" /><Relationship Id="rId33" Type="http://schemas.openxmlformats.org/officeDocument/2006/relationships/hyperlink" Target="https://podminky.urs.cz/item/CS_URS_2021_02/567132113" TargetMode="External" /><Relationship Id="rId34" Type="http://schemas.openxmlformats.org/officeDocument/2006/relationships/hyperlink" Target="https://podminky.urs.cz/item/CS_URS_2021_02/573231106" TargetMode="External" /><Relationship Id="rId35" Type="http://schemas.openxmlformats.org/officeDocument/2006/relationships/hyperlink" Target="https://podminky.urs.cz/item/CS_URS_2021_02/573231107" TargetMode="External" /><Relationship Id="rId36" Type="http://schemas.openxmlformats.org/officeDocument/2006/relationships/hyperlink" Target="https://podminky.urs.cz/item/CS_URS_2021_02/573231108" TargetMode="External" /><Relationship Id="rId37" Type="http://schemas.openxmlformats.org/officeDocument/2006/relationships/hyperlink" Target="https://podminky.urs.cz/item/CS_URS_2021_02/576123121" TargetMode="External" /><Relationship Id="rId38" Type="http://schemas.openxmlformats.org/officeDocument/2006/relationships/hyperlink" Target="https://podminky.urs.cz/item/CS_URS_2021_02/577176121" TargetMode="External" /><Relationship Id="rId39" Type="http://schemas.openxmlformats.org/officeDocument/2006/relationships/hyperlink" Target="https://podminky.urs.cz/item/CS_URS_2021_02/631319206" TargetMode="External" /><Relationship Id="rId40" Type="http://schemas.openxmlformats.org/officeDocument/2006/relationships/hyperlink" Target="https://podminky.urs.cz/item/CS_URS_2021_02/831312121" TargetMode="External" /><Relationship Id="rId41" Type="http://schemas.openxmlformats.org/officeDocument/2006/relationships/hyperlink" Target="https://podminky.urs.cz/item/CS_URS_2021_02/59710632" TargetMode="External" /><Relationship Id="rId42" Type="http://schemas.openxmlformats.org/officeDocument/2006/relationships/hyperlink" Target="https://podminky.urs.cz/item/CS_URS_2021_02/59223733" TargetMode="External" /><Relationship Id="rId43" Type="http://schemas.openxmlformats.org/officeDocument/2006/relationships/hyperlink" Target="https://podminky.urs.cz/item/CS_URS_2021_02/837311221" TargetMode="External" /><Relationship Id="rId44" Type="http://schemas.openxmlformats.org/officeDocument/2006/relationships/hyperlink" Target="https://podminky.urs.cz/item/CS_URS_2021_02/59711538" TargetMode="External" /><Relationship Id="rId45" Type="http://schemas.openxmlformats.org/officeDocument/2006/relationships/hyperlink" Target="https://podminky.urs.cz/item/CS_URS_2021_02/28611524" TargetMode="External" /><Relationship Id="rId46" Type="http://schemas.openxmlformats.org/officeDocument/2006/relationships/hyperlink" Target="https://podminky.urs.cz/item/CS_URS_2021_02/837312221" TargetMode="External" /><Relationship Id="rId47" Type="http://schemas.openxmlformats.org/officeDocument/2006/relationships/hyperlink" Target="https://podminky.urs.cz/item/CS_URS_2021_02/59711024" TargetMode="External" /><Relationship Id="rId48" Type="http://schemas.openxmlformats.org/officeDocument/2006/relationships/hyperlink" Target="https://podminky.urs.cz/item/CS_URS_2021_02/895941111" TargetMode="External" /><Relationship Id="rId49" Type="http://schemas.openxmlformats.org/officeDocument/2006/relationships/hyperlink" Target="https://podminky.urs.cz/item/CS_URS_2021_02/899332111" TargetMode="External" /><Relationship Id="rId50" Type="http://schemas.openxmlformats.org/officeDocument/2006/relationships/hyperlink" Target="https://podminky.urs.cz/item/CS_URS_2021_02/899623161" TargetMode="External" /><Relationship Id="rId51" Type="http://schemas.openxmlformats.org/officeDocument/2006/relationships/hyperlink" Target="https://podminky.urs.cz/item/CS_URS_2021_02/914111111" TargetMode="External" /><Relationship Id="rId52" Type="http://schemas.openxmlformats.org/officeDocument/2006/relationships/hyperlink" Target="https://podminky.urs.cz/item/CS_URS_2021_02/914111112" TargetMode="External" /><Relationship Id="rId53" Type="http://schemas.openxmlformats.org/officeDocument/2006/relationships/hyperlink" Target="https://podminky.urs.cz/item/CS_URS_2021_02/40445650" TargetMode="External" /><Relationship Id="rId54" Type="http://schemas.openxmlformats.org/officeDocument/2006/relationships/hyperlink" Target="https://podminky.urs.cz/item/CS_URS_2021_02/40445619" TargetMode="External" /><Relationship Id="rId55" Type="http://schemas.openxmlformats.org/officeDocument/2006/relationships/hyperlink" Target="https://podminky.urs.cz/item/CS_URS_2021_02/40445608" TargetMode="External" /><Relationship Id="rId56" Type="http://schemas.openxmlformats.org/officeDocument/2006/relationships/hyperlink" Target="https://podminky.urs.cz/item/CS_URS_2021_02/40445620" TargetMode="External" /><Relationship Id="rId57" Type="http://schemas.openxmlformats.org/officeDocument/2006/relationships/hyperlink" Target="https://podminky.urs.cz/item/CS_URS_2021_02/914511112" TargetMode="External" /><Relationship Id="rId58" Type="http://schemas.openxmlformats.org/officeDocument/2006/relationships/hyperlink" Target="https://podminky.urs.cz/item/CS_URS_2021_02/40445225" TargetMode="External" /><Relationship Id="rId59" Type="http://schemas.openxmlformats.org/officeDocument/2006/relationships/hyperlink" Target="https://podminky.urs.cz/item/CS_URS_2021_02/40445240" TargetMode="External" /><Relationship Id="rId60" Type="http://schemas.openxmlformats.org/officeDocument/2006/relationships/hyperlink" Target="https://podminky.urs.cz/item/CS_URS_2021_02/40445253" TargetMode="External" /><Relationship Id="rId61" Type="http://schemas.openxmlformats.org/officeDocument/2006/relationships/hyperlink" Target="https://podminky.urs.cz/item/CS_URS_2021_02/40445256" TargetMode="External" /><Relationship Id="rId62" Type="http://schemas.openxmlformats.org/officeDocument/2006/relationships/hyperlink" Target="https://podminky.urs.cz/item/CS_URS_2021_02/915111112" TargetMode="External" /><Relationship Id="rId63" Type="http://schemas.openxmlformats.org/officeDocument/2006/relationships/hyperlink" Target="https://podminky.urs.cz/item/CS_URS_2021_02/915111116" TargetMode="External" /><Relationship Id="rId64" Type="http://schemas.openxmlformats.org/officeDocument/2006/relationships/hyperlink" Target="https://podminky.urs.cz/item/CS_URS_2021_02/915121112" TargetMode="External" /><Relationship Id="rId65" Type="http://schemas.openxmlformats.org/officeDocument/2006/relationships/hyperlink" Target="https://podminky.urs.cz/item/CS_URS_2021_02/915121122" TargetMode="External" /><Relationship Id="rId66" Type="http://schemas.openxmlformats.org/officeDocument/2006/relationships/hyperlink" Target="https://podminky.urs.cz/item/CS_URS_2021_02/915131112" TargetMode="External" /><Relationship Id="rId67" Type="http://schemas.openxmlformats.org/officeDocument/2006/relationships/hyperlink" Target="https://podminky.urs.cz/item/CS_URS_2021_02/915211112" TargetMode="External" /><Relationship Id="rId68" Type="http://schemas.openxmlformats.org/officeDocument/2006/relationships/hyperlink" Target="https://podminky.urs.cz/item/CS_URS_2021_02/915211116" TargetMode="External" /><Relationship Id="rId69" Type="http://schemas.openxmlformats.org/officeDocument/2006/relationships/hyperlink" Target="https://podminky.urs.cz/item/CS_URS_2021_02/915221112" TargetMode="External" /><Relationship Id="rId70" Type="http://schemas.openxmlformats.org/officeDocument/2006/relationships/hyperlink" Target="https://podminky.urs.cz/item/CS_URS_2021_02/915221122" TargetMode="External" /><Relationship Id="rId71" Type="http://schemas.openxmlformats.org/officeDocument/2006/relationships/hyperlink" Target="https://podminky.urs.cz/item/CS_URS_2021_02/915231112" TargetMode="External" /><Relationship Id="rId72" Type="http://schemas.openxmlformats.org/officeDocument/2006/relationships/hyperlink" Target="https://podminky.urs.cz/item/CS_URS_2021_02/915611111" TargetMode="External" /><Relationship Id="rId73" Type="http://schemas.openxmlformats.org/officeDocument/2006/relationships/hyperlink" Target="https://podminky.urs.cz/item/CS_URS_2021_02/915621111" TargetMode="External" /><Relationship Id="rId74" Type="http://schemas.openxmlformats.org/officeDocument/2006/relationships/hyperlink" Target="https://podminky.urs.cz/item/CS_URS_2021_02/916111122" TargetMode="External" /><Relationship Id="rId75" Type="http://schemas.openxmlformats.org/officeDocument/2006/relationships/hyperlink" Target="https://podminky.urs.cz/item/CS_URS_2021_02/916111123" TargetMode="External" /><Relationship Id="rId76" Type="http://schemas.openxmlformats.org/officeDocument/2006/relationships/hyperlink" Target="https://podminky.urs.cz/item/CS_URS_2021_02/916241213" TargetMode="External" /><Relationship Id="rId77" Type="http://schemas.openxmlformats.org/officeDocument/2006/relationships/hyperlink" Target="https://podminky.urs.cz/item/CS_URS_2021_02/58380002" TargetMode="External" /><Relationship Id="rId78" Type="http://schemas.openxmlformats.org/officeDocument/2006/relationships/hyperlink" Target="https://podminky.urs.cz/item/CS_URS_2021_02/58380005" TargetMode="External" /><Relationship Id="rId79" Type="http://schemas.openxmlformats.org/officeDocument/2006/relationships/hyperlink" Target="https://podminky.urs.cz/item/CS_URS_2021_02/58380420" TargetMode="External" /><Relationship Id="rId80" Type="http://schemas.openxmlformats.org/officeDocument/2006/relationships/hyperlink" Target="https://podminky.urs.cz/item/CS_URS_2021_02/916431112" TargetMode="External" /><Relationship Id="rId81" Type="http://schemas.openxmlformats.org/officeDocument/2006/relationships/hyperlink" Target="https://podminky.urs.cz/item/CS_URS_2021_02/59217041" TargetMode="External" /><Relationship Id="rId82" Type="http://schemas.openxmlformats.org/officeDocument/2006/relationships/hyperlink" Target="https://podminky.urs.cz/item/CS_URS_2021_02/59217040" TargetMode="External" /><Relationship Id="rId83" Type="http://schemas.openxmlformats.org/officeDocument/2006/relationships/hyperlink" Target="https://podminky.urs.cz/item/CS_URS_2021_02/916991121" TargetMode="External" /><Relationship Id="rId84" Type="http://schemas.openxmlformats.org/officeDocument/2006/relationships/hyperlink" Target="https://podminky.urs.cz/item/CS_URS_2021_02/919124121" TargetMode="External" /><Relationship Id="rId85" Type="http://schemas.openxmlformats.org/officeDocument/2006/relationships/hyperlink" Target="https://podminky.urs.cz/item/CS_URS_2021_02/919726122" TargetMode="External" /><Relationship Id="rId86" Type="http://schemas.openxmlformats.org/officeDocument/2006/relationships/hyperlink" Target="https://podminky.urs.cz/item/CS_URS_2021_02/919735111" TargetMode="External" /><Relationship Id="rId87" Type="http://schemas.openxmlformats.org/officeDocument/2006/relationships/hyperlink" Target="https://podminky.urs.cz/item/CS_URS_2021_02/935114122" TargetMode="External" /><Relationship Id="rId88" Type="http://schemas.openxmlformats.org/officeDocument/2006/relationships/hyperlink" Target="https://podminky.urs.cz/item/CS_URS_2021_02/953332114" TargetMode="External" /><Relationship Id="rId89" Type="http://schemas.openxmlformats.org/officeDocument/2006/relationships/hyperlink" Target="https://podminky.urs.cz/item/CS_URS_2021_02/966006132" TargetMode="External" /><Relationship Id="rId90" Type="http://schemas.openxmlformats.org/officeDocument/2006/relationships/hyperlink" Target="https://podminky.urs.cz/item/CS_URS_2021_02/966006211" TargetMode="External" /><Relationship Id="rId91" Type="http://schemas.openxmlformats.org/officeDocument/2006/relationships/hyperlink" Target="https://podminky.urs.cz/item/CS_URS_2021_02/979024443" TargetMode="External" /><Relationship Id="rId92" Type="http://schemas.openxmlformats.org/officeDocument/2006/relationships/hyperlink" Target="https://podminky.urs.cz/item/CS_URS_2021_02/979054451" TargetMode="External" /><Relationship Id="rId93" Type="http://schemas.openxmlformats.org/officeDocument/2006/relationships/hyperlink" Target="https://podminky.urs.cz/item/CS_URS_2021_02/979071022" TargetMode="External" /><Relationship Id="rId94" Type="http://schemas.openxmlformats.org/officeDocument/2006/relationships/hyperlink" Target="https://podminky.urs.cz/item/CS_URS_2021_02/997221551" TargetMode="External" /><Relationship Id="rId95" Type="http://schemas.openxmlformats.org/officeDocument/2006/relationships/hyperlink" Target="https://podminky.urs.cz/item/CS_URS_2021_02/997221559" TargetMode="External" /><Relationship Id="rId96" Type="http://schemas.openxmlformats.org/officeDocument/2006/relationships/hyperlink" Target="https://podminky.urs.cz/item/CS_URS_2021_02/997221571" TargetMode="External" /><Relationship Id="rId97" Type="http://schemas.openxmlformats.org/officeDocument/2006/relationships/hyperlink" Target="https://podminky.urs.cz/item/CS_URS_2021_02/997221579" TargetMode="External" /><Relationship Id="rId98" Type="http://schemas.openxmlformats.org/officeDocument/2006/relationships/hyperlink" Target="https://podminky.urs.cz/item/CS_URS_2021_02/997221611" TargetMode="External" /><Relationship Id="rId99" Type="http://schemas.openxmlformats.org/officeDocument/2006/relationships/hyperlink" Target="https://podminky.urs.cz/item/CS_URS_2021_02/997221612" TargetMode="External" /><Relationship Id="rId100" Type="http://schemas.openxmlformats.org/officeDocument/2006/relationships/hyperlink" Target="https://podminky.urs.cz/item/CS_URS_2021_02/997221861" TargetMode="External" /><Relationship Id="rId101" Type="http://schemas.openxmlformats.org/officeDocument/2006/relationships/hyperlink" Target="https://podminky.urs.cz/item/CS_URS_2021_02/997221873" TargetMode="External" /><Relationship Id="rId102" Type="http://schemas.openxmlformats.org/officeDocument/2006/relationships/hyperlink" Target="https://podminky.urs.cz/item/CS_URS_2021_02/997221875" TargetMode="External" /><Relationship Id="rId103" Type="http://schemas.openxmlformats.org/officeDocument/2006/relationships/hyperlink" Target="https://podminky.urs.cz/item/CS_URS_2021_02/998225111" TargetMode="External" /><Relationship Id="rId104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6123" TargetMode="External" /><Relationship Id="rId2" Type="http://schemas.openxmlformats.org/officeDocument/2006/relationships/hyperlink" Target="https://podminky.urs.cz/item/CS_URS_2021_02/113106151" TargetMode="External" /><Relationship Id="rId3" Type="http://schemas.openxmlformats.org/officeDocument/2006/relationships/hyperlink" Target="https://podminky.urs.cz/item/CS_URS_2021_02/113107212" TargetMode="External" /><Relationship Id="rId4" Type="http://schemas.openxmlformats.org/officeDocument/2006/relationships/hyperlink" Target="https://podminky.urs.cz/item/CS_URS_2021_02/113107230" TargetMode="External" /><Relationship Id="rId5" Type="http://schemas.openxmlformats.org/officeDocument/2006/relationships/hyperlink" Target="https://podminky.urs.cz/item/CS_URS_2021_02/113107241" TargetMode="External" /><Relationship Id="rId6" Type="http://schemas.openxmlformats.org/officeDocument/2006/relationships/hyperlink" Target="https://podminky.urs.cz/item/CS_URS_2021_02/113107332" TargetMode="External" /><Relationship Id="rId7" Type="http://schemas.openxmlformats.org/officeDocument/2006/relationships/hyperlink" Target="https://podminky.urs.cz/item/CS_URS_2021_02/122251101" TargetMode="External" /><Relationship Id="rId8" Type="http://schemas.openxmlformats.org/officeDocument/2006/relationships/hyperlink" Target="https://podminky.urs.cz/item/CS_URS_2021_02/162751115" TargetMode="External" /><Relationship Id="rId9" Type="http://schemas.openxmlformats.org/officeDocument/2006/relationships/hyperlink" Target="https://podminky.urs.cz/item/CS_URS_2021_02/171151103" TargetMode="External" /><Relationship Id="rId10" Type="http://schemas.openxmlformats.org/officeDocument/2006/relationships/hyperlink" Target="https://podminky.urs.cz/item/CS_URS_2021_02/58344197" TargetMode="External" /><Relationship Id="rId11" Type="http://schemas.openxmlformats.org/officeDocument/2006/relationships/hyperlink" Target="https://podminky.urs.cz/item/CS_URS_2021_02/171151111" TargetMode="External" /><Relationship Id="rId12" Type="http://schemas.openxmlformats.org/officeDocument/2006/relationships/hyperlink" Target="https://podminky.urs.cz/item/CS_URS_2021_02/58331202" TargetMode="External" /><Relationship Id="rId13" Type="http://schemas.openxmlformats.org/officeDocument/2006/relationships/hyperlink" Target="https://podminky.urs.cz/item/CS_URS_2021_02/171201221" TargetMode="External" /><Relationship Id="rId14" Type="http://schemas.openxmlformats.org/officeDocument/2006/relationships/hyperlink" Target="https://podminky.urs.cz/item/CS_URS_2021_02/171251201" TargetMode="External" /><Relationship Id="rId15" Type="http://schemas.openxmlformats.org/officeDocument/2006/relationships/hyperlink" Target="https://podminky.urs.cz/item/CS_URS_2021_02/181351103" TargetMode="External" /><Relationship Id="rId16" Type="http://schemas.openxmlformats.org/officeDocument/2006/relationships/hyperlink" Target="https://podminky.urs.cz/item/CS_URS_2021_02/10364101" TargetMode="External" /><Relationship Id="rId17" Type="http://schemas.openxmlformats.org/officeDocument/2006/relationships/hyperlink" Target="https://podminky.urs.cz/item/CS_URS_2021_02/181411131" TargetMode="External" /><Relationship Id="rId18" Type="http://schemas.openxmlformats.org/officeDocument/2006/relationships/hyperlink" Target="https://podminky.urs.cz/item/CS_URS_2021_02/00572410" TargetMode="External" /><Relationship Id="rId19" Type="http://schemas.openxmlformats.org/officeDocument/2006/relationships/hyperlink" Target="https://podminky.urs.cz/item/CS_URS_2021_02/181411131" TargetMode="External" /><Relationship Id="rId20" Type="http://schemas.openxmlformats.org/officeDocument/2006/relationships/hyperlink" Target="https://podminky.urs.cz/item/CS_URS_2021_02/00572410" TargetMode="External" /><Relationship Id="rId21" Type="http://schemas.openxmlformats.org/officeDocument/2006/relationships/hyperlink" Target="https://podminky.urs.cz/item/CS_URS_2021_02/181951111" TargetMode="External" /><Relationship Id="rId22" Type="http://schemas.openxmlformats.org/officeDocument/2006/relationships/hyperlink" Target="https://podminky.urs.cz/item/CS_URS_2021_02/181951112" TargetMode="External" /><Relationship Id="rId23" Type="http://schemas.openxmlformats.org/officeDocument/2006/relationships/hyperlink" Target="https://podminky.urs.cz/item/CS_URS_2021_02/183403111" TargetMode="External" /><Relationship Id="rId24" Type="http://schemas.openxmlformats.org/officeDocument/2006/relationships/hyperlink" Target="https://podminky.urs.cz/item/CS_URS_2021_02/183403152" TargetMode="External" /><Relationship Id="rId25" Type="http://schemas.openxmlformats.org/officeDocument/2006/relationships/hyperlink" Target="https://podminky.urs.cz/item/CS_URS_2021_02/183403153" TargetMode="External" /><Relationship Id="rId26" Type="http://schemas.openxmlformats.org/officeDocument/2006/relationships/hyperlink" Target="https://podminky.urs.cz/item/CS_URS_2021_02/183403153" TargetMode="External" /><Relationship Id="rId27" Type="http://schemas.openxmlformats.org/officeDocument/2006/relationships/hyperlink" Target="https://podminky.urs.cz/item/CS_URS_2021_02/184802111" TargetMode="External" /><Relationship Id="rId28" Type="http://schemas.openxmlformats.org/officeDocument/2006/relationships/hyperlink" Target="https://podminky.urs.cz/item/CS_URS_2021_02/185802113" TargetMode="External" /><Relationship Id="rId29" Type="http://schemas.openxmlformats.org/officeDocument/2006/relationships/hyperlink" Target="https://podminky.urs.cz/item/CS_URS_2021_02/25191155" TargetMode="External" /><Relationship Id="rId30" Type="http://schemas.openxmlformats.org/officeDocument/2006/relationships/hyperlink" Target="https://podminky.urs.cz/item/CS_URS_2021_02/185803111" TargetMode="External" /><Relationship Id="rId31" Type="http://schemas.openxmlformats.org/officeDocument/2006/relationships/hyperlink" Target="https://podminky.urs.cz/item/CS_URS_2021_02/564831111" TargetMode="External" /><Relationship Id="rId32" Type="http://schemas.openxmlformats.org/officeDocument/2006/relationships/hyperlink" Target="https://podminky.urs.cz/item/CS_URS_2021_02/564831112" TargetMode="External" /><Relationship Id="rId33" Type="http://schemas.openxmlformats.org/officeDocument/2006/relationships/hyperlink" Target="https://podminky.urs.cz/item/CS_URS_2021_02/564851111" TargetMode="External" /><Relationship Id="rId34" Type="http://schemas.openxmlformats.org/officeDocument/2006/relationships/hyperlink" Target="https://podminky.urs.cz/item/CS_URS_2021_02/564861111" TargetMode="External" /><Relationship Id="rId35" Type="http://schemas.openxmlformats.org/officeDocument/2006/relationships/hyperlink" Target="https://podminky.urs.cz/item/CS_URS_2021_02/567122114" TargetMode="External" /><Relationship Id="rId36" Type="http://schemas.openxmlformats.org/officeDocument/2006/relationships/hyperlink" Target="https://podminky.urs.cz/item/CS_URS_2021_02/591111111" TargetMode="External" /><Relationship Id="rId37" Type="http://schemas.openxmlformats.org/officeDocument/2006/relationships/hyperlink" Target="https://podminky.urs.cz/item/CS_URS_2021_02/58381008" TargetMode="External" /><Relationship Id="rId38" Type="http://schemas.openxmlformats.org/officeDocument/2006/relationships/hyperlink" Target="https://podminky.urs.cz/item/CS_URS_2021_02/591211111" TargetMode="External" /><Relationship Id="rId39" Type="http://schemas.openxmlformats.org/officeDocument/2006/relationships/hyperlink" Target="https://podminky.urs.cz/item/CS_URS_2021_02/58381007" TargetMode="External" /><Relationship Id="rId40" Type="http://schemas.openxmlformats.org/officeDocument/2006/relationships/hyperlink" Target="https://podminky.urs.cz/item/CS_URS_2021_02/591411111" TargetMode="External" /><Relationship Id="rId41" Type="http://schemas.openxmlformats.org/officeDocument/2006/relationships/hyperlink" Target="https://podminky.urs.cz/item/CS_URS_2021_02/58381004" TargetMode="External" /><Relationship Id="rId42" Type="http://schemas.openxmlformats.org/officeDocument/2006/relationships/hyperlink" Target="https://podminky.urs.cz/item/CS_URS_2021_02/596211113" TargetMode="External" /><Relationship Id="rId43" Type="http://schemas.openxmlformats.org/officeDocument/2006/relationships/hyperlink" Target="https://podminky.urs.cz/item/CS_URS_2021_02/59245021R" TargetMode="External" /><Relationship Id="rId44" Type="http://schemas.openxmlformats.org/officeDocument/2006/relationships/hyperlink" Target="https://podminky.urs.cz/item/CS_URS_2021_02/59245006" TargetMode="External" /><Relationship Id="rId45" Type="http://schemas.openxmlformats.org/officeDocument/2006/relationships/hyperlink" Target="https://podminky.urs.cz/item/CS_URS_2021_02/59245263" TargetMode="External" /><Relationship Id="rId46" Type="http://schemas.openxmlformats.org/officeDocument/2006/relationships/hyperlink" Target="https://podminky.urs.cz/item/CS_URS_2021_02/916231213" TargetMode="External" /><Relationship Id="rId47" Type="http://schemas.openxmlformats.org/officeDocument/2006/relationships/hyperlink" Target="https://podminky.urs.cz/item/CS_URS_2021_02/59217017" TargetMode="External" /><Relationship Id="rId48" Type="http://schemas.openxmlformats.org/officeDocument/2006/relationships/hyperlink" Target="https://podminky.urs.cz/item/CS_URS_2021_02/979054451" TargetMode="External" /><Relationship Id="rId49" Type="http://schemas.openxmlformats.org/officeDocument/2006/relationships/hyperlink" Target="https://podminky.urs.cz/item/CS_URS_2021_02/979071011" TargetMode="External" /><Relationship Id="rId50" Type="http://schemas.openxmlformats.org/officeDocument/2006/relationships/hyperlink" Target="https://podminky.urs.cz/item/CS_URS_2021_02/997221551" TargetMode="External" /><Relationship Id="rId51" Type="http://schemas.openxmlformats.org/officeDocument/2006/relationships/hyperlink" Target="https://podminky.urs.cz/item/CS_URS_2021_02/997221559" TargetMode="External" /><Relationship Id="rId52" Type="http://schemas.openxmlformats.org/officeDocument/2006/relationships/hyperlink" Target="https://podminky.urs.cz/item/CS_URS_2021_02/997221611" TargetMode="External" /><Relationship Id="rId53" Type="http://schemas.openxmlformats.org/officeDocument/2006/relationships/hyperlink" Target="https://podminky.urs.cz/item/CS_URS_2021_02/997221861" TargetMode="External" /><Relationship Id="rId54" Type="http://schemas.openxmlformats.org/officeDocument/2006/relationships/hyperlink" Target="https://podminky.urs.cz/item/CS_URS_2021_02/997221873" TargetMode="External" /><Relationship Id="rId55" Type="http://schemas.openxmlformats.org/officeDocument/2006/relationships/hyperlink" Target="https://podminky.urs.cz/item/CS_URS_2021_02/997221875" TargetMode="External" /><Relationship Id="rId56" Type="http://schemas.openxmlformats.org/officeDocument/2006/relationships/hyperlink" Target="https://podminky.urs.cz/item/CS_URS_2021_02/998223011" TargetMode="External" /><Relationship Id="rId57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6122" TargetMode="External" /><Relationship Id="rId2" Type="http://schemas.openxmlformats.org/officeDocument/2006/relationships/hyperlink" Target="https://podminky.urs.cz/item/CS_URS_2021_02/113106144" TargetMode="External" /><Relationship Id="rId3" Type="http://schemas.openxmlformats.org/officeDocument/2006/relationships/hyperlink" Target="https://podminky.urs.cz/item/CS_URS_2021_02/113106461" TargetMode="External" /><Relationship Id="rId4" Type="http://schemas.openxmlformats.org/officeDocument/2006/relationships/hyperlink" Target="https://podminky.urs.cz/item/CS_URS_2021_02/113107170" TargetMode="External" /><Relationship Id="rId5" Type="http://schemas.openxmlformats.org/officeDocument/2006/relationships/hyperlink" Target="https://podminky.urs.cz/item/CS_URS_2021_02/113107171" TargetMode="External" /><Relationship Id="rId6" Type="http://schemas.openxmlformats.org/officeDocument/2006/relationships/hyperlink" Target="https://podminky.urs.cz/item/CS_URS_2021_02/113107172" TargetMode="External" /><Relationship Id="rId7" Type="http://schemas.openxmlformats.org/officeDocument/2006/relationships/hyperlink" Target="https://podminky.urs.cz/item/CS_URS_2021_02/113107173" TargetMode="External" /><Relationship Id="rId8" Type="http://schemas.openxmlformats.org/officeDocument/2006/relationships/hyperlink" Target="https://podminky.urs.cz/item/CS_URS_2021_02/113107182" TargetMode="External" /><Relationship Id="rId9" Type="http://schemas.openxmlformats.org/officeDocument/2006/relationships/hyperlink" Target="https://podminky.urs.cz/item/CS_URS_2021_02/113107183" TargetMode="External" /><Relationship Id="rId10" Type="http://schemas.openxmlformats.org/officeDocument/2006/relationships/hyperlink" Target="https://podminky.urs.cz/item/CS_URS_2021_02/113107211" TargetMode="External" /><Relationship Id="rId11" Type="http://schemas.openxmlformats.org/officeDocument/2006/relationships/hyperlink" Target="https://podminky.urs.cz/item/CS_URS_2021_02/113107212" TargetMode="External" /><Relationship Id="rId12" Type="http://schemas.openxmlformats.org/officeDocument/2006/relationships/hyperlink" Target="https://podminky.urs.cz/item/CS_URS_2021_02/113107222" TargetMode="External" /><Relationship Id="rId13" Type="http://schemas.openxmlformats.org/officeDocument/2006/relationships/hyperlink" Target="https://podminky.urs.cz/item/CS_URS_2021_02/113107224" TargetMode="External" /><Relationship Id="rId14" Type="http://schemas.openxmlformats.org/officeDocument/2006/relationships/hyperlink" Target="https://podminky.urs.cz/item/CS_URS_2021_02/113107241" TargetMode="External" /><Relationship Id="rId15" Type="http://schemas.openxmlformats.org/officeDocument/2006/relationships/hyperlink" Target="https://podminky.urs.cz/item/CS_URS_2021_02/113107242" TargetMode="External" /><Relationship Id="rId16" Type="http://schemas.openxmlformats.org/officeDocument/2006/relationships/hyperlink" Target="https://podminky.urs.cz/item/CS_URS_2021_02/113107245" TargetMode="External" /><Relationship Id="rId17" Type="http://schemas.openxmlformats.org/officeDocument/2006/relationships/hyperlink" Target="https://podminky.urs.cz/item/CS_URS_2021_02/113107341" TargetMode="External" /><Relationship Id="rId18" Type="http://schemas.openxmlformats.org/officeDocument/2006/relationships/hyperlink" Target="https://podminky.urs.cz/item/CS_URS_2021_02/113154124" TargetMode="External" /><Relationship Id="rId19" Type="http://schemas.openxmlformats.org/officeDocument/2006/relationships/hyperlink" Target="https://podminky.urs.cz/item/CS_URS_2021_02/113154255" TargetMode="External" /><Relationship Id="rId20" Type="http://schemas.openxmlformats.org/officeDocument/2006/relationships/hyperlink" Target="https://podminky.urs.cz/item/CS_URS_2021_02/113201112" TargetMode="External" /><Relationship Id="rId21" Type="http://schemas.openxmlformats.org/officeDocument/2006/relationships/hyperlink" Target="https://podminky.urs.cz/item/CS_URS_2021_02/113202111" TargetMode="External" /><Relationship Id="rId22" Type="http://schemas.openxmlformats.org/officeDocument/2006/relationships/hyperlink" Target="https://podminky.urs.cz/item/CS_URS_2021_02/121151103" TargetMode="External" /><Relationship Id="rId23" Type="http://schemas.openxmlformats.org/officeDocument/2006/relationships/hyperlink" Target="https://podminky.urs.cz/item/CS_URS_2021_02/122251106" TargetMode="External" /><Relationship Id="rId24" Type="http://schemas.openxmlformats.org/officeDocument/2006/relationships/hyperlink" Target="https://podminky.urs.cz/item/CS_URS_2021_02/162751115" TargetMode="External" /><Relationship Id="rId25" Type="http://schemas.openxmlformats.org/officeDocument/2006/relationships/hyperlink" Target="https://podminky.urs.cz/item/CS_URS_2021_02/171151103" TargetMode="External" /><Relationship Id="rId26" Type="http://schemas.openxmlformats.org/officeDocument/2006/relationships/hyperlink" Target="https://podminky.urs.cz/item/CS_URS_2021_02/58344197" TargetMode="External" /><Relationship Id="rId27" Type="http://schemas.openxmlformats.org/officeDocument/2006/relationships/hyperlink" Target="https://podminky.urs.cz/item/CS_URS_2021_02/171201221" TargetMode="External" /><Relationship Id="rId28" Type="http://schemas.openxmlformats.org/officeDocument/2006/relationships/hyperlink" Target="https://podminky.urs.cz/item/CS_URS_2021_02/171251201" TargetMode="External" /><Relationship Id="rId29" Type="http://schemas.openxmlformats.org/officeDocument/2006/relationships/hyperlink" Target="https://podminky.urs.cz/item/CS_URS_2021_02/181951112" TargetMode="External" /><Relationship Id="rId30" Type="http://schemas.openxmlformats.org/officeDocument/2006/relationships/hyperlink" Target="https://podminky.urs.cz/item/CS_URS_2021_02/275311126" TargetMode="External" /><Relationship Id="rId31" Type="http://schemas.openxmlformats.org/officeDocument/2006/relationships/hyperlink" Target="https://podminky.urs.cz/item/CS_URS_2021_02/564801112" TargetMode="External" /><Relationship Id="rId32" Type="http://schemas.openxmlformats.org/officeDocument/2006/relationships/hyperlink" Target="https://podminky.urs.cz/item/CS_URS_2021_02/564831111" TargetMode="External" /><Relationship Id="rId33" Type="http://schemas.openxmlformats.org/officeDocument/2006/relationships/hyperlink" Target="https://podminky.urs.cz/item/CS_URS_2021_02/564831112" TargetMode="External" /><Relationship Id="rId34" Type="http://schemas.openxmlformats.org/officeDocument/2006/relationships/hyperlink" Target="https://podminky.urs.cz/item/CS_URS_2021_02/564851111" TargetMode="External" /><Relationship Id="rId35" Type="http://schemas.openxmlformats.org/officeDocument/2006/relationships/hyperlink" Target="https://podminky.urs.cz/item/CS_URS_2021_02/564861111" TargetMode="External" /><Relationship Id="rId36" Type="http://schemas.openxmlformats.org/officeDocument/2006/relationships/hyperlink" Target="https://podminky.urs.cz/item/CS_URS_2021_02/564921412" TargetMode="External" /><Relationship Id="rId37" Type="http://schemas.openxmlformats.org/officeDocument/2006/relationships/hyperlink" Target="https://podminky.urs.cz/item/CS_URS_2021_02/564932111" TargetMode="External" /><Relationship Id="rId38" Type="http://schemas.openxmlformats.org/officeDocument/2006/relationships/hyperlink" Target="https://podminky.urs.cz/item/CS_URS_2021_02/567122114" TargetMode="External" /><Relationship Id="rId39" Type="http://schemas.openxmlformats.org/officeDocument/2006/relationships/hyperlink" Target="https://podminky.urs.cz/item/CS_URS_2021_02/573191111" TargetMode="External" /><Relationship Id="rId40" Type="http://schemas.openxmlformats.org/officeDocument/2006/relationships/hyperlink" Target="https://podminky.urs.cz/item/CS_URS_2021_02/573211112" TargetMode="External" /><Relationship Id="rId41" Type="http://schemas.openxmlformats.org/officeDocument/2006/relationships/hyperlink" Target="https://podminky.urs.cz/item/CS_URS_2021_02/577133111" TargetMode="External" /><Relationship Id="rId42" Type="http://schemas.openxmlformats.org/officeDocument/2006/relationships/hyperlink" Target="https://podminky.urs.cz/item/CS_URS_2021_02/591211111" TargetMode="External" /><Relationship Id="rId43" Type="http://schemas.openxmlformats.org/officeDocument/2006/relationships/hyperlink" Target="https://podminky.urs.cz/item/CS_URS_2021_02/591411111" TargetMode="External" /><Relationship Id="rId44" Type="http://schemas.openxmlformats.org/officeDocument/2006/relationships/hyperlink" Target="https://podminky.urs.cz/item/CS_URS_2021_02/58381004" TargetMode="External" /><Relationship Id="rId45" Type="http://schemas.openxmlformats.org/officeDocument/2006/relationships/hyperlink" Target="https://podminky.urs.cz/item/CS_URS_2021_02/596211113" TargetMode="External" /><Relationship Id="rId46" Type="http://schemas.openxmlformats.org/officeDocument/2006/relationships/hyperlink" Target="https://podminky.urs.cz/item/CS_URS_2021_02/59245021" TargetMode="External" /><Relationship Id="rId47" Type="http://schemas.openxmlformats.org/officeDocument/2006/relationships/hyperlink" Target="https://podminky.urs.cz/item/CS_URS_2021_02/59245019" TargetMode="External" /><Relationship Id="rId48" Type="http://schemas.openxmlformats.org/officeDocument/2006/relationships/hyperlink" Target="https://podminky.urs.cz/item/CS_URS_2021_02/59245006" TargetMode="External" /><Relationship Id="rId49" Type="http://schemas.openxmlformats.org/officeDocument/2006/relationships/hyperlink" Target="https://podminky.urs.cz/item/CS_URS_2021_02/596211114" TargetMode="External" /><Relationship Id="rId50" Type="http://schemas.openxmlformats.org/officeDocument/2006/relationships/hyperlink" Target="https://podminky.urs.cz/item/CS_URS_2021_02/596212212" TargetMode="External" /><Relationship Id="rId51" Type="http://schemas.openxmlformats.org/officeDocument/2006/relationships/hyperlink" Target="https://podminky.urs.cz/item/CS_URS_2021_02/59245225" TargetMode="External" /><Relationship Id="rId52" Type="http://schemas.openxmlformats.org/officeDocument/2006/relationships/hyperlink" Target="https://podminky.urs.cz/item/CS_URS_2021_02/596811321" TargetMode="External" /><Relationship Id="rId53" Type="http://schemas.openxmlformats.org/officeDocument/2006/relationships/hyperlink" Target="https://podminky.urs.cz/item/CS_URS_2021_02/59246019" TargetMode="External" /><Relationship Id="rId54" Type="http://schemas.openxmlformats.org/officeDocument/2006/relationships/hyperlink" Target="https://podminky.urs.cz/item/CS_URS_2021_02/59246018" TargetMode="External" /><Relationship Id="rId55" Type="http://schemas.openxmlformats.org/officeDocument/2006/relationships/hyperlink" Target="https://podminky.urs.cz/item/CS_URS_2021_02/911121111" TargetMode="External" /><Relationship Id="rId56" Type="http://schemas.openxmlformats.org/officeDocument/2006/relationships/hyperlink" Target="https://podminky.urs.cz/item/CS_URS_2021_02/916231213" TargetMode="External" /><Relationship Id="rId57" Type="http://schemas.openxmlformats.org/officeDocument/2006/relationships/hyperlink" Target="https://podminky.urs.cz/item/CS_URS_2021_02/59217017" TargetMode="External" /><Relationship Id="rId58" Type="http://schemas.openxmlformats.org/officeDocument/2006/relationships/hyperlink" Target="https://podminky.urs.cz/item/CS_URS_2021_02/916241213" TargetMode="External" /><Relationship Id="rId59" Type="http://schemas.openxmlformats.org/officeDocument/2006/relationships/hyperlink" Target="https://podminky.urs.cz/item/CS_URS_2021_02/58380001" TargetMode="External" /><Relationship Id="rId60" Type="http://schemas.openxmlformats.org/officeDocument/2006/relationships/hyperlink" Target="https://podminky.urs.cz/item/CS_URS_2021_02/58380005" TargetMode="External" /><Relationship Id="rId61" Type="http://schemas.openxmlformats.org/officeDocument/2006/relationships/hyperlink" Target="https://podminky.urs.cz/item/CS_URS_2021_02/58380420" TargetMode="External" /><Relationship Id="rId62" Type="http://schemas.openxmlformats.org/officeDocument/2006/relationships/hyperlink" Target="https://podminky.urs.cz/item/CS_URS_2021_02/58380002" TargetMode="External" /><Relationship Id="rId63" Type="http://schemas.openxmlformats.org/officeDocument/2006/relationships/hyperlink" Target="https://podminky.urs.cz/item/CS_URS_2021_02/13511120" TargetMode="External" /><Relationship Id="rId64" Type="http://schemas.openxmlformats.org/officeDocument/2006/relationships/hyperlink" Target="https://podminky.urs.cz/item/CS_URS_2021_02/916991121" TargetMode="External" /><Relationship Id="rId65" Type="http://schemas.openxmlformats.org/officeDocument/2006/relationships/hyperlink" Target="https://podminky.urs.cz/item/CS_URS_2021_02/935113111" TargetMode="External" /><Relationship Id="rId66" Type="http://schemas.openxmlformats.org/officeDocument/2006/relationships/hyperlink" Target="https://podminky.urs.cz/item/CS_URS_2021_02/979024443" TargetMode="External" /><Relationship Id="rId67" Type="http://schemas.openxmlformats.org/officeDocument/2006/relationships/hyperlink" Target="https://podminky.urs.cz/item/CS_URS_2021_02/979054451" TargetMode="External" /><Relationship Id="rId68" Type="http://schemas.openxmlformats.org/officeDocument/2006/relationships/hyperlink" Target="https://podminky.urs.cz/item/CS_URS_2021_02/997221551" TargetMode="External" /><Relationship Id="rId69" Type="http://schemas.openxmlformats.org/officeDocument/2006/relationships/hyperlink" Target="https://podminky.urs.cz/item/CS_URS_2021_02/997221559" TargetMode="External" /><Relationship Id="rId70" Type="http://schemas.openxmlformats.org/officeDocument/2006/relationships/hyperlink" Target="https://podminky.urs.cz/item/CS_URS_2021_02/997221571" TargetMode="External" /><Relationship Id="rId71" Type="http://schemas.openxmlformats.org/officeDocument/2006/relationships/hyperlink" Target="https://podminky.urs.cz/item/CS_URS_2021_02/997221579" TargetMode="External" /><Relationship Id="rId72" Type="http://schemas.openxmlformats.org/officeDocument/2006/relationships/hyperlink" Target="https://podminky.urs.cz/item/CS_URS_2021_02/997221612" TargetMode="External" /><Relationship Id="rId73" Type="http://schemas.openxmlformats.org/officeDocument/2006/relationships/hyperlink" Target="https://podminky.urs.cz/item/CS_URS_2021_02/997221861" TargetMode="External" /><Relationship Id="rId74" Type="http://schemas.openxmlformats.org/officeDocument/2006/relationships/hyperlink" Target="https://podminky.urs.cz/item/CS_URS_2021_02/997221873" TargetMode="External" /><Relationship Id="rId75" Type="http://schemas.openxmlformats.org/officeDocument/2006/relationships/hyperlink" Target="https://podminky.urs.cz/item/CS_URS_2021_02/997221875" TargetMode="External" /><Relationship Id="rId76" Type="http://schemas.openxmlformats.org/officeDocument/2006/relationships/hyperlink" Target="https://podminky.urs.cz/item/CS_URS_2021_02/998225111" TargetMode="External" /><Relationship Id="rId77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6123" TargetMode="External" /><Relationship Id="rId2" Type="http://schemas.openxmlformats.org/officeDocument/2006/relationships/hyperlink" Target="https://podminky.urs.cz/item/CS_URS_2021_02/113106461" TargetMode="External" /><Relationship Id="rId3" Type="http://schemas.openxmlformats.org/officeDocument/2006/relationships/hyperlink" Target="https://podminky.urs.cz/item/CS_URS_2021_02/113107212" TargetMode="External" /><Relationship Id="rId4" Type="http://schemas.openxmlformats.org/officeDocument/2006/relationships/hyperlink" Target="https://podminky.urs.cz/item/CS_URS_2021_02/113107332" TargetMode="External" /><Relationship Id="rId5" Type="http://schemas.openxmlformats.org/officeDocument/2006/relationships/hyperlink" Target="https://podminky.urs.cz/item/CS_URS_2021_02/113201112" TargetMode="External" /><Relationship Id="rId6" Type="http://schemas.openxmlformats.org/officeDocument/2006/relationships/hyperlink" Target="https://podminky.urs.cz/item/CS_URS_2021_02/121151103" TargetMode="External" /><Relationship Id="rId7" Type="http://schemas.openxmlformats.org/officeDocument/2006/relationships/hyperlink" Target="https://podminky.urs.cz/item/CS_URS_2021_02/122251101" TargetMode="External" /><Relationship Id="rId8" Type="http://schemas.openxmlformats.org/officeDocument/2006/relationships/hyperlink" Target="https://podminky.urs.cz/item/CS_URS_2021_02/162751115" TargetMode="External" /><Relationship Id="rId9" Type="http://schemas.openxmlformats.org/officeDocument/2006/relationships/hyperlink" Target="https://podminky.urs.cz/item/CS_URS_2021_02/171151103" TargetMode="External" /><Relationship Id="rId10" Type="http://schemas.openxmlformats.org/officeDocument/2006/relationships/hyperlink" Target="https://podminky.urs.cz/item/CS_URS_2021_02/58344197" TargetMode="External" /><Relationship Id="rId11" Type="http://schemas.openxmlformats.org/officeDocument/2006/relationships/hyperlink" Target="https://podminky.urs.cz/item/CS_URS_2021_02/171201221" TargetMode="External" /><Relationship Id="rId12" Type="http://schemas.openxmlformats.org/officeDocument/2006/relationships/hyperlink" Target="https://podminky.urs.cz/item/CS_URS_2021_02/171251201" TargetMode="External" /><Relationship Id="rId13" Type="http://schemas.openxmlformats.org/officeDocument/2006/relationships/hyperlink" Target="https://podminky.urs.cz/item/CS_URS_2021_02/181351103" TargetMode="External" /><Relationship Id="rId14" Type="http://schemas.openxmlformats.org/officeDocument/2006/relationships/hyperlink" Target="https://podminky.urs.cz/item/CS_URS_2021_02/10364101" TargetMode="External" /><Relationship Id="rId15" Type="http://schemas.openxmlformats.org/officeDocument/2006/relationships/hyperlink" Target="https://podminky.urs.cz/item/CS_URS_2021_02/181411131" TargetMode="External" /><Relationship Id="rId16" Type="http://schemas.openxmlformats.org/officeDocument/2006/relationships/hyperlink" Target="https://podminky.urs.cz/item/CS_URS_2021_02/00572410" TargetMode="External" /><Relationship Id="rId17" Type="http://schemas.openxmlformats.org/officeDocument/2006/relationships/hyperlink" Target="https://podminky.urs.cz/item/CS_URS_2021_02/181411131" TargetMode="External" /><Relationship Id="rId18" Type="http://schemas.openxmlformats.org/officeDocument/2006/relationships/hyperlink" Target="https://podminky.urs.cz/item/CS_URS_2021_02/00572410" TargetMode="External" /><Relationship Id="rId19" Type="http://schemas.openxmlformats.org/officeDocument/2006/relationships/hyperlink" Target="https://podminky.urs.cz/item/CS_URS_2021_02/181951111" TargetMode="External" /><Relationship Id="rId20" Type="http://schemas.openxmlformats.org/officeDocument/2006/relationships/hyperlink" Target="https://podminky.urs.cz/item/CS_URS_2021_02/181951112" TargetMode="External" /><Relationship Id="rId21" Type="http://schemas.openxmlformats.org/officeDocument/2006/relationships/hyperlink" Target="https://podminky.urs.cz/item/CS_URS_2021_02/183403111" TargetMode="External" /><Relationship Id="rId22" Type="http://schemas.openxmlformats.org/officeDocument/2006/relationships/hyperlink" Target="https://podminky.urs.cz/item/CS_URS_2021_02/183403152" TargetMode="External" /><Relationship Id="rId23" Type="http://schemas.openxmlformats.org/officeDocument/2006/relationships/hyperlink" Target="https://podminky.urs.cz/item/CS_URS_2021_02/183403153" TargetMode="External" /><Relationship Id="rId24" Type="http://schemas.openxmlformats.org/officeDocument/2006/relationships/hyperlink" Target="https://podminky.urs.cz/item/CS_URS_2021_02/183403153" TargetMode="External" /><Relationship Id="rId25" Type="http://schemas.openxmlformats.org/officeDocument/2006/relationships/hyperlink" Target="https://podminky.urs.cz/item/CS_URS_2021_02/184802111" TargetMode="External" /><Relationship Id="rId26" Type="http://schemas.openxmlformats.org/officeDocument/2006/relationships/hyperlink" Target="https://podminky.urs.cz/item/CS_URS_2021_02/185802113" TargetMode="External" /><Relationship Id="rId27" Type="http://schemas.openxmlformats.org/officeDocument/2006/relationships/hyperlink" Target="https://podminky.urs.cz/item/CS_URS_2021_02/25191155" TargetMode="External" /><Relationship Id="rId28" Type="http://schemas.openxmlformats.org/officeDocument/2006/relationships/hyperlink" Target="https://podminky.urs.cz/item/CS_URS_2021_02/185803111" TargetMode="External" /><Relationship Id="rId29" Type="http://schemas.openxmlformats.org/officeDocument/2006/relationships/hyperlink" Target="https://podminky.urs.cz/item/CS_URS_2021_02/564831111" TargetMode="External" /><Relationship Id="rId30" Type="http://schemas.openxmlformats.org/officeDocument/2006/relationships/hyperlink" Target="https://podminky.urs.cz/item/CS_URS_2021_02/564851111" TargetMode="External" /><Relationship Id="rId31" Type="http://schemas.openxmlformats.org/officeDocument/2006/relationships/hyperlink" Target="https://podminky.urs.cz/item/CS_URS_2021_02/564861111" TargetMode="External" /><Relationship Id="rId32" Type="http://schemas.openxmlformats.org/officeDocument/2006/relationships/hyperlink" Target="https://podminky.urs.cz/item/CS_URS_2021_02/567122114" TargetMode="External" /><Relationship Id="rId33" Type="http://schemas.openxmlformats.org/officeDocument/2006/relationships/hyperlink" Target="https://podminky.urs.cz/item/CS_URS_2021_02/591211111" TargetMode="External" /><Relationship Id="rId34" Type="http://schemas.openxmlformats.org/officeDocument/2006/relationships/hyperlink" Target="https://podminky.urs.cz/item/CS_URS_2021_02/596211113" TargetMode="External" /><Relationship Id="rId35" Type="http://schemas.openxmlformats.org/officeDocument/2006/relationships/hyperlink" Target="https://podminky.urs.cz/item/CS_URS_2021_02/59245021R" TargetMode="External" /><Relationship Id="rId36" Type="http://schemas.openxmlformats.org/officeDocument/2006/relationships/hyperlink" Target="https://podminky.urs.cz/item/CS_URS_2021_02/59245006" TargetMode="External" /><Relationship Id="rId37" Type="http://schemas.openxmlformats.org/officeDocument/2006/relationships/hyperlink" Target="https://podminky.urs.cz/item/CS_URS_2021_02/59245263" TargetMode="External" /><Relationship Id="rId38" Type="http://schemas.openxmlformats.org/officeDocument/2006/relationships/hyperlink" Target="https://podminky.urs.cz/item/CS_URS_2021_02/916231213" TargetMode="External" /><Relationship Id="rId39" Type="http://schemas.openxmlformats.org/officeDocument/2006/relationships/hyperlink" Target="https://podminky.urs.cz/item/CS_URS_2021_02/59217017" TargetMode="External" /><Relationship Id="rId40" Type="http://schemas.openxmlformats.org/officeDocument/2006/relationships/hyperlink" Target="https://podminky.urs.cz/item/CS_URS_2021_02/916241213" TargetMode="External" /><Relationship Id="rId41" Type="http://schemas.openxmlformats.org/officeDocument/2006/relationships/hyperlink" Target="https://podminky.urs.cz/item/CS_URS_2021_02/979024443" TargetMode="External" /><Relationship Id="rId42" Type="http://schemas.openxmlformats.org/officeDocument/2006/relationships/hyperlink" Target="https://podminky.urs.cz/item/CS_URS_2021_02/979054451" TargetMode="External" /><Relationship Id="rId43" Type="http://schemas.openxmlformats.org/officeDocument/2006/relationships/hyperlink" Target="https://podminky.urs.cz/item/CS_URS_2021_02/979071022" TargetMode="External" /><Relationship Id="rId44" Type="http://schemas.openxmlformats.org/officeDocument/2006/relationships/hyperlink" Target="https://podminky.urs.cz/item/CS_URS_2021_02/997221551" TargetMode="External" /><Relationship Id="rId45" Type="http://schemas.openxmlformats.org/officeDocument/2006/relationships/hyperlink" Target="https://podminky.urs.cz/item/CS_URS_2021_02/997221559" TargetMode="External" /><Relationship Id="rId46" Type="http://schemas.openxmlformats.org/officeDocument/2006/relationships/hyperlink" Target="https://podminky.urs.cz/item/CS_URS_2021_02/997221611" TargetMode="External" /><Relationship Id="rId47" Type="http://schemas.openxmlformats.org/officeDocument/2006/relationships/hyperlink" Target="https://podminky.urs.cz/item/CS_URS_2021_02/997221615" TargetMode="External" /><Relationship Id="rId48" Type="http://schemas.openxmlformats.org/officeDocument/2006/relationships/hyperlink" Target="https://podminky.urs.cz/item/CS_URS_2021_02/997221873" TargetMode="External" /><Relationship Id="rId49" Type="http://schemas.openxmlformats.org/officeDocument/2006/relationships/hyperlink" Target="https://podminky.urs.cz/item/CS_URS_2021_02/998223011" TargetMode="External" /><Relationship Id="rId50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7322" TargetMode="External" /><Relationship Id="rId2" Type="http://schemas.openxmlformats.org/officeDocument/2006/relationships/hyperlink" Target="https://podminky.urs.cz/item/CS_URS_2021_02/113107343" TargetMode="External" /><Relationship Id="rId3" Type="http://schemas.openxmlformats.org/officeDocument/2006/relationships/hyperlink" Target="https://podminky.urs.cz/item/CS_URS_2021_02/115101201" TargetMode="External" /><Relationship Id="rId4" Type="http://schemas.openxmlformats.org/officeDocument/2006/relationships/hyperlink" Target="https://podminky.urs.cz/item/CS_URS_2021_02/119001421" TargetMode="External" /><Relationship Id="rId5" Type="http://schemas.openxmlformats.org/officeDocument/2006/relationships/hyperlink" Target="https://podminky.urs.cz/item/CS_URS_2021_02/121151105" TargetMode="External" /><Relationship Id="rId6" Type="http://schemas.openxmlformats.org/officeDocument/2006/relationships/hyperlink" Target="https://podminky.urs.cz/item/CS_URS_2021_02/132254204" TargetMode="External" /><Relationship Id="rId7" Type="http://schemas.openxmlformats.org/officeDocument/2006/relationships/hyperlink" Target="https://podminky.urs.cz/item/CS_URS_2021_02/132354204" TargetMode="External" /><Relationship Id="rId8" Type="http://schemas.openxmlformats.org/officeDocument/2006/relationships/hyperlink" Target="https://podminky.urs.cz/item/CS_URS_2021_02/132454204" TargetMode="External" /><Relationship Id="rId9" Type="http://schemas.openxmlformats.org/officeDocument/2006/relationships/hyperlink" Target="https://podminky.urs.cz/item/CS_URS_2021_02/139001101" TargetMode="External" /><Relationship Id="rId10" Type="http://schemas.openxmlformats.org/officeDocument/2006/relationships/hyperlink" Target="https://podminky.urs.cz/item/CS_URS_2021_02/151811132" TargetMode="External" /><Relationship Id="rId11" Type="http://schemas.openxmlformats.org/officeDocument/2006/relationships/hyperlink" Target="https://podminky.urs.cz/item/CS_URS_2021_02/151811232" TargetMode="External" /><Relationship Id="rId12" Type="http://schemas.openxmlformats.org/officeDocument/2006/relationships/hyperlink" Target="https://podminky.urs.cz/item/CS_URS_2021_02/162351103" TargetMode="External" /><Relationship Id="rId13" Type="http://schemas.openxmlformats.org/officeDocument/2006/relationships/hyperlink" Target="https://podminky.urs.cz/item/CS_URS_2021_02/162751117" TargetMode="External" /><Relationship Id="rId14" Type="http://schemas.openxmlformats.org/officeDocument/2006/relationships/hyperlink" Target="https://podminky.urs.cz/item/CS_URS_2021_02/162751137" TargetMode="External" /><Relationship Id="rId15" Type="http://schemas.openxmlformats.org/officeDocument/2006/relationships/hyperlink" Target="https://podminky.urs.cz/item/CS_URS_2021_02/167151111" TargetMode="External" /><Relationship Id="rId16" Type="http://schemas.openxmlformats.org/officeDocument/2006/relationships/hyperlink" Target="https://podminky.urs.cz/item/CS_URS_2021_02/171201221" TargetMode="External" /><Relationship Id="rId17" Type="http://schemas.openxmlformats.org/officeDocument/2006/relationships/hyperlink" Target="https://podminky.urs.cz/item/CS_URS_2021_02/174151101" TargetMode="External" /><Relationship Id="rId18" Type="http://schemas.openxmlformats.org/officeDocument/2006/relationships/hyperlink" Target="https://podminky.urs.cz/item/CS_URS_2021_02/58981108" TargetMode="External" /><Relationship Id="rId19" Type="http://schemas.openxmlformats.org/officeDocument/2006/relationships/hyperlink" Target="https://podminky.urs.cz/item/CS_URS_2021_02/175151101" TargetMode="External" /><Relationship Id="rId20" Type="http://schemas.openxmlformats.org/officeDocument/2006/relationships/hyperlink" Target="https://podminky.urs.cz/item/CS_URS_2021_02/58981100" TargetMode="External" /><Relationship Id="rId21" Type="http://schemas.openxmlformats.org/officeDocument/2006/relationships/hyperlink" Target="https://podminky.urs.cz/item/CS_URS_2021_02/358315114" TargetMode="External" /><Relationship Id="rId22" Type="http://schemas.openxmlformats.org/officeDocument/2006/relationships/hyperlink" Target="https://podminky.urs.cz/item/CS_URS_2021_02/359901211" TargetMode="External" /><Relationship Id="rId23" Type="http://schemas.openxmlformats.org/officeDocument/2006/relationships/hyperlink" Target="https://podminky.urs.cz/item/CS_URS_2021_02/451573111" TargetMode="External" /><Relationship Id="rId24" Type="http://schemas.openxmlformats.org/officeDocument/2006/relationships/hyperlink" Target="https://podminky.urs.cz/item/CS_URS_2021_02/452111111" TargetMode="External" /><Relationship Id="rId25" Type="http://schemas.openxmlformats.org/officeDocument/2006/relationships/hyperlink" Target="https://podminky.urs.cz/item/CS_URS_2021_02/59223733" TargetMode="External" /><Relationship Id="rId26" Type="http://schemas.openxmlformats.org/officeDocument/2006/relationships/hyperlink" Target="https://podminky.urs.cz/item/CS_URS_2021_02/452311131" TargetMode="External" /><Relationship Id="rId27" Type="http://schemas.openxmlformats.org/officeDocument/2006/relationships/hyperlink" Target="https://podminky.urs.cz/item/CS_URS_2021_02/452312141" TargetMode="External" /><Relationship Id="rId28" Type="http://schemas.openxmlformats.org/officeDocument/2006/relationships/hyperlink" Target="https://podminky.urs.cz/item/CS_URS_2021_02/452351101" TargetMode="External" /><Relationship Id="rId29" Type="http://schemas.openxmlformats.org/officeDocument/2006/relationships/hyperlink" Target="https://podminky.urs.cz/item/CS_URS_2021_02/810391811" TargetMode="External" /><Relationship Id="rId30" Type="http://schemas.openxmlformats.org/officeDocument/2006/relationships/hyperlink" Target="https://podminky.urs.cz/item/CS_URS_2021_02/822372112" TargetMode="External" /><Relationship Id="rId31" Type="http://schemas.openxmlformats.org/officeDocument/2006/relationships/hyperlink" Target="https://podminky.urs.cz/item/CS_URS_2021_02/59222020" TargetMode="External" /><Relationship Id="rId32" Type="http://schemas.openxmlformats.org/officeDocument/2006/relationships/hyperlink" Target="https://podminky.urs.cz/item/CS_URS_2021_02/871440410" TargetMode="External" /><Relationship Id="rId33" Type="http://schemas.openxmlformats.org/officeDocument/2006/relationships/hyperlink" Target="https://podminky.urs.cz/item/CS_URS_2021_02/28617049" TargetMode="External" /><Relationship Id="rId34" Type="http://schemas.openxmlformats.org/officeDocument/2006/relationships/hyperlink" Target="https://podminky.urs.cz/item/CS_URS_2021_02/899103211" TargetMode="External" /><Relationship Id="rId35" Type="http://schemas.openxmlformats.org/officeDocument/2006/relationships/hyperlink" Target="https://podminky.urs.cz/item/CS_URS_2021_02/899104112" TargetMode="External" /><Relationship Id="rId36" Type="http://schemas.openxmlformats.org/officeDocument/2006/relationships/hyperlink" Target="https://podminky.urs.cz/item/CS_URS_2021_02/28661935" TargetMode="External" /><Relationship Id="rId37" Type="http://schemas.openxmlformats.org/officeDocument/2006/relationships/hyperlink" Target="https://podminky.urs.cz/item/CS_URS_2021_02/919735113" TargetMode="External" /><Relationship Id="rId38" Type="http://schemas.openxmlformats.org/officeDocument/2006/relationships/hyperlink" Target="https://podminky.urs.cz/item/CS_URS_2021_02/997013501" TargetMode="External" /><Relationship Id="rId39" Type="http://schemas.openxmlformats.org/officeDocument/2006/relationships/hyperlink" Target="https://podminky.urs.cz/item/CS_URS_2021_02/997013509" TargetMode="External" /><Relationship Id="rId40" Type="http://schemas.openxmlformats.org/officeDocument/2006/relationships/hyperlink" Target="https://podminky.urs.cz/item/CS_URS_2021_02/997013601" TargetMode="External" /><Relationship Id="rId41" Type="http://schemas.openxmlformats.org/officeDocument/2006/relationships/hyperlink" Target="https://podminky.urs.cz/item/CS_URS_2021_02/997221551" TargetMode="External" /><Relationship Id="rId42" Type="http://schemas.openxmlformats.org/officeDocument/2006/relationships/hyperlink" Target="https://podminky.urs.cz/item/CS_URS_2021_02/997221559" TargetMode="External" /><Relationship Id="rId43" Type="http://schemas.openxmlformats.org/officeDocument/2006/relationships/hyperlink" Target="https://podminky.urs.cz/item/CS_URS_2021_02/997221873" TargetMode="External" /><Relationship Id="rId44" Type="http://schemas.openxmlformats.org/officeDocument/2006/relationships/hyperlink" Target="https://podminky.urs.cz/item/CS_URS_2021_02/997221875" TargetMode="External" /><Relationship Id="rId45" Type="http://schemas.openxmlformats.org/officeDocument/2006/relationships/hyperlink" Target="https://podminky.urs.cz/item/CS_URS_2021_02/998274101" TargetMode="External" /><Relationship Id="rId46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6123" TargetMode="External" /><Relationship Id="rId2" Type="http://schemas.openxmlformats.org/officeDocument/2006/relationships/hyperlink" Target="https://podminky.urs.cz/item/CS_URS_2021_02/113106161" TargetMode="External" /><Relationship Id="rId3" Type="http://schemas.openxmlformats.org/officeDocument/2006/relationships/hyperlink" Target="https://podminky.urs.cz/item/CS_URS_2021_02/113107321" TargetMode="External" /><Relationship Id="rId4" Type="http://schemas.openxmlformats.org/officeDocument/2006/relationships/hyperlink" Target="https://podminky.urs.cz/item/CS_URS_2021_02/113107322" TargetMode="External" /><Relationship Id="rId5" Type="http://schemas.openxmlformats.org/officeDocument/2006/relationships/hyperlink" Target="https://podminky.urs.cz/item/CS_URS_2021_02/113107330" TargetMode="External" /><Relationship Id="rId6" Type="http://schemas.openxmlformats.org/officeDocument/2006/relationships/hyperlink" Target="https://podminky.urs.cz/item/CS_URS_2021_02/113107343" TargetMode="External" /><Relationship Id="rId7" Type="http://schemas.openxmlformats.org/officeDocument/2006/relationships/hyperlink" Target="https://podminky.urs.cz/item/CS_URS_2021_02/119001421" TargetMode="External" /><Relationship Id="rId8" Type="http://schemas.openxmlformats.org/officeDocument/2006/relationships/hyperlink" Target="https://podminky.urs.cz/item/CS_URS_2021_02/121151105" TargetMode="External" /><Relationship Id="rId9" Type="http://schemas.openxmlformats.org/officeDocument/2006/relationships/hyperlink" Target="https://podminky.urs.cz/item/CS_URS_2021_02/132254204" TargetMode="External" /><Relationship Id="rId10" Type="http://schemas.openxmlformats.org/officeDocument/2006/relationships/hyperlink" Target="https://podminky.urs.cz/item/CS_URS_2021_02/132354204" TargetMode="External" /><Relationship Id="rId11" Type="http://schemas.openxmlformats.org/officeDocument/2006/relationships/hyperlink" Target="https://podminky.urs.cz/item/CS_URS_2021_02/132454204" TargetMode="External" /><Relationship Id="rId12" Type="http://schemas.openxmlformats.org/officeDocument/2006/relationships/hyperlink" Target="https://podminky.urs.cz/item/CS_URS_2021_02/139001101" TargetMode="External" /><Relationship Id="rId13" Type="http://schemas.openxmlformats.org/officeDocument/2006/relationships/hyperlink" Target="https://podminky.urs.cz/item/CS_URS_2021_02/151811142" TargetMode="External" /><Relationship Id="rId14" Type="http://schemas.openxmlformats.org/officeDocument/2006/relationships/hyperlink" Target="https://podminky.urs.cz/item/CS_URS_2021_02/151811242" TargetMode="External" /><Relationship Id="rId15" Type="http://schemas.openxmlformats.org/officeDocument/2006/relationships/hyperlink" Target="https://podminky.urs.cz/item/CS_URS_2021_02/162351103" TargetMode="External" /><Relationship Id="rId16" Type="http://schemas.openxmlformats.org/officeDocument/2006/relationships/hyperlink" Target="https://podminky.urs.cz/item/CS_URS_2021_02/162751117" TargetMode="External" /><Relationship Id="rId17" Type="http://schemas.openxmlformats.org/officeDocument/2006/relationships/hyperlink" Target="https://podminky.urs.cz/item/CS_URS_2021_02/162751137" TargetMode="External" /><Relationship Id="rId18" Type="http://schemas.openxmlformats.org/officeDocument/2006/relationships/hyperlink" Target="https://podminky.urs.cz/item/CS_URS_2021_02/167151111" TargetMode="External" /><Relationship Id="rId19" Type="http://schemas.openxmlformats.org/officeDocument/2006/relationships/hyperlink" Target="https://podminky.urs.cz/item/CS_URS_2021_02/171201221" TargetMode="External" /><Relationship Id="rId20" Type="http://schemas.openxmlformats.org/officeDocument/2006/relationships/hyperlink" Target="https://podminky.urs.cz/item/CS_URS_2021_02/171251201" TargetMode="External" /><Relationship Id="rId21" Type="http://schemas.openxmlformats.org/officeDocument/2006/relationships/hyperlink" Target="https://podminky.urs.cz/item/CS_URS_2021_02/174151101" TargetMode="External" /><Relationship Id="rId22" Type="http://schemas.openxmlformats.org/officeDocument/2006/relationships/hyperlink" Target="https://podminky.urs.cz/item/CS_URS_2021_02/58981108" TargetMode="External" /><Relationship Id="rId23" Type="http://schemas.openxmlformats.org/officeDocument/2006/relationships/hyperlink" Target="https://podminky.urs.cz/item/CS_URS_2021_02/174111109" TargetMode="External" /><Relationship Id="rId24" Type="http://schemas.openxmlformats.org/officeDocument/2006/relationships/hyperlink" Target="https://podminky.urs.cz/item/CS_URS_2021_02/175151101" TargetMode="External" /><Relationship Id="rId25" Type="http://schemas.openxmlformats.org/officeDocument/2006/relationships/hyperlink" Target="https://podminky.urs.cz/item/CS_URS_2021_02/58337303" TargetMode="External" /><Relationship Id="rId26" Type="http://schemas.openxmlformats.org/officeDocument/2006/relationships/hyperlink" Target="https://podminky.urs.cz/item/CS_URS_2021_02/212752101" TargetMode="External" /><Relationship Id="rId27" Type="http://schemas.openxmlformats.org/officeDocument/2006/relationships/hyperlink" Target="https://podminky.urs.cz/item/CS_URS_2021_02/359901211" TargetMode="External" /><Relationship Id="rId28" Type="http://schemas.openxmlformats.org/officeDocument/2006/relationships/hyperlink" Target="https://podminky.urs.cz/item/CS_URS_2021_02/451573111" TargetMode="External" /><Relationship Id="rId29" Type="http://schemas.openxmlformats.org/officeDocument/2006/relationships/hyperlink" Target="https://podminky.urs.cz/item/CS_URS_2021_02/452111111" TargetMode="External" /><Relationship Id="rId30" Type="http://schemas.openxmlformats.org/officeDocument/2006/relationships/hyperlink" Target="https://podminky.urs.cz/item/CS_URS_2021_02/831362121" TargetMode="External" /><Relationship Id="rId31" Type="http://schemas.openxmlformats.org/officeDocument/2006/relationships/hyperlink" Target="https://podminky.urs.cz/item/CS_URS_2021_02/59710702" TargetMode="External" /><Relationship Id="rId32" Type="http://schemas.openxmlformats.org/officeDocument/2006/relationships/hyperlink" Target="https://podminky.urs.cz/item/CS_URS_2021_02/837362221" TargetMode="External" /><Relationship Id="rId33" Type="http://schemas.openxmlformats.org/officeDocument/2006/relationships/hyperlink" Target="https://podminky.urs.cz/item/CS_URS_2021_02/59710949" TargetMode="External" /><Relationship Id="rId34" Type="http://schemas.openxmlformats.org/officeDocument/2006/relationships/hyperlink" Target="https://podminky.urs.cz/item/CS_URS_2021_02/871310320" TargetMode="External" /><Relationship Id="rId35" Type="http://schemas.openxmlformats.org/officeDocument/2006/relationships/hyperlink" Target="https://podminky.urs.cz/item/CS_URS_2021_02/28617025" TargetMode="External" /><Relationship Id="rId36" Type="http://schemas.openxmlformats.org/officeDocument/2006/relationships/hyperlink" Target="https://podminky.urs.cz/item/CS_URS_2021_02/871360320" TargetMode="External" /><Relationship Id="rId37" Type="http://schemas.openxmlformats.org/officeDocument/2006/relationships/hyperlink" Target="https://podminky.urs.cz/item/CS_URS_2021_02/28617033" TargetMode="External" /><Relationship Id="rId38" Type="http://schemas.openxmlformats.org/officeDocument/2006/relationships/hyperlink" Target="https://podminky.urs.cz/item/CS_URS_2021_02/877360330" TargetMode="External" /><Relationship Id="rId39" Type="http://schemas.openxmlformats.org/officeDocument/2006/relationships/hyperlink" Target="https://podminky.urs.cz/item/CS_URS_2021_02/28617246" TargetMode="External" /><Relationship Id="rId40" Type="http://schemas.openxmlformats.org/officeDocument/2006/relationships/hyperlink" Target="https://podminky.urs.cz/item/CS_URS_2021_02/28617245" TargetMode="External" /><Relationship Id="rId41" Type="http://schemas.openxmlformats.org/officeDocument/2006/relationships/hyperlink" Target="https://podminky.urs.cz/item/CS_URS_2021_02/894812339" TargetMode="External" /><Relationship Id="rId42" Type="http://schemas.openxmlformats.org/officeDocument/2006/relationships/hyperlink" Target="https://podminky.urs.cz/item/CS_URS_2021_02/894812508" TargetMode="External" /><Relationship Id="rId43" Type="http://schemas.openxmlformats.org/officeDocument/2006/relationships/hyperlink" Target="https://podminky.urs.cz/item/CS_URS_2021_02/894812509" TargetMode="External" /><Relationship Id="rId44" Type="http://schemas.openxmlformats.org/officeDocument/2006/relationships/hyperlink" Target="https://podminky.urs.cz/item/CS_URS_2021_02/894812522" TargetMode="External" /><Relationship Id="rId45" Type="http://schemas.openxmlformats.org/officeDocument/2006/relationships/hyperlink" Target="https://podminky.urs.cz/item/CS_URS_2021_02/894812529" TargetMode="External" /><Relationship Id="rId46" Type="http://schemas.openxmlformats.org/officeDocument/2006/relationships/hyperlink" Target="https://podminky.urs.cz/item/CS_URS_2021_02/894812612" TargetMode="External" /><Relationship Id="rId47" Type="http://schemas.openxmlformats.org/officeDocument/2006/relationships/hyperlink" Target="https://podminky.urs.cz/item/CS_URS_2021_02/899623141" TargetMode="External" /><Relationship Id="rId48" Type="http://schemas.openxmlformats.org/officeDocument/2006/relationships/hyperlink" Target="https://podminky.urs.cz/item/CS_URS_2021_02/899722112" TargetMode="External" /><Relationship Id="rId49" Type="http://schemas.openxmlformats.org/officeDocument/2006/relationships/hyperlink" Target="https://podminky.urs.cz/item/CS_URS_2021_02/919735113" TargetMode="External" /><Relationship Id="rId50" Type="http://schemas.openxmlformats.org/officeDocument/2006/relationships/hyperlink" Target="https://podminky.urs.cz/item/CS_URS_2021_02/997221551" TargetMode="External" /><Relationship Id="rId51" Type="http://schemas.openxmlformats.org/officeDocument/2006/relationships/hyperlink" Target="https://podminky.urs.cz/item/CS_URS_2021_02/997221559" TargetMode="External" /><Relationship Id="rId52" Type="http://schemas.openxmlformats.org/officeDocument/2006/relationships/hyperlink" Target="https://podminky.urs.cz/item/CS_URS_2021_02/997221561" TargetMode="External" /><Relationship Id="rId53" Type="http://schemas.openxmlformats.org/officeDocument/2006/relationships/hyperlink" Target="https://podminky.urs.cz/item/CS_URS_2021_02/997221569" TargetMode="External" /><Relationship Id="rId54" Type="http://schemas.openxmlformats.org/officeDocument/2006/relationships/hyperlink" Target="https://podminky.urs.cz/item/CS_URS_2021_02/997221861" TargetMode="External" /><Relationship Id="rId55" Type="http://schemas.openxmlformats.org/officeDocument/2006/relationships/hyperlink" Target="https://podminky.urs.cz/item/CS_URS_2021_02/997221873" TargetMode="External" /><Relationship Id="rId56" Type="http://schemas.openxmlformats.org/officeDocument/2006/relationships/hyperlink" Target="https://podminky.urs.cz/item/CS_URS_2021_02/997221875" TargetMode="External" /><Relationship Id="rId57" Type="http://schemas.openxmlformats.org/officeDocument/2006/relationships/hyperlink" Target="https://podminky.urs.cz/item/CS_URS_2021_02/998274101" TargetMode="External" /><Relationship Id="rId58" Type="http://schemas.openxmlformats.org/officeDocument/2006/relationships/hyperlink" Target="https://podminky.urs.cz/item/CS_URS_2021_02/711491471" TargetMode="External" /><Relationship Id="rId59" Type="http://schemas.openxmlformats.org/officeDocument/2006/relationships/hyperlink" Target="https://podminky.urs.cz/item/CS_URS_2021_02/28329019" TargetMode="External" /><Relationship Id="rId60" Type="http://schemas.openxmlformats.org/officeDocument/2006/relationships/hyperlink" Target="https://podminky.urs.cz/item/CS_URS_2021_02/998711101" TargetMode="External" /><Relationship Id="rId6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30</v>
      </c>
      <c r="AL11" s="24"/>
      <c r="AM11" s="24"/>
      <c r="AN11" s="29" t="s">
        <v>31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33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33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30</v>
      </c>
      <c r="AL14" s="24"/>
      <c r="AM14" s="24"/>
      <c r="AN14" s="36" t="s">
        <v>33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35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30</v>
      </c>
      <c r="AL17" s="24"/>
      <c r="AM17" s="24"/>
      <c r="AN17" s="29" t="s">
        <v>37</v>
      </c>
      <c r="AO17" s="24"/>
      <c r="AP17" s="24"/>
      <c r="AQ17" s="24"/>
      <c r="AR17" s="22"/>
      <c r="BE17" s="33"/>
      <c r="BS17" s="19" t="s">
        <v>38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39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40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30</v>
      </c>
      <c r="AL20" s="24"/>
      <c r="AM20" s="24"/>
      <c r="AN20" s="29" t="s">
        <v>40</v>
      </c>
      <c r="AO20" s="24"/>
      <c r="AP20" s="24"/>
      <c r="AQ20" s="24"/>
      <c r="AR20" s="22"/>
      <c r="BE20" s="33"/>
      <c r="BS20" s="19" t="s">
        <v>38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41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42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43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44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45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46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47</v>
      </c>
      <c r="E29" s="49"/>
      <c r="F29" s="34" t="s">
        <v>48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49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50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51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52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53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54</v>
      </c>
      <c r="U35" s="56"/>
      <c r="V35" s="56"/>
      <c r="W35" s="56"/>
      <c r="X35" s="58" t="s">
        <v>55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56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21203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Brno, Mendlovo náměstí - kanalizace a vodovod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9. 9. 2021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Brno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34</v>
      </c>
      <c r="AJ49" s="42"/>
      <c r="AK49" s="42"/>
      <c r="AL49" s="42"/>
      <c r="AM49" s="75" t="str">
        <f>IF(E17="","",E17)</f>
        <v>AQUATIS a. s.</v>
      </c>
      <c r="AN49" s="66"/>
      <c r="AO49" s="66"/>
      <c r="AP49" s="66"/>
      <c r="AQ49" s="42"/>
      <c r="AR49" s="46"/>
      <c r="AS49" s="76" t="s">
        <v>57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32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39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58</v>
      </c>
      <c r="D52" s="89"/>
      <c r="E52" s="89"/>
      <c r="F52" s="89"/>
      <c r="G52" s="89"/>
      <c r="H52" s="90"/>
      <c r="I52" s="91" t="s">
        <v>59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60</v>
      </c>
      <c r="AH52" s="89"/>
      <c r="AI52" s="89"/>
      <c r="AJ52" s="89"/>
      <c r="AK52" s="89"/>
      <c r="AL52" s="89"/>
      <c r="AM52" s="89"/>
      <c r="AN52" s="91" t="s">
        <v>61</v>
      </c>
      <c r="AO52" s="89"/>
      <c r="AP52" s="89"/>
      <c r="AQ52" s="93" t="s">
        <v>62</v>
      </c>
      <c r="AR52" s="46"/>
      <c r="AS52" s="94" t="s">
        <v>63</v>
      </c>
      <c r="AT52" s="95" t="s">
        <v>64</v>
      </c>
      <c r="AU52" s="95" t="s">
        <v>65</v>
      </c>
      <c r="AV52" s="95" t="s">
        <v>66</v>
      </c>
      <c r="AW52" s="95" t="s">
        <v>67</v>
      </c>
      <c r="AX52" s="95" t="s">
        <v>68</v>
      </c>
      <c r="AY52" s="95" t="s">
        <v>69</v>
      </c>
      <c r="AZ52" s="95" t="s">
        <v>70</v>
      </c>
      <c r="BA52" s="95" t="s">
        <v>71</v>
      </c>
      <c r="BB52" s="95" t="s">
        <v>72</v>
      </c>
      <c r="BC52" s="95" t="s">
        <v>73</v>
      </c>
      <c r="BD52" s="96" t="s">
        <v>74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75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ROUND(AG55+AG62,2)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40</v>
      </c>
      <c r="AR54" s="106"/>
      <c r="AS54" s="107">
        <f>ROUND(AS55+AS62,2)</f>
        <v>0</v>
      </c>
      <c r="AT54" s="108">
        <f>ROUND(SUM(AV54:AW54),2)</f>
        <v>0</v>
      </c>
      <c r="AU54" s="109">
        <f>ROUND(AU55+AU62,5)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ROUND(AZ55+AZ62,2)</f>
        <v>0</v>
      </c>
      <c r="BA54" s="108">
        <f>ROUND(BA55+BA62,2)</f>
        <v>0</v>
      </c>
      <c r="BB54" s="108">
        <f>ROUND(BB55+BB62,2)</f>
        <v>0</v>
      </c>
      <c r="BC54" s="108">
        <f>ROUND(BC55+BC62,2)</f>
        <v>0</v>
      </c>
      <c r="BD54" s="110">
        <f>ROUND(BD55+BD62,2)</f>
        <v>0</v>
      </c>
      <c r="BE54" s="6"/>
      <c r="BS54" s="111" t="s">
        <v>76</v>
      </c>
      <c r="BT54" s="111" t="s">
        <v>77</v>
      </c>
      <c r="BU54" s="112" t="s">
        <v>78</v>
      </c>
      <c r="BV54" s="111" t="s">
        <v>79</v>
      </c>
      <c r="BW54" s="111" t="s">
        <v>5</v>
      </c>
      <c r="BX54" s="111" t="s">
        <v>80</v>
      </c>
      <c r="CL54" s="111" t="s">
        <v>19</v>
      </c>
    </row>
    <row r="55" s="7" customFormat="1" ht="24.75" customHeight="1">
      <c r="A55" s="7"/>
      <c r="B55" s="113"/>
      <c r="C55" s="114"/>
      <c r="D55" s="115" t="s">
        <v>81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ROUND(SUM(AG56:AG61),2)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82</v>
      </c>
      <c r="AR55" s="120"/>
      <c r="AS55" s="121">
        <f>ROUND(SUM(AS56:AS61),2)</f>
        <v>0</v>
      </c>
      <c r="AT55" s="122">
        <f>ROUND(SUM(AV55:AW55),2)</f>
        <v>0</v>
      </c>
      <c r="AU55" s="123">
        <f>ROUND(SUM(AU56:AU61),5)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ROUND(SUM(AZ56:AZ61),2)</f>
        <v>0</v>
      </c>
      <c r="BA55" s="122">
        <f>ROUND(SUM(BA56:BA61),2)</f>
        <v>0</v>
      </c>
      <c r="BB55" s="122">
        <f>ROUND(SUM(BB56:BB61),2)</f>
        <v>0</v>
      </c>
      <c r="BC55" s="122">
        <f>ROUND(SUM(BC56:BC61),2)</f>
        <v>0</v>
      </c>
      <c r="BD55" s="124">
        <f>ROUND(SUM(BD56:BD61),2)</f>
        <v>0</v>
      </c>
      <c r="BE55" s="7"/>
      <c r="BS55" s="125" t="s">
        <v>76</v>
      </c>
      <c r="BT55" s="125" t="s">
        <v>83</v>
      </c>
      <c r="BU55" s="125" t="s">
        <v>78</v>
      </c>
      <c r="BV55" s="125" t="s">
        <v>79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4" customFormat="1" ht="16.5" customHeight="1">
      <c r="A56" s="126" t="s">
        <v>86</v>
      </c>
      <c r="B56" s="65"/>
      <c r="C56" s="127"/>
      <c r="D56" s="127"/>
      <c r="E56" s="128" t="s">
        <v>87</v>
      </c>
      <c r="F56" s="128"/>
      <c r="G56" s="128"/>
      <c r="H56" s="128"/>
      <c r="I56" s="128"/>
      <c r="J56" s="127"/>
      <c r="K56" s="128" t="s">
        <v>88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'SO 01 - Obnova kanalizace...'!J32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89</v>
      </c>
      <c r="AR56" s="67"/>
      <c r="AS56" s="131">
        <v>0</v>
      </c>
      <c r="AT56" s="132">
        <f>ROUND(SUM(AV56:AW56),2)</f>
        <v>0</v>
      </c>
      <c r="AU56" s="133">
        <f>'SO 01 - Obnova kanalizace...'!P100</f>
        <v>0</v>
      </c>
      <c r="AV56" s="132">
        <f>'SO 01 - Obnova kanalizace...'!J35</f>
        <v>0</v>
      </c>
      <c r="AW56" s="132">
        <f>'SO 01 - Obnova kanalizace...'!J36</f>
        <v>0</v>
      </c>
      <c r="AX56" s="132">
        <f>'SO 01 - Obnova kanalizace...'!J37</f>
        <v>0</v>
      </c>
      <c r="AY56" s="132">
        <f>'SO 01 - Obnova kanalizace...'!J38</f>
        <v>0</v>
      </c>
      <c r="AZ56" s="132">
        <f>'SO 01 - Obnova kanalizace...'!F35</f>
        <v>0</v>
      </c>
      <c r="BA56" s="132">
        <f>'SO 01 - Obnova kanalizace...'!F36</f>
        <v>0</v>
      </c>
      <c r="BB56" s="132">
        <f>'SO 01 - Obnova kanalizace...'!F37</f>
        <v>0</v>
      </c>
      <c r="BC56" s="132">
        <f>'SO 01 - Obnova kanalizace...'!F38</f>
        <v>0</v>
      </c>
      <c r="BD56" s="134">
        <f>'SO 01 - Obnova kanalizace...'!F39</f>
        <v>0</v>
      </c>
      <c r="BE56" s="4"/>
      <c r="BT56" s="135" t="s">
        <v>85</v>
      </c>
      <c r="BV56" s="135" t="s">
        <v>79</v>
      </c>
      <c r="BW56" s="135" t="s">
        <v>90</v>
      </c>
      <c r="BX56" s="135" t="s">
        <v>84</v>
      </c>
      <c r="CL56" s="135" t="s">
        <v>91</v>
      </c>
    </row>
    <row r="57" s="4" customFormat="1" ht="16.5" customHeight="1">
      <c r="A57" s="126" t="s">
        <v>86</v>
      </c>
      <c r="B57" s="65"/>
      <c r="C57" s="127"/>
      <c r="D57" s="127"/>
      <c r="E57" s="128" t="s">
        <v>92</v>
      </c>
      <c r="F57" s="128"/>
      <c r="G57" s="128"/>
      <c r="H57" s="128"/>
      <c r="I57" s="128"/>
      <c r="J57" s="127"/>
      <c r="K57" s="128" t="s">
        <v>93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'SO 02 - Obnova kanalizace...'!J32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89</v>
      </c>
      <c r="AR57" s="67"/>
      <c r="AS57" s="131">
        <v>0</v>
      </c>
      <c r="AT57" s="132">
        <f>ROUND(SUM(AV57:AW57),2)</f>
        <v>0</v>
      </c>
      <c r="AU57" s="133">
        <f>'SO 02 - Obnova kanalizace...'!P101</f>
        <v>0</v>
      </c>
      <c r="AV57" s="132">
        <f>'SO 02 - Obnova kanalizace...'!J35</f>
        <v>0</v>
      </c>
      <c r="AW57" s="132">
        <f>'SO 02 - Obnova kanalizace...'!J36</f>
        <v>0</v>
      </c>
      <c r="AX57" s="132">
        <f>'SO 02 - Obnova kanalizace...'!J37</f>
        <v>0</v>
      </c>
      <c r="AY57" s="132">
        <f>'SO 02 - Obnova kanalizace...'!J38</f>
        <v>0</v>
      </c>
      <c r="AZ57" s="132">
        <f>'SO 02 - Obnova kanalizace...'!F35</f>
        <v>0</v>
      </c>
      <c r="BA57" s="132">
        <f>'SO 02 - Obnova kanalizace...'!F36</f>
        <v>0</v>
      </c>
      <c r="BB57" s="132">
        <f>'SO 02 - Obnova kanalizace...'!F37</f>
        <v>0</v>
      </c>
      <c r="BC57" s="132">
        <f>'SO 02 - Obnova kanalizace...'!F38</f>
        <v>0</v>
      </c>
      <c r="BD57" s="134">
        <f>'SO 02 - Obnova kanalizace...'!F39</f>
        <v>0</v>
      </c>
      <c r="BE57" s="4"/>
      <c r="BT57" s="135" t="s">
        <v>85</v>
      </c>
      <c r="BV57" s="135" t="s">
        <v>79</v>
      </c>
      <c r="BW57" s="135" t="s">
        <v>94</v>
      </c>
      <c r="BX57" s="135" t="s">
        <v>84</v>
      </c>
      <c r="CL57" s="135" t="s">
        <v>91</v>
      </c>
    </row>
    <row r="58" s="4" customFormat="1" ht="23.25" customHeight="1">
      <c r="A58" s="126" t="s">
        <v>86</v>
      </c>
      <c r="B58" s="65"/>
      <c r="C58" s="127"/>
      <c r="D58" s="127"/>
      <c r="E58" s="128" t="s">
        <v>95</v>
      </c>
      <c r="F58" s="128"/>
      <c r="G58" s="128"/>
      <c r="H58" s="128"/>
      <c r="I58" s="128"/>
      <c r="J58" s="127"/>
      <c r="K58" s="128" t="s">
        <v>96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'SO 03 - Obnova kanalizace...'!J32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89</v>
      </c>
      <c r="AR58" s="67"/>
      <c r="AS58" s="131">
        <v>0</v>
      </c>
      <c r="AT58" s="132">
        <f>ROUND(SUM(AV58:AW58),2)</f>
        <v>0</v>
      </c>
      <c r="AU58" s="133">
        <f>'SO 03 - Obnova kanalizace...'!P91</f>
        <v>0</v>
      </c>
      <c r="AV58" s="132">
        <f>'SO 03 - Obnova kanalizace...'!J35</f>
        <v>0</v>
      </c>
      <c r="AW58" s="132">
        <f>'SO 03 - Obnova kanalizace...'!J36</f>
        <v>0</v>
      </c>
      <c r="AX58" s="132">
        <f>'SO 03 - Obnova kanalizace...'!J37</f>
        <v>0</v>
      </c>
      <c r="AY58" s="132">
        <f>'SO 03 - Obnova kanalizace...'!J38</f>
        <v>0</v>
      </c>
      <c r="AZ58" s="132">
        <f>'SO 03 - Obnova kanalizace...'!F35</f>
        <v>0</v>
      </c>
      <c r="BA58" s="132">
        <f>'SO 03 - Obnova kanalizace...'!F36</f>
        <v>0</v>
      </c>
      <c r="BB58" s="132">
        <f>'SO 03 - Obnova kanalizace...'!F37</f>
        <v>0</v>
      </c>
      <c r="BC58" s="132">
        <f>'SO 03 - Obnova kanalizace...'!F38</f>
        <v>0</v>
      </c>
      <c r="BD58" s="134">
        <f>'SO 03 - Obnova kanalizace...'!F39</f>
        <v>0</v>
      </c>
      <c r="BE58" s="4"/>
      <c r="BT58" s="135" t="s">
        <v>85</v>
      </c>
      <c r="BV58" s="135" t="s">
        <v>79</v>
      </c>
      <c r="BW58" s="135" t="s">
        <v>97</v>
      </c>
      <c r="BX58" s="135" t="s">
        <v>84</v>
      </c>
      <c r="CL58" s="135" t="s">
        <v>91</v>
      </c>
    </row>
    <row r="59" s="4" customFormat="1" ht="16.5" customHeight="1">
      <c r="A59" s="126" t="s">
        <v>86</v>
      </c>
      <c r="B59" s="65"/>
      <c r="C59" s="127"/>
      <c r="D59" s="127"/>
      <c r="E59" s="128" t="s">
        <v>98</v>
      </c>
      <c r="F59" s="128"/>
      <c r="G59" s="128"/>
      <c r="H59" s="128"/>
      <c r="I59" s="128"/>
      <c r="J59" s="127"/>
      <c r="K59" s="128" t="s">
        <v>99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'SO 04 - Vodovodní řady  A...'!J32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89</v>
      </c>
      <c r="AR59" s="67"/>
      <c r="AS59" s="131">
        <v>0</v>
      </c>
      <c r="AT59" s="132">
        <f>ROUND(SUM(AV59:AW59),2)</f>
        <v>0</v>
      </c>
      <c r="AU59" s="133">
        <f>'SO 04 - Vodovodní řady  A...'!P105</f>
        <v>0</v>
      </c>
      <c r="AV59" s="132">
        <f>'SO 04 - Vodovodní řady  A...'!J35</f>
        <v>0</v>
      </c>
      <c r="AW59" s="132">
        <f>'SO 04 - Vodovodní řady  A...'!J36</f>
        <v>0</v>
      </c>
      <c r="AX59" s="132">
        <f>'SO 04 - Vodovodní řady  A...'!J37</f>
        <v>0</v>
      </c>
      <c r="AY59" s="132">
        <f>'SO 04 - Vodovodní řady  A...'!J38</f>
        <v>0</v>
      </c>
      <c r="AZ59" s="132">
        <f>'SO 04 - Vodovodní řady  A...'!F35</f>
        <v>0</v>
      </c>
      <c r="BA59" s="132">
        <f>'SO 04 - Vodovodní řady  A...'!F36</f>
        <v>0</v>
      </c>
      <c r="BB59" s="132">
        <f>'SO 04 - Vodovodní řady  A...'!F37</f>
        <v>0</v>
      </c>
      <c r="BC59" s="132">
        <f>'SO 04 - Vodovodní řady  A...'!F38</f>
        <v>0</v>
      </c>
      <c r="BD59" s="134">
        <f>'SO 04 - Vodovodní řady  A...'!F39</f>
        <v>0</v>
      </c>
      <c r="BE59" s="4"/>
      <c r="BT59" s="135" t="s">
        <v>85</v>
      </c>
      <c r="BV59" s="135" t="s">
        <v>79</v>
      </c>
      <c r="BW59" s="135" t="s">
        <v>100</v>
      </c>
      <c r="BX59" s="135" t="s">
        <v>84</v>
      </c>
      <c r="CL59" s="135" t="s">
        <v>101</v>
      </c>
    </row>
    <row r="60" s="4" customFormat="1" ht="16.5" customHeight="1">
      <c r="A60" s="126" t="s">
        <v>86</v>
      </c>
      <c r="B60" s="65"/>
      <c r="C60" s="127"/>
      <c r="D60" s="127"/>
      <c r="E60" s="128" t="s">
        <v>102</v>
      </c>
      <c r="F60" s="128"/>
      <c r="G60" s="128"/>
      <c r="H60" s="128"/>
      <c r="I60" s="128"/>
      <c r="J60" s="127"/>
      <c r="K60" s="128" t="s">
        <v>103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'SO 07 - Opatření na vodov...'!J32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89</v>
      </c>
      <c r="AR60" s="67"/>
      <c r="AS60" s="131">
        <v>0</v>
      </c>
      <c r="AT60" s="132">
        <f>ROUND(SUM(AV60:AW60),2)</f>
        <v>0</v>
      </c>
      <c r="AU60" s="133">
        <f>'SO 07 - Opatření na vodov...'!P105</f>
        <v>0</v>
      </c>
      <c r="AV60" s="132">
        <f>'SO 07 - Opatření na vodov...'!J35</f>
        <v>0</v>
      </c>
      <c r="AW60" s="132">
        <f>'SO 07 - Opatření na vodov...'!J36</f>
        <v>0</v>
      </c>
      <c r="AX60" s="132">
        <f>'SO 07 - Opatření na vodov...'!J37</f>
        <v>0</v>
      </c>
      <c r="AY60" s="132">
        <f>'SO 07 - Opatření na vodov...'!J38</f>
        <v>0</v>
      </c>
      <c r="AZ60" s="132">
        <f>'SO 07 - Opatření na vodov...'!F35</f>
        <v>0</v>
      </c>
      <c r="BA60" s="132">
        <f>'SO 07 - Opatření na vodov...'!F36</f>
        <v>0</v>
      </c>
      <c r="BB60" s="132">
        <f>'SO 07 - Opatření na vodov...'!F37</f>
        <v>0</v>
      </c>
      <c r="BC60" s="132">
        <f>'SO 07 - Opatření na vodov...'!F38</f>
        <v>0</v>
      </c>
      <c r="BD60" s="134">
        <f>'SO 07 - Opatření na vodov...'!F39</f>
        <v>0</v>
      </c>
      <c r="BE60" s="4"/>
      <c r="BT60" s="135" t="s">
        <v>85</v>
      </c>
      <c r="BV60" s="135" t="s">
        <v>79</v>
      </c>
      <c r="BW60" s="135" t="s">
        <v>104</v>
      </c>
      <c r="BX60" s="135" t="s">
        <v>84</v>
      </c>
      <c r="CL60" s="135" t="s">
        <v>101</v>
      </c>
    </row>
    <row r="61" s="4" customFormat="1" ht="16.5" customHeight="1">
      <c r="A61" s="126" t="s">
        <v>86</v>
      </c>
      <c r="B61" s="65"/>
      <c r="C61" s="127"/>
      <c r="D61" s="127"/>
      <c r="E61" s="128" t="s">
        <v>105</v>
      </c>
      <c r="F61" s="128"/>
      <c r="G61" s="128"/>
      <c r="H61" s="128"/>
      <c r="I61" s="128"/>
      <c r="J61" s="127"/>
      <c r="K61" s="128" t="s">
        <v>106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'SO 90 - Vedlejší a ostatn...'!J32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89</v>
      </c>
      <c r="AR61" s="67"/>
      <c r="AS61" s="131">
        <v>0</v>
      </c>
      <c r="AT61" s="132">
        <f>ROUND(SUM(AV61:AW61),2)</f>
        <v>0</v>
      </c>
      <c r="AU61" s="133">
        <f>'SO 90 - Vedlejší a ostatn...'!P91</f>
        <v>0</v>
      </c>
      <c r="AV61" s="132">
        <f>'SO 90 - Vedlejší a ostatn...'!J35</f>
        <v>0</v>
      </c>
      <c r="AW61" s="132">
        <f>'SO 90 - Vedlejší a ostatn...'!J36</f>
        <v>0</v>
      </c>
      <c r="AX61" s="132">
        <f>'SO 90 - Vedlejší a ostatn...'!J37</f>
        <v>0</v>
      </c>
      <c r="AY61" s="132">
        <f>'SO 90 - Vedlejší a ostatn...'!J38</f>
        <v>0</v>
      </c>
      <c r="AZ61" s="132">
        <f>'SO 90 - Vedlejší a ostatn...'!F35</f>
        <v>0</v>
      </c>
      <c r="BA61" s="132">
        <f>'SO 90 - Vedlejší a ostatn...'!F36</f>
        <v>0</v>
      </c>
      <c r="BB61" s="132">
        <f>'SO 90 - Vedlejší a ostatn...'!F37</f>
        <v>0</v>
      </c>
      <c r="BC61" s="132">
        <f>'SO 90 - Vedlejší a ostatn...'!F38</f>
        <v>0</v>
      </c>
      <c r="BD61" s="134">
        <f>'SO 90 - Vedlejší a ostatn...'!F39</f>
        <v>0</v>
      </c>
      <c r="BE61" s="4"/>
      <c r="BT61" s="135" t="s">
        <v>85</v>
      </c>
      <c r="BV61" s="135" t="s">
        <v>79</v>
      </c>
      <c r="BW61" s="135" t="s">
        <v>107</v>
      </c>
      <c r="BX61" s="135" t="s">
        <v>84</v>
      </c>
      <c r="CL61" s="135" t="s">
        <v>91</v>
      </c>
    </row>
    <row r="62" s="7" customFormat="1" ht="24.75" customHeight="1">
      <c r="A62" s="7"/>
      <c r="B62" s="113"/>
      <c r="C62" s="114"/>
      <c r="D62" s="115" t="s">
        <v>108</v>
      </c>
      <c r="E62" s="115"/>
      <c r="F62" s="115"/>
      <c r="G62" s="115"/>
      <c r="H62" s="115"/>
      <c r="I62" s="116"/>
      <c r="J62" s="115" t="s">
        <v>109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ROUND(SUM(AG63:AG75),2)</f>
        <v>0</v>
      </c>
      <c r="AH62" s="116"/>
      <c r="AI62" s="116"/>
      <c r="AJ62" s="116"/>
      <c r="AK62" s="116"/>
      <c r="AL62" s="116"/>
      <c r="AM62" s="116"/>
      <c r="AN62" s="118">
        <f>SUM(AG62,AT62)</f>
        <v>0</v>
      </c>
      <c r="AO62" s="116"/>
      <c r="AP62" s="116"/>
      <c r="AQ62" s="119" t="s">
        <v>82</v>
      </c>
      <c r="AR62" s="120"/>
      <c r="AS62" s="121">
        <f>ROUND(SUM(AS63:AS75),2)</f>
        <v>0</v>
      </c>
      <c r="AT62" s="122">
        <f>ROUND(SUM(AV62:AW62),2)</f>
        <v>0</v>
      </c>
      <c r="AU62" s="123">
        <f>ROUND(SUM(AU63:AU75),5)</f>
        <v>0</v>
      </c>
      <c r="AV62" s="122">
        <f>ROUND(AZ62*L29,2)</f>
        <v>0</v>
      </c>
      <c r="AW62" s="122">
        <f>ROUND(BA62*L30,2)</f>
        <v>0</v>
      </c>
      <c r="AX62" s="122">
        <f>ROUND(BB62*L29,2)</f>
        <v>0</v>
      </c>
      <c r="AY62" s="122">
        <f>ROUND(BC62*L30,2)</f>
        <v>0</v>
      </c>
      <c r="AZ62" s="122">
        <f>ROUND(SUM(AZ63:AZ75),2)</f>
        <v>0</v>
      </c>
      <c r="BA62" s="122">
        <f>ROUND(SUM(BA63:BA75),2)</f>
        <v>0</v>
      </c>
      <c r="BB62" s="122">
        <f>ROUND(SUM(BB63:BB75),2)</f>
        <v>0</v>
      </c>
      <c r="BC62" s="122">
        <f>ROUND(SUM(BC63:BC75),2)</f>
        <v>0</v>
      </c>
      <c r="BD62" s="124">
        <f>ROUND(SUM(BD63:BD75),2)</f>
        <v>0</v>
      </c>
      <c r="BE62" s="7"/>
      <c r="BS62" s="125" t="s">
        <v>76</v>
      </c>
      <c r="BT62" s="125" t="s">
        <v>83</v>
      </c>
      <c r="BU62" s="125" t="s">
        <v>78</v>
      </c>
      <c r="BV62" s="125" t="s">
        <v>79</v>
      </c>
      <c r="BW62" s="125" t="s">
        <v>110</v>
      </c>
      <c r="BX62" s="125" t="s">
        <v>5</v>
      </c>
      <c r="CL62" s="125" t="s">
        <v>19</v>
      </c>
      <c r="CM62" s="125" t="s">
        <v>85</v>
      </c>
    </row>
    <row r="63" s="4" customFormat="1" ht="16.5" customHeight="1">
      <c r="A63" s="126" t="s">
        <v>86</v>
      </c>
      <c r="B63" s="65"/>
      <c r="C63" s="127"/>
      <c r="D63" s="127"/>
      <c r="E63" s="128" t="s">
        <v>111</v>
      </c>
      <c r="F63" s="128"/>
      <c r="G63" s="128"/>
      <c r="H63" s="128"/>
      <c r="I63" s="128"/>
      <c r="J63" s="127"/>
      <c r="K63" s="128" t="s">
        <v>112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'SO 001 - Příprava území'!J32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89</v>
      </c>
      <c r="AR63" s="67"/>
      <c r="AS63" s="131">
        <v>0</v>
      </c>
      <c r="AT63" s="132">
        <f>ROUND(SUM(AV63:AW63),2)</f>
        <v>0</v>
      </c>
      <c r="AU63" s="133">
        <f>'SO 001 - Příprava území'!P89</f>
        <v>0</v>
      </c>
      <c r="AV63" s="132">
        <f>'SO 001 - Příprava území'!J35</f>
        <v>0</v>
      </c>
      <c r="AW63" s="132">
        <f>'SO 001 - Příprava území'!J36</f>
        <v>0</v>
      </c>
      <c r="AX63" s="132">
        <f>'SO 001 - Příprava území'!J37</f>
        <v>0</v>
      </c>
      <c r="AY63" s="132">
        <f>'SO 001 - Příprava území'!J38</f>
        <v>0</v>
      </c>
      <c r="AZ63" s="132">
        <f>'SO 001 - Příprava území'!F35</f>
        <v>0</v>
      </c>
      <c r="BA63" s="132">
        <f>'SO 001 - Příprava území'!F36</f>
        <v>0</v>
      </c>
      <c r="BB63" s="132">
        <f>'SO 001 - Příprava území'!F37</f>
        <v>0</v>
      </c>
      <c r="BC63" s="132">
        <f>'SO 001 - Příprava území'!F38</f>
        <v>0</v>
      </c>
      <c r="BD63" s="134">
        <f>'SO 001 - Příprava území'!F39</f>
        <v>0</v>
      </c>
      <c r="BE63" s="4"/>
      <c r="BT63" s="135" t="s">
        <v>85</v>
      </c>
      <c r="BV63" s="135" t="s">
        <v>79</v>
      </c>
      <c r="BW63" s="135" t="s">
        <v>113</v>
      </c>
      <c r="BX63" s="135" t="s">
        <v>110</v>
      </c>
      <c r="CL63" s="135" t="s">
        <v>40</v>
      </c>
    </row>
    <row r="64" s="4" customFormat="1" ht="23.25" customHeight="1">
      <c r="A64" s="126" t="s">
        <v>86</v>
      </c>
      <c r="B64" s="65"/>
      <c r="C64" s="127"/>
      <c r="D64" s="127"/>
      <c r="E64" s="128" t="s">
        <v>114</v>
      </c>
      <c r="F64" s="128"/>
      <c r="G64" s="128"/>
      <c r="H64" s="128"/>
      <c r="I64" s="128"/>
      <c r="J64" s="127"/>
      <c r="K64" s="128" t="s">
        <v>115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'SO 101 - Komunikace - Men...'!J32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89</v>
      </c>
      <c r="AR64" s="67"/>
      <c r="AS64" s="131">
        <v>0</v>
      </c>
      <c r="AT64" s="132">
        <f>ROUND(SUM(AV64:AW64),2)</f>
        <v>0</v>
      </c>
      <c r="AU64" s="133">
        <f>'SO 101 - Komunikace - Men...'!P94</f>
        <v>0</v>
      </c>
      <c r="AV64" s="132">
        <f>'SO 101 - Komunikace - Men...'!J35</f>
        <v>0</v>
      </c>
      <c r="AW64" s="132">
        <f>'SO 101 - Komunikace - Men...'!J36</f>
        <v>0</v>
      </c>
      <c r="AX64" s="132">
        <f>'SO 101 - Komunikace - Men...'!J37</f>
        <v>0</v>
      </c>
      <c r="AY64" s="132">
        <f>'SO 101 - Komunikace - Men...'!J38</f>
        <v>0</v>
      </c>
      <c r="AZ64" s="132">
        <f>'SO 101 - Komunikace - Men...'!F35</f>
        <v>0</v>
      </c>
      <c r="BA64" s="132">
        <f>'SO 101 - Komunikace - Men...'!F36</f>
        <v>0</v>
      </c>
      <c r="BB64" s="132">
        <f>'SO 101 - Komunikace - Men...'!F37</f>
        <v>0</v>
      </c>
      <c r="BC64" s="132">
        <f>'SO 101 - Komunikace - Men...'!F38</f>
        <v>0</v>
      </c>
      <c r="BD64" s="134">
        <f>'SO 101 - Komunikace - Men...'!F39</f>
        <v>0</v>
      </c>
      <c r="BE64" s="4"/>
      <c r="BT64" s="135" t="s">
        <v>85</v>
      </c>
      <c r="BV64" s="135" t="s">
        <v>79</v>
      </c>
      <c r="BW64" s="135" t="s">
        <v>116</v>
      </c>
      <c r="BX64" s="135" t="s">
        <v>110</v>
      </c>
      <c r="CL64" s="135" t="s">
        <v>40</v>
      </c>
    </row>
    <row r="65" s="4" customFormat="1" ht="16.5" customHeight="1">
      <c r="A65" s="126" t="s">
        <v>86</v>
      </c>
      <c r="B65" s="65"/>
      <c r="C65" s="127"/>
      <c r="D65" s="127"/>
      <c r="E65" s="128" t="s">
        <v>117</v>
      </c>
      <c r="F65" s="128"/>
      <c r="G65" s="128"/>
      <c r="H65" s="128"/>
      <c r="I65" s="128"/>
      <c r="J65" s="127"/>
      <c r="K65" s="128" t="s">
        <v>118</v>
      </c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'SO 102 - Komunkace - Mend...'!J32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89</v>
      </c>
      <c r="AR65" s="67"/>
      <c r="AS65" s="131">
        <v>0</v>
      </c>
      <c r="AT65" s="132">
        <f>ROUND(SUM(AV65:AW65),2)</f>
        <v>0</v>
      </c>
      <c r="AU65" s="133">
        <f>'SO 102 - Komunkace - Mend...'!P94</f>
        <v>0</v>
      </c>
      <c r="AV65" s="132">
        <f>'SO 102 - Komunkace - Mend...'!J35</f>
        <v>0</v>
      </c>
      <c r="AW65" s="132">
        <f>'SO 102 - Komunkace - Mend...'!J36</f>
        <v>0</v>
      </c>
      <c r="AX65" s="132">
        <f>'SO 102 - Komunkace - Mend...'!J37</f>
        <v>0</v>
      </c>
      <c r="AY65" s="132">
        <f>'SO 102 - Komunkace - Mend...'!J38</f>
        <v>0</v>
      </c>
      <c r="AZ65" s="132">
        <f>'SO 102 - Komunkace - Mend...'!F35</f>
        <v>0</v>
      </c>
      <c r="BA65" s="132">
        <f>'SO 102 - Komunkace - Mend...'!F36</f>
        <v>0</v>
      </c>
      <c r="BB65" s="132">
        <f>'SO 102 - Komunkace - Mend...'!F37</f>
        <v>0</v>
      </c>
      <c r="BC65" s="132">
        <f>'SO 102 - Komunkace - Mend...'!F38</f>
        <v>0</v>
      </c>
      <c r="BD65" s="134">
        <f>'SO 102 - Komunkace - Mend...'!F39</f>
        <v>0</v>
      </c>
      <c r="BE65" s="4"/>
      <c r="BT65" s="135" t="s">
        <v>85</v>
      </c>
      <c r="BV65" s="135" t="s">
        <v>79</v>
      </c>
      <c r="BW65" s="135" t="s">
        <v>119</v>
      </c>
      <c r="BX65" s="135" t="s">
        <v>110</v>
      </c>
      <c r="CL65" s="135" t="s">
        <v>40</v>
      </c>
    </row>
    <row r="66" s="4" customFormat="1" ht="16.5" customHeight="1">
      <c r="A66" s="126" t="s">
        <v>86</v>
      </c>
      <c r="B66" s="65"/>
      <c r="C66" s="127"/>
      <c r="D66" s="127"/>
      <c r="E66" s="128" t="s">
        <v>120</v>
      </c>
      <c r="F66" s="128"/>
      <c r="G66" s="128"/>
      <c r="H66" s="128"/>
      <c r="I66" s="128"/>
      <c r="J66" s="127"/>
      <c r="K66" s="128" t="s">
        <v>121</v>
      </c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'SO 104 - Komunikace - Vel...'!J32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89</v>
      </c>
      <c r="AR66" s="67"/>
      <c r="AS66" s="131">
        <v>0</v>
      </c>
      <c r="AT66" s="132">
        <f>ROUND(SUM(AV66:AW66),2)</f>
        <v>0</v>
      </c>
      <c r="AU66" s="133">
        <f>'SO 104 - Komunikace - Vel...'!P94</f>
        <v>0</v>
      </c>
      <c r="AV66" s="132">
        <f>'SO 104 - Komunikace - Vel...'!J35</f>
        <v>0</v>
      </c>
      <c r="AW66" s="132">
        <f>'SO 104 - Komunikace - Vel...'!J36</f>
        <v>0</v>
      </c>
      <c r="AX66" s="132">
        <f>'SO 104 - Komunikace - Vel...'!J37</f>
        <v>0</v>
      </c>
      <c r="AY66" s="132">
        <f>'SO 104 - Komunikace - Vel...'!J38</f>
        <v>0</v>
      </c>
      <c r="AZ66" s="132">
        <f>'SO 104 - Komunikace - Vel...'!F35</f>
        <v>0</v>
      </c>
      <c r="BA66" s="132">
        <f>'SO 104 - Komunikace - Vel...'!F36</f>
        <v>0</v>
      </c>
      <c r="BB66" s="132">
        <f>'SO 104 - Komunikace - Vel...'!F37</f>
        <v>0</v>
      </c>
      <c r="BC66" s="132">
        <f>'SO 104 - Komunikace - Vel...'!F38</f>
        <v>0</v>
      </c>
      <c r="BD66" s="134">
        <f>'SO 104 - Komunikace - Vel...'!F39</f>
        <v>0</v>
      </c>
      <c r="BE66" s="4"/>
      <c r="BT66" s="135" t="s">
        <v>85</v>
      </c>
      <c r="BV66" s="135" t="s">
        <v>79</v>
      </c>
      <c r="BW66" s="135" t="s">
        <v>122</v>
      </c>
      <c r="BX66" s="135" t="s">
        <v>110</v>
      </c>
      <c r="CL66" s="135" t="s">
        <v>40</v>
      </c>
    </row>
    <row r="67" s="4" customFormat="1" ht="23.25" customHeight="1">
      <c r="A67" s="126" t="s">
        <v>86</v>
      </c>
      <c r="B67" s="65"/>
      <c r="C67" s="127"/>
      <c r="D67" s="127"/>
      <c r="E67" s="128" t="s">
        <v>123</v>
      </c>
      <c r="F67" s="128"/>
      <c r="G67" s="128"/>
      <c r="H67" s="128"/>
      <c r="I67" s="128"/>
      <c r="J67" s="127"/>
      <c r="K67" s="128" t="s">
        <v>124</v>
      </c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9">
        <f>'SO 105 - Chodníky a zpevn...'!J32</f>
        <v>0</v>
      </c>
      <c r="AH67" s="127"/>
      <c r="AI67" s="127"/>
      <c r="AJ67" s="127"/>
      <c r="AK67" s="127"/>
      <c r="AL67" s="127"/>
      <c r="AM67" s="127"/>
      <c r="AN67" s="129">
        <f>SUM(AG67,AT67)</f>
        <v>0</v>
      </c>
      <c r="AO67" s="127"/>
      <c r="AP67" s="127"/>
      <c r="AQ67" s="130" t="s">
        <v>89</v>
      </c>
      <c r="AR67" s="67"/>
      <c r="AS67" s="131">
        <v>0</v>
      </c>
      <c r="AT67" s="132">
        <f>ROUND(SUM(AV67:AW67),2)</f>
        <v>0</v>
      </c>
      <c r="AU67" s="133">
        <f>'SO 105 - Chodníky a zpevn...'!P91</f>
        <v>0</v>
      </c>
      <c r="AV67" s="132">
        <f>'SO 105 - Chodníky a zpevn...'!J35</f>
        <v>0</v>
      </c>
      <c r="AW67" s="132">
        <f>'SO 105 - Chodníky a zpevn...'!J36</f>
        <v>0</v>
      </c>
      <c r="AX67" s="132">
        <f>'SO 105 - Chodníky a zpevn...'!J37</f>
        <v>0</v>
      </c>
      <c r="AY67" s="132">
        <f>'SO 105 - Chodníky a zpevn...'!J38</f>
        <v>0</v>
      </c>
      <c r="AZ67" s="132">
        <f>'SO 105 - Chodníky a zpevn...'!F35</f>
        <v>0</v>
      </c>
      <c r="BA67" s="132">
        <f>'SO 105 - Chodníky a zpevn...'!F36</f>
        <v>0</v>
      </c>
      <c r="BB67" s="132">
        <f>'SO 105 - Chodníky a zpevn...'!F37</f>
        <v>0</v>
      </c>
      <c r="BC67" s="132">
        <f>'SO 105 - Chodníky a zpevn...'!F38</f>
        <v>0</v>
      </c>
      <c r="BD67" s="134">
        <f>'SO 105 - Chodníky a zpevn...'!F39</f>
        <v>0</v>
      </c>
      <c r="BE67" s="4"/>
      <c r="BT67" s="135" t="s">
        <v>85</v>
      </c>
      <c r="BV67" s="135" t="s">
        <v>79</v>
      </c>
      <c r="BW67" s="135" t="s">
        <v>125</v>
      </c>
      <c r="BX67" s="135" t="s">
        <v>110</v>
      </c>
      <c r="CL67" s="135" t="s">
        <v>40</v>
      </c>
    </row>
    <row r="68" s="4" customFormat="1" ht="23.25" customHeight="1">
      <c r="A68" s="126" t="s">
        <v>86</v>
      </c>
      <c r="B68" s="65"/>
      <c r="C68" s="127"/>
      <c r="D68" s="127"/>
      <c r="E68" s="128" t="s">
        <v>126</v>
      </c>
      <c r="F68" s="128"/>
      <c r="G68" s="128"/>
      <c r="H68" s="128"/>
      <c r="I68" s="128"/>
      <c r="J68" s="127"/>
      <c r="K68" s="128" t="s">
        <v>127</v>
      </c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9">
        <f>'SO 106 - Chodníky a zpevn...'!J32</f>
        <v>0</v>
      </c>
      <c r="AH68" s="127"/>
      <c r="AI68" s="127"/>
      <c r="AJ68" s="127"/>
      <c r="AK68" s="127"/>
      <c r="AL68" s="127"/>
      <c r="AM68" s="127"/>
      <c r="AN68" s="129">
        <f>SUM(AG68,AT68)</f>
        <v>0</v>
      </c>
      <c r="AO68" s="127"/>
      <c r="AP68" s="127"/>
      <c r="AQ68" s="130" t="s">
        <v>89</v>
      </c>
      <c r="AR68" s="67"/>
      <c r="AS68" s="131">
        <v>0</v>
      </c>
      <c r="AT68" s="132">
        <f>ROUND(SUM(AV68:AW68),2)</f>
        <v>0</v>
      </c>
      <c r="AU68" s="133">
        <f>'SO 106 - Chodníky a zpevn...'!P93</f>
        <v>0</v>
      </c>
      <c r="AV68" s="132">
        <f>'SO 106 - Chodníky a zpevn...'!J35</f>
        <v>0</v>
      </c>
      <c r="AW68" s="132">
        <f>'SO 106 - Chodníky a zpevn...'!J36</f>
        <v>0</v>
      </c>
      <c r="AX68" s="132">
        <f>'SO 106 - Chodníky a zpevn...'!J37</f>
        <v>0</v>
      </c>
      <c r="AY68" s="132">
        <f>'SO 106 - Chodníky a zpevn...'!J38</f>
        <v>0</v>
      </c>
      <c r="AZ68" s="132">
        <f>'SO 106 - Chodníky a zpevn...'!F35</f>
        <v>0</v>
      </c>
      <c r="BA68" s="132">
        <f>'SO 106 - Chodníky a zpevn...'!F36</f>
        <v>0</v>
      </c>
      <c r="BB68" s="132">
        <f>'SO 106 - Chodníky a zpevn...'!F37</f>
        <v>0</v>
      </c>
      <c r="BC68" s="132">
        <f>'SO 106 - Chodníky a zpevn...'!F38</f>
        <v>0</v>
      </c>
      <c r="BD68" s="134">
        <f>'SO 106 - Chodníky a zpevn...'!F39</f>
        <v>0</v>
      </c>
      <c r="BE68" s="4"/>
      <c r="BT68" s="135" t="s">
        <v>85</v>
      </c>
      <c r="BV68" s="135" t="s">
        <v>79</v>
      </c>
      <c r="BW68" s="135" t="s">
        <v>128</v>
      </c>
      <c r="BX68" s="135" t="s">
        <v>110</v>
      </c>
      <c r="CL68" s="135" t="s">
        <v>40</v>
      </c>
    </row>
    <row r="69" s="4" customFormat="1" ht="16.5" customHeight="1">
      <c r="A69" s="126" t="s">
        <v>86</v>
      </c>
      <c r="B69" s="65"/>
      <c r="C69" s="127"/>
      <c r="D69" s="127"/>
      <c r="E69" s="128" t="s">
        <v>129</v>
      </c>
      <c r="F69" s="128"/>
      <c r="G69" s="128"/>
      <c r="H69" s="128"/>
      <c r="I69" s="128"/>
      <c r="J69" s="127"/>
      <c r="K69" s="128" t="s">
        <v>130</v>
      </c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9">
        <f>'SO 108 - Chodníky a zpevn...'!J32</f>
        <v>0</v>
      </c>
      <c r="AH69" s="127"/>
      <c r="AI69" s="127"/>
      <c r="AJ69" s="127"/>
      <c r="AK69" s="127"/>
      <c r="AL69" s="127"/>
      <c r="AM69" s="127"/>
      <c r="AN69" s="129">
        <f>SUM(AG69,AT69)</f>
        <v>0</v>
      </c>
      <c r="AO69" s="127"/>
      <c r="AP69" s="127"/>
      <c r="AQ69" s="130" t="s">
        <v>89</v>
      </c>
      <c r="AR69" s="67"/>
      <c r="AS69" s="131">
        <v>0</v>
      </c>
      <c r="AT69" s="132">
        <f>ROUND(SUM(AV69:AW69),2)</f>
        <v>0</v>
      </c>
      <c r="AU69" s="133">
        <f>'SO 108 - Chodníky a zpevn...'!P91</f>
        <v>0</v>
      </c>
      <c r="AV69" s="132">
        <f>'SO 108 - Chodníky a zpevn...'!J35</f>
        <v>0</v>
      </c>
      <c r="AW69" s="132">
        <f>'SO 108 - Chodníky a zpevn...'!J36</f>
        <v>0</v>
      </c>
      <c r="AX69" s="132">
        <f>'SO 108 - Chodníky a zpevn...'!J37</f>
        <v>0</v>
      </c>
      <c r="AY69" s="132">
        <f>'SO 108 - Chodníky a zpevn...'!J38</f>
        <v>0</v>
      </c>
      <c r="AZ69" s="132">
        <f>'SO 108 - Chodníky a zpevn...'!F35</f>
        <v>0</v>
      </c>
      <c r="BA69" s="132">
        <f>'SO 108 - Chodníky a zpevn...'!F36</f>
        <v>0</v>
      </c>
      <c r="BB69" s="132">
        <f>'SO 108 - Chodníky a zpevn...'!F37</f>
        <v>0</v>
      </c>
      <c r="BC69" s="132">
        <f>'SO 108 - Chodníky a zpevn...'!F38</f>
        <v>0</v>
      </c>
      <c r="BD69" s="134">
        <f>'SO 108 - Chodníky a zpevn...'!F39</f>
        <v>0</v>
      </c>
      <c r="BE69" s="4"/>
      <c r="BT69" s="135" t="s">
        <v>85</v>
      </c>
      <c r="BV69" s="135" t="s">
        <v>79</v>
      </c>
      <c r="BW69" s="135" t="s">
        <v>131</v>
      </c>
      <c r="BX69" s="135" t="s">
        <v>110</v>
      </c>
      <c r="CL69" s="135" t="s">
        <v>40</v>
      </c>
    </row>
    <row r="70" s="4" customFormat="1" ht="16.5" customHeight="1">
      <c r="A70" s="126" t="s">
        <v>86</v>
      </c>
      <c r="B70" s="65"/>
      <c r="C70" s="127"/>
      <c r="D70" s="127"/>
      <c r="E70" s="128" t="s">
        <v>132</v>
      </c>
      <c r="F70" s="128"/>
      <c r="G70" s="128"/>
      <c r="H70" s="128"/>
      <c r="I70" s="128"/>
      <c r="J70" s="127"/>
      <c r="K70" s="128" t="s">
        <v>133</v>
      </c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9">
        <f>'SO 301 - Odvodnění komuni...'!J32</f>
        <v>0</v>
      </c>
      <c r="AH70" s="127"/>
      <c r="AI70" s="127"/>
      <c r="AJ70" s="127"/>
      <c r="AK70" s="127"/>
      <c r="AL70" s="127"/>
      <c r="AM70" s="127"/>
      <c r="AN70" s="129">
        <f>SUM(AG70,AT70)</f>
        <v>0</v>
      </c>
      <c r="AO70" s="127"/>
      <c r="AP70" s="127"/>
      <c r="AQ70" s="130" t="s">
        <v>89</v>
      </c>
      <c r="AR70" s="67"/>
      <c r="AS70" s="131">
        <v>0</v>
      </c>
      <c r="AT70" s="132">
        <f>ROUND(SUM(AV70:AW70),2)</f>
        <v>0</v>
      </c>
      <c r="AU70" s="133">
        <f>'SO 301 - Odvodnění komuni...'!P93</f>
        <v>0</v>
      </c>
      <c r="AV70" s="132">
        <f>'SO 301 - Odvodnění komuni...'!J35</f>
        <v>0</v>
      </c>
      <c r="AW70" s="132">
        <f>'SO 301 - Odvodnění komuni...'!J36</f>
        <v>0</v>
      </c>
      <c r="AX70" s="132">
        <f>'SO 301 - Odvodnění komuni...'!J37</f>
        <v>0</v>
      </c>
      <c r="AY70" s="132">
        <f>'SO 301 - Odvodnění komuni...'!J38</f>
        <v>0</v>
      </c>
      <c r="AZ70" s="132">
        <f>'SO 301 - Odvodnění komuni...'!F35</f>
        <v>0</v>
      </c>
      <c r="BA70" s="132">
        <f>'SO 301 - Odvodnění komuni...'!F36</f>
        <v>0</v>
      </c>
      <c r="BB70" s="132">
        <f>'SO 301 - Odvodnění komuni...'!F37</f>
        <v>0</v>
      </c>
      <c r="BC70" s="132">
        <f>'SO 301 - Odvodnění komuni...'!F38</f>
        <v>0</v>
      </c>
      <c r="BD70" s="134">
        <f>'SO 301 - Odvodnění komuni...'!F39</f>
        <v>0</v>
      </c>
      <c r="BE70" s="4"/>
      <c r="BT70" s="135" t="s">
        <v>85</v>
      </c>
      <c r="BV70" s="135" t="s">
        <v>79</v>
      </c>
      <c r="BW70" s="135" t="s">
        <v>134</v>
      </c>
      <c r="BX70" s="135" t="s">
        <v>110</v>
      </c>
      <c r="CL70" s="135" t="s">
        <v>40</v>
      </c>
    </row>
    <row r="71" s="4" customFormat="1" ht="16.5" customHeight="1">
      <c r="A71" s="126" t="s">
        <v>86</v>
      </c>
      <c r="B71" s="65"/>
      <c r="C71" s="127"/>
      <c r="D71" s="127"/>
      <c r="E71" s="128" t="s">
        <v>135</v>
      </c>
      <c r="F71" s="128"/>
      <c r="G71" s="128"/>
      <c r="H71" s="128"/>
      <c r="I71" s="128"/>
      <c r="J71" s="127"/>
      <c r="K71" s="128" t="s">
        <v>136</v>
      </c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9">
        <f>'SO 302 - Odvodnění komuni...'!J32</f>
        <v>0</v>
      </c>
      <c r="AH71" s="127"/>
      <c r="AI71" s="127"/>
      <c r="AJ71" s="127"/>
      <c r="AK71" s="127"/>
      <c r="AL71" s="127"/>
      <c r="AM71" s="127"/>
      <c r="AN71" s="129">
        <f>SUM(AG71,AT71)</f>
        <v>0</v>
      </c>
      <c r="AO71" s="127"/>
      <c r="AP71" s="127"/>
      <c r="AQ71" s="130" t="s">
        <v>89</v>
      </c>
      <c r="AR71" s="67"/>
      <c r="AS71" s="131">
        <v>0</v>
      </c>
      <c r="AT71" s="132">
        <f>ROUND(SUM(AV71:AW71),2)</f>
        <v>0</v>
      </c>
      <c r="AU71" s="133">
        <f>'SO 302 - Odvodnění komuni...'!P96</f>
        <v>0</v>
      </c>
      <c r="AV71" s="132">
        <f>'SO 302 - Odvodnění komuni...'!J35</f>
        <v>0</v>
      </c>
      <c r="AW71" s="132">
        <f>'SO 302 - Odvodnění komuni...'!J36</f>
        <v>0</v>
      </c>
      <c r="AX71" s="132">
        <f>'SO 302 - Odvodnění komuni...'!J37</f>
        <v>0</v>
      </c>
      <c r="AY71" s="132">
        <f>'SO 302 - Odvodnění komuni...'!J38</f>
        <v>0</v>
      </c>
      <c r="AZ71" s="132">
        <f>'SO 302 - Odvodnění komuni...'!F35</f>
        <v>0</v>
      </c>
      <c r="BA71" s="132">
        <f>'SO 302 - Odvodnění komuni...'!F36</f>
        <v>0</v>
      </c>
      <c r="BB71" s="132">
        <f>'SO 302 - Odvodnění komuni...'!F37</f>
        <v>0</v>
      </c>
      <c r="BC71" s="132">
        <f>'SO 302 - Odvodnění komuni...'!F38</f>
        <v>0</v>
      </c>
      <c r="BD71" s="134">
        <f>'SO 302 - Odvodnění komuni...'!F39</f>
        <v>0</v>
      </c>
      <c r="BE71" s="4"/>
      <c r="BT71" s="135" t="s">
        <v>85</v>
      </c>
      <c r="BV71" s="135" t="s">
        <v>79</v>
      </c>
      <c r="BW71" s="135" t="s">
        <v>137</v>
      </c>
      <c r="BX71" s="135" t="s">
        <v>110</v>
      </c>
      <c r="CL71" s="135" t="s">
        <v>40</v>
      </c>
    </row>
    <row r="72" s="4" customFormat="1" ht="23.25" customHeight="1">
      <c r="A72" s="126" t="s">
        <v>86</v>
      </c>
      <c r="B72" s="65"/>
      <c r="C72" s="127"/>
      <c r="D72" s="127"/>
      <c r="E72" s="128" t="s">
        <v>138</v>
      </c>
      <c r="F72" s="128"/>
      <c r="G72" s="128"/>
      <c r="H72" s="128"/>
      <c r="I72" s="128"/>
      <c r="J72" s="127"/>
      <c r="K72" s="128" t="s">
        <v>139</v>
      </c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9">
        <f>'SO 451 - Přeložka kabelů ...'!J32</f>
        <v>0</v>
      </c>
      <c r="AH72" s="127"/>
      <c r="AI72" s="127"/>
      <c r="AJ72" s="127"/>
      <c r="AK72" s="127"/>
      <c r="AL72" s="127"/>
      <c r="AM72" s="127"/>
      <c r="AN72" s="129">
        <f>SUM(AG72,AT72)</f>
        <v>0</v>
      </c>
      <c r="AO72" s="127"/>
      <c r="AP72" s="127"/>
      <c r="AQ72" s="130" t="s">
        <v>89</v>
      </c>
      <c r="AR72" s="67"/>
      <c r="AS72" s="131">
        <v>0</v>
      </c>
      <c r="AT72" s="132">
        <f>ROUND(SUM(AV72:AW72),2)</f>
        <v>0</v>
      </c>
      <c r="AU72" s="133">
        <f>'SO 451 - Přeložka kabelů ...'!P87</f>
        <v>0</v>
      </c>
      <c r="AV72" s="132">
        <f>'SO 451 - Přeložka kabelů ...'!J35</f>
        <v>0</v>
      </c>
      <c r="AW72" s="132">
        <f>'SO 451 - Přeložka kabelů ...'!J36</f>
        <v>0</v>
      </c>
      <c r="AX72" s="132">
        <f>'SO 451 - Přeložka kabelů ...'!J37</f>
        <v>0</v>
      </c>
      <c r="AY72" s="132">
        <f>'SO 451 - Přeložka kabelů ...'!J38</f>
        <v>0</v>
      </c>
      <c r="AZ72" s="132">
        <f>'SO 451 - Přeložka kabelů ...'!F35</f>
        <v>0</v>
      </c>
      <c r="BA72" s="132">
        <f>'SO 451 - Přeložka kabelů ...'!F36</f>
        <v>0</v>
      </c>
      <c r="BB72" s="132">
        <f>'SO 451 - Přeložka kabelů ...'!F37</f>
        <v>0</v>
      </c>
      <c r="BC72" s="132">
        <f>'SO 451 - Přeložka kabelů ...'!F38</f>
        <v>0</v>
      </c>
      <c r="BD72" s="134">
        <f>'SO 451 - Přeložka kabelů ...'!F39</f>
        <v>0</v>
      </c>
      <c r="BE72" s="4"/>
      <c r="BT72" s="135" t="s">
        <v>85</v>
      </c>
      <c r="BV72" s="135" t="s">
        <v>79</v>
      </c>
      <c r="BW72" s="135" t="s">
        <v>140</v>
      </c>
      <c r="BX72" s="135" t="s">
        <v>110</v>
      </c>
      <c r="CL72" s="135" t="s">
        <v>40</v>
      </c>
    </row>
    <row r="73" s="4" customFormat="1" ht="23.25" customHeight="1">
      <c r="A73" s="126" t="s">
        <v>86</v>
      </c>
      <c r="B73" s="65"/>
      <c r="C73" s="127"/>
      <c r="D73" s="127"/>
      <c r="E73" s="128" t="s">
        <v>141</v>
      </c>
      <c r="F73" s="128"/>
      <c r="G73" s="128"/>
      <c r="H73" s="128"/>
      <c r="I73" s="128"/>
      <c r="J73" s="127"/>
      <c r="K73" s="128" t="s">
        <v>142</v>
      </c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9">
        <f>'SO 453 - Zabezpečení kabe...'!J32</f>
        <v>0</v>
      </c>
      <c r="AH73" s="127"/>
      <c r="AI73" s="127"/>
      <c r="AJ73" s="127"/>
      <c r="AK73" s="127"/>
      <c r="AL73" s="127"/>
      <c r="AM73" s="127"/>
      <c r="AN73" s="129">
        <f>SUM(AG73,AT73)</f>
        <v>0</v>
      </c>
      <c r="AO73" s="127"/>
      <c r="AP73" s="127"/>
      <c r="AQ73" s="130" t="s">
        <v>89</v>
      </c>
      <c r="AR73" s="67"/>
      <c r="AS73" s="131">
        <v>0</v>
      </c>
      <c r="AT73" s="132">
        <f>ROUND(SUM(AV73:AW73),2)</f>
        <v>0</v>
      </c>
      <c r="AU73" s="133">
        <f>'SO 453 - Zabezpečení kabe...'!P85</f>
        <v>0</v>
      </c>
      <c r="AV73" s="132">
        <f>'SO 453 - Zabezpečení kabe...'!J35</f>
        <v>0</v>
      </c>
      <c r="AW73" s="132">
        <f>'SO 453 - Zabezpečení kabe...'!J36</f>
        <v>0</v>
      </c>
      <c r="AX73" s="132">
        <f>'SO 453 - Zabezpečení kabe...'!J37</f>
        <v>0</v>
      </c>
      <c r="AY73" s="132">
        <f>'SO 453 - Zabezpečení kabe...'!J38</f>
        <v>0</v>
      </c>
      <c r="AZ73" s="132">
        <f>'SO 453 - Zabezpečení kabe...'!F35</f>
        <v>0</v>
      </c>
      <c r="BA73" s="132">
        <f>'SO 453 - Zabezpečení kabe...'!F36</f>
        <v>0</v>
      </c>
      <c r="BB73" s="132">
        <f>'SO 453 - Zabezpečení kabe...'!F37</f>
        <v>0</v>
      </c>
      <c r="BC73" s="132">
        <f>'SO 453 - Zabezpečení kabe...'!F38</f>
        <v>0</v>
      </c>
      <c r="BD73" s="134">
        <f>'SO 453 - Zabezpečení kabe...'!F39</f>
        <v>0</v>
      </c>
      <c r="BE73" s="4"/>
      <c r="BT73" s="135" t="s">
        <v>85</v>
      </c>
      <c r="BV73" s="135" t="s">
        <v>79</v>
      </c>
      <c r="BW73" s="135" t="s">
        <v>143</v>
      </c>
      <c r="BX73" s="135" t="s">
        <v>110</v>
      </c>
      <c r="CL73" s="135" t="s">
        <v>40</v>
      </c>
    </row>
    <row r="74" s="4" customFormat="1" ht="23.25" customHeight="1">
      <c r="A74" s="126" t="s">
        <v>86</v>
      </c>
      <c r="B74" s="65"/>
      <c r="C74" s="127"/>
      <c r="D74" s="127"/>
      <c r="E74" s="128" t="s">
        <v>144</v>
      </c>
      <c r="F74" s="128"/>
      <c r="G74" s="128"/>
      <c r="H74" s="128"/>
      <c r="I74" s="128"/>
      <c r="J74" s="127"/>
      <c r="K74" s="128" t="s">
        <v>145</v>
      </c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9">
        <f>'SO 454 - Přeložka kabelů ...'!J32</f>
        <v>0</v>
      </c>
      <c r="AH74" s="127"/>
      <c r="AI74" s="127"/>
      <c r="AJ74" s="127"/>
      <c r="AK74" s="127"/>
      <c r="AL74" s="127"/>
      <c r="AM74" s="127"/>
      <c r="AN74" s="129">
        <f>SUM(AG74,AT74)</f>
        <v>0</v>
      </c>
      <c r="AO74" s="127"/>
      <c r="AP74" s="127"/>
      <c r="AQ74" s="130" t="s">
        <v>89</v>
      </c>
      <c r="AR74" s="67"/>
      <c r="AS74" s="131">
        <v>0</v>
      </c>
      <c r="AT74" s="132">
        <f>ROUND(SUM(AV74:AW74),2)</f>
        <v>0</v>
      </c>
      <c r="AU74" s="133">
        <f>'SO 454 - Přeložka kabelů ...'!P85</f>
        <v>0</v>
      </c>
      <c r="AV74" s="132">
        <f>'SO 454 - Přeložka kabelů ...'!J35</f>
        <v>0</v>
      </c>
      <c r="AW74" s="132">
        <f>'SO 454 - Přeložka kabelů ...'!J36</f>
        <v>0</v>
      </c>
      <c r="AX74" s="132">
        <f>'SO 454 - Přeložka kabelů ...'!J37</f>
        <v>0</v>
      </c>
      <c r="AY74" s="132">
        <f>'SO 454 - Přeložka kabelů ...'!J38</f>
        <v>0</v>
      </c>
      <c r="AZ74" s="132">
        <f>'SO 454 - Přeložka kabelů ...'!F35</f>
        <v>0</v>
      </c>
      <c r="BA74" s="132">
        <f>'SO 454 - Přeložka kabelů ...'!F36</f>
        <v>0</v>
      </c>
      <c r="BB74" s="132">
        <f>'SO 454 - Přeložka kabelů ...'!F37</f>
        <v>0</v>
      </c>
      <c r="BC74" s="132">
        <f>'SO 454 - Přeložka kabelů ...'!F38</f>
        <v>0</v>
      </c>
      <c r="BD74" s="134">
        <f>'SO 454 - Přeložka kabelů ...'!F39</f>
        <v>0</v>
      </c>
      <c r="BE74" s="4"/>
      <c r="BT74" s="135" t="s">
        <v>85</v>
      </c>
      <c r="BV74" s="135" t="s">
        <v>79</v>
      </c>
      <c r="BW74" s="135" t="s">
        <v>146</v>
      </c>
      <c r="BX74" s="135" t="s">
        <v>110</v>
      </c>
      <c r="CL74" s="135" t="s">
        <v>40</v>
      </c>
    </row>
    <row r="75" s="4" customFormat="1" ht="16.5" customHeight="1">
      <c r="A75" s="126" t="s">
        <v>86</v>
      </c>
      <c r="B75" s="65"/>
      <c r="C75" s="127"/>
      <c r="D75" s="127"/>
      <c r="E75" s="128" t="s">
        <v>147</v>
      </c>
      <c r="F75" s="128"/>
      <c r="G75" s="128"/>
      <c r="H75" s="128"/>
      <c r="I75" s="128"/>
      <c r="J75" s="127"/>
      <c r="K75" s="128" t="s">
        <v>148</v>
      </c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9">
        <f>'SO 09 - VRN - úprava veře...'!J32</f>
        <v>0</v>
      </c>
      <c r="AH75" s="127"/>
      <c r="AI75" s="127"/>
      <c r="AJ75" s="127"/>
      <c r="AK75" s="127"/>
      <c r="AL75" s="127"/>
      <c r="AM75" s="127"/>
      <c r="AN75" s="129">
        <f>SUM(AG75,AT75)</f>
        <v>0</v>
      </c>
      <c r="AO75" s="127"/>
      <c r="AP75" s="127"/>
      <c r="AQ75" s="130" t="s">
        <v>89</v>
      </c>
      <c r="AR75" s="67"/>
      <c r="AS75" s="136">
        <v>0</v>
      </c>
      <c r="AT75" s="137">
        <f>ROUND(SUM(AV75:AW75),2)</f>
        <v>0</v>
      </c>
      <c r="AU75" s="138">
        <f>'SO 09 - VRN - úprava veře...'!P86</f>
        <v>0</v>
      </c>
      <c r="AV75" s="137">
        <f>'SO 09 - VRN - úprava veře...'!J35</f>
        <v>0</v>
      </c>
      <c r="AW75" s="137">
        <f>'SO 09 - VRN - úprava veře...'!J36</f>
        <v>0</v>
      </c>
      <c r="AX75" s="137">
        <f>'SO 09 - VRN - úprava veře...'!J37</f>
        <v>0</v>
      </c>
      <c r="AY75" s="137">
        <f>'SO 09 - VRN - úprava veře...'!J38</f>
        <v>0</v>
      </c>
      <c r="AZ75" s="137">
        <f>'SO 09 - VRN - úprava veře...'!F35</f>
        <v>0</v>
      </c>
      <c r="BA75" s="137">
        <f>'SO 09 - VRN - úprava veře...'!F36</f>
        <v>0</v>
      </c>
      <c r="BB75" s="137">
        <f>'SO 09 - VRN - úprava veře...'!F37</f>
        <v>0</v>
      </c>
      <c r="BC75" s="137">
        <f>'SO 09 - VRN - úprava veře...'!F38</f>
        <v>0</v>
      </c>
      <c r="BD75" s="139">
        <f>'SO 09 - VRN - úprava veře...'!F39</f>
        <v>0</v>
      </c>
      <c r="BE75" s="4"/>
      <c r="BT75" s="135" t="s">
        <v>85</v>
      </c>
      <c r="BV75" s="135" t="s">
        <v>79</v>
      </c>
      <c r="BW75" s="135" t="s">
        <v>149</v>
      </c>
      <c r="BX75" s="135" t="s">
        <v>110</v>
      </c>
      <c r="CL75" s="135" t="s">
        <v>40</v>
      </c>
    </row>
    <row r="76" s="2" customFormat="1" ht="30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46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</row>
  </sheetData>
  <sheetProtection sheet="1" formatColumns="0" formatRows="0" objects="1" scenarios="1" spinCount="100000" saltValue="ZKXNGPX4vKcFhRQ5IhRHG2bgW/f9ESZyxpVxQmEU1RZdpJtQggq7hmkYuGItW4YWRDPnb1iQt7oRZi065GA2gg==" hashValue="+4gohi17yIjXq0WlzxlxwtpM6lN9yIFyYGV3mntIn/BU11g3PU7joUM3l+dKLaeGi+wrjf3q/8SbK0Rnh4PMiA==" algorithmName="SHA-512" password="CC35"/>
  <mergeCells count="122">
    <mergeCell ref="C52:G52"/>
    <mergeCell ref="D55:H55"/>
    <mergeCell ref="D62:H62"/>
    <mergeCell ref="E61:I61"/>
    <mergeCell ref="E59:I59"/>
    <mergeCell ref="E57:I57"/>
    <mergeCell ref="E56:I56"/>
    <mergeCell ref="E60:I60"/>
    <mergeCell ref="E58:I58"/>
    <mergeCell ref="E63:I63"/>
    <mergeCell ref="E64:I64"/>
    <mergeCell ref="I52:AF52"/>
    <mergeCell ref="J62:AF62"/>
    <mergeCell ref="J55:AF55"/>
    <mergeCell ref="K60:AF60"/>
    <mergeCell ref="K57:AF57"/>
    <mergeCell ref="K58:AF58"/>
    <mergeCell ref="K59:AF59"/>
    <mergeCell ref="K56:AF56"/>
    <mergeCell ref="K61:AF61"/>
    <mergeCell ref="K63:AF63"/>
    <mergeCell ref="K64:AF64"/>
    <mergeCell ref="L45:AO45"/>
    <mergeCell ref="E65:I65"/>
    <mergeCell ref="K65:AF65"/>
    <mergeCell ref="E66:I66"/>
    <mergeCell ref="K66:AF66"/>
    <mergeCell ref="E67:I67"/>
    <mergeCell ref="K67:AF67"/>
    <mergeCell ref="E68:I68"/>
    <mergeCell ref="K68:AF68"/>
    <mergeCell ref="E69:I69"/>
    <mergeCell ref="K69:AF69"/>
    <mergeCell ref="E70:I70"/>
    <mergeCell ref="K70:AF70"/>
    <mergeCell ref="E71:I71"/>
    <mergeCell ref="K71:AF71"/>
    <mergeCell ref="E72:I72"/>
    <mergeCell ref="K72:AF72"/>
    <mergeCell ref="E73:I73"/>
    <mergeCell ref="K73:AF73"/>
    <mergeCell ref="E74:I74"/>
    <mergeCell ref="K74:AF74"/>
    <mergeCell ref="E75:I75"/>
    <mergeCell ref="K75:AF7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G62:AM62"/>
    <mergeCell ref="AG59:AM59"/>
    <mergeCell ref="AG63:AM63"/>
    <mergeCell ref="AG60:AM60"/>
    <mergeCell ref="AG64:AM64"/>
    <mergeCell ref="AG58:AM58"/>
    <mergeCell ref="AG57:AM57"/>
    <mergeCell ref="AG56:AM56"/>
    <mergeCell ref="AG55:AM55"/>
    <mergeCell ref="AG52:AM52"/>
    <mergeCell ref="AM47:AN47"/>
    <mergeCell ref="AM49:AP49"/>
    <mergeCell ref="AM50:AP50"/>
    <mergeCell ref="AN64:AP64"/>
    <mergeCell ref="AN63:AP63"/>
    <mergeCell ref="AN52:AP52"/>
    <mergeCell ref="AN59:AP59"/>
    <mergeCell ref="AN55:AP55"/>
    <mergeCell ref="AN61:AP61"/>
    <mergeCell ref="AN60:AP60"/>
    <mergeCell ref="AN56:AP56"/>
    <mergeCell ref="AN57:AP57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54:AP54"/>
  </mergeCells>
  <hyperlinks>
    <hyperlink ref="A56" location="'SO 01 - Obnova kanalizace...'!C2" display="/"/>
    <hyperlink ref="A57" location="'SO 02 - Obnova kanalizace...'!C2" display="/"/>
    <hyperlink ref="A58" location="'SO 03 - Obnova kanalizace...'!C2" display="/"/>
    <hyperlink ref="A59" location="'SO 04 - Vodovodní řady  A...'!C2" display="/"/>
    <hyperlink ref="A60" location="'SO 07 - Opatření na vodov...'!C2" display="/"/>
    <hyperlink ref="A61" location="'SO 90 - Vedlejší a ostatn...'!C2" display="/"/>
    <hyperlink ref="A63" location="'SO 001 - Příprava území'!C2" display="/"/>
    <hyperlink ref="A64" location="'SO 101 - Komunikace - Men...'!C2" display="/"/>
    <hyperlink ref="A65" location="'SO 102 - Komunkace - Mend...'!C2" display="/"/>
    <hyperlink ref="A66" location="'SO 104 - Komunikace - Vel...'!C2" display="/"/>
    <hyperlink ref="A67" location="'SO 105 - Chodníky a zpevn...'!C2" display="/"/>
    <hyperlink ref="A68" location="'SO 106 - Chodníky a zpevn...'!C2" display="/"/>
    <hyperlink ref="A69" location="'SO 108 - Chodníky a zpevn...'!C2" display="/"/>
    <hyperlink ref="A70" location="'SO 301 - Odvodnění komuni...'!C2" display="/"/>
    <hyperlink ref="A71" location="'SO 302 - Odvodnění komuni...'!C2" display="/"/>
    <hyperlink ref="A72" location="'SO 451 - Přeložka kabelů ...'!C2" display="/"/>
    <hyperlink ref="A73" location="'SO 453 - Zabezpečení kabe...'!C2" display="/"/>
    <hyperlink ref="A74" location="'SO 454 - Přeložka kabelů ...'!C2" display="/"/>
    <hyperlink ref="A75" location="'SO 09 - VRN - úprava veře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  <c r="AZ2" s="140" t="s">
        <v>150</v>
      </c>
      <c r="BA2" s="140" t="s">
        <v>151</v>
      </c>
      <c r="BB2" s="140" t="s">
        <v>152</v>
      </c>
      <c r="BC2" s="140" t="s">
        <v>153</v>
      </c>
      <c r="BD2" s="140" t="s">
        <v>85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  <c r="AZ3" s="140" t="s">
        <v>154</v>
      </c>
      <c r="BA3" s="140" t="s">
        <v>155</v>
      </c>
      <c r="BB3" s="140" t="s">
        <v>152</v>
      </c>
      <c r="BC3" s="140" t="s">
        <v>156</v>
      </c>
      <c r="BD3" s="140" t="s">
        <v>85</v>
      </c>
    </row>
    <row r="4" s="1" customFormat="1" ht="24.96" customHeight="1">
      <c r="B4" s="22"/>
      <c r="D4" s="143" t="s">
        <v>157</v>
      </c>
      <c r="L4" s="22"/>
      <c r="M4" s="144" t="s">
        <v>10</v>
      </c>
      <c r="AT4" s="19" t="s">
        <v>4</v>
      </c>
      <c r="AZ4" s="140" t="s">
        <v>158</v>
      </c>
      <c r="BA4" s="140" t="s">
        <v>159</v>
      </c>
      <c r="BB4" s="140" t="s">
        <v>160</v>
      </c>
      <c r="BC4" s="140" t="s">
        <v>161</v>
      </c>
      <c r="BD4" s="140" t="s">
        <v>85</v>
      </c>
    </row>
    <row r="5" s="1" customFormat="1" ht="6.96" customHeight="1">
      <c r="B5" s="22"/>
      <c r="L5" s="22"/>
      <c r="AZ5" s="140" t="s">
        <v>162</v>
      </c>
      <c r="BA5" s="140" t="s">
        <v>162</v>
      </c>
      <c r="BB5" s="140" t="s">
        <v>163</v>
      </c>
      <c r="BC5" s="140" t="s">
        <v>164</v>
      </c>
      <c r="BD5" s="140" t="s">
        <v>85</v>
      </c>
    </row>
    <row r="6" s="1" customFormat="1" ht="12" customHeight="1">
      <c r="B6" s="22"/>
      <c r="D6" s="145" t="s">
        <v>16</v>
      </c>
      <c r="L6" s="22"/>
      <c r="AZ6" s="140" t="s">
        <v>165</v>
      </c>
      <c r="BA6" s="140" t="s">
        <v>166</v>
      </c>
      <c r="BB6" s="140" t="s">
        <v>163</v>
      </c>
      <c r="BC6" s="140" t="s">
        <v>167</v>
      </c>
      <c r="BD6" s="140" t="s">
        <v>85</v>
      </c>
    </row>
    <row r="7" s="1" customFormat="1" ht="16.5" customHeight="1">
      <c r="B7" s="22"/>
      <c r="E7" s="146" t="str">
        <f>'Rekapitulace stavby'!K6</f>
        <v>Brno, Mendlovo náměstí - kanalizace a vodovod</v>
      </c>
      <c r="F7" s="145"/>
      <c r="G7" s="145"/>
      <c r="H7" s="145"/>
      <c r="L7" s="22"/>
      <c r="AZ7" s="140" t="s">
        <v>168</v>
      </c>
      <c r="BA7" s="140" t="s">
        <v>169</v>
      </c>
      <c r="BB7" s="140" t="s">
        <v>152</v>
      </c>
      <c r="BC7" s="140" t="s">
        <v>170</v>
      </c>
      <c r="BD7" s="140" t="s">
        <v>85</v>
      </c>
    </row>
    <row r="8" s="1" customFormat="1" ht="12" customHeight="1">
      <c r="B8" s="22"/>
      <c r="D8" s="145" t="s">
        <v>171</v>
      </c>
      <c r="L8" s="22"/>
      <c r="AZ8" s="140" t="s">
        <v>172</v>
      </c>
      <c r="BA8" s="140" t="s">
        <v>173</v>
      </c>
      <c r="BB8" s="140" t="s">
        <v>163</v>
      </c>
      <c r="BC8" s="140" t="s">
        <v>174</v>
      </c>
      <c r="BD8" s="140" t="s">
        <v>85</v>
      </c>
    </row>
    <row r="9" s="2" customFormat="1" ht="16.5" customHeight="1">
      <c r="A9" s="40"/>
      <c r="B9" s="46"/>
      <c r="C9" s="40"/>
      <c r="D9" s="40"/>
      <c r="E9" s="146" t="s">
        <v>175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0" t="s">
        <v>176</v>
      </c>
      <c r="BA9" s="140" t="s">
        <v>177</v>
      </c>
      <c r="BB9" s="140" t="s">
        <v>163</v>
      </c>
      <c r="BC9" s="140" t="s">
        <v>178</v>
      </c>
      <c r="BD9" s="140" t="s">
        <v>85</v>
      </c>
    </row>
    <row r="10" s="2" customFormat="1" ht="12" customHeight="1">
      <c r="A10" s="40"/>
      <c r="B10" s="46"/>
      <c r="C10" s="40"/>
      <c r="D10" s="145" t="s">
        <v>179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0" t="s">
        <v>180</v>
      </c>
      <c r="BA10" s="140" t="s">
        <v>181</v>
      </c>
      <c r="BB10" s="140" t="s">
        <v>163</v>
      </c>
      <c r="BC10" s="140" t="s">
        <v>182</v>
      </c>
      <c r="BD10" s="140" t="s">
        <v>85</v>
      </c>
    </row>
    <row r="11" s="2" customFormat="1" ht="16.5" customHeight="1">
      <c r="A11" s="40"/>
      <c r="B11" s="46"/>
      <c r="C11" s="40"/>
      <c r="D11" s="40"/>
      <c r="E11" s="148" t="s">
        <v>183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0" t="s">
        <v>184</v>
      </c>
      <c r="BA11" s="140" t="s">
        <v>173</v>
      </c>
      <c r="BB11" s="140" t="s">
        <v>163</v>
      </c>
      <c r="BC11" s="140" t="s">
        <v>185</v>
      </c>
      <c r="BD11" s="140" t="s">
        <v>85</v>
      </c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0" t="s">
        <v>186</v>
      </c>
      <c r="BA12" s="140" t="s">
        <v>187</v>
      </c>
      <c r="BB12" s="140" t="s">
        <v>163</v>
      </c>
      <c r="BC12" s="140" t="s">
        <v>188</v>
      </c>
      <c r="BD12" s="140" t="s">
        <v>85</v>
      </c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91</v>
      </c>
      <c r="G13" s="40"/>
      <c r="H13" s="40"/>
      <c r="I13" s="145" t="s">
        <v>20</v>
      </c>
      <c r="J13" s="135" t="s">
        <v>40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22</v>
      </c>
      <c r="E14" s="40"/>
      <c r="F14" s="135" t="s">
        <v>189</v>
      </c>
      <c r="G14" s="40"/>
      <c r="H14" s="40"/>
      <c r="I14" s="145" t="s">
        <v>24</v>
      </c>
      <c r="J14" s="149" t="str">
        <f>'Rekapitulace stavby'!AN8</f>
        <v>9. 9. 2021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26</v>
      </c>
      <c r="E16" s="40"/>
      <c r="F16" s="40"/>
      <c r="G16" s="40"/>
      <c r="H16" s="40"/>
      <c r="I16" s="145" t="s">
        <v>27</v>
      </c>
      <c r="J16" s="135" t="str">
        <f>IF('Rekapitulace stavby'!AN10="","",'Rekapitulace stavby'!AN10)</f>
        <v>46347275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30</v>
      </c>
      <c r="J17" s="135" t="str">
        <f>IF('Rekapitulace stavby'!AN11="","",'Rekapitulace stavby'!AN11)</f>
        <v>CZ46347275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32</v>
      </c>
      <c r="E19" s="40"/>
      <c r="F19" s="40"/>
      <c r="G19" s="40"/>
      <c r="H19" s="40"/>
      <c r="I19" s="145" t="s">
        <v>27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34</v>
      </c>
      <c r="E22" s="40"/>
      <c r="F22" s="40"/>
      <c r="G22" s="40"/>
      <c r="H22" s="40"/>
      <c r="I22" s="145" t="s">
        <v>27</v>
      </c>
      <c r="J22" s="135" t="s">
        <v>35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36</v>
      </c>
      <c r="F23" s="40"/>
      <c r="G23" s="40"/>
      <c r="H23" s="40"/>
      <c r="I23" s="145" t="s">
        <v>30</v>
      </c>
      <c r="J23" s="135" t="s">
        <v>37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39</v>
      </c>
      <c r="E25" s="40"/>
      <c r="F25" s="40"/>
      <c r="G25" s="40"/>
      <c r="H25" s="40"/>
      <c r="I25" s="145" t="s">
        <v>27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30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41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40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43</v>
      </c>
      <c r="E32" s="40"/>
      <c r="F32" s="40"/>
      <c r="G32" s="40"/>
      <c r="H32" s="40"/>
      <c r="I32" s="40"/>
      <c r="J32" s="156">
        <f>ROUND(J100,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45</v>
      </c>
      <c r="G34" s="40"/>
      <c r="H34" s="40"/>
      <c r="I34" s="157" t="s">
        <v>44</v>
      </c>
      <c r="J34" s="157" t="s">
        <v>46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47</v>
      </c>
      <c r="E35" s="145" t="s">
        <v>48</v>
      </c>
      <c r="F35" s="159">
        <f>ROUND((SUM(BE100:BE1089)),  2)</f>
        <v>0</v>
      </c>
      <c r="G35" s="40"/>
      <c r="H35" s="40"/>
      <c r="I35" s="160">
        <v>0.20999999999999999</v>
      </c>
      <c r="J35" s="159">
        <f>ROUND(((SUM(BE100:BE1089))*I35),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49</v>
      </c>
      <c r="F36" s="159">
        <f>ROUND((SUM(BF100:BF1089)),  2)</f>
        <v>0</v>
      </c>
      <c r="G36" s="40"/>
      <c r="H36" s="40"/>
      <c r="I36" s="160">
        <v>0.14999999999999999</v>
      </c>
      <c r="J36" s="159">
        <f>ROUND(((SUM(BF100:BF1089))*I36),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50</v>
      </c>
      <c r="F37" s="159">
        <f>ROUND((SUM(BG100:BG1089)),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51</v>
      </c>
      <c r="F38" s="159">
        <f>ROUND((SUM(BH100:BH1089)),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52</v>
      </c>
      <c r="F39" s="159">
        <f>ROUND((SUM(BI100:BI1089)),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53</v>
      </c>
      <c r="E41" s="163"/>
      <c r="F41" s="163"/>
      <c r="G41" s="164" t="s">
        <v>54</v>
      </c>
      <c r="H41" s="165" t="s">
        <v>55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190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Brno, Mendlovo náměstí - kanalizace a vodovod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171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175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179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01 - Obnova kanalizace - klasická štola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>Brno</v>
      </c>
      <c r="G56" s="42"/>
      <c r="H56" s="42"/>
      <c r="I56" s="34" t="s">
        <v>24</v>
      </c>
      <c r="J56" s="74" t="str">
        <f>IF(J14="","",J14)</f>
        <v>9. 9. 2021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26</v>
      </c>
      <c r="D58" s="42"/>
      <c r="E58" s="42"/>
      <c r="F58" s="29" t="str">
        <f>E17</f>
        <v>Statutární město Brno</v>
      </c>
      <c r="G58" s="42"/>
      <c r="H58" s="42"/>
      <c r="I58" s="34" t="s">
        <v>34</v>
      </c>
      <c r="J58" s="38" t="str">
        <f>E23</f>
        <v>AQUATIS a. s.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32</v>
      </c>
      <c r="D59" s="42"/>
      <c r="E59" s="42"/>
      <c r="F59" s="29" t="str">
        <f>IF(E20="","",E20)</f>
        <v>Vyplň údaj</v>
      </c>
      <c r="G59" s="42"/>
      <c r="H59" s="42"/>
      <c r="I59" s="34" t="s">
        <v>39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191</v>
      </c>
      <c r="D61" s="174"/>
      <c r="E61" s="174"/>
      <c r="F61" s="174"/>
      <c r="G61" s="174"/>
      <c r="H61" s="174"/>
      <c r="I61" s="174"/>
      <c r="J61" s="175" t="s">
        <v>192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75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193</v>
      </c>
    </row>
    <row r="64" s="9" customFormat="1" ht="24.96" customHeight="1">
      <c r="A64" s="9"/>
      <c r="B64" s="177"/>
      <c r="C64" s="178"/>
      <c r="D64" s="179" t="s">
        <v>194</v>
      </c>
      <c r="E64" s="180"/>
      <c r="F64" s="180"/>
      <c r="G64" s="180"/>
      <c r="H64" s="180"/>
      <c r="I64" s="180"/>
      <c r="J64" s="181">
        <f>J101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195</v>
      </c>
      <c r="E65" s="185"/>
      <c r="F65" s="185"/>
      <c r="G65" s="185"/>
      <c r="H65" s="185"/>
      <c r="I65" s="185"/>
      <c r="J65" s="186">
        <f>J102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196</v>
      </c>
      <c r="E66" s="185"/>
      <c r="F66" s="185"/>
      <c r="G66" s="185"/>
      <c r="H66" s="185"/>
      <c r="I66" s="185"/>
      <c r="J66" s="186">
        <f>J491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197</v>
      </c>
      <c r="E67" s="185"/>
      <c r="F67" s="185"/>
      <c r="G67" s="185"/>
      <c r="H67" s="185"/>
      <c r="I67" s="185"/>
      <c r="J67" s="186">
        <f>J568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198</v>
      </c>
      <c r="E68" s="185"/>
      <c r="F68" s="185"/>
      <c r="G68" s="185"/>
      <c r="H68" s="185"/>
      <c r="I68" s="185"/>
      <c r="J68" s="186">
        <f>J594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199</v>
      </c>
      <c r="E69" s="185"/>
      <c r="F69" s="185"/>
      <c r="G69" s="185"/>
      <c r="H69" s="185"/>
      <c r="I69" s="185"/>
      <c r="J69" s="186">
        <f>J665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200</v>
      </c>
      <c r="E70" s="185"/>
      <c r="F70" s="185"/>
      <c r="G70" s="185"/>
      <c r="H70" s="185"/>
      <c r="I70" s="185"/>
      <c r="J70" s="186">
        <f>J717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201</v>
      </c>
      <c r="E71" s="185"/>
      <c r="F71" s="185"/>
      <c r="G71" s="185"/>
      <c r="H71" s="185"/>
      <c r="I71" s="185"/>
      <c r="J71" s="186">
        <f>J730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202</v>
      </c>
      <c r="E72" s="185"/>
      <c r="F72" s="185"/>
      <c r="G72" s="185"/>
      <c r="H72" s="185"/>
      <c r="I72" s="185"/>
      <c r="J72" s="186">
        <f>J947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203</v>
      </c>
      <c r="E73" s="185"/>
      <c r="F73" s="185"/>
      <c r="G73" s="185"/>
      <c r="H73" s="185"/>
      <c r="I73" s="185"/>
      <c r="J73" s="186">
        <f>J1015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204</v>
      </c>
      <c r="E74" s="185"/>
      <c r="F74" s="185"/>
      <c r="G74" s="185"/>
      <c r="H74" s="185"/>
      <c r="I74" s="185"/>
      <c r="J74" s="186">
        <f>J1054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7"/>
      <c r="C75" s="178"/>
      <c r="D75" s="179" t="s">
        <v>205</v>
      </c>
      <c r="E75" s="180"/>
      <c r="F75" s="180"/>
      <c r="G75" s="180"/>
      <c r="H75" s="180"/>
      <c r="I75" s="180"/>
      <c r="J75" s="181">
        <f>J1058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3"/>
      <c r="C76" s="127"/>
      <c r="D76" s="184" t="s">
        <v>206</v>
      </c>
      <c r="E76" s="185"/>
      <c r="F76" s="185"/>
      <c r="G76" s="185"/>
      <c r="H76" s="185"/>
      <c r="I76" s="185"/>
      <c r="J76" s="186">
        <f>J1059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7"/>
      <c r="C77" s="178"/>
      <c r="D77" s="179" t="s">
        <v>207</v>
      </c>
      <c r="E77" s="180"/>
      <c r="F77" s="180"/>
      <c r="G77" s="180"/>
      <c r="H77" s="180"/>
      <c r="I77" s="180"/>
      <c r="J77" s="181">
        <f>J1085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3"/>
      <c r="C78" s="127"/>
      <c r="D78" s="184" t="s">
        <v>208</v>
      </c>
      <c r="E78" s="185"/>
      <c r="F78" s="185"/>
      <c r="G78" s="185"/>
      <c r="H78" s="185"/>
      <c r="I78" s="185"/>
      <c r="J78" s="186">
        <f>J1086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209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Brno, Mendlovo náměstí - kanalizace a vodovod</v>
      </c>
      <c r="F88" s="34"/>
      <c r="G88" s="34"/>
      <c r="H88" s="34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171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2" t="s">
        <v>175</v>
      </c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179</v>
      </c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SO 01 - Obnova kanalizace - klasická štola</v>
      </c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22</v>
      </c>
      <c r="D94" s="42"/>
      <c r="E94" s="42"/>
      <c r="F94" s="29" t="str">
        <f>F14</f>
        <v>Brno</v>
      </c>
      <c r="G94" s="42"/>
      <c r="H94" s="42"/>
      <c r="I94" s="34" t="s">
        <v>24</v>
      </c>
      <c r="J94" s="74" t="str">
        <f>IF(J14="","",J14)</f>
        <v>9. 9. 2021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26</v>
      </c>
      <c r="D96" s="42"/>
      <c r="E96" s="42"/>
      <c r="F96" s="29" t="str">
        <f>E17</f>
        <v>Statutární město Brno</v>
      </c>
      <c r="G96" s="42"/>
      <c r="H96" s="42"/>
      <c r="I96" s="34" t="s">
        <v>34</v>
      </c>
      <c r="J96" s="38" t="str">
        <f>E23</f>
        <v>AQUATIS a. s.</v>
      </c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32</v>
      </c>
      <c r="D97" s="42"/>
      <c r="E97" s="42"/>
      <c r="F97" s="29" t="str">
        <f>IF(E20="","",E20)</f>
        <v>Vyplň údaj</v>
      </c>
      <c r="G97" s="42"/>
      <c r="H97" s="42"/>
      <c r="I97" s="34" t="s">
        <v>39</v>
      </c>
      <c r="J97" s="38" t="str">
        <f>E26</f>
        <v xml:space="preserve"> </v>
      </c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8"/>
      <c r="B99" s="189"/>
      <c r="C99" s="190" t="s">
        <v>210</v>
      </c>
      <c r="D99" s="191" t="s">
        <v>62</v>
      </c>
      <c r="E99" s="191" t="s">
        <v>58</v>
      </c>
      <c r="F99" s="191" t="s">
        <v>59</v>
      </c>
      <c r="G99" s="191" t="s">
        <v>211</v>
      </c>
      <c r="H99" s="191" t="s">
        <v>212</v>
      </c>
      <c r="I99" s="191" t="s">
        <v>213</v>
      </c>
      <c r="J99" s="191" t="s">
        <v>192</v>
      </c>
      <c r="K99" s="192" t="s">
        <v>214</v>
      </c>
      <c r="L99" s="193"/>
      <c r="M99" s="94" t="s">
        <v>40</v>
      </c>
      <c r="N99" s="95" t="s">
        <v>47</v>
      </c>
      <c r="O99" s="95" t="s">
        <v>215</v>
      </c>
      <c r="P99" s="95" t="s">
        <v>216</v>
      </c>
      <c r="Q99" s="95" t="s">
        <v>217</v>
      </c>
      <c r="R99" s="95" t="s">
        <v>218</v>
      </c>
      <c r="S99" s="95" t="s">
        <v>219</v>
      </c>
      <c r="T99" s="96" t="s">
        <v>220</v>
      </c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</row>
    <row r="100" s="2" customFormat="1" ht="22.8" customHeight="1">
      <c r="A100" s="40"/>
      <c r="B100" s="41"/>
      <c r="C100" s="101" t="s">
        <v>221</v>
      </c>
      <c r="D100" s="42"/>
      <c r="E100" s="42"/>
      <c r="F100" s="42"/>
      <c r="G100" s="42"/>
      <c r="H100" s="42"/>
      <c r="I100" s="42"/>
      <c r="J100" s="194">
        <f>BK100</f>
        <v>0</v>
      </c>
      <c r="K100" s="42"/>
      <c r="L100" s="46"/>
      <c r="M100" s="97"/>
      <c r="N100" s="195"/>
      <c r="O100" s="98"/>
      <c r="P100" s="196">
        <f>P101+P1058+P1085</f>
        <v>0</v>
      </c>
      <c r="Q100" s="98"/>
      <c r="R100" s="196">
        <f>R101+R1058+R1085</f>
        <v>215.39144714</v>
      </c>
      <c r="S100" s="98"/>
      <c r="T100" s="197">
        <f>T101+T1058+T1085</f>
        <v>174.32049699999999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76</v>
      </c>
      <c r="AU100" s="19" t="s">
        <v>193</v>
      </c>
      <c r="BK100" s="198">
        <f>BK101+BK1058+BK1085</f>
        <v>0</v>
      </c>
    </row>
    <row r="101" s="12" customFormat="1" ht="25.92" customHeight="1">
      <c r="A101" s="12"/>
      <c r="B101" s="199"/>
      <c r="C101" s="200"/>
      <c r="D101" s="201" t="s">
        <v>76</v>
      </c>
      <c r="E101" s="202" t="s">
        <v>222</v>
      </c>
      <c r="F101" s="202" t="s">
        <v>223</v>
      </c>
      <c r="G101" s="200"/>
      <c r="H101" s="200"/>
      <c r="I101" s="203"/>
      <c r="J101" s="204">
        <f>BK101</f>
        <v>0</v>
      </c>
      <c r="K101" s="200"/>
      <c r="L101" s="205"/>
      <c r="M101" s="206"/>
      <c r="N101" s="207"/>
      <c r="O101" s="207"/>
      <c r="P101" s="208">
        <f>P102+P491+P568+P594+P665+P717+P730+P947+P1015+P1054</f>
        <v>0</v>
      </c>
      <c r="Q101" s="207"/>
      <c r="R101" s="208">
        <f>R102+R491+R568+R594+R665+R717+R730+R947+R1015+R1054</f>
        <v>215.21648714</v>
      </c>
      <c r="S101" s="207"/>
      <c r="T101" s="209">
        <f>T102+T491+T568+T594+T665+T717+T730+T947+T1015+T1054</f>
        <v>174.32049699999999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83</v>
      </c>
      <c r="AT101" s="211" t="s">
        <v>76</v>
      </c>
      <c r="AU101" s="211" t="s">
        <v>77</v>
      </c>
      <c r="AY101" s="210" t="s">
        <v>224</v>
      </c>
      <c r="BK101" s="212">
        <f>BK102+BK491+BK568+BK594+BK665+BK717+BK730+BK947+BK1015+BK1054</f>
        <v>0</v>
      </c>
    </row>
    <row r="102" s="12" customFormat="1" ht="22.8" customHeight="1">
      <c r="A102" s="12"/>
      <c r="B102" s="199"/>
      <c r="C102" s="200"/>
      <c r="D102" s="201" t="s">
        <v>76</v>
      </c>
      <c r="E102" s="213" t="s">
        <v>83</v>
      </c>
      <c r="F102" s="213" t="s">
        <v>225</v>
      </c>
      <c r="G102" s="200"/>
      <c r="H102" s="200"/>
      <c r="I102" s="203"/>
      <c r="J102" s="214">
        <f>BK102</f>
        <v>0</v>
      </c>
      <c r="K102" s="200"/>
      <c r="L102" s="205"/>
      <c r="M102" s="206"/>
      <c r="N102" s="207"/>
      <c r="O102" s="207"/>
      <c r="P102" s="208">
        <f>SUM(P103:P490)</f>
        <v>0</v>
      </c>
      <c r="Q102" s="207"/>
      <c r="R102" s="208">
        <f>SUM(R103:R490)</f>
        <v>79.331067409999989</v>
      </c>
      <c r="S102" s="207"/>
      <c r="T102" s="209">
        <f>SUM(T103:T490)</f>
        <v>105.07149699999999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83</v>
      </c>
      <c r="AT102" s="211" t="s">
        <v>76</v>
      </c>
      <c r="AU102" s="211" t="s">
        <v>83</v>
      </c>
      <c r="AY102" s="210" t="s">
        <v>224</v>
      </c>
      <c r="BK102" s="212">
        <f>SUM(BK103:BK490)</f>
        <v>0</v>
      </c>
    </row>
    <row r="103" s="2" customFormat="1" ht="21.75" customHeight="1">
      <c r="A103" s="40"/>
      <c r="B103" s="41"/>
      <c r="C103" s="215" t="s">
        <v>83</v>
      </c>
      <c r="D103" s="215" t="s">
        <v>226</v>
      </c>
      <c r="E103" s="216" t="s">
        <v>227</v>
      </c>
      <c r="F103" s="217" t="s">
        <v>228</v>
      </c>
      <c r="G103" s="218" t="s">
        <v>152</v>
      </c>
      <c r="H103" s="219">
        <v>19</v>
      </c>
      <c r="I103" s="220"/>
      <c r="J103" s="221">
        <f>ROUND(I103*H103,2)</f>
        <v>0</v>
      </c>
      <c r="K103" s="217" t="s">
        <v>229</v>
      </c>
      <c r="L103" s="46"/>
      <c r="M103" s="222" t="s">
        <v>40</v>
      </c>
      <c r="N103" s="223" t="s">
        <v>48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0.255</v>
      </c>
      <c r="T103" s="225">
        <f>S103*H103</f>
        <v>4.8449999999999998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230</v>
      </c>
      <c r="AT103" s="226" t="s">
        <v>226</v>
      </c>
      <c r="AU103" s="226" t="s">
        <v>85</v>
      </c>
      <c r="AY103" s="19" t="s">
        <v>224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83</v>
      </c>
      <c r="BK103" s="227">
        <f>ROUND(I103*H103,2)</f>
        <v>0</v>
      </c>
      <c r="BL103" s="19" t="s">
        <v>230</v>
      </c>
      <c r="BM103" s="226" t="s">
        <v>231</v>
      </c>
    </row>
    <row r="104" s="2" customFormat="1">
      <c r="A104" s="40"/>
      <c r="B104" s="41"/>
      <c r="C104" s="42"/>
      <c r="D104" s="228" t="s">
        <v>232</v>
      </c>
      <c r="E104" s="42"/>
      <c r="F104" s="229" t="s">
        <v>233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232</v>
      </c>
      <c r="AU104" s="19" t="s">
        <v>85</v>
      </c>
    </row>
    <row r="105" s="2" customFormat="1">
      <c r="A105" s="40"/>
      <c r="B105" s="41"/>
      <c r="C105" s="42"/>
      <c r="D105" s="233" t="s">
        <v>234</v>
      </c>
      <c r="E105" s="42"/>
      <c r="F105" s="234" t="s">
        <v>235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234</v>
      </c>
      <c r="AU105" s="19" t="s">
        <v>85</v>
      </c>
    </row>
    <row r="106" s="13" customFormat="1">
      <c r="A106" s="13"/>
      <c r="B106" s="235"/>
      <c r="C106" s="236"/>
      <c r="D106" s="228" t="s">
        <v>236</v>
      </c>
      <c r="E106" s="237" t="s">
        <v>150</v>
      </c>
      <c r="F106" s="238" t="s">
        <v>237</v>
      </c>
      <c r="G106" s="236"/>
      <c r="H106" s="239">
        <v>19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236</v>
      </c>
      <c r="AU106" s="245" t="s">
        <v>85</v>
      </c>
      <c r="AV106" s="13" t="s">
        <v>85</v>
      </c>
      <c r="AW106" s="13" t="s">
        <v>38</v>
      </c>
      <c r="AX106" s="13" t="s">
        <v>83</v>
      </c>
      <c r="AY106" s="245" t="s">
        <v>224</v>
      </c>
    </row>
    <row r="107" s="2" customFormat="1" ht="16.5" customHeight="1">
      <c r="A107" s="40"/>
      <c r="B107" s="41"/>
      <c r="C107" s="215" t="s">
        <v>85</v>
      </c>
      <c r="D107" s="215" t="s">
        <v>226</v>
      </c>
      <c r="E107" s="216" t="s">
        <v>238</v>
      </c>
      <c r="F107" s="217" t="s">
        <v>239</v>
      </c>
      <c r="G107" s="218" t="s">
        <v>152</v>
      </c>
      <c r="H107" s="219">
        <v>35.719999999999999</v>
      </c>
      <c r="I107" s="220"/>
      <c r="J107" s="221">
        <f>ROUND(I107*H107,2)</f>
        <v>0</v>
      </c>
      <c r="K107" s="217" t="s">
        <v>229</v>
      </c>
      <c r="L107" s="46"/>
      <c r="M107" s="222" t="s">
        <v>40</v>
      </c>
      <c r="N107" s="223" t="s">
        <v>48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0.26000000000000001</v>
      </c>
      <c r="T107" s="225">
        <f>S107*H107</f>
        <v>9.2872000000000003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230</v>
      </c>
      <c r="AT107" s="226" t="s">
        <v>226</v>
      </c>
      <c r="AU107" s="226" t="s">
        <v>85</v>
      </c>
      <c r="AY107" s="19" t="s">
        <v>224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83</v>
      </c>
      <c r="BK107" s="227">
        <f>ROUND(I107*H107,2)</f>
        <v>0</v>
      </c>
      <c r="BL107" s="19" t="s">
        <v>230</v>
      </c>
      <c r="BM107" s="226" t="s">
        <v>240</v>
      </c>
    </row>
    <row r="108" s="2" customFormat="1">
      <c r="A108" s="40"/>
      <c r="B108" s="41"/>
      <c r="C108" s="42"/>
      <c r="D108" s="228" t="s">
        <v>232</v>
      </c>
      <c r="E108" s="42"/>
      <c r="F108" s="229" t="s">
        <v>241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232</v>
      </c>
      <c r="AU108" s="19" t="s">
        <v>85</v>
      </c>
    </row>
    <row r="109" s="2" customFormat="1">
      <c r="A109" s="40"/>
      <c r="B109" s="41"/>
      <c r="C109" s="42"/>
      <c r="D109" s="233" t="s">
        <v>234</v>
      </c>
      <c r="E109" s="42"/>
      <c r="F109" s="234" t="s">
        <v>242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234</v>
      </c>
      <c r="AU109" s="19" t="s">
        <v>85</v>
      </c>
    </row>
    <row r="110" s="13" customFormat="1">
      <c r="A110" s="13"/>
      <c r="B110" s="235"/>
      <c r="C110" s="236"/>
      <c r="D110" s="228" t="s">
        <v>236</v>
      </c>
      <c r="E110" s="237" t="s">
        <v>154</v>
      </c>
      <c r="F110" s="238" t="s">
        <v>243</v>
      </c>
      <c r="G110" s="236"/>
      <c r="H110" s="239">
        <v>35.719999999999999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236</v>
      </c>
      <c r="AU110" s="245" t="s">
        <v>85</v>
      </c>
      <c r="AV110" s="13" t="s">
        <v>85</v>
      </c>
      <c r="AW110" s="13" t="s">
        <v>38</v>
      </c>
      <c r="AX110" s="13" t="s">
        <v>83</v>
      </c>
      <c r="AY110" s="245" t="s">
        <v>224</v>
      </c>
    </row>
    <row r="111" s="2" customFormat="1" ht="16.5" customHeight="1">
      <c r="A111" s="40"/>
      <c r="B111" s="41"/>
      <c r="C111" s="215" t="s">
        <v>244</v>
      </c>
      <c r="D111" s="215" t="s">
        <v>226</v>
      </c>
      <c r="E111" s="216" t="s">
        <v>245</v>
      </c>
      <c r="F111" s="217" t="s">
        <v>246</v>
      </c>
      <c r="G111" s="218" t="s">
        <v>152</v>
      </c>
      <c r="H111" s="219">
        <v>44.823</v>
      </c>
      <c r="I111" s="220"/>
      <c r="J111" s="221">
        <f>ROUND(I111*H111,2)</f>
        <v>0</v>
      </c>
      <c r="K111" s="217" t="s">
        <v>229</v>
      </c>
      <c r="L111" s="46"/>
      <c r="M111" s="222" t="s">
        <v>40</v>
      </c>
      <c r="N111" s="223" t="s">
        <v>48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0.28999999999999998</v>
      </c>
      <c r="T111" s="225">
        <f>S111*H111</f>
        <v>12.998669999999999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230</v>
      </c>
      <c r="AT111" s="226" t="s">
        <v>226</v>
      </c>
      <c r="AU111" s="226" t="s">
        <v>85</v>
      </c>
      <c r="AY111" s="19" t="s">
        <v>224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83</v>
      </c>
      <c r="BK111" s="227">
        <f>ROUND(I111*H111,2)</f>
        <v>0</v>
      </c>
      <c r="BL111" s="19" t="s">
        <v>230</v>
      </c>
      <c r="BM111" s="226" t="s">
        <v>247</v>
      </c>
    </row>
    <row r="112" s="2" customFormat="1">
      <c r="A112" s="40"/>
      <c r="B112" s="41"/>
      <c r="C112" s="42"/>
      <c r="D112" s="228" t="s">
        <v>232</v>
      </c>
      <c r="E112" s="42"/>
      <c r="F112" s="229" t="s">
        <v>248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232</v>
      </c>
      <c r="AU112" s="19" t="s">
        <v>85</v>
      </c>
    </row>
    <row r="113" s="2" customFormat="1">
      <c r="A113" s="40"/>
      <c r="B113" s="41"/>
      <c r="C113" s="42"/>
      <c r="D113" s="233" t="s">
        <v>234</v>
      </c>
      <c r="E113" s="42"/>
      <c r="F113" s="234" t="s">
        <v>249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234</v>
      </c>
      <c r="AU113" s="19" t="s">
        <v>85</v>
      </c>
    </row>
    <row r="114" s="13" customFormat="1">
      <c r="A114" s="13"/>
      <c r="B114" s="235"/>
      <c r="C114" s="236"/>
      <c r="D114" s="228" t="s">
        <v>236</v>
      </c>
      <c r="E114" s="237" t="s">
        <v>40</v>
      </c>
      <c r="F114" s="238" t="s">
        <v>250</v>
      </c>
      <c r="G114" s="236"/>
      <c r="H114" s="239">
        <v>26.652999999999999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236</v>
      </c>
      <c r="AU114" s="245" t="s">
        <v>85</v>
      </c>
      <c r="AV114" s="13" t="s">
        <v>85</v>
      </c>
      <c r="AW114" s="13" t="s">
        <v>38</v>
      </c>
      <c r="AX114" s="13" t="s">
        <v>77</v>
      </c>
      <c r="AY114" s="245" t="s">
        <v>224</v>
      </c>
    </row>
    <row r="115" s="14" customFormat="1">
      <c r="A115" s="14"/>
      <c r="B115" s="246"/>
      <c r="C115" s="247"/>
      <c r="D115" s="228" t="s">
        <v>236</v>
      </c>
      <c r="E115" s="248" t="s">
        <v>40</v>
      </c>
      <c r="F115" s="249" t="s">
        <v>251</v>
      </c>
      <c r="G115" s="247"/>
      <c r="H115" s="248" t="s">
        <v>40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236</v>
      </c>
      <c r="AU115" s="255" t="s">
        <v>85</v>
      </c>
      <c r="AV115" s="14" t="s">
        <v>83</v>
      </c>
      <c r="AW115" s="14" t="s">
        <v>38</v>
      </c>
      <c r="AX115" s="14" t="s">
        <v>77</v>
      </c>
      <c r="AY115" s="255" t="s">
        <v>224</v>
      </c>
    </row>
    <row r="116" s="13" customFormat="1">
      <c r="A116" s="13"/>
      <c r="B116" s="235"/>
      <c r="C116" s="236"/>
      <c r="D116" s="228" t="s">
        <v>236</v>
      </c>
      <c r="E116" s="237" t="s">
        <v>40</v>
      </c>
      <c r="F116" s="238" t="s">
        <v>252</v>
      </c>
      <c r="G116" s="236"/>
      <c r="H116" s="239">
        <v>18.170000000000002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236</v>
      </c>
      <c r="AU116" s="245" t="s">
        <v>85</v>
      </c>
      <c r="AV116" s="13" t="s">
        <v>85</v>
      </c>
      <c r="AW116" s="13" t="s">
        <v>38</v>
      </c>
      <c r="AX116" s="13" t="s">
        <v>77</v>
      </c>
      <c r="AY116" s="245" t="s">
        <v>224</v>
      </c>
    </row>
    <row r="117" s="15" customFormat="1">
      <c r="A117" s="15"/>
      <c r="B117" s="256"/>
      <c r="C117" s="257"/>
      <c r="D117" s="228" t="s">
        <v>236</v>
      </c>
      <c r="E117" s="258" t="s">
        <v>168</v>
      </c>
      <c r="F117" s="259" t="s">
        <v>253</v>
      </c>
      <c r="G117" s="257"/>
      <c r="H117" s="260">
        <v>44.823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236</v>
      </c>
      <c r="AU117" s="266" t="s">
        <v>85</v>
      </c>
      <c r="AV117" s="15" t="s">
        <v>230</v>
      </c>
      <c r="AW117" s="15" t="s">
        <v>38</v>
      </c>
      <c r="AX117" s="15" t="s">
        <v>83</v>
      </c>
      <c r="AY117" s="266" t="s">
        <v>224</v>
      </c>
    </row>
    <row r="118" s="2" customFormat="1" ht="16.5" customHeight="1">
      <c r="A118" s="40"/>
      <c r="B118" s="41"/>
      <c r="C118" s="215" t="s">
        <v>230</v>
      </c>
      <c r="D118" s="215" t="s">
        <v>226</v>
      </c>
      <c r="E118" s="216" t="s">
        <v>254</v>
      </c>
      <c r="F118" s="217" t="s">
        <v>255</v>
      </c>
      <c r="G118" s="218" t="s">
        <v>152</v>
      </c>
      <c r="H118" s="219">
        <v>44.823</v>
      </c>
      <c r="I118" s="220"/>
      <c r="J118" s="221">
        <f>ROUND(I118*H118,2)</f>
        <v>0</v>
      </c>
      <c r="K118" s="217" t="s">
        <v>229</v>
      </c>
      <c r="L118" s="46"/>
      <c r="M118" s="222" t="s">
        <v>40</v>
      </c>
      <c r="N118" s="223" t="s">
        <v>48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0.316</v>
      </c>
      <c r="T118" s="225">
        <f>S118*H118</f>
        <v>14.164068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230</v>
      </c>
      <c r="AT118" s="226" t="s">
        <v>226</v>
      </c>
      <c r="AU118" s="226" t="s">
        <v>85</v>
      </c>
      <c r="AY118" s="19" t="s">
        <v>224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83</v>
      </c>
      <c r="BK118" s="227">
        <f>ROUND(I118*H118,2)</f>
        <v>0</v>
      </c>
      <c r="BL118" s="19" t="s">
        <v>230</v>
      </c>
      <c r="BM118" s="226" t="s">
        <v>256</v>
      </c>
    </row>
    <row r="119" s="2" customFormat="1">
      <c r="A119" s="40"/>
      <c r="B119" s="41"/>
      <c r="C119" s="42"/>
      <c r="D119" s="228" t="s">
        <v>232</v>
      </c>
      <c r="E119" s="42"/>
      <c r="F119" s="229" t="s">
        <v>257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232</v>
      </c>
      <c r="AU119" s="19" t="s">
        <v>85</v>
      </c>
    </row>
    <row r="120" s="2" customFormat="1">
      <c r="A120" s="40"/>
      <c r="B120" s="41"/>
      <c r="C120" s="42"/>
      <c r="D120" s="233" t="s">
        <v>234</v>
      </c>
      <c r="E120" s="42"/>
      <c r="F120" s="234" t="s">
        <v>258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234</v>
      </c>
      <c r="AU120" s="19" t="s">
        <v>85</v>
      </c>
    </row>
    <row r="121" s="13" customFormat="1">
      <c r="A121" s="13"/>
      <c r="B121" s="235"/>
      <c r="C121" s="236"/>
      <c r="D121" s="228" t="s">
        <v>236</v>
      </c>
      <c r="E121" s="237" t="s">
        <v>40</v>
      </c>
      <c r="F121" s="238" t="s">
        <v>168</v>
      </c>
      <c r="G121" s="236"/>
      <c r="H121" s="239">
        <v>44.823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236</v>
      </c>
      <c r="AU121" s="245" t="s">
        <v>85</v>
      </c>
      <c r="AV121" s="13" t="s">
        <v>85</v>
      </c>
      <c r="AW121" s="13" t="s">
        <v>38</v>
      </c>
      <c r="AX121" s="13" t="s">
        <v>83</v>
      </c>
      <c r="AY121" s="245" t="s">
        <v>224</v>
      </c>
    </row>
    <row r="122" s="2" customFormat="1" ht="16.5" customHeight="1">
      <c r="A122" s="40"/>
      <c r="B122" s="41"/>
      <c r="C122" s="215" t="s">
        <v>259</v>
      </c>
      <c r="D122" s="215" t="s">
        <v>226</v>
      </c>
      <c r="E122" s="216" t="s">
        <v>260</v>
      </c>
      <c r="F122" s="217" t="s">
        <v>261</v>
      </c>
      <c r="G122" s="218" t="s">
        <v>152</v>
      </c>
      <c r="H122" s="219">
        <v>54.719999999999999</v>
      </c>
      <c r="I122" s="220"/>
      <c r="J122" s="221">
        <f>ROUND(I122*H122,2)</f>
        <v>0</v>
      </c>
      <c r="K122" s="217" t="s">
        <v>229</v>
      </c>
      <c r="L122" s="46"/>
      <c r="M122" s="222" t="s">
        <v>40</v>
      </c>
      <c r="N122" s="223" t="s">
        <v>48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0.44</v>
      </c>
      <c r="T122" s="225">
        <f>S122*H122</f>
        <v>24.076799999999999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230</v>
      </c>
      <c r="AT122" s="226" t="s">
        <v>226</v>
      </c>
      <c r="AU122" s="226" t="s">
        <v>85</v>
      </c>
      <c r="AY122" s="19" t="s">
        <v>224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83</v>
      </c>
      <c r="BK122" s="227">
        <f>ROUND(I122*H122,2)</f>
        <v>0</v>
      </c>
      <c r="BL122" s="19" t="s">
        <v>230</v>
      </c>
      <c r="BM122" s="226" t="s">
        <v>262</v>
      </c>
    </row>
    <row r="123" s="2" customFormat="1">
      <c r="A123" s="40"/>
      <c r="B123" s="41"/>
      <c r="C123" s="42"/>
      <c r="D123" s="228" t="s">
        <v>232</v>
      </c>
      <c r="E123" s="42"/>
      <c r="F123" s="229" t="s">
        <v>263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232</v>
      </c>
      <c r="AU123" s="19" t="s">
        <v>85</v>
      </c>
    </row>
    <row r="124" s="2" customFormat="1">
      <c r="A124" s="40"/>
      <c r="B124" s="41"/>
      <c r="C124" s="42"/>
      <c r="D124" s="233" t="s">
        <v>234</v>
      </c>
      <c r="E124" s="42"/>
      <c r="F124" s="234" t="s">
        <v>264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234</v>
      </c>
      <c r="AU124" s="19" t="s">
        <v>85</v>
      </c>
    </row>
    <row r="125" s="13" customFormat="1">
      <c r="A125" s="13"/>
      <c r="B125" s="235"/>
      <c r="C125" s="236"/>
      <c r="D125" s="228" t="s">
        <v>236</v>
      </c>
      <c r="E125" s="237" t="s">
        <v>40</v>
      </c>
      <c r="F125" s="238" t="s">
        <v>265</v>
      </c>
      <c r="G125" s="236"/>
      <c r="H125" s="239">
        <v>54.719999999999999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236</v>
      </c>
      <c r="AU125" s="245" t="s">
        <v>85</v>
      </c>
      <c r="AV125" s="13" t="s">
        <v>85</v>
      </c>
      <c r="AW125" s="13" t="s">
        <v>38</v>
      </c>
      <c r="AX125" s="13" t="s">
        <v>83</v>
      </c>
      <c r="AY125" s="245" t="s">
        <v>224</v>
      </c>
    </row>
    <row r="126" s="2" customFormat="1" ht="16.5" customHeight="1">
      <c r="A126" s="40"/>
      <c r="B126" s="41"/>
      <c r="C126" s="215" t="s">
        <v>266</v>
      </c>
      <c r="D126" s="215" t="s">
        <v>226</v>
      </c>
      <c r="E126" s="216" t="s">
        <v>267</v>
      </c>
      <c r="F126" s="217" t="s">
        <v>268</v>
      </c>
      <c r="G126" s="218" t="s">
        <v>152</v>
      </c>
      <c r="H126" s="219">
        <v>44.823</v>
      </c>
      <c r="I126" s="220"/>
      <c r="J126" s="221">
        <f>ROUND(I126*H126,2)</f>
        <v>0</v>
      </c>
      <c r="K126" s="217" t="s">
        <v>229</v>
      </c>
      <c r="L126" s="46"/>
      <c r="M126" s="222" t="s">
        <v>40</v>
      </c>
      <c r="N126" s="223" t="s">
        <v>48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0.32500000000000001</v>
      </c>
      <c r="T126" s="225">
        <f>S126*H126</f>
        <v>14.567475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230</v>
      </c>
      <c r="AT126" s="226" t="s">
        <v>226</v>
      </c>
      <c r="AU126" s="226" t="s">
        <v>85</v>
      </c>
      <c r="AY126" s="19" t="s">
        <v>224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83</v>
      </c>
      <c r="BK126" s="227">
        <f>ROUND(I126*H126,2)</f>
        <v>0</v>
      </c>
      <c r="BL126" s="19" t="s">
        <v>230</v>
      </c>
      <c r="BM126" s="226" t="s">
        <v>269</v>
      </c>
    </row>
    <row r="127" s="2" customFormat="1">
      <c r="A127" s="40"/>
      <c r="B127" s="41"/>
      <c r="C127" s="42"/>
      <c r="D127" s="228" t="s">
        <v>232</v>
      </c>
      <c r="E127" s="42"/>
      <c r="F127" s="229" t="s">
        <v>270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232</v>
      </c>
      <c r="AU127" s="19" t="s">
        <v>85</v>
      </c>
    </row>
    <row r="128" s="2" customFormat="1">
      <c r="A128" s="40"/>
      <c r="B128" s="41"/>
      <c r="C128" s="42"/>
      <c r="D128" s="233" t="s">
        <v>234</v>
      </c>
      <c r="E128" s="42"/>
      <c r="F128" s="234" t="s">
        <v>271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234</v>
      </c>
      <c r="AU128" s="19" t="s">
        <v>85</v>
      </c>
    </row>
    <row r="129" s="13" customFormat="1">
      <c r="A129" s="13"/>
      <c r="B129" s="235"/>
      <c r="C129" s="236"/>
      <c r="D129" s="228" t="s">
        <v>236</v>
      </c>
      <c r="E129" s="237" t="s">
        <v>40</v>
      </c>
      <c r="F129" s="238" t="s">
        <v>168</v>
      </c>
      <c r="G129" s="236"/>
      <c r="H129" s="239">
        <v>44.823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236</v>
      </c>
      <c r="AU129" s="245" t="s">
        <v>85</v>
      </c>
      <c r="AV129" s="13" t="s">
        <v>85</v>
      </c>
      <c r="AW129" s="13" t="s">
        <v>38</v>
      </c>
      <c r="AX129" s="13" t="s">
        <v>83</v>
      </c>
      <c r="AY129" s="245" t="s">
        <v>224</v>
      </c>
    </row>
    <row r="130" s="2" customFormat="1" ht="21.75" customHeight="1">
      <c r="A130" s="40"/>
      <c r="B130" s="41"/>
      <c r="C130" s="215" t="s">
        <v>272</v>
      </c>
      <c r="D130" s="215" t="s">
        <v>226</v>
      </c>
      <c r="E130" s="216" t="s">
        <v>273</v>
      </c>
      <c r="F130" s="217" t="s">
        <v>274</v>
      </c>
      <c r="G130" s="218" t="s">
        <v>152</v>
      </c>
      <c r="H130" s="219">
        <v>273.17700000000002</v>
      </c>
      <c r="I130" s="220"/>
      <c r="J130" s="221">
        <f>ROUND(I130*H130,2)</f>
        <v>0</v>
      </c>
      <c r="K130" s="217" t="s">
        <v>229</v>
      </c>
      <c r="L130" s="46"/>
      <c r="M130" s="222" t="s">
        <v>40</v>
      </c>
      <c r="N130" s="223" t="s">
        <v>48</v>
      </c>
      <c r="O130" s="86"/>
      <c r="P130" s="224">
        <f>O130*H130</f>
        <v>0</v>
      </c>
      <c r="Q130" s="224">
        <v>4.0000000000000003E-05</v>
      </c>
      <c r="R130" s="224">
        <f>Q130*H130</f>
        <v>0.010927080000000002</v>
      </c>
      <c r="S130" s="224">
        <v>0.091999999999999998</v>
      </c>
      <c r="T130" s="225">
        <f>S130*H130</f>
        <v>25.132284000000002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230</v>
      </c>
      <c r="AT130" s="226" t="s">
        <v>226</v>
      </c>
      <c r="AU130" s="226" t="s">
        <v>85</v>
      </c>
      <c r="AY130" s="19" t="s">
        <v>224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83</v>
      </c>
      <c r="BK130" s="227">
        <f>ROUND(I130*H130,2)</f>
        <v>0</v>
      </c>
      <c r="BL130" s="19" t="s">
        <v>230</v>
      </c>
      <c r="BM130" s="226" t="s">
        <v>275</v>
      </c>
    </row>
    <row r="131" s="2" customFormat="1">
      <c r="A131" s="40"/>
      <c r="B131" s="41"/>
      <c r="C131" s="42"/>
      <c r="D131" s="228" t="s">
        <v>232</v>
      </c>
      <c r="E131" s="42"/>
      <c r="F131" s="229" t="s">
        <v>276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232</v>
      </c>
      <c r="AU131" s="19" t="s">
        <v>85</v>
      </c>
    </row>
    <row r="132" s="2" customFormat="1">
      <c r="A132" s="40"/>
      <c r="B132" s="41"/>
      <c r="C132" s="42"/>
      <c r="D132" s="233" t="s">
        <v>234</v>
      </c>
      <c r="E132" s="42"/>
      <c r="F132" s="234" t="s">
        <v>277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234</v>
      </c>
      <c r="AU132" s="19" t="s">
        <v>85</v>
      </c>
    </row>
    <row r="133" s="13" customFormat="1">
      <c r="A133" s="13"/>
      <c r="B133" s="235"/>
      <c r="C133" s="236"/>
      <c r="D133" s="228" t="s">
        <v>236</v>
      </c>
      <c r="E133" s="237" t="s">
        <v>40</v>
      </c>
      <c r="F133" s="238" t="s">
        <v>278</v>
      </c>
      <c r="G133" s="236"/>
      <c r="H133" s="239">
        <v>273.17700000000002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236</v>
      </c>
      <c r="AU133" s="245" t="s">
        <v>85</v>
      </c>
      <c r="AV133" s="13" t="s">
        <v>85</v>
      </c>
      <c r="AW133" s="13" t="s">
        <v>38</v>
      </c>
      <c r="AX133" s="13" t="s">
        <v>83</v>
      </c>
      <c r="AY133" s="245" t="s">
        <v>224</v>
      </c>
    </row>
    <row r="134" s="2" customFormat="1" ht="16.5" customHeight="1">
      <c r="A134" s="40"/>
      <c r="B134" s="41"/>
      <c r="C134" s="215" t="s">
        <v>279</v>
      </c>
      <c r="D134" s="215" t="s">
        <v>226</v>
      </c>
      <c r="E134" s="216" t="s">
        <v>280</v>
      </c>
      <c r="F134" s="217" t="s">
        <v>281</v>
      </c>
      <c r="G134" s="218" t="s">
        <v>160</v>
      </c>
      <c r="H134" s="219">
        <v>30</v>
      </c>
      <c r="I134" s="220"/>
      <c r="J134" s="221">
        <f>ROUND(I134*H134,2)</f>
        <v>0</v>
      </c>
      <c r="K134" s="217" t="s">
        <v>40</v>
      </c>
      <c r="L134" s="46"/>
      <c r="M134" s="222" t="s">
        <v>40</v>
      </c>
      <c r="N134" s="223" t="s">
        <v>48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230</v>
      </c>
      <c r="AT134" s="226" t="s">
        <v>226</v>
      </c>
      <c r="AU134" s="226" t="s">
        <v>85</v>
      </c>
      <c r="AY134" s="19" t="s">
        <v>224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83</v>
      </c>
      <c r="BK134" s="227">
        <f>ROUND(I134*H134,2)</f>
        <v>0</v>
      </c>
      <c r="BL134" s="19" t="s">
        <v>230</v>
      </c>
      <c r="BM134" s="226" t="s">
        <v>282</v>
      </c>
    </row>
    <row r="135" s="2" customFormat="1">
      <c r="A135" s="40"/>
      <c r="B135" s="41"/>
      <c r="C135" s="42"/>
      <c r="D135" s="228" t="s">
        <v>232</v>
      </c>
      <c r="E135" s="42"/>
      <c r="F135" s="229" t="s">
        <v>281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232</v>
      </c>
      <c r="AU135" s="19" t="s">
        <v>85</v>
      </c>
    </row>
    <row r="136" s="2" customFormat="1">
      <c r="A136" s="40"/>
      <c r="B136" s="41"/>
      <c r="C136" s="42"/>
      <c r="D136" s="228" t="s">
        <v>283</v>
      </c>
      <c r="E136" s="42"/>
      <c r="F136" s="267" t="s">
        <v>284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283</v>
      </c>
      <c r="AU136" s="19" t="s">
        <v>85</v>
      </c>
    </row>
    <row r="137" s="13" customFormat="1">
      <c r="A137" s="13"/>
      <c r="B137" s="235"/>
      <c r="C137" s="236"/>
      <c r="D137" s="228" t="s">
        <v>236</v>
      </c>
      <c r="E137" s="237" t="s">
        <v>40</v>
      </c>
      <c r="F137" s="238" t="s">
        <v>285</v>
      </c>
      <c r="G137" s="236"/>
      <c r="H137" s="239">
        <v>30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236</v>
      </c>
      <c r="AU137" s="245" t="s">
        <v>85</v>
      </c>
      <c r="AV137" s="13" t="s">
        <v>85</v>
      </c>
      <c r="AW137" s="13" t="s">
        <v>38</v>
      </c>
      <c r="AX137" s="13" t="s">
        <v>83</v>
      </c>
      <c r="AY137" s="245" t="s">
        <v>224</v>
      </c>
    </row>
    <row r="138" s="2" customFormat="1" ht="16.5" customHeight="1">
      <c r="A138" s="40"/>
      <c r="B138" s="41"/>
      <c r="C138" s="215" t="s">
        <v>286</v>
      </c>
      <c r="D138" s="215" t="s">
        <v>226</v>
      </c>
      <c r="E138" s="216" t="s">
        <v>287</v>
      </c>
      <c r="F138" s="217" t="s">
        <v>288</v>
      </c>
      <c r="G138" s="218" t="s">
        <v>289</v>
      </c>
      <c r="H138" s="219">
        <v>8680</v>
      </c>
      <c r="I138" s="220"/>
      <c r="J138" s="221">
        <f>ROUND(I138*H138,2)</f>
        <v>0</v>
      </c>
      <c r="K138" s="217" t="s">
        <v>229</v>
      </c>
      <c r="L138" s="46"/>
      <c r="M138" s="222" t="s">
        <v>40</v>
      </c>
      <c r="N138" s="223" t="s">
        <v>48</v>
      </c>
      <c r="O138" s="86"/>
      <c r="P138" s="224">
        <f>O138*H138</f>
        <v>0</v>
      </c>
      <c r="Q138" s="224">
        <v>3.0000000000000001E-05</v>
      </c>
      <c r="R138" s="224">
        <f>Q138*H138</f>
        <v>0.26040000000000002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230</v>
      </c>
      <c r="AT138" s="226" t="s">
        <v>226</v>
      </c>
      <c r="AU138" s="226" t="s">
        <v>85</v>
      </c>
      <c r="AY138" s="19" t="s">
        <v>224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83</v>
      </c>
      <c r="BK138" s="227">
        <f>ROUND(I138*H138,2)</f>
        <v>0</v>
      </c>
      <c r="BL138" s="19" t="s">
        <v>230</v>
      </c>
      <c r="BM138" s="226" t="s">
        <v>290</v>
      </c>
    </row>
    <row r="139" s="2" customFormat="1">
      <c r="A139" s="40"/>
      <c r="B139" s="41"/>
      <c r="C139" s="42"/>
      <c r="D139" s="228" t="s">
        <v>232</v>
      </c>
      <c r="E139" s="42"/>
      <c r="F139" s="229" t="s">
        <v>291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232</v>
      </c>
      <c r="AU139" s="19" t="s">
        <v>85</v>
      </c>
    </row>
    <row r="140" s="2" customFormat="1">
      <c r="A140" s="40"/>
      <c r="B140" s="41"/>
      <c r="C140" s="42"/>
      <c r="D140" s="233" t="s">
        <v>234</v>
      </c>
      <c r="E140" s="42"/>
      <c r="F140" s="234" t="s">
        <v>292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234</v>
      </c>
      <c r="AU140" s="19" t="s">
        <v>85</v>
      </c>
    </row>
    <row r="141" s="14" customFormat="1">
      <c r="A141" s="14"/>
      <c r="B141" s="246"/>
      <c r="C141" s="247"/>
      <c r="D141" s="228" t="s">
        <v>236</v>
      </c>
      <c r="E141" s="248" t="s">
        <v>40</v>
      </c>
      <c r="F141" s="249" t="s">
        <v>293</v>
      </c>
      <c r="G141" s="247"/>
      <c r="H141" s="248" t="s">
        <v>40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236</v>
      </c>
      <c r="AU141" s="255" t="s">
        <v>85</v>
      </c>
      <c r="AV141" s="14" t="s">
        <v>83</v>
      </c>
      <c r="AW141" s="14" t="s">
        <v>38</v>
      </c>
      <c r="AX141" s="14" t="s">
        <v>77</v>
      </c>
      <c r="AY141" s="255" t="s">
        <v>224</v>
      </c>
    </row>
    <row r="142" s="13" customFormat="1">
      <c r="A142" s="13"/>
      <c r="B142" s="235"/>
      <c r="C142" s="236"/>
      <c r="D142" s="228" t="s">
        <v>236</v>
      </c>
      <c r="E142" s="237" t="s">
        <v>40</v>
      </c>
      <c r="F142" s="238" t="s">
        <v>294</v>
      </c>
      <c r="G142" s="236"/>
      <c r="H142" s="239">
        <v>8640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236</v>
      </c>
      <c r="AU142" s="245" t="s">
        <v>85</v>
      </c>
      <c r="AV142" s="13" t="s">
        <v>85</v>
      </c>
      <c r="AW142" s="13" t="s">
        <v>38</v>
      </c>
      <c r="AX142" s="13" t="s">
        <v>77</v>
      </c>
      <c r="AY142" s="245" t="s">
        <v>224</v>
      </c>
    </row>
    <row r="143" s="13" customFormat="1">
      <c r="A143" s="13"/>
      <c r="B143" s="235"/>
      <c r="C143" s="236"/>
      <c r="D143" s="228" t="s">
        <v>236</v>
      </c>
      <c r="E143" s="237" t="s">
        <v>40</v>
      </c>
      <c r="F143" s="238" t="s">
        <v>295</v>
      </c>
      <c r="G143" s="236"/>
      <c r="H143" s="239">
        <v>40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236</v>
      </c>
      <c r="AU143" s="245" t="s">
        <v>85</v>
      </c>
      <c r="AV143" s="13" t="s">
        <v>85</v>
      </c>
      <c r="AW143" s="13" t="s">
        <v>38</v>
      </c>
      <c r="AX143" s="13" t="s">
        <v>77</v>
      </c>
      <c r="AY143" s="245" t="s">
        <v>224</v>
      </c>
    </row>
    <row r="144" s="15" customFormat="1">
      <c r="A144" s="15"/>
      <c r="B144" s="256"/>
      <c r="C144" s="257"/>
      <c r="D144" s="228" t="s">
        <v>236</v>
      </c>
      <c r="E144" s="258" t="s">
        <v>40</v>
      </c>
      <c r="F144" s="259" t="s">
        <v>253</v>
      </c>
      <c r="G144" s="257"/>
      <c r="H144" s="260">
        <v>8680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236</v>
      </c>
      <c r="AU144" s="266" t="s">
        <v>85</v>
      </c>
      <c r="AV144" s="15" t="s">
        <v>230</v>
      </c>
      <c r="AW144" s="15" t="s">
        <v>38</v>
      </c>
      <c r="AX144" s="15" t="s">
        <v>83</v>
      </c>
      <c r="AY144" s="266" t="s">
        <v>224</v>
      </c>
    </row>
    <row r="145" s="2" customFormat="1" ht="16.5" customHeight="1">
      <c r="A145" s="40"/>
      <c r="B145" s="41"/>
      <c r="C145" s="215" t="s">
        <v>296</v>
      </c>
      <c r="D145" s="215" t="s">
        <v>226</v>
      </c>
      <c r="E145" s="216" t="s">
        <v>297</v>
      </c>
      <c r="F145" s="217" t="s">
        <v>298</v>
      </c>
      <c r="G145" s="218" t="s">
        <v>299</v>
      </c>
      <c r="H145" s="219">
        <v>360</v>
      </c>
      <c r="I145" s="220"/>
      <c r="J145" s="221">
        <f>ROUND(I145*H145,2)</f>
        <v>0</v>
      </c>
      <c r="K145" s="217" t="s">
        <v>229</v>
      </c>
      <c r="L145" s="46"/>
      <c r="M145" s="222" t="s">
        <v>40</v>
      </c>
      <c r="N145" s="223" t="s">
        <v>48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230</v>
      </c>
      <c r="AT145" s="226" t="s">
        <v>226</v>
      </c>
      <c r="AU145" s="226" t="s">
        <v>85</v>
      </c>
      <c r="AY145" s="19" t="s">
        <v>224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83</v>
      </c>
      <c r="BK145" s="227">
        <f>ROUND(I145*H145,2)</f>
        <v>0</v>
      </c>
      <c r="BL145" s="19" t="s">
        <v>230</v>
      </c>
      <c r="BM145" s="226" t="s">
        <v>300</v>
      </c>
    </row>
    <row r="146" s="2" customFormat="1">
      <c r="A146" s="40"/>
      <c r="B146" s="41"/>
      <c r="C146" s="42"/>
      <c r="D146" s="228" t="s">
        <v>232</v>
      </c>
      <c r="E146" s="42"/>
      <c r="F146" s="229" t="s">
        <v>301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232</v>
      </c>
      <c r="AU146" s="19" t="s">
        <v>85</v>
      </c>
    </row>
    <row r="147" s="2" customFormat="1">
      <c r="A147" s="40"/>
      <c r="B147" s="41"/>
      <c r="C147" s="42"/>
      <c r="D147" s="233" t="s">
        <v>234</v>
      </c>
      <c r="E147" s="42"/>
      <c r="F147" s="234" t="s">
        <v>302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234</v>
      </c>
      <c r="AU147" s="19" t="s">
        <v>85</v>
      </c>
    </row>
    <row r="148" s="13" customFormat="1">
      <c r="A148" s="13"/>
      <c r="B148" s="235"/>
      <c r="C148" s="236"/>
      <c r="D148" s="228" t="s">
        <v>236</v>
      </c>
      <c r="E148" s="237" t="s">
        <v>40</v>
      </c>
      <c r="F148" s="238" t="s">
        <v>303</v>
      </c>
      <c r="G148" s="236"/>
      <c r="H148" s="239">
        <v>360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236</v>
      </c>
      <c r="AU148" s="245" t="s">
        <v>85</v>
      </c>
      <c r="AV148" s="13" t="s">
        <v>85</v>
      </c>
      <c r="AW148" s="13" t="s">
        <v>38</v>
      </c>
      <c r="AX148" s="13" t="s">
        <v>83</v>
      </c>
      <c r="AY148" s="245" t="s">
        <v>224</v>
      </c>
    </row>
    <row r="149" s="2" customFormat="1" ht="16.5" customHeight="1">
      <c r="A149" s="40"/>
      <c r="B149" s="41"/>
      <c r="C149" s="268" t="s">
        <v>304</v>
      </c>
      <c r="D149" s="268" t="s">
        <v>305</v>
      </c>
      <c r="E149" s="269" t="s">
        <v>306</v>
      </c>
      <c r="F149" s="270" t="s">
        <v>307</v>
      </c>
      <c r="G149" s="271" t="s">
        <v>163</v>
      </c>
      <c r="H149" s="272">
        <v>155520</v>
      </c>
      <c r="I149" s="273"/>
      <c r="J149" s="274">
        <f>ROUND(I149*H149,2)</f>
        <v>0</v>
      </c>
      <c r="K149" s="270" t="s">
        <v>229</v>
      </c>
      <c r="L149" s="275"/>
      <c r="M149" s="276" t="s">
        <v>40</v>
      </c>
      <c r="N149" s="277" t="s">
        <v>48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279</v>
      </c>
      <c r="AT149" s="226" t="s">
        <v>305</v>
      </c>
      <c r="AU149" s="226" t="s">
        <v>85</v>
      </c>
      <c r="AY149" s="19" t="s">
        <v>224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83</v>
      </c>
      <c r="BK149" s="227">
        <f>ROUND(I149*H149,2)</f>
        <v>0</v>
      </c>
      <c r="BL149" s="19" t="s">
        <v>230</v>
      </c>
      <c r="BM149" s="226" t="s">
        <v>308</v>
      </c>
    </row>
    <row r="150" s="2" customFormat="1">
      <c r="A150" s="40"/>
      <c r="B150" s="41"/>
      <c r="C150" s="42"/>
      <c r="D150" s="228" t="s">
        <v>232</v>
      </c>
      <c r="E150" s="42"/>
      <c r="F150" s="229" t="s">
        <v>307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232</v>
      </c>
      <c r="AU150" s="19" t="s">
        <v>85</v>
      </c>
    </row>
    <row r="151" s="2" customFormat="1">
      <c r="A151" s="40"/>
      <c r="B151" s="41"/>
      <c r="C151" s="42"/>
      <c r="D151" s="233" t="s">
        <v>234</v>
      </c>
      <c r="E151" s="42"/>
      <c r="F151" s="234" t="s">
        <v>309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234</v>
      </c>
      <c r="AU151" s="19" t="s">
        <v>85</v>
      </c>
    </row>
    <row r="152" s="14" customFormat="1">
      <c r="A152" s="14"/>
      <c r="B152" s="246"/>
      <c r="C152" s="247"/>
      <c r="D152" s="228" t="s">
        <v>236</v>
      </c>
      <c r="E152" s="248" t="s">
        <v>40</v>
      </c>
      <c r="F152" s="249" t="s">
        <v>293</v>
      </c>
      <c r="G152" s="247"/>
      <c r="H152" s="248" t="s">
        <v>40</v>
      </c>
      <c r="I152" s="250"/>
      <c r="J152" s="247"/>
      <c r="K152" s="247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236</v>
      </c>
      <c r="AU152" s="255" t="s">
        <v>85</v>
      </c>
      <c r="AV152" s="14" t="s">
        <v>83</v>
      </c>
      <c r="AW152" s="14" t="s">
        <v>38</v>
      </c>
      <c r="AX152" s="14" t="s">
        <v>77</v>
      </c>
      <c r="AY152" s="255" t="s">
        <v>224</v>
      </c>
    </row>
    <row r="153" s="13" customFormat="1">
      <c r="A153" s="13"/>
      <c r="B153" s="235"/>
      <c r="C153" s="236"/>
      <c r="D153" s="228" t="s">
        <v>236</v>
      </c>
      <c r="E153" s="237" t="s">
        <v>40</v>
      </c>
      <c r="F153" s="238" t="s">
        <v>310</v>
      </c>
      <c r="G153" s="236"/>
      <c r="H153" s="239">
        <v>155520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236</v>
      </c>
      <c r="AU153" s="245" t="s">
        <v>85</v>
      </c>
      <c r="AV153" s="13" t="s">
        <v>85</v>
      </c>
      <c r="AW153" s="13" t="s">
        <v>38</v>
      </c>
      <c r="AX153" s="13" t="s">
        <v>83</v>
      </c>
      <c r="AY153" s="245" t="s">
        <v>224</v>
      </c>
    </row>
    <row r="154" s="2" customFormat="1" ht="16.5" customHeight="1">
      <c r="A154" s="40"/>
      <c r="B154" s="41"/>
      <c r="C154" s="215" t="s">
        <v>311</v>
      </c>
      <c r="D154" s="215" t="s">
        <v>226</v>
      </c>
      <c r="E154" s="216" t="s">
        <v>312</v>
      </c>
      <c r="F154" s="217" t="s">
        <v>313</v>
      </c>
      <c r="G154" s="218" t="s">
        <v>160</v>
      </c>
      <c r="H154" s="219">
        <v>3.2000000000000002</v>
      </c>
      <c r="I154" s="220"/>
      <c r="J154" s="221">
        <f>ROUND(I154*H154,2)</f>
        <v>0</v>
      </c>
      <c r="K154" s="217" t="s">
        <v>229</v>
      </c>
      <c r="L154" s="46"/>
      <c r="M154" s="222" t="s">
        <v>40</v>
      </c>
      <c r="N154" s="223" t="s">
        <v>48</v>
      </c>
      <c r="O154" s="86"/>
      <c r="P154" s="224">
        <f>O154*H154</f>
        <v>0</v>
      </c>
      <c r="Q154" s="224">
        <v>0.0086800000000000002</v>
      </c>
      <c r="R154" s="224">
        <f>Q154*H154</f>
        <v>0.027776000000000002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230</v>
      </c>
      <c r="AT154" s="226" t="s">
        <v>226</v>
      </c>
      <c r="AU154" s="226" t="s">
        <v>85</v>
      </c>
      <c r="AY154" s="19" t="s">
        <v>224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83</v>
      </c>
      <c r="BK154" s="227">
        <f>ROUND(I154*H154,2)</f>
        <v>0</v>
      </c>
      <c r="BL154" s="19" t="s">
        <v>230</v>
      </c>
      <c r="BM154" s="226" t="s">
        <v>314</v>
      </c>
    </row>
    <row r="155" s="2" customFormat="1">
      <c r="A155" s="40"/>
      <c r="B155" s="41"/>
      <c r="C155" s="42"/>
      <c r="D155" s="228" t="s">
        <v>232</v>
      </c>
      <c r="E155" s="42"/>
      <c r="F155" s="229" t="s">
        <v>315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232</v>
      </c>
      <c r="AU155" s="19" t="s">
        <v>85</v>
      </c>
    </row>
    <row r="156" s="2" customFormat="1">
      <c r="A156" s="40"/>
      <c r="B156" s="41"/>
      <c r="C156" s="42"/>
      <c r="D156" s="233" t="s">
        <v>234</v>
      </c>
      <c r="E156" s="42"/>
      <c r="F156" s="234" t="s">
        <v>316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234</v>
      </c>
      <c r="AU156" s="19" t="s">
        <v>85</v>
      </c>
    </row>
    <row r="157" s="13" customFormat="1">
      <c r="A157" s="13"/>
      <c r="B157" s="235"/>
      <c r="C157" s="236"/>
      <c r="D157" s="228" t="s">
        <v>236</v>
      </c>
      <c r="E157" s="237" t="s">
        <v>40</v>
      </c>
      <c r="F157" s="238" t="s">
        <v>317</v>
      </c>
      <c r="G157" s="236"/>
      <c r="H157" s="239">
        <v>3.2000000000000002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236</v>
      </c>
      <c r="AU157" s="245" t="s">
        <v>85</v>
      </c>
      <c r="AV157" s="13" t="s">
        <v>85</v>
      </c>
      <c r="AW157" s="13" t="s">
        <v>38</v>
      </c>
      <c r="AX157" s="13" t="s">
        <v>83</v>
      </c>
      <c r="AY157" s="245" t="s">
        <v>224</v>
      </c>
    </row>
    <row r="158" s="2" customFormat="1" ht="16.5" customHeight="1">
      <c r="A158" s="40"/>
      <c r="B158" s="41"/>
      <c r="C158" s="215" t="s">
        <v>318</v>
      </c>
      <c r="D158" s="215" t="s">
        <v>226</v>
      </c>
      <c r="E158" s="216" t="s">
        <v>319</v>
      </c>
      <c r="F158" s="217" t="s">
        <v>320</v>
      </c>
      <c r="G158" s="218" t="s">
        <v>160</v>
      </c>
      <c r="H158" s="219">
        <v>3.2000000000000002</v>
      </c>
      <c r="I158" s="220"/>
      <c r="J158" s="221">
        <f>ROUND(I158*H158,2)</f>
        <v>0</v>
      </c>
      <c r="K158" s="217" t="s">
        <v>229</v>
      </c>
      <c r="L158" s="46"/>
      <c r="M158" s="222" t="s">
        <v>40</v>
      </c>
      <c r="N158" s="223" t="s">
        <v>48</v>
      </c>
      <c r="O158" s="86"/>
      <c r="P158" s="224">
        <f>O158*H158</f>
        <v>0</v>
      </c>
      <c r="Q158" s="224">
        <v>0.01269</v>
      </c>
      <c r="R158" s="224">
        <f>Q158*H158</f>
        <v>0.040608000000000005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230</v>
      </c>
      <c r="AT158" s="226" t="s">
        <v>226</v>
      </c>
      <c r="AU158" s="226" t="s">
        <v>85</v>
      </c>
      <c r="AY158" s="19" t="s">
        <v>224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83</v>
      </c>
      <c r="BK158" s="227">
        <f>ROUND(I158*H158,2)</f>
        <v>0</v>
      </c>
      <c r="BL158" s="19" t="s">
        <v>230</v>
      </c>
      <c r="BM158" s="226" t="s">
        <v>321</v>
      </c>
    </row>
    <row r="159" s="2" customFormat="1">
      <c r="A159" s="40"/>
      <c r="B159" s="41"/>
      <c r="C159" s="42"/>
      <c r="D159" s="228" t="s">
        <v>232</v>
      </c>
      <c r="E159" s="42"/>
      <c r="F159" s="229" t="s">
        <v>322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232</v>
      </c>
      <c r="AU159" s="19" t="s">
        <v>85</v>
      </c>
    </row>
    <row r="160" s="2" customFormat="1">
      <c r="A160" s="40"/>
      <c r="B160" s="41"/>
      <c r="C160" s="42"/>
      <c r="D160" s="233" t="s">
        <v>234</v>
      </c>
      <c r="E160" s="42"/>
      <c r="F160" s="234" t="s">
        <v>323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234</v>
      </c>
      <c r="AU160" s="19" t="s">
        <v>85</v>
      </c>
    </row>
    <row r="161" s="13" customFormat="1">
      <c r="A161" s="13"/>
      <c r="B161" s="235"/>
      <c r="C161" s="236"/>
      <c r="D161" s="228" t="s">
        <v>236</v>
      </c>
      <c r="E161" s="237" t="s">
        <v>40</v>
      </c>
      <c r="F161" s="238" t="s">
        <v>324</v>
      </c>
      <c r="G161" s="236"/>
      <c r="H161" s="239">
        <v>3.2000000000000002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236</v>
      </c>
      <c r="AU161" s="245" t="s">
        <v>85</v>
      </c>
      <c r="AV161" s="13" t="s">
        <v>85</v>
      </c>
      <c r="AW161" s="13" t="s">
        <v>38</v>
      </c>
      <c r="AX161" s="13" t="s">
        <v>83</v>
      </c>
      <c r="AY161" s="245" t="s">
        <v>224</v>
      </c>
    </row>
    <row r="162" s="2" customFormat="1" ht="16.5" customHeight="1">
      <c r="A162" s="40"/>
      <c r="B162" s="41"/>
      <c r="C162" s="215" t="s">
        <v>325</v>
      </c>
      <c r="D162" s="215" t="s">
        <v>226</v>
      </c>
      <c r="E162" s="216" t="s">
        <v>326</v>
      </c>
      <c r="F162" s="217" t="s">
        <v>327</v>
      </c>
      <c r="G162" s="218" t="s">
        <v>160</v>
      </c>
      <c r="H162" s="219">
        <v>21</v>
      </c>
      <c r="I162" s="220"/>
      <c r="J162" s="221">
        <f>ROUND(I162*H162,2)</f>
        <v>0</v>
      </c>
      <c r="K162" s="217" t="s">
        <v>229</v>
      </c>
      <c r="L162" s="46"/>
      <c r="M162" s="222" t="s">
        <v>40</v>
      </c>
      <c r="N162" s="223" t="s">
        <v>48</v>
      </c>
      <c r="O162" s="86"/>
      <c r="P162" s="224">
        <f>O162*H162</f>
        <v>0</v>
      </c>
      <c r="Q162" s="224">
        <v>0.01269</v>
      </c>
      <c r="R162" s="224">
        <f>Q162*H162</f>
        <v>0.26649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230</v>
      </c>
      <c r="AT162" s="226" t="s">
        <v>226</v>
      </c>
      <c r="AU162" s="226" t="s">
        <v>85</v>
      </c>
      <c r="AY162" s="19" t="s">
        <v>224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83</v>
      </c>
      <c r="BK162" s="227">
        <f>ROUND(I162*H162,2)</f>
        <v>0</v>
      </c>
      <c r="BL162" s="19" t="s">
        <v>230</v>
      </c>
      <c r="BM162" s="226" t="s">
        <v>328</v>
      </c>
    </row>
    <row r="163" s="2" customFormat="1">
      <c r="A163" s="40"/>
      <c r="B163" s="41"/>
      <c r="C163" s="42"/>
      <c r="D163" s="228" t="s">
        <v>232</v>
      </c>
      <c r="E163" s="42"/>
      <c r="F163" s="229" t="s">
        <v>329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232</v>
      </c>
      <c r="AU163" s="19" t="s">
        <v>85</v>
      </c>
    </row>
    <row r="164" s="2" customFormat="1">
      <c r="A164" s="40"/>
      <c r="B164" s="41"/>
      <c r="C164" s="42"/>
      <c r="D164" s="233" t="s">
        <v>234</v>
      </c>
      <c r="E164" s="42"/>
      <c r="F164" s="234" t="s">
        <v>330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234</v>
      </c>
      <c r="AU164" s="19" t="s">
        <v>85</v>
      </c>
    </row>
    <row r="165" s="13" customFormat="1">
      <c r="A165" s="13"/>
      <c r="B165" s="235"/>
      <c r="C165" s="236"/>
      <c r="D165" s="228" t="s">
        <v>236</v>
      </c>
      <c r="E165" s="237" t="s">
        <v>40</v>
      </c>
      <c r="F165" s="238" t="s">
        <v>331</v>
      </c>
      <c r="G165" s="236"/>
      <c r="H165" s="239">
        <v>21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236</v>
      </c>
      <c r="AU165" s="245" t="s">
        <v>85</v>
      </c>
      <c r="AV165" s="13" t="s">
        <v>85</v>
      </c>
      <c r="AW165" s="13" t="s">
        <v>38</v>
      </c>
      <c r="AX165" s="13" t="s">
        <v>83</v>
      </c>
      <c r="AY165" s="245" t="s">
        <v>224</v>
      </c>
    </row>
    <row r="166" s="2" customFormat="1" ht="16.5" customHeight="1">
      <c r="A166" s="40"/>
      <c r="B166" s="41"/>
      <c r="C166" s="215" t="s">
        <v>8</v>
      </c>
      <c r="D166" s="215" t="s">
        <v>226</v>
      </c>
      <c r="E166" s="216" t="s">
        <v>332</v>
      </c>
      <c r="F166" s="217" t="s">
        <v>333</v>
      </c>
      <c r="G166" s="218" t="s">
        <v>160</v>
      </c>
      <c r="H166" s="219">
        <v>23.100000000000001</v>
      </c>
      <c r="I166" s="220"/>
      <c r="J166" s="221">
        <f>ROUND(I166*H166,2)</f>
        <v>0</v>
      </c>
      <c r="K166" s="217" t="s">
        <v>229</v>
      </c>
      <c r="L166" s="46"/>
      <c r="M166" s="222" t="s">
        <v>40</v>
      </c>
      <c r="N166" s="223" t="s">
        <v>48</v>
      </c>
      <c r="O166" s="86"/>
      <c r="P166" s="224">
        <f>O166*H166</f>
        <v>0</v>
      </c>
      <c r="Q166" s="224">
        <v>0.036900000000000002</v>
      </c>
      <c r="R166" s="224">
        <f>Q166*H166</f>
        <v>0.85239000000000009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230</v>
      </c>
      <c r="AT166" s="226" t="s">
        <v>226</v>
      </c>
      <c r="AU166" s="226" t="s">
        <v>85</v>
      </c>
      <c r="AY166" s="19" t="s">
        <v>224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83</v>
      </c>
      <c r="BK166" s="227">
        <f>ROUND(I166*H166,2)</f>
        <v>0</v>
      </c>
      <c r="BL166" s="19" t="s">
        <v>230</v>
      </c>
      <c r="BM166" s="226" t="s">
        <v>334</v>
      </c>
    </row>
    <row r="167" s="2" customFormat="1">
      <c r="A167" s="40"/>
      <c r="B167" s="41"/>
      <c r="C167" s="42"/>
      <c r="D167" s="228" t="s">
        <v>232</v>
      </c>
      <c r="E167" s="42"/>
      <c r="F167" s="229" t="s">
        <v>335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232</v>
      </c>
      <c r="AU167" s="19" t="s">
        <v>85</v>
      </c>
    </row>
    <row r="168" s="2" customFormat="1">
      <c r="A168" s="40"/>
      <c r="B168" s="41"/>
      <c r="C168" s="42"/>
      <c r="D168" s="233" t="s">
        <v>234</v>
      </c>
      <c r="E168" s="42"/>
      <c r="F168" s="234" t="s">
        <v>336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234</v>
      </c>
      <c r="AU168" s="19" t="s">
        <v>85</v>
      </c>
    </row>
    <row r="169" s="13" customFormat="1">
      <c r="A169" s="13"/>
      <c r="B169" s="235"/>
      <c r="C169" s="236"/>
      <c r="D169" s="228" t="s">
        <v>236</v>
      </c>
      <c r="E169" s="237" t="s">
        <v>40</v>
      </c>
      <c r="F169" s="238" t="s">
        <v>337</v>
      </c>
      <c r="G169" s="236"/>
      <c r="H169" s="239">
        <v>4.7000000000000002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236</v>
      </c>
      <c r="AU169" s="245" t="s">
        <v>85</v>
      </c>
      <c r="AV169" s="13" t="s">
        <v>85</v>
      </c>
      <c r="AW169" s="13" t="s">
        <v>38</v>
      </c>
      <c r="AX169" s="13" t="s">
        <v>77</v>
      </c>
      <c r="AY169" s="245" t="s">
        <v>224</v>
      </c>
    </row>
    <row r="170" s="13" customFormat="1">
      <c r="A170" s="13"/>
      <c r="B170" s="235"/>
      <c r="C170" s="236"/>
      <c r="D170" s="228" t="s">
        <v>236</v>
      </c>
      <c r="E170" s="237" t="s">
        <v>40</v>
      </c>
      <c r="F170" s="238" t="s">
        <v>338</v>
      </c>
      <c r="G170" s="236"/>
      <c r="H170" s="239">
        <v>3.7999999999999998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236</v>
      </c>
      <c r="AU170" s="245" t="s">
        <v>85</v>
      </c>
      <c r="AV170" s="13" t="s">
        <v>85</v>
      </c>
      <c r="AW170" s="13" t="s">
        <v>38</v>
      </c>
      <c r="AX170" s="13" t="s">
        <v>77</v>
      </c>
      <c r="AY170" s="245" t="s">
        <v>224</v>
      </c>
    </row>
    <row r="171" s="13" customFormat="1">
      <c r="A171" s="13"/>
      <c r="B171" s="235"/>
      <c r="C171" s="236"/>
      <c r="D171" s="228" t="s">
        <v>236</v>
      </c>
      <c r="E171" s="237" t="s">
        <v>40</v>
      </c>
      <c r="F171" s="238" t="s">
        <v>339</v>
      </c>
      <c r="G171" s="236"/>
      <c r="H171" s="239">
        <v>14.6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236</v>
      </c>
      <c r="AU171" s="245" t="s">
        <v>85</v>
      </c>
      <c r="AV171" s="13" t="s">
        <v>85</v>
      </c>
      <c r="AW171" s="13" t="s">
        <v>38</v>
      </c>
      <c r="AX171" s="13" t="s">
        <v>77</v>
      </c>
      <c r="AY171" s="245" t="s">
        <v>224</v>
      </c>
    </row>
    <row r="172" s="15" customFormat="1">
      <c r="A172" s="15"/>
      <c r="B172" s="256"/>
      <c r="C172" s="257"/>
      <c r="D172" s="228" t="s">
        <v>236</v>
      </c>
      <c r="E172" s="258" t="s">
        <v>40</v>
      </c>
      <c r="F172" s="259" t="s">
        <v>253</v>
      </c>
      <c r="G172" s="257"/>
      <c r="H172" s="260">
        <v>23.100000000000001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236</v>
      </c>
      <c r="AU172" s="266" t="s">
        <v>85</v>
      </c>
      <c r="AV172" s="15" t="s">
        <v>230</v>
      </c>
      <c r="AW172" s="15" t="s">
        <v>38</v>
      </c>
      <c r="AX172" s="15" t="s">
        <v>83</v>
      </c>
      <c r="AY172" s="266" t="s">
        <v>224</v>
      </c>
    </row>
    <row r="173" s="2" customFormat="1" ht="21.75" customHeight="1">
      <c r="A173" s="40"/>
      <c r="B173" s="41"/>
      <c r="C173" s="215" t="s">
        <v>340</v>
      </c>
      <c r="D173" s="215" t="s">
        <v>226</v>
      </c>
      <c r="E173" s="216" t="s">
        <v>341</v>
      </c>
      <c r="F173" s="217" t="s">
        <v>342</v>
      </c>
      <c r="G173" s="218" t="s">
        <v>163</v>
      </c>
      <c r="H173" s="219">
        <v>55.622</v>
      </c>
      <c r="I173" s="220"/>
      <c r="J173" s="221">
        <f>ROUND(I173*H173,2)</f>
        <v>0</v>
      </c>
      <c r="K173" s="217" t="s">
        <v>229</v>
      </c>
      <c r="L173" s="46"/>
      <c r="M173" s="222" t="s">
        <v>40</v>
      </c>
      <c r="N173" s="223" t="s">
        <v>48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230</v>
      </c>
      <c r="AT173" s="226" t="s">
        <v>226</v>
      </c>
      <c r="AU173" s="226" t="s">
        <v>85</v>
      </c>
      <c r="AY173" s="19" t="s">
        <v>224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83</v>
      </c>
      <c r="BK173" s="227">
        <f>ROUND(I173*H173,2)</f>
        <v>0</v>
      </c>
      <c r="BL173" s="19" t="s">
        <v>230</v>
      </c>
      <c r="BM173" s="226" t="s">
        <v>343</v>
      </c>
    </row>
    <row r="174" s="2" customFormat="1">
      <c r="A174" s="40"/>
      <c r="B174" s="41"/>
      <c r="C174" s="42"/>
      <c r="D174" s="228" t="s">
        <v>232</v>
      </c>
      <c r="E174" s="42"/>
      <c r="F174" s="229" t="s">
        <v>344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232</v>
      </c>
      <c r="AU174" s="19" t="s">
        <v>85</v>
      </c>
    </row>
    <row r="175" s="2" customFormat="1">
      <c r="A175" s="40"/>
      <c r="B175" s="41"/>
      <c r="C175" s="42"/>
      <c r="D175" s="233" t="s">
        <v>234</v>
      </c>
      <c r="E175" s="42"/>
      <c r="F175" s="234" t="s">
        <v>345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234</v>
      </c>
      <c r="AU175" s="19" t="s">
        <v>85</v>
      </c>
    </row>
    <row r="176" s="13" customFormat="1">
      <c r="A176" s="13"/>
      <c r="B176" s="235"/>
      <c r="C176" s="236"/>
      <c r="D176" s="228" t="s">
        <v>236</v>
      </c>
      <c r="E176" s="237" t="s">
        <v>40</v>
      </c>
      <c r="F176" s="238" t="s">
        <v>346</v>
      </c>
      <c r="G176" s="236"/>
      <c r="H176" s="239">
        <v>8.5700000000000003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236</v>
      </c>
      <c r="AU176" s="245" t="s">
        <v>85</v>
      </c>
      <c r="AV176" s="13" t="s">
        <v>85</v>
      </c>
      <c r="AW176" s="13" t="s">
        <v>38</v>
      </c>
      <c r="AX176" s="13" t="s">
        <v>77</v>
      </c>
      <c r="AY176" s="245" t="s">
        <v>224</v>
      </c>
    </row>
    <row r="177" s="13" customFormat="1">
      <c r="A177" s="13"/>
      <c r="B177" s="235"/>
      <c r="C177" s="236"/>
      <c r="D177" s="228" t="s">
        <v>236</v>
      </c>
      <c r="E177" s="237" t="s">
        <v>180</v>
      </c>
      <c r="F177" s="238" t="s">
        <v>347</v>
      </c>
      <c r="G177" s="236"/>
      <c r="H177" s="239">
        <v>92.703999999999994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236</v>
      </c>
      <c r="AU177" s="245" t="s">
        <v>85</v>
      </c>
      <c r="AV177" s="13" t="s">
        <v>85</v>
      </c>
      <c r="AW177" s="13" t="s">
        <v>38</v>
      </c>
      <c r="AX177" s="13" t="s">
        <v>77</v>
      </c>
      <c r="AY177" s="245" t="s">
        <v>224</v>
      </c>
    </row>
    <row r="178" s="13" customFormat="1">
      <c r="A178" s="13"/>
      <c r="B178" s="235"/>
      <c r="C178" s="236"/>
      <c r="D178" s="228" t="s">
        <v>236</v>
      </c>
      <c r="E178" s="237" t="s">
        <v>40</v>
      </c>
      <c r="F178" s="238" t="s">
        <v>348</v>
      </c>
      <c r="G178" s="236"/>
      <c r="H178" s="239">
        <v>55.622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236</v>
      </c>
      <c r="AU178" s="245" t="s">
        <v>85</v>
      </c>
      <c r="AV178" s="13" t="s">
        <v>85</v>
      </c>
      <c r="AW178" s="13" t="s">
        <v>38</v>
      </c>
      <c r="AX178" s="13" t="s">
        <v>83</v>
      </c>
      <c r="AY178" s="245" t="s">
        <v>224</v>
      </c>
    </row>
    <row r="179" s="2" customFormat="1" ht="21.75" customHeight="1">
      <c r="A179" s="40"/>
      <c r="B179" s="41"/>
      <c r="C179" s="215" t="s">
        <v>349</v>
      </c>
      <c r="D179" s="215" t="s">
        <v>226</v>
      </c>
      <c r="E179" s="216" t="s">
        <v>350</v>
      </c>
      <c r="F179" s="217" t="s">
        <v>351</v>
      </c>
      <c r="G179" s="218" t="s">
        <v>163</v>
      </c>
      <c r="H179" s="219">
        <v>32.445999999999998</v>
      </c>
      <c r="I179" s="220"/>
      <c r="J179" s="221">
        <f>ROUND(I179*H179,2)</f>
        <v>0</v>
      </c>
      <c r="K179" s="217" t="s">
        <v>229</v>
      </c>
      <c r="L179" s="46"/>
      <c r="M179" s="222" t="s">
        <v>40</v>
      </c>
      <c r="N179" s="223" t="s">
        <v>48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230</v>
      </c>
      <c r="AT179" s="226" t="s">
        <v>226</v>
      </c>
      <c r="AU179" s="226" t="s">
        <v>85</v>
      </c>
      <c r="AY179" s="19" t="s">
        <v>224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83</v>
      </c>
      <c r="BK179" s="227">
        <f>ROUND(I179*H179,2)</f>
        <v>0</v>
      </c>
      <c r="BL179" s="19" t="s">
        <v>230</v>
      </c>
      <c r="BM179" s="226" t="s">
        <v>352</v>
      </c>
    </row>
    <row r="180" s="2" customFormat="1">
      <c r="A180" s="40"/>
      <c r="B180" s="41"/>
      <c r="C180" s="42"/>
      <c r="D180" s="228" t="s">
        <v>232</v>
      </c>
      <c r="E180" s="42"/>
      <c r="F180" s="229" t="s">
        <v>353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232</v>
      </c>
      <c r="AU180" s="19" t="s">
        <v>85</v>
      </c>
    </row>
    <row r="181" s="2" customFormat="1">
      <c r="A181" s="40"/>
      <c r="B181" s="41"/>
      <c r="C181" s="42"/>
      <c r="D181" s="233" t="s">
        <v>234</v>
      </c>
      <c r="E181" s="42"/>
      <c r="F181" s="234" t="s">
        <v>354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234</v>
      </c>
      <c r="AU181" s="19" t="s">
        <v>85</v>
      </c>
    </row>
    <row r="182" s="13" customFormat="1">
      <c r="A182" s="13"/>
      <c r="B182" s="235"/>
      <c r="C182" s="236"/>
      <c r="D182" s="228" t="s">
        <v>236</v>
      </c>
      <c r="E182" s="237" t="s">
        <v>40</v>
      </c>
      <c r="F182" s="238" t="s">
        <v>355</v>
      </c>
      <c r="G182" s="236"/>
      <c r="H182" s="239">
        <v>32.445999999999998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236</v>
      </c>
      <c r="AU182" s="245" t="s">
        <v>85</v>
      </c>
      <c r="AV182" s="13" t="s">
        <v>85</v>
      </c>
      <c r="AW182" s="13" t="s">
        <v>38</v>
      </c>
      <c r="AX182" s="13" t="s">
        <v>83</v>
      </c>
      <c r="AY182" s="245" t="s">
        <v>224</v>
      </c>
    </row>
    <row r="183" s="2" customFormat="1" ht="21.75" customHeight="1">
      <c r="A183" s="40"/>
      <c r="B183" s="41"/>
      <c r="C183" s="215" t="s">
        <v>356</v>
      </c>
      <c r="D183" s="215" t="s">
        <v>226</v>
      </c>
      <c r="E183" s="216" t="s">
        <v>357</v>
      </c>
      <c r="F183" s="217" t="s">
        <v>358</v>
      </c>
      <c r="G183" s="218" t="s">
        <v>163</v>
      </c>
      <c r="H183" s="219">
        <v>4.6349999999999998</v>
      </c>
      <c r="I183" s="220"/>
      <c r="J183" s="221">
        <f>ROUND(I183*H183,2)</f>
        <v>0</v>
      </c>
      <c r="K183" s="217" t="s">
        <v>229</v>
      </c>
      <c r="L183" s="46"/>
      <c r="M183" s="222" t="s">
        <v>40</v>
      </c>
      <c r="N183" s="223" t="s">
        <v>48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230</v>
      </c>
      <c r="AT183" s="226" t="s">
        <v>226</v>
      </c>
      <c r="AU183" s="226" t="s">
        <v>85</v>
      </c>
      <c r="AY183" s="19" t="s">
        <v>224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83</v>
      </c>
      <c r="BK183" s="227">
        <f>ROUND(I183*H183,2)</f>
        <v>0</v>
      </c>
      <c r="BL183" s="19" t="s">
        <v>230</v>
      </c>
      <c r="BM183" s="226" t="s">
        <v>359</v>
      </c>
    </row>
    <row r="184" s="2" customFormat="1">
      <c r="A184" s="40"/>
      <c r="B184" s="41"/>
      <c r="C184" s="42"/>
      <c r="D184" s="228" t="s">
        <v>232</v>
      </c>
      <c r="E184" s="42"/>
      <c r="F184" s="229" t="s">
        <v>360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232</v>
      </c>
      <c r="AU184" s="19" t="s">
        <v>85</v>
      </c>
    </row>
    <row r="185" s="2" customFormat="1">
      <c r="A185" s="40"/>
      <c r="B185" s="41"/>
      <c r="C185" s="42"/>
      <c r="D185" s="233" t="s">
        <v>234</v>
      </c>
      <c r="E185" s="42"/>
      <c r="F185" s="234" t="s">
        <v>361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234</v>
      </c>
      <c r="AU185" s="19" t="s">
        <v>85</v>
      </c>
    </row>
    <row r="186" s="13" customFormat="1">
      <c r="A186" s="13"/>
      <c r="B186" s="235"/>
      <c r="C186" s="236"/>
      <c r="D186" s="228" t="s">
        <v>236</v>
      </c>
      <c r="E186" s="237" t="s">
        <v>40</v>
      </c>
      <c r="F186" s="238" t="s">
        <v>362</v>
      </c>
      <c r="G186" s="236"/>
      <c r="H186" s="239">
        <v>4.6349999999999998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236</v>
      </c>
      <c r="AU186" s="245" t="s">
        <v>85</v>
      </c>
      <c r="AV186" s="13" t="s">
        <v>85</v>
      </c>
      <c r="AW186" s="13" t="s">
        <v>38</v>
      </c>
      <c r="AX186" s="13" t="s">
        <v>83</v>
      </c>
      <c r="AY186" s="245" t="s">
        <v>224</v>
      </c>
    </row>
    <row r="187" s="2" customFormat="1" ht="16.5" customHeight="1">
      <c r="A187" s="40"/>
      <c r="B187" s="41"/>
      <c r="C187" s="215" t="s">
        <v>153</v>
      </c>
      <c r="D187" s="215" t="s">
        <v>226</v>
      </c>
      <c r="E187" s="216" t="s">
        <v>363</v>
      </c>
      <c r="F187" s="217" t="s">
        <v>364</v>
      </c>
      <c r="G187" s="218" t="s">
        <v>163</v>
      </c>
      <c r="H187" s="219">
        <v>52.799999999999997</v>
      </c>
      <c r="I187" s="220"/>
      <c r="J187" s="221">
        <f>ROUND(I187*H187,2)</f>
        <v>0</v>
      </c>
      <c r="K187" s="217" t="s">
        <v>229</v>
      </c>
      <c r="L187" s="46"/>
      <c r="M187" s="222" t="s">
        <v>40</v>
      </c>
      <c r="N187" s="223" t="s">
        <v>48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230</v>
      </c>
      <c r="AT187" s="226" t="s">
        <v>226</v>
      </c>
      <c r="AU187" s="226" t="s">
        <v>85</v>
      </c>
      <c r="AY187" s="19" t="s">
        <v>224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83</v>
      </c>
      <c r="BK187" s="227">
        <f>ROUND(I187*H187,2)</f>
        <v>0</v>
      </c>
      <c r="BL187" s="19" t="s">
        <v>230</v>
      </c>
      <c r="BM187" s="226" t="s">
        <v>365</v>
      </c>
    </row>
    <row r="188" s="2" customFormat="1">
      <c r="A188" s="40"/>
      <c r="B188" s="41"/>
      <c r="C188" s="42"/>
      <c r="D188" s="228" t="s">
        <v>232</v>
      </c>
      <c r="E188" s="42"/>
      <c r="F188" s="229" t="s">
        <v>366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232</v>
      </c>
      <c r="AU188" s="19" t="s">
        <v>85</v>
      </c>
    </row>
    <row r="189" s="2" customFormat="1">
      <c r="A189" s="40"/>
      <c r="B189" s="41"/>
      <c r="C189" s="42"/>
      <c r="D189" s="233" t="s">
        <v>234</v>
      </c>
      <c r="E189" s="42"/>
      <c r="F189" s="234" t="s">
        <v>367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234</v>
      </c>
      <c r="AU189" s="19" t="s">
        <v>85</v>
      </c>
    </row>
    <row r="190" s="14" customFormat="1">
      <c r="A190" s="14"/>
      <c r="B190" s="246"/>
      <c r="C190" s="247"/>
      <c r="D190" s="228" t="s">
        <v>236</v>
      </c>
      <c r="E190" s="248" t="s">
        <v>40</v>
      </c>
      <c r="F190" s="249" t="s">
        <v>368</v>
      </c>
      <c r="G190" s="247"/>
      <c r="H190" s="248" t="s">
        <v>40</v>
      </c>
      <c r="I190" s="250"/>
      <c r="J190" s="247"/>
      <c r="K190" s="247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236</v>
      </c>
      <c r="AU190" s="255" t="s">
        <v>85</v>
      </c>
      <c r="AV190" s="14" t="s">
        <v>83</v>
      </c>
      <c r="AW190" s="14" t="s">
        <v>38</v>
      </c>
      <c r="AX190" s="14" t="s">
        <v>77</v>
      </c>
      <c r="AY190" s="255" t="s">
        <v>224</v>
      </c>
    </row>
    <row r="191" s="13" customFormat="1">
      <c r="A191" s="13"/>
      <c r="B191" s="235"/>
      <c r="C191" s="236"/>
      <c r="D191" s="228" t="s">
        <v>236</v>
      </c>
      <c r="E191" s="237" t="s">
        <v>40</v>
      </c>
      <c r="F191" s="238" t="s">
        <v>369</v>
      </c>
      <c r="G191" s="236"/>
      <c r="H191" s="239">
        <v>48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236</v>
      </c>
      <c r="AU191" s="245" t="s">
        <v>85</v>
      </c>
      <c r="AV191" s="13" t="s">
        <v>85</v>
      </c>
      <c r="AW191" s="13" t="s">
        <v>38</v>
      </c>
      <c r="AX191" s="13" t="s">
        <v>77</v>
      </c>
      <c r="AY191" s="245" t="s">
        <v>224</v>
      </c>
    </row>
    <row r="192" s="13" customFormat="1">
      <c r="A192" s="13"/>
      <c r="B192" s="235"/>
      <c r="C192" s="236"/>
      <c r="D192" s="228" t="s">
        <v>236</v>
      </c>
      <c r="E192" s="237" t="s">
        <v>40</v>
      </c>
      <c r="F192" s="238" t="s">
        <v>370</v>
      </c>
      <c r="G192" s="236"/>
      <c r="H192" s="239">
        <v>16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236</v>
      </c>
      <c r="AU192" s="245" t="s">
        <v>85</v>
      </c>
      <c r="AV192" s="13" t="s">
        <v>85</v>
      </c>
      <c r="AW192" s="13" t="s">
        <v>38</v>
      </c>
      <c r="AX192" s="13" t="s">
        <v>77</v>
      </c>
      <c r="AY192" s="245" t="s">
        <v>224</v>
      </c>
    </row>
    <row r="193" s="13" customFormat="1">
      <c r="A193" s="13"/>
      <c r="B193" s="235"/>
      <c r="C193" s="236"/>
      <c r="D193" s="228" t="s">
        <v>236</v>
      </c>
      <c r="E193" s="237" t="s">
        <v>40</v>
      </c>
      <c r="F193" s="238" t="s">
        <v>371</v>
      </c>
      <c r="G193" s="236"/>
      <c r="H193" s="239">
        <v>24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236</v>
      </c>
      <c r="AU193" s="245" t="s">
        <v>85</v>
      </c>
      <c r="AV193" s="13" t="s">
        <v>85</v>
      </c>
      <c r="AW193" s="13" t="s">
        <v>38</v>
      </c>
      <c r="AX193" s="13" t="s">
        <v>77</v>
      </c>
      <c r="AY193" s="245" t="s">
        <v>224</v>
      </c>
    </row>
    <row r="194" s="15" customFormat="1">
      <c r="A194" s="15"/>
      <c r="B194" s="256"/>
      <c r="C194" s="257"/>
      <c r="D194" s="228" t="s">
        <v>236</v>
      </c>
      <c r="E194" s="258" t="s">
        <v>176</v>
      </c>
      <c r="F194" s="259" t="s">
        <v>253</v>
      </c>
      <c r="G194" s="257"/>
      <c r="H194" s="260">
        <v>88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236</v>
      </c>
      <c r="AU194" s="266" t="s">
        <v>85</v>
      </c>
      <c r="AV194" s="15" t="s">
        <v>230</v>
      </c>
      <c r="AW194" s="15" t="s">
        <v>38</v>
      </c>
      <c r="AX194" s="15" t="s">
        <v>77</v>
      </c>
      <c r="AY194" s="266" t="s">
        <v>224</v>
      </c>
    </row>
    <row r="195" s="13" customFormat="1">
      <c r="A195" s="13"/>
      <c r="B195" s="235"/>
      <c r="C195" s="236"/>
      <c r="D195" s="228" t="s">
        <v>236</v>
      </c>
      <c r="E195" s="237" t="s">
        <v>40</v>
      </c>
      <c r="F195" s="238" t="s">
        <v>372</v>
      </c>
      <c r="G195" s="236"/>
      <c r="H195" s="239">
        <v>52.799999999999997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236</v>
      </c>
      <c r="AU195" s="245" t="s">
        <v>85</v>
      </c>
      <c r="AV195" s="13" t="s">
        <v>85</v>
      </c>
      <c r="AW195" s="13" t="s">
        <v>38</v>
      </c>
      <c r="AX195" s="13" t="s">
        <v>83</v>
      </c>
      <c r="AY195" s="245" t="s">
        <v>224</v>
      </c>
    </row>
    <row r="196" s="2" customFormat="1" ht="16.5" customHeight="1">
      <c r="A196" s="40"/>
      <c r="B196" s="41"/>
      <c r="C196" s="215" t="s">
        <v>373</v>
      </c>
      <c r="D196" s="215" t="s">
        <v>226</v>
      </c>
      <c r="E196" s="216" t="s">
        <v>374</v>
      </c>
      <c r="F196" s="217" t="s">
        <v>375</v>
      </c>
      <c r="G196" s="218" t="s">
        <v>163</v>
      </c>
      <c r="H196" s="219">
        <v>47.365000000000002</v>
      </c>
      <c r="I196" s="220"/>
      <c r="J196" s="221">
        <f>ROUND(I196*H196,2)</f>
        <v>0</v>
      </c>
      <c r="K196" s="217" t="s">
        <v>229</v>
      </c>
      <c r="L196" s="46"/>
      <c r="M196" s="222" t="s">
        <v>40</v>
      </c>
      <c r="N196" s="223" t="s">
        <v>48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230</v>
      </c>
      <c r="AT196" s="226" t="s">
        <v>226</v>
      </c>
      <c r="AU196" s="226" t="s">
        <v>85</v>
      </c>
      <c r="AY196" s="19" t="s">
        <v>224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83</v>
      </c>
      <c r="BK196" s="227">
        <f>ROUND(I196*H196,2)</f>
        <v>0</v>
      </c>
      <c r="BL196" s="19" t="s">
        <v>230</v>
      </c>
      <c r="BM196" s="226" t="s">
        <v>376</v>
      </c>
    </row>
    <row r="197" s="2" customFormat="1">
      <c r="A197" s="40"/>
      <c r="B197" s="41"/>
      <c r="C197" s="42"/>
      <c r="D197" s="228" t="s">
        <v>232</v>
      </c>
      <c r="E197" s="42"/>
      <c r="F197" s="229" t="s">
        <v>377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232</v>
      </c>
      <c r="AU197" s="19" t="s">
        <v>85</v>
      </c>
    </row>
    <row r="198" s="2" customFormat="1">
      <c r="A198" s="40"/>
      <c r="B198" s="41"/>
      <c r="C198" s="42"/>
      <c r="D198" s="233" t="s">
        <v>234</v>
      </c>
      <c r="E198" s="42"/>
      <c r="F198" s="234" t="s">
        <v>378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234</v>
      </c>
      <c r="AU198" s="19" t="s">
        <v>85</v>
      </c>
    </row>
    <row r="199" s="13" customFormat="1">
      <c r="A199" s="13"/>
      <c r="B199" s="235"/>
      <c r="C199" s="236"/>
      <c r="D199" s="228" t="s">
        <v>236</v>
      </c>
      <c r="E199" s="237" t="s">
        <v>40</v>
      </c>
      <c r="F199" s="238" t="s">
        <v>379</v>
      </c>
      <c r="G199" s="236"/>
      <c r="H199" s="239">
        <v>78.941000000000002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236</v>
      </c>
      <c r="AU199" s="245" t="s">
        <v>85</v>
      </c>
      <c r="AV199" s="13" t="s">
        <v>85</v>
      </c>
      <c r="AW199" s="13" t="s">
        <v>38</v>
      </c>
      <c r="AX199" s="13" t="s">
        <v>77</v>
      </c>
      <c r="AY199" s="245" t="s">
        <v>224</v>
      </c>
    </row>
    <row r="200" s="15" customFormat="1">
      <c r="A200" s="15"/>
      <c r="B200" s="256"/>
      <c r="C200" s="257"/>
      <c r="D200" s="228" t="s">
        <v>236</v>
      </c>
      <c r="E200" s="258" t="s">
        <v>172</v>
      </c>
      <c r="F200" s="259" t="s">
        <v>253</v>
      </c>
      <c r="G200" s="257"/>
      <c r="H200" s="260">
        <v>78.941000000000002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236</v>
      </c>
      <c r="AU200" s="266" t="s">
        <v>85</v>
      </c>
      <c r="AV200" s="15" t="s">
        <v>230</v>
      </c>
      <c r="AW200" s="15" t="s">
        <v>38</v>
      </c>
      <c r="AX200" s="15" t="s">
        <v>77</v>
      </c>
      <c r="AY200" s="266" t="s">
        <v>224</v>
      </c>
    </row>
    <row r="201" s="13" customFormat="1">
      <c r="A201" s="13"/>
      <c r="B201" s="235"/>
      <c r="C201" s="236"/>
      <c r="D201" s="228" t="s">
        <v>236</v>
      </c>
      <c r="E201" s="237" t="s">
        <v>40</v>
      </c>
      <c r="F201" s="238" t="s">
        <v>380</v>
      </c>
      <c r="G201" s="236"/>
      <c r="H201" s="239">
        <v>47.365000000000002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236</v>
      </c>
      <c r="AU201" s="245" t="s">
        <v>85</v>
      </c>
      <c r="AV201" s="13" t="s">
        <v>85</v>
      </c>
      <c r="AW201" s="13" t="s">
        <v>38</v>
      </c>
      <c r="AX201" s="13" t="s">
        <v>83</v>
      </c>
      <c r="AY201" s="245" t="s">
        <v>224</v>
      </c>
    </row>
    <row r="202" s="2" customFormat="1" ht="16.5" customHeight="1">
      <c r="A202" s="40"/>
      <c r="B202" s="41"/>
      <c r="C202" s="215" t="s">
        <v>7</v>
      </c>
      <c r="D202" s="215" t="s">
        <v>226</v>
      </c>
      <c r="E202" s="216" t="s">
        <v>381</v>
      </c>
      <c r="F202" s="217" t="s">
        <v>382</v>
      </c>
      <c r="G202" s="218" t="s">
        <v>163</v>
      </c>
      <c r="H202" s="219">
        <v>30.800000000000001</v>
      </c>
      <c r="I202" s="220"/>
      <c r="J202" s="221">
        <f>ROUND(I202*H202,2)</f>
        <v>0</v>
      </c>
      <c r="K202" s="217" t="s">
        <v>229</v>
      </c>
      <c r="L202" s="46"/>
      <c r="M202" s="222" t="s">
        <v>40</v>
      </c>
      <c r="N202" s="223" t="s">
        <v>48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230</v>
      </c>
      <c r="AT202" s="226" t="s">
        <v>226</v>
      </c>
      <c r="AU202" s="226" t="s">
        <v>85</v>
      </c>
      <c r="AY202" s="19" t="s">
        <v>224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83</v>
      </c>
      <c r="BK202" s="227">
        <f>ROUND(I202*H202,2)</f>
        <v>0</v>
      </c>
      <c r="BL202" s="19" t="s">
        <v>230</v>
      </c>
      <c r="BM202" s="226" t="s">
        <v>383</v>
      </c>
    </row>
    <row r="203" s="2" customFormat="1">
      <c r="A203" s="40"/>
      <c r="B203" s="41"/>
      <c r="C203" s="42"/>
      <c r="D203" s="228" t="s">
        <v>232</v>
      </c>
      <c r="E203" s="42"/>
      <c r="F203" s="229" t="s">
        <v>384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232</v>
      </c>
      <c r="AU203" s="19" t="s">
        <v>85</v>
      </c>
    </row>
    <row r="204" s="2" customFormat="1">
      <c r="A204" s="40"/>
      <c r="B204" s="41"/>
      <c r="C204" s="42"/>
      <c r="D204" s="233" t="s">
        <v>234</v>
      </c>
      <c r="E204" s="42"/>
      <c r="F204" s="234" t="s">
        <v>385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234</v>
      </c>
      <c r="AU204" s="19" t="s">
        <v>85</v>
      </c>
    </row>
    <row r="205" s="13" customFormat="1">
      <c r="A205" s="13"/>
      <c r="B205" s="235"/>
      <c r="C205" s="236"/>
      <c r="D205" s="228" t="s">
        <v>236</v>
      </c>
      <c r="E205" s="237" t="s">
        <v>40</v>
      </c>
      <c r="F205" s="238" t="s">
        <v>386</v>
      </c>
      <c r="G205" s="236"/>
      <c r="H205" s="239">
        <v>30.800000000000001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236</v>
      </c>
      <c r="AU205" s="245" t="s">
        <v>85</v>
      </c>
      <c r="AV205" s="13" t="s">
        <v>85</v>
      </c>
      <c r="AW205" s="13" t="s">
        <v>38</v>
      </c>
      <c r="AX205" s="13" t="s">
        <v>83</v>
      </c>
      <c r="AY205" s="245" t="s">
        <v>224</v>
      </c>
    </row>
    <row r="206" s="2" customFormat="1" ht="16.5" customHeight="1">
      <c r="A206" s="40"/>
      <c r="B206" s="41"/>
      <c r="C206" s="215" t="s">
        <v>387</v>
      </c>
      <c r="D206" s="215" t="s">
        <v>226</v>
      </c>
      <c r="E206" s="216" t="s">
        <v>388</v>
      </c>
      <c r="F206" s="217" t="s">
        <v>389</v>
      </c>
      <c r="G206" s="218" t="s">
        <v>163</v>
      </c>
      <c r="H206" s="219">
        <v>27.629000000000001</v>
      </c>
      <c r="I206" s="220"/>
      <c r="J206" s="221">
        <f>ROUND(I206*H206,2)</f>
        <v>0</v>
      </c>
      <c r="K206" s="217" t="s">
        <v>229</v>
      </c>
      <c r="L206" s="46"/>
      <c r="M206" s="222" t="s">
        <v>40</v>
      </c>
      <c r="N206" s="223" t="s">
        <v>48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230</v>
      </c>
      <c r="AT206" s="226" t="s">
        <v>226</v>
      </c>
      <c r="AU206" s="226" t="s">
        <v>85</v>
      </c>
      <c r="AY206" s="19" t="s">
        <v>224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83</v>
      </c>
      <c r="BK206" s="227">
        <f>ROUND(I206*H206,2)</f>
        <v>0</v>
      </c>
      <c r="BL206" s="19" t="s">
        <v>230</v>
      </c>
      <c r="BM206" s="226" t="s">
        <v>390</v>
      </c>
    </row>
    <row r="207" s="2" customFormat="1">
      <c r="A207" s="40"/>
      <c r="B207" s="41"/>
      <c r="C207" s="42"/>
      <c r="D207" s="228" t="s">
        <v>232</v>
      </c>
      <c r="E207" s="42"/>
      <c r="F207" s="229" t="s">
        <v>391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232</v>
      </c>
      <c r="AU207" s="19" t="s">
        <v>85</v>
      </c>
    </row>
    <row r="208" s="2" customFormat="1">
      <c r="A208" s="40"/>
      <c r="B208" s="41"/>
      <c r="C208" s="42"/>
      <c r="D208" s="233" t="s">
        <v>234</v>
      </c>
      <c r="E208" s="42"/>
      <c r="F208" s="234" t="s">
        <v>392</v>
      </c>
      <c r="G208" s="42"/>
      <c r="H208" s="42"/>
      <c r="I208" s="230"/>
      <c r="J208" s="42"/>
      <c r="K208" s="42"/>
      <c r="L208" s="46"/>
      <c r="M208" s="231"/>
      <c r="N208" s="23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234</v>
      </c>
      <c r="AU208" s="19" t="s">
        <v>85</v>
      </c>
    </row>
    <row r="209" s="13" customFormat="1">
      <c r="A209" s="13"/>
      <c r="B209" s="235"/>
      <c r="C209" s="236"/>
      <c r="D209" s="228" t="s">
        <v>236</v>
      </c>
      <c r="E209" s="237" t="s">
        <v>40</v>
      </c>
      <c r="F209" s="238" t="s">
        <v>393</v>
      </c>
      <c r="G209" s="236"/>
      <c r="H209" s="239">
        <v>27.629000000000001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236</v>
      </c>
      <c r="AU209" s="245" t="s">
        <v>85</v>
      </c>
      <c r="AV209" s="13" t="s">
        <v>85</v>
      </c>
      <c r="AW209" s="13" t="s">
        <v>38</v>
      </c>
      <c r="AX209" s="13" t="s">
        <v>83</v>
      </c>
      <c r="AY209" s="245" t="s">
        <v>224</v>
      </c>
    </row>
    <row r="210" s="2" customFormat="1" ht="16.5" customHeight="1">
      <c r="A210" s="40"/>
      <c r="B210" s="41"/>
      <c r="C210" s="215" t="s">
        <v>394</v>
      </c>
      <c r="D210" s="215" t="s">
        <v>226</v>
      </c>
      <c r="E210" s="216" t="s">
        <v>395</v>
      </c>
      <c r="F210" s="217" t="s">
        <v>396</v>
      </c>
      <c r="G210" s="218" t="s">
        <v>163</v>
      </c>
      <c r="H210" s="219">
        <v>4.4000000000000004</v>
      </c>
      <c r="I210" s="220"/>
      <c r="J210" s="221">
        <f>ROUND(I210*H210,2)</f>
        <v>0</v>
      </c>
      <c r="K210" s="217" t="s">
        <v>229</v>
      </c>
      <c r="L210" s="46"/>
      <c r="M210" s="222" t="s">
        <v>40</v>
      </c>
      <c r="N210" s="223" t="s">
        <v>48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230</v>
      </c>
      <c r="AT210" s="226" t="s">
        <v>226</v>
      </c>
      <c r="AU210" s="226" t="s">
        <v>85</v>
      </c>
      <c r="AY210" s="19" t="s">
        <v>224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83</v>
      </c>
      <c r="BK210" s="227">
        <f>ROUND(I210*H210,2)</f>
        <v>0</v>
      </c>
      <c r="BL210" s="19" t="s">
        <v>230</v>
      </c>
      <c r="BM210" s="226" t="s">
        <v>397</v>
      </c>
    </row>
    <row r="211" s="2" customFormat="1">
      <c r="A211" s="40"/>
      <c r="B211" s="41"/>
      <c r="C211" s="42"/>
      <c r="D211" s="228" t="s">
        <v>232</v>
      </c>
      <c r="E211" s="42"/>
      <c r="F211" s="229" t="s">
        <v>398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232</v>
      </c>
      <c r="AU211" s="19" t="s">
        <v>85</v>
      </c>
    </row>
    <row r="212" s="2" customFormat="1">
      <c r="A212" s="40"/>
      <c r="B212" s="41"/>
      <c r="C212" s="42"/>
      <c r="D212" s="233" t="s">
        <v>234</v>
      </c>
      <c r="E212" s="42"/>
      <c r="F212" s="234" t="s">
        <v>399</v>
      </c>
      <c r="G212" s="42"/>
      <c r="H212" s="42"/>
      <c r="I212" s="230"/>
      <c r="J212" s="42"/>
      <c r="K212" s="42"/>
      <c r="L212" s="46"/>
      <c r="M212" s="231"/>
      <c r="N212" s="23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234</v>
      </c>
      <c r="AU212" s="19" t="s">
        <v>85</v>
      </c>
    </row>
    <row r="213" s="13" customFormat="1">
      <c r="A213" s="13"/>
      <c r="B213" s="235"/>
      <c r="C213" s="236"/>
      <c r="D213" s="228" t="s">
        <v>236</v>
      </c>
      <c r="E213" s="237" t="s">
        <v>40</v>
      </c>
      <c r="F213" s="238" t="s">
        <v>400</v>
      </c>
      <c r="G213" s="236"/>
      <c r="H213" s="239">
        <v>4.4000000000000004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236</v>
      </c>
      <c r="AU213" s="245" t="s">
        <v>85</v>
      </c>
      <c r="AV213" s="13" t="s">
        <v>85</v>
      </c>
      <c r="AW213" s="13" t="s">
        <v>38</v>
      </c>
      <c r="AX213" s="13" t="s">
        <v>83</v>
      </c>
      <c r="AY213" s="245" t="s">
        <v>224</v>
      </c>
    </row>
    <row r="214" s="2" customFormat="1" ht="16.5" customHeight="1">
      <c r="A214" s="40"/>
      <c r="B214" s="41"/>
      <c r="C214" s="215" t="s">
        <v>401</v>
      </c>
      <c r="D214" s="215" t="s">
        <v>226</v>
      </c>
      <c r="E214" s="216" t="s">
        <v>402</v>
      </c>
      <c r="F214" s="217" t="s">
        <v>403</v>
      </c>
      <c r="G214" s="218" t="s">
        <v>163</v>
      </c>
      <c r="H214" s="219">
        <v>3.9470000000000001</v>
      </c>
      <c r="I214" s="220"/>
      <c r="J214" s="221">
        <f>ROUND(I214*H214,2)</f>
        <v>0</v>
      </c>
      <c r="K214" s="217" t="s">
        <v>229</v>
      </c>
      <c r="L214" s="46"/>
      <c r="M214" s="222" t="s">
        <v>40</v>
      </c>
      <c r="N214" s="223" t="s">
        <v>48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230</v>
      </c>
      <c r="AT214" s="226" t="s">
        <v>226</v>
      </c>
      <c r="AU214" s="226" t="s">
        <v>85</v>
      </c>
      <c r="AY214" s="19" t="s">
        <v>224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83</v>
      </c>
      <c r="BK214" s="227">
        <f>ROUND(I214*H214,2)</f>
        <v>0</v>
      </c>
      <c r="BL214" s="19" t="s">
        <v>230</v>
      </c>
      <c r="BM214" s="226" t="s">
        <v>404</v>
      </c>
    </row>
    <row r="215" s="2" customFormat="1">
      <c r="A215" s="40"/>
      <c r="B215" s="41"/>
      <c r="C215" s="42"/>
      <c r="D215" s="228" t="s">
        <v>232</v>
      </c>
      <c r="E215" s="42"/>
      <c r="F215" s="229" t="s">
        <v>405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232</v>
      </c>
      <c r="AU215" s="19" t="s">
        <v>85</v>
      </c>
    </row>
    <row r="216" s="2" customFormat="1">
      <c r="A216" s="40"/>
      <c r="B216" s="41"/>
      <c r="C216" s="42"/>
      <c r="D216" s="233" t="s">
        <v>234</v>
      </c>
      <c r="E216" s="42"/>
      <c r="F216" s="234" t="s">
        <v>406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234</v>
      </c>
      <c r="AU216" s="19" t="s">
        <v>85</v>
      </c>
    </row>
    <row r="217" s="13" customFormat="1">
      <c r="A217" s="13"/>
      <c r="B217" s="235"/>
      <c r="C217" s="236"/>
      <c r="D217" s="228" t="s">
        <v>236</v>
      </c>
      <c r="E217" s="237" t="s">
        <v>40</v>
      </c>
      <c r="F217" s="238" t="s">
        <v>407</v>
      </c>
      <c r="G217" s="236"/>
      <c r="H217" s="239">
        <v>3.9470000000000001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236</v>
      </c>
      <c r="AU217" s="245" t="s">
        <v>85</v>
      </c>
      <c r="AV217" s="13" t="s">
        <v>85</v>
      </c>
      <c r="AW217" s="13" t="s">
        <v>38</v>
      </c>
      <c r="AX217" s="13" t="s">
        <v>83</v>
      </c>
      <c r="AY217" s="245" t="s">
        <v>224</v>
      </c>
    </row>
    <row r="218" s="2" customFormat="1" ht="16.5" customHeight="1">
      <c r="A218" s="40"/>
      <c r="B218" s="41"/>
      <c r="C218" s="215" t="s">
        <v>408</v>
      </c>
      <c r="D218" s="215" t="s">
        <v>226</v>
      </c>
      <c r="E218" s="216" t="s">
        <v>409</v>
      </c>
      <c r="F218" s="217" t="s">
        <v>410</v>
      </c>
      <c r="G218" s="218" t="s">
        <v>163</v>
      </c>
      <c r="H218" s="219">
        <v>113.625</v>
      </c>
      <c r="I218" s="220"/>
      <c r="J218" s="221">
        <f>ROUND(I218*H218,2)</f>
        <v>0</v>
      </c>
      <c r="K218" s="217" t="s">
        <v>229</v>
      </c>
      <c r="L218" s="46"/>
      <c r="M218" s="222" t="s">
        <v>40</v>
      </c>
      <c r="N218" s="223" t="s">
        <v>48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230</v>
      </c>
      <c r="AT218" s="226" t="s">
        <v>226</v>
      </c>
      <c r="AU218" s="226" t="s">
        <v>85</v>
      </c>
      <c r="AY218" s="19" t="s">
        <v>224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83</v>
      </c>
      <c r="BK218" s="227">
        <f>ROUND(I218*H218,2)</f>
        <v>0</v>
      </c>
      <c r="BL218" s="19" t="s">
        <v>230</v>
      </c>
      <c r="BM218" s="226" t="s">
        <v>411</v>
      </c>
    </row>
    <row r="219" s="2" customFormat="1">
      <c r="A219" s="40"/>
      <c r="B219" s="41"/>
      <c r="C219" s="42"/>
      <c r="D219" s="228" t="s">
        <v>232</v>
      </c>
      <c r="E219" s="42"/>
      <c r="F219" s="229" t="s">
        <v>412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232</v>
      </c>
      <c r="AU219" s="19" t="s">
        <v>85</v>
      </c>
    </row>
    <row r="220" s="2" customFormat="1">
      <c r="A220" s="40"/>
      <c r="B220" s="41"/>
      <c r="C220" s="42"/>
      <c r="D220" s="233" t="s">
        <v>234</v>
      </c>
      <c r="E220" s="42"/>
      <c r="F220" s="234" t="s">
        <v>413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234</v>
      </c>
      <c r="AU220" s="19" t="s">
        <v>85</v>
      </c>
    </row>
    <row r="221" s="13" customFormat="1">
      <c r="A221" s="13"/>
      <c r="B221" s="235"/>
      <c r="C221" s="236"/>
      <c r="D221" s="228" t="s">
        <v>236</v>
      </c>
      <c r="E221" s="237" t="s">
        <v>40</v>
      </c>
      <c r="F221" s="238" t="s">
        <v>414</v>
      </c>
      <c r="G221" s="236"/>
      <c r="H221" s="239">
        <v>66.375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236</v>
      </c>
      <c r="AU221" s="245" t="s">
        <v>85</v>
      </c>
      <c r="AV221" s="13" t="s">
        <v>85</v>
      </c>
      <c r="AW221" s="13" t="s">
        <v>38</v>
      </c>
      <c r="AX221" s="13" t="s">
        <v>77</v>
      </c>
      <c r="AY221" s="245" t="s">
        <v>224</v>
      </c>
    </row>
    <row r="222" s="13" customFormat="1">
      <c r="A222" s="13"/>
      <c r="B222" s="235"/>
      <c r="C222" s="236"/>
      <c r="D222" s="228" t="s">
        <v>236</v>
      </c>
      <c r="E222" s="237" t="s">
        <v>40</v>
      </c>
      <c r="F222" s="238" t="s">
        <v>415</v>
      </c>
      <c r="G222" s="236"/>
      <c r="H222" s="239">
        <v>47.25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236</v>
      </c>
      <c r="AU222" s="245" t="s">
        <v>85</v>
      </c>
      <c r="AV222" s="13" t="s">
        <v>85</v>
      </c>
      <c r="AW222" s="13" t="s">
        <v>38</v>
      </c>
      <c r="AX222" s="13" t="s">
        <v>77</v>
      </c>
      <c r="AY222" s="245" t="s">
        <v>224</v>
      </c>
    </row>
    <row r="223" s="15" customFormat="1">
      <c r="A223" s="15"/>
      <c r="B223" s="256"/>
      <c r="C223" s="257"/>
      <c r="D223" s="228" t="s">
        <v>236</v>
      </c>
      <c r="E223" s="258" t="s">
        <v>40</v>
      </c>
      <c r="F223" s="259" t="s">
        <v>253</v>
      </c>
      <c r="G223" s="257"/>
      <c r="H223" s="260">
        <v>113.625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236</v>
      </c>
      <c r="AU223" s="266" t="s">
        <v>85</v>
      </c>
      <c r="AV223" s="15" t="s">
        <v>230</v>
      </c>
      <c r="AW223" s="15" t="s">
        <v>38</v>
      </c>
      <c r="AX223" s="15" t="s">
        <v>83</v>
      </c>
      <c r="AY223" s="266" t="s">
        <v>224</v>
      </c>
    </row>
    <row r="224" s="2" customFormat="1" ht="16.5" customHeight="1">
      <c r="A224" s="40"/>
      <c r="B224" s="41"/>
      <c r="C224" s="215" t="s">
        <v>416</v>
      </c>
      <c r="D224" s="215" t="s">
        <v>226</v>
      </c>
      <c r="E224" s="216" t="s">
        <v>417</v>
      </c>
      <c r="F224" s="217" t="s">
        <v>418</v>
      </c>
      <c r="G224" s="218" t="s">
        <v>163</v>
      </c>
      <c r="H224" s="219">
        <v>21.911999999999999</v>
      </c>
      <c r="I224" s="220"/>
      <c r="J224" s="221">
        <f>ROUND(I224*H224,2)</f>
        <v>0</v>
      </c>
      <c r="K224" s="217" t="s">
        <v>229</v>
      </c>
      <c r="L224" s="46"/>
      <c r="M224" s="222" t="s">
        <v>40</v>
      </c>
      <c r="N224" s="223" t="s">
        <v>48</v>
      </c>
      <c r="O224" s="86"/>
      <c r="P224" s="224">
        <f>O224*H224</f>
        <v>0</v>
      </c>
      <c r="Q224" s="224">
        <v>0.0058300000000000001</v>
      </c>
      <c r="R224" s="224">
        <f>Q224*H224</f>
        <v>0.12774695999999999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230</v>
      </c>
      <c r="AT224" s="226" t="s">
        <v>226</v>
      </c>
      <c r="AU224" s="226" t="s">
        <v>85</v>
      </c>
      <c r="AY224" s="19" t="s">
        <v>224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83</v>
      </c>
      <c r="BK224" s="227">
        <f>ROUND(I224*H224,2)</f>
        <v>0</v>
      </c>
      <c r="BL224" s="19" t="s">
        <v>230</v>
      </c>
      <c r="BM224" s="226" t="s">
        <v>419</v>
      </c>
    </row>
    <row r="225" s="2" customFormat="1">
      <c r="A225" s="40"/>
      <c r="B225" s="41"/>
      <c r="C225" s="42"/>
      <c r="D225" s="228" t="s">
        <v>232</v>
      </c>
      <c r="E225" s="42"/>
      <c r="F225" s="229" t="s">
        <v>420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232</v>
      </c>
      <c r="AU225" s="19" t="s">
        <v>85</v>
      </c>
    </row>
    <row r="226" s="2" customFormat="1">
      <c r="A226" s="40"/>
      <c r="B226" s="41"/>
      <c r="C226" s="42"/>
      <c r="D226" s="233" t="s">
        <v>234</v>
      </c>
      <c r="E226" s="42"/>
      <c r="F226" s="234" t="s">
        <v>421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234</v>
      </c>
      <c r="AU226" s="19" t="s">
        <v>85</v>
      </c>
    </row>
    <row r="227" s="13" customFormat="1">
      <c r="A227" s="13"/>
      <c r="B227" s="235"/>
      <c r="C227" s="236"/>
      <c r="D227" s="228" t="s">
        <v>236</v>
      </c>
      <c r="E227" s="237" t="s">
        <v>40</v>
      </c>
      <c r="F227" s="238" t="s">
        <v>422</v>
      </c>
      <c r="G227" s="236"/>
      <c r="H227" s="239">
        <v>21.911999999999999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236</v>
      </c>
      <c r="AU227" s="245" t="s">
        <v>85</v>
      </c>
      <c r="AV227" s="13" t="s">
        <v>85</v>
      </c>
      <c r="AW227" s="13" t="s">
        <v>38</v>
      </c>
      <c r="AX227" s="13" t="s">
        <v>83</v>
      </c>
      <c r="AY227" s="245" t="s">
        <v>224</v>
      </c>
    </row>
    <row r="228" s="2" customFormat="1" ht="16.5" customHeight="1">
      <c r="A228" s="40"/>
      <c r="B228" s="41"/>
      <c r="C228" s="215" t="s">
        <v>423</v>
      </c>
      <c r="D228" s="215" t="s">
        <v>226</v>
      </c>
      <c r="E228" s="216" t="s">
        <v>424</v>
      </c>
      <c r="F228" s="217" t="s">
        <v>425</v>
      </c>
      <c r="G228" s="218" t="s">
        <v>163</v>
      </c>
      <c r="H228" s="219">
        <v>21.911999999999999</v>
      </c>
      <c r="I228" s="220"/>
      <c r="J228" s="221">
        <f>ROUND(I228*H228,2)</f>
        <v>0</v>
      </c>
      <c r="K228" s="217" t="s">
        <v>229</v>
      </c>
      <c r="L228" s="46"/>
      <c r="M228" s="222" t="s">
        <v>40</v>
      </c>
      <c r="N228" s="223" t="s">
        <v>48</v>
      </c>
      <c r="O228" s="86"/>
      <c r="P228" s="224">
        <f>O228*H228</f>
        <v>0</v>
      </c>
      <c r="Q228" s="224">
        <v>0.0058300000000000001</v>
      </c>
      <c r="R228" s="224">
        <f>Q228*H228</f>
        <v>0.12774695999999999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230</v>
      </c>
      <c r="AT228" s="226" t="s">
        <v>226</v>
      </c>
      <c r="AU228" s="226" t="s">
        <v>85</v>
      </c>
      <c r="AY228" s="19" t="s">
        <v>224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83</v>
      </c>
      <c r="BK228" s="227">
        <f>ROUND(I228*H228,2)</f>
        <v>0</v>
      </c>
      <c r="BL228" s="19" t="s">
        <v>230</v>
      </c>
      <c r="BM228" s="226" t="s">
        <v>426</v>
      </c>
    </row>
    <row r="229" s="2" customFormat="1">
      <c r="A229" s="40"/>
      <c r="B229" s="41"/>
      <c r="C229" s="42"/>
      <c r="D229" s="228" t="s">
        <v>232</v>
      </c>
      <c r="E229" s="42"/>
      <c r="F229" s="229" t="s">
        <v>427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232</v>
      </c>
      <c r="AU229" s="19" t="s">
        <v>85</v>
      </c>
    </row>
    <row r="230" s="2" customFormat="1">
      <c r="A230" s="40"/>
      <c r="B230" s="41"/>
      <c r="C230" s="42"/>
      <c r="D230" s="233" t="s">
        <v>234</v>
      </c>
      <c r="E230" s="42"/>
      <c r="F230" s="234" t="s">
        <v>428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234</v>
      </c>
      <c r="AU230" s="19" t="s">
        <v>85</v>
      </c>
    </row>
    <row r="231" s="13" customFormat="1">
      <c r="A231" s="13"/>
      <c r="B231" s="235"/>
      <c r="C231" s="236"/>
      <c r="D231" s="228" t="s">
        <v>236</v>
      </c>
      <c r="E231" s="237" t="s">
        <v>40</v>
      </c>
      <c r="F231" s="238" t="s">
        <v>422</v>
      </c>
      <c r="G231" s="236"/>
      <c r="H231" s="239">
        <v>21.911999999999999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236</v>
      </c>
      <c r="AU231" s="245" t="s">
        <v>85</v>
      </c>
      <c r="AV231" s="13" t="s">
        <v>85</v>
      </c>
      <c r="AW231" s="13" t="s">
        <v>38</v>
      </c>
      <c r="AX231" s="13" t="s">
        <v>83</v>
      </c>
      <c r="AY231" s="245" t="s">
        <v>224</v>
      </c>
    </row>
    <row r="232" s="2" customFormat="1" ht="16.5" customHeight="1">
      <c r="A232" s="40"/>
      <c r="B232" s="41"/>
      <c r="C232" s="215" t="s">
        <v>429</v>
      </c>
      <c r="D232" s="215" t="s">
        <v>226</v>
      </c>
      <c r="E232" s="216" t="s">
        <v>430</v>
      </c>
      <c r="F232" s="217" t="s">
        <v>431</v>
      </c>
      <c r="G232" s="218" t="s">
        <v>163</v>
      </c>
      <c r="H232" s="219">
        <v>76.691999999999993</v>
      </c>
      <c r="I232" s="220"/>
      <c r="J232" s="221">
        <f>ROUND(I232*H232,2)</f>
        <v>0</v>
      </c>
      <c r="K232" s="217" t="s">
        <v>229</v>
      </c>
      <c r="L232" s="46"/>
      <c r="M232" s="222" t="s">
        <v>40</v>
      </c>
      <c r="N232" s="223" t="s">
        <v>48</v>
      </c>
      <c r="O232" s="86"/>
      <c r="P232" s="224">
        <f>O232*H232</f>
        <v>0</v>
      </c>
      <c r="Q232" s="224">
        <v>0.012449999999999999</v>
      </c>
      <c r="R232" s="224">
        <f>Q232*H232</f>
        <v>0.95481539999999987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230</v>
      </c>
      <c r="AT232" s="226" t="s">
        <v>226</v>
      </c>
      <c r="AU232" s="226" t="s">
        <v>85</v>
      </c>
      <c r="AY232" s="19" t="s">
        <v>224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83</v>
      </c>
      <c r="BK232" s="227">
        <f>ROUND(I232*H232,2)</f>
        <v>0</v>
      </c>
      <c r="BL232" s="19" t="s">
        <v>230</v>
      </c>
      <c r="BM232" s="226" t="s">
        <v>432</v>
      </c>
    </row>
    <row r="233" s="2" customFormat="1">
      <c r="A233" s="40"/>
      <c r="B233" s="41"/>
      <c r="C233" s="42"/>
      <c r="D233" s="228" t="s">
        <v>232</v>
      </c>
      <c r="E233" s="42"/>
      <c r="F233" s="229" t="s">
        <v>433</v>
      </c>
      <c r="G233" s="42"/>
      <c r="H233" s="42"/>
      <c r="I233" s="230"/>
      <c r="J233" s="42"/>
      <c r="K233" s="42"/>
      <c r="L233" s="46"/>
      <c r="M233" s="231"/>
      <c r="N233" s="23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232</v>
      </c>
      <c r="AU233" s="19" t="s">
        <v>85</v>
      </c>
    </row>
    <row r="234" s="2" customFormat="1">
      <c r="A234" s="40"/>
      <c r="B234" s="41"/>
      <c r="C234" s="42"/>
      <c r="D234" s="233" t="s">
        <v>234</v>
      </c>
      <c r="E234" s="42"/>
      <c r="F234" s="234" t="s">
        <v>434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234</v>
      </c>
      <c r="AU234" s="19" t="s">
        <v>85</v>
      </c>
    </row>
    <row r="235" s="13" customFormat="1">
      <c r="A235" s="13"/>
      <c r="B235" s="235"/>
      <c r="C235" s="236"/>
      <c r="D235" s="228" t="s">
        <v>236</v>
      </c>
      <c r="E235" s="237" t="s">
        <v>158</v>
      </c>
      <c r="F235" s="238" t="s">
        <v>435</v>
      </c>
      <c r="G235" s="236"/>
      <c r="H235" s="239">
        <v>40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236</v>
      </c>
      <c r="AU235" s="245" t="s">
        <v>85</v>
      </c>
      <c r="AV235" s="13" t="s">
        <v>85</v>
      </c>
      <c r="AW235" s="13" t="s">
        <v>38</v>
      </c>
      <c r="AX235" s="13" t="s">
        <v>77</v>
      </c>
      <c r="AY235" s="245" t="s">
        <v>224</v>
      </c>
    </row>
    <row r="236" s="13" customFormat="1">
      <c r="A236" s="13"/>
      <c r="B236" s="235"/>
      <c r="C236" s="236"/>
      <c r="D236" s="228" t="s">
        <v>236</v>
      </c>
      <c r="E236" s="237" t="s">
        <v>165</v>
      </c>
      <c r="F236" s="238" t="s">
        <v>436</v>
      </c>
      <c r="G236" s="236"/>
      <c r="H236" s="239">
        <v>219.12000000000001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236</v>
      </c>
      <c r="AU236" s="245" t="s">
        <v>85</v>
      </c>
      <c r="AV236" s="13" t="s">
        <v>85</v>
      </c>
      <c r="AW236" s="13" t="s">
        <v>38</v>
      </c>
      <c r="AX236" s="13" t="s">
        <v>77</v>
      </c>
      <c r="AY236" s="245" t="s">
        <v>224</v>
      </c>
    </row>
    <row r="237" s="14" customFormat="1">
      <c r="A237" s="14"/>
      <c r="B237" s="246"/>
      <c r="C237" s="247"/>
      <c r="D237" s="228" t="s">
        <v>236</v>
      </c>
      <c r="E237" s="248" t="s">
        <v>40</v>
      </c>
      <c r="F237" s="249" t="s">
        <v>437</v>
      </c>
      <c r="G237" s="247"/>
      <c r="H237" s="248" t="s">
        <v>40</v>
      </c>
      <c r="I237" s="250"/>
      <c r="J237" s="247"/>
      <c r="K237" s="247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236</v>
      </c>
      <c r="AU237" s="255" t="s">
        <v>85</v>
      </c>
      <c r="AV237" s="14" t="s">
        <v>83</v>
      </c>
      <c r="AW237" s="14" t="s">
        <v>38</v>
      </c>
      <c r="AX237" s="14" t="s">
        <v>77</v>
      </c>
      <c r="AY237" s="255" t="s">
        <v>224</v>
      </c>
    </row>
    <row r="238" s="14" customFormat="1">
      <c r="A238" s="14"/>
      <c r="B238" s="246"/>
      <c r="C238" s="247"/>
      <c r="D238" s="228" t="s">
        <v>236</v>
      </c>
      <c r="E238" s="248" t="s">
        <v>40</v>
      </c>
      <c r="F238" s="249" t="s">
        <v>438</v>
      </c>
      <c r="G238" s="247"/>
      <c r="H238" s="248" t="s">
        <v>40</v>
      </c>
      <c r="I238" s="250"/>
      <c r="J238" s="247"/>
      <c r="K238" s="247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236</v>
      </c>
      <c r="AU238" s="255" t="s">
        <v>85</v>
      </c>
      <c r="AV238" s="14" t="s">
        <v>83</v>
      </c>
      <c r="AW238" s="14" t="s">
        <v>38</v>
      </c>
      <c r="AX238" s="14" t="s">
        <v>77</v>
      </c>
      <c r="AY238" s="255" t="s">
        <v>224</v>
      </c>
    </row>
    <row r="239" s="13" customFormat="1">
      <c r="A239" s="13"/>
      <c r="B239" s="235"/>
      <c r="C239" s="236"/>
      <c r="D239" s="228" t="s">
        <v>236</v>
      </c>
      <c r="E239" s="237" t="s">
        <v>40</v>
      </c>
      <c r="F239" s="238" t="s">
        <v>439</v>
      </c>
      <c r="G239" s="236"/>
      <c r="H239" s="239">
        <v>76.691999999999993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236</v>
      </c>
      <c r="AU239" s="245" t="s">
        <v>85</v>
      </c>
      <c r="AV239" s="13" t="s">
        <v>85</v>
      </c>
      <c r="AW239" s="13" t="s">
        <v>38</v>
      </c>
      <c r="AX239" s="13" t="s">
        <v>83</v>
      </c>
      <c r="AY239" s="245" t="s">
        <v>224</v>
      </c>
    </row>
    <row r="240" s="2" customFormat="1" ht="16.5" customHeight="1">
      <c r="A240" s="40"/>
      <c r="B240" s="41"/>
      <c r="C240" s="215" t="s">
        <v>440</v>
      </c>
      <c r="D240" s="215" t="s">
        <v>226</v>
      </c>
      <c r="E240" s="216" t="s">
        <v>441</v>
      </c>
      <c r="F240" s="217" t="s">
        <v>442</v>
      </c>
      <c r="G240" s="218" t="s">
        <v>163</v>
      </c>
      <c r="H240" s="219">
        <v>76.691999999999993</v>
      </c>
      <c r="I240" s="220"/>
      <c r="J240" s="221">
        <f>ROUND(I240*H240,2)</f>
        <v>0</v>
      </c>
      <c r="K240" s="217" t="s">
        <v>229</v>
      </c>
      <c r="L240" s="46"/>
      <c r="M240" s="222" t="s">
        <v>40</v>
      </c>
      <c r="N240" s="223" t="s">
        <v>48</v>
      </c>
      <c r="O240" s="86"/>
      <c r="P240" s="224">
        <f>O240*H240</f>
        <v>0</v>
      </c>
      <c r="Q240" s="224">
        <v>0.012449999999999999</v>
      </c>
      <c r="R240" s="224">
        <f>Q240*H240</f>
        <v>0.95481539999999987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230</v>
      </c>
      <c r="AT240" s="226" t="s">
        <v>226</v>
      </c>
      <c r="AU240" s="226" t="s">
        <v>85</v>
      </c>
      <c r="AY240" s="19" t="s">
        <v>224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83</v>
      </c>
      <c r="BK240" s="227">
        <f>ROUND(I240*H240,2)</f>
        <v>0</v>
      </c>
      <c r="BL240" s="19" t="s">
        <v>230</v>
      </c>
      <c r="BM240" s="226" t="s">
        <v>443</v>
      </c>
    </row>
    <row r="241" s="2" customFormat="1">
      <c r="A241" s="40"/>
      <c r="B241" s="41"/>
      <c r="C241" s="42"/>
      <c r="D241" s="228" t="s">
        <v>232</v>
      </c>
      <c r="E241" s="42"/>
      <c r="F241" s="229" t="s">
        <v>444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232</v>
      </c>
      <c r="AU241" s="19" t="s">
        <v>85</v>
      </c>
    </row>
    <row r="242" s="2" customFormat="1">
      <c r="A242" s="40"/>
      <c r="B242" s="41"/>
      <c r="C242" s="42"/>
      <c r="D242" s="233" t="s">
        <v>234</v>
      </c>
      <c r="E242" s="42"/>
      <c r="F242" s="234" t="s">
        <v>445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234</v>
      </c>
      <c r="AU242" s="19" t="s">
        <v>85</v>
      </c>
    </row>
    <row r="243" s="13" customFormat="1">
      <c r="A243" s="13"/>
      <c r="B243" s="235"/>
      <c r="C243" s="236"/>
      <c r="D243" s="228" t="s">
        <v>236</v>
      </c>
      <c r="E243" s="237" t="s">
        <v>40</v>
      </c>
      <c r="F243" s="238" t="s">
        <v>439</v>
      </c>
      <c r="G243" s="236"/>
      <c r="H243" s="239">
        <v>76.691999999999993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236</v>
      </c>
      <c r="AU243" s="245" t="s">
        <v>85</v>
      </c>
      <c r="AV243" s="13" t="s">
        <v>85</v>
      </c>
      <c r="AW243" s="13" t="s">
        <v>38</v>
      </c>
      <c r="AX243" s="13" t="s">
        <v>83</v>
      </c>
      <c r="AY243" s="245" t="s">
        <v>224</v>
      </c>
    </row>
    <row r="244" s="2" customFormat="1" ht="16.5" customHeight="1">
      <c r="A244" s="40"/>
      <c r="B244" s="41"/>
      <c r="C244" s="215" t="s">
        <v>446</v>
      </c>
      <c r="D244" s="215" t="s">
        <v>226</v>
      </c>
      <c r="E244" s="216" t="s">
        <v>447</v>
      </c>
      <c r="F244" s="217" t="s">
        <v>448</v>
      </c>
      <c r="G244" s="218" t="s">
        <v>163</v>
      </c>
      <c r="H244" s="219">
        <v>10.956</v>
      </c>
      <c r="I244" s="220"/>
      <c r="J244" s="221">
        <f>ROUND(I244*H244,2)</f>
        <v>0</v>
      </c>
      <c r="K244" s="217" t="s">
        <v>40</v>
      </c>
      <c r="L244" s="46"/>
      <c r="M244" s="222" t="s">
        <v>40</v>
      </c>
      <c r="N244" s="223" t="s">
        <v>48</v>
      </c>
      <c r="O244" s="86"/>
      <c r="P244" s="224">
        <f>O244*H244</f>
        <v>0</v>
      </c>
      <c r="Q244" s="224">
        <v>0.012449999999999999</v>
      </c>
      <c r="R244" s="224">
        <f>Q244*H244</f>
        <v>0.13640219999999997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230</v>
      </c>
      <c r="AT244" s="226" t="s">
        <v>226</v>
      </c>
      <c r="AU244" s="226" t="s">
        <v>85</v>
      </c>
      <c r="AY244" s="19" t="s">
        <v>224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83</v>
      </c>
      <c r="BK244" s="227">
        <f>ROUND(I244*H244,2)</f>
        <v>0</v>
      </c>
      <c r="BL244" s="19" t="s">
        <v>230</v>
      </c>
      <c r="BM244" s="226" t="s">
        <v>449</v>
      </c>
    </row>
    <row r="245" s="2" customFormat="1">
      <c r="A245" s="40"/>
      <c r="B245" s="41"/>
      <c r="C245" s="42"/>
      <c r="D245" s="228" t="s">
        <v>232</v>
      </c>
      <c r="E245" s="42"/>
      <c r="F245" s="229" t="s">
        <v>448</v>
      </c>
      <c r="G245" s="42"/>
      <c r="H245" s="42"/>
      <c r="I245" s="230"/>
      <c r="J245" s="42"/>
      <c r="K245" s="42"/>
      <c r="L245" s="46"/>
      <c r="M245" s="231"/>
      <c r="N245" s="23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232</v>
      </c>
      <c r="AU245" s="19" t="s">
        <v>85</v>
      </c>
    </row>
    <row r="246" s="13" customFormat="1">
      <c r="A246" s="13"/>
      <c r="B246" s="235"/>
      <c r="C246" s="236"/>
      <c r="D246" s="228" t="s">
        <v>236</v>
      </c>
      <c r="E246" s="237" t="s">
        <v>40</v>
      </c>
      <c r="F246" s="238" t="s">
        <v>450</v>
      </c>
      <c r="G246" s="236"/>
      <c r="H246" s="239">
        <v>10.956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236</v>
      </c>
      <c r="AU246" s="245" t="s">
        <v>85</v>
      </c>
      <c r="AV246" s="13" t="s">
        <v>85</v>
      </c>
      <c r="AW246" s="13" t="s">
        <v>38</v>
      </c>
      <c r="AX246" s="13" t="s">
        <v>83</v>
      </c>
      <c r="AY246" s="245" t="s">
        <v>224</v>
      </c>
    </row>
    <row r="247" s="2" customFormat="1" ht="16.5" customHeight="1">
      <c r="A247" s="40"/>
      <c r="B247" s="41"/>
      <c r="C247" s="215" t="s">
        <v>451</v>
      </c>
      <c r="D247" s="215" t="s">
        <v>226</v>
      </c>
      <c r="E247" s="216" t="s">
        <v>452</v>
      </c>
      <c r="F247" s="217" t="s">
        <v>453</v>
      </c>
      <c r="G247" s="218" t="s">
        <v>163</v>
      </c>
      <c r="H247" s="219">
        <v>10.956</v>
      </c>
      <c r="I247" s="220"/>
      <c r="J247" s="221">
        <f>ROUND(I247*H247,2)</f>
        <v>0</v>
      </c>
      <c r="K247" s="217" t="s">
        <v>40</v>
      </c>
      <c r="L247" s="46"/>
      <c r="M247" s="222" t="s">
        <v>40</v>
      </c>
      <c r="N247" s="223" t="s">
        <v>48</v>
      </c>
      <c r="O247" s="86"/>
      <c r="P247" s="224">
        <f>O247*H247</f>
        <v>0</v>
      </c>
      <c r="Q247" s="224">
        <v>0.012449999999999999</v>
      </c>
      <c r="R247" s="224">
        <f>Q247*H247</f>
        <v>0.13640219999999997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230</v>
      </c>
      <c r="AT247" s="226" t="s">
        <v>226</v>
      </c>
      <c r="AU247" s="226" t="s">
        <v>85</v>
      </c>
      <c r="AY247" s="19" t="s">
        <v>224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83</v>
      </c>
      <c r="BK247" s="227">
        <f>ROUND(I247*H247,2)</f>
        <v>0</v>
      </c>
      <c r="BL247" s="19" t="s">
        <v>230</v>
      </c>
      <c r="BM247" s="226" t="s">
        <v>454</v>
      </c>
    </row>
    <row r="248" s="2" customFormat="1">
      <c r="A248" s="40"/>
      <c r="B248" s="41"/>
      <c r="C248" s="42"/>
      <c r="D248" s="228" t="s">
        <v>232</v>
      </c>
      <c r="E248" s="42"/>
      <c r="F248" s="229" t="s">
        <v>453</v>
      </c>
      <c r="G248" s="42"/>
      <c r="H248" s="42"/>
      <c r="I248" s="230"/>
      <c r="J248" s="42"/>
      <c r="K248" s="42"/>
      <c r="L248" s="46"/>
      <c r="M248" s="231"/>
      <c r="N248" s="232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232</v>
      </c>
      <c r="AU248" s="19" t="s">
        <v>85</v>
      </c>
    </row>
    <row r="249" s="13" customFormat="1">
      <c r="A249" s="13"/>
      <c r="B249" s="235"/>
      <c r="C249" s="236"/>
      <c r="D249" s="228" t="s">
        <v>236</v>
      </c>
      <c r="E249" s="237" t="s">
        <v>40</v>
      </c>
      <c r="F249" s="238" t="s">
        <v>450</v>
      </c>
      <c r="G249" s="236"/>
      <c r="H249" s="239">
        <v>10.956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236</v>
      </c>
      <c r="AU249" s="245" t="s">
        <v>85</v>
      </c>
      <c r="AV249" s="13" t="s">
        <v>85</v>
      </c>
      <c r="AW249" s="13" t="s">
        <v>38</v>
      </c>
      <c r="AX249" s="13" t="s">
        <v>83</v>
      </c>
      <c r="AY249" s="245" t="s">
        <v>224</v>
      </c>
    </row>
    <row r="250" s="2" customFormat="1" ht="16.5" customHeight="1">
      <c r="A250" s="40"/>
      <c r="B250" s="41"/>
      <c r="C250" s="215" t="s">
        <v>455</v>
      </c>
      <c r="D250" s="215" t="s">
        <v>226</v>
      </c>
      <c r="E250" s="216" t="s">
        <v>456</v>
      </c>
      <c r="F250" s="217" t="s">
        <v>457</v>
      </c>
      <c r="G250" s="218" t="s">
        <v>163</v>
      </c>
      <c r="H250" s="219">
        <v>17.829000000000001</v>
      </c>
      <c r="I250" s="220"/>
      <c r="J250" s="221">
        <f>ROUND(I250*H250,2)</f>
        <v>0</v>
      </c>
      <c r="K250" s="217" t="s">
        <v>229</v>
      </c>
      <c r="L250" s="46"/>
      <c r="M250" s="222" t="s">
        <v>40</v>
      </c>
      <c r="N250" s="223" t="s">
        <v>48</v>
      </c>
      <c r="O250" s="86"/>
      <c r="P250" s="224">
        <f>O250*H250</f>
        <v>0</v>
      </c>
      <c r="Q250" s="224">
        <v>0.0057499999999999999</v>
      </c>
      <c r="R250" s="224">
        <f>Q250*H250</f>
        <v>0.10251675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230</v>
      </c>
      <c r="AT250" s="226" t="s">
        <v>226</v>
      </c>
      <c r="AU250" s="226" t="s">
        <v>85</v>
      </c>
      <c r="AY250" s="19" t="s">
        <v>224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83</v>
      </c>
      <c r="BK250" s="227">
        <f>ROUND(I250*H250,2)</f>
        <v>0</v>
      </c>
      <c r="BL250" s="19" t="s">
        <v>230</v>
      </c>
      <c r="BM250" s="226" t="s">
        <v>458</v>
      </c>
    </row>
    <row r="251" s="2" customFormat="1">
      <c r="A251" s="40"/>
      <c r="B251" s="41"/>
      <c r="C251" s="42"/>
      <c r="D251" s="228" t="s">
        <v>232</v>
      </c>
      <c r="E251" s="42"/>
      <c r="F251" s="229" t="s">
        <v>459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232</v>
      </c>
      <c r="AU251" s="19" t="s">
        <v>85</v>
      </c>
    </row>
    <row r="252" s="2" customFormat="1">
      <c r="A252" s="40"/>
      <c r="B252" s="41"/>
      <c r="C252" s="42"/>
      <c r="D252" s="233" t="s">
        <v>234</v>
      </c>
      <c r="E252" s="42"/>
      <c r="F252" s="234" t="s">
        <v>460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234</v>
      </c>
      <c r="AU252" s="19" t="s">
        <v>85</v>
      </c>
    </row>
    <row r="253" s="13" customFormat="1">
      <c r="A253" s="13"/>
      <c r="B253" s="235"/>
      <c r="C253" s="236"/>
      <c r="D253" s="228" t="s">
        <v>236</v>
      </c>
      <c r="E253" s="237" t="s">
        <v>40</v>
      </c>
      <c r="F253" s="238" t="s">
        <v>461</v>
      </c>
      <c r="G253" s="236"/>
      <c r="H253" s="239">
        <v>17.829000000000001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236</v>
      </c>
      <c r="AU253" s="245" t="s">
        <v>85</v>
      </c>
      <c r="AV253" s="13" t="s">
        <v>85</v>
      </c>
      <c r="AW253" s="13" t="s">
        <v>38</v>
      </c>
      <c r="AX253" s="13" t="s">
        <v>83</v>
      </c>
      <c r="AY253" s="245" t="s">
        <v>224</v>
      </c>
    </row>
    <row r="254" s="2" customFormat="1" ht="16.5" customHeight="1">
      <c r="A254" s="40"/>
      <c r="B254" s="41"/>
      <c r="C254" s="215" t="s">
        <v>462</v>
      </c>
      <c r="D254" s="215" t="s">
        <v>226</v>
      </c>
      <c r="E254" s="216" t="s">
        <v>463</v>
      </c>
      <c r="F254" s="217" t="s">
        <v>464</v>
      </c>
      <c r="G254" s="218" t="s">
        <v>163</v>
      </c>
      <c r="H254" s="219">
        <v>17.829000000000001</v>
      </c>
      <c r="I254" s="220"/>
      <c r="J254" s="221">
        <f>ROUND(I254*H254,2)</f>
        <v>0</v>
      </c>
      <c r="K254" s="217" t="s">
        <v>229</v>
      </c>
      <c r="L254" s="46"/>
      <c r="M254" s="222" t="s">
        <v>40</v>
      </c>
      <c r="N254" s="223" t="s">
        <v>48</v>
      </c>
      <c r="O254" s="86"/>
      <c r="P254" s="224">
        <f>O254*H254</f>
        <v>0</v>
      </c>
      <c r="Q254" s="224">
        <v>0.0057499999999999999</v>
      </c>
      <c r="R254" s="224">
        <f>Q254*H254</f>
        <v>0.10251675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230</v>
      </c>
      <c r="AT254" s="226" t="s">
        <v>226</v>
      </c>
      <c r="AU254" s="226" t="s">
        <v>85</v>
      </c>
      <c r="AY254" s="19" t="s">
        <v>224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83</v>
      </c>
      <c r="BK254" s="227">
        <f>ROUND(I254*H254,2)</f>
        <v>0</v>
      </c>
      <c r="BL254" s="19" t="s">
        <v>230</v>
      </c>
      <c r="BM254" s="226" t="s">
        <v>465</v>
      </c>
    </row>
    <row r="255" s="2" customFormat="1">
      <c r="A255" s="40"/>
      <c r="B255" s="41"/>
      <c r="C255" s="42"/>
      <c r="D255" s="228" t="s">
        <v>232</v>
      </c>
      <c r="E255" s="42"/>
      <c r="F255" s="229" t="s">
        <v>466</v>
      </c>
      <c r="G255" s="42"/>
      <c r="H255" s="42"/>
      <c r="I255" s="230"/>
      <c r="J255" s="42"/>
      <c r="K255" s="42"/>
      <c r="L255" s="46"/>
      <c r="M255" s="231"/>
      <c r="N255" s="232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232</v>
      </c>
      <c r="AU255" s="19" t="s">
        <v>85</v>
      </c>
    </row>
    <row r="256" s="2" customFormat="1">
      <c r="A256" s="40"/>
      <c r="B256" s="41"/>
      <c r="C256" s="42"/>
      <c r="D256" s="233" t="s">
        <v>234</v>
      </c>
      <c r="E256" s="42"/>
      <c r="F256" s="234" t="s">
        <v>467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234</v>
      </c>
      <c r="AU256" s="19" t="s">
        <v>85</v>
      </c>
    </row>
    <row r="257" s="13" customFormat="1">
      <c r="A257" s="13"/>
      <c r="B257" s="235"/>
      <c r="C257" s="236"/>
      <c r="D257" s="228" t="s">
        <v>236</v>
      </c>
      <c r="E257" s="237" t="s">
        <v>40</v>
      </c>
      <c r="F257" s="238" t="s">
        <v>461</v>
      </c>
      <c r="G257" s="236"/>
      <c r="H257" s="239">
        <v>17.829000000000001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236</v>
      </c>
      <c r="AU257" s="245" t="s">
        <v>85</v>
      </c>
      <c r="AV257" s="13" t="s">
        <v>85</v>
      </c>
      <c r="AW257" s="13" t="s">
        <v>38</v>
      </c>
      <c r="AX257" s="13" t="s">
        <v>83</v>
      </c>
      <c r="AY257" s="245" t="s">
        <v>224</v>
      </c>
    </row>
    <row r="258" s="2" customFormat="1" ht="16.5" customHeight="1">
      <c r="A258" s="40"/>
      <c r="B258" s="41"/>
      <c r="C258" s="215" t="s">
        <v>468</v>
      </c>
      <c r="D258" s="215" t="s">
        <v>226</v>
      </c>
      <c r="E258" s="216" t="s">
        <v>469</v>
      </c>
      <c r="F258" s="217" t="s">
        <v>470</v>
      </c>
      <c r="G258" s="218" t="s">
        <v>163</v>
      </c>
      <c r="H258" s="219">
        <v>62.401000000000003</v>
      </c>
      <c r="I258" s="220"/>
      <c r="J258" s="221">
        <f>ROUND(I258*H258,2)</f>
        <v>0</v>
      </c>
      <c r="K258" s="217" t="s">
        <v>229</v>
      </c>
      <c r="L258" s="46"/>
      <c r="M258" s="222" t="s">
        <v>40</v>
      </c>
      <c r="N258" s="223" t="s">
        <v>48</v>
      </c>
      <c r="O258" s="86"/>
      <c r="P258" s="224">
        <f>O258*H258</f>
        <v>0</v>
      </c>
      <c r="Q258" s="224">
        <v>4.0000000000000003E-05</v>
      </c>
      <c r="R258" s="224">
        <f>Q258*H258</f>
        <v>0.0024960400000000002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230</v>
      </c>
      <c r="AT258" s="226" t="s">
        <v>226</v>
      </c>
      <c r="AU258" s="226" t="s">
        <v>85</v>
      </c>
      <c r="AY258" s="19" t="s">
        <v>224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83</v>
      </c>
      <c r="BK258" s="227">
        <f>ROUND(I258*H258,2)</f>
        <v>0</v>
      </c>
      <c r="BL258" s="19" t="s">
        <v>230</v>
      </c>
      <c r="BM258" s="226" t="s">
        <v>471</v>
      </c>
    </row>
    <row r="259" s="2" customFormat="1">
      <c r="A259" s="40"/>
      <c r="B259" s="41"/>
      <c r="C259" s="42"/>
      <c r="D259" s="228" t="s">
        <v>232</v>
      </c>
      <c r="E259" s="42"/>
      <c r="F259" s="229" t="s">
        <v>472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232</v>
      </c>
      <c r="AU259" s="19" t="s">
        <v>85</v>
      </c>
    </row>
    <row r="260" s="2" customFormat="1">
      <c r="A260" s="40"/>
      <c r="B260" s="41"/>
      <c r="C260" s="42"/>
      <c r="D260" s="233" t="s">
        <v>234</v>
      </c>
      <c r="E260" s="42"/>
      <c r="F260" s="234" t="s">
        <v>473</v>
      </c>
      <c r="G260" s="42"/>
      <c r="H260" s="42"/>
      <c r="I260" s="230"/>
      <c r="J260" s="42"/>
      <c r="K260" s="42"/>
      <c r="L260" s="46"/>
      <c r="M260" s="231"/>
      <c r="N260" s="232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234</v>
      </c>
      <c r="AU260" s="19" t="s">
        <v>85</v>
      </c>
    </row>
    <row r="261" s="14" customFormat="1">
      <c r="A261" s="14"/>
      <c r="B261" s="246"/>
      <c r="C261" s="247"/>
      <c r="D261" s="228" t="s">
        <v>236</v>
      </c>
      <c r="E261" s="248" t="s">
        <v>40</v>
      </c>
      <c r="F261" s="249" t="s">
        <v>251</v>
      </c>
      <c r="G261" s="247"/>
      <c r="H261" s="248" t="s">
        <v>40</v>
      </c>
      <c r="I261" s="250"/>
      <c r="J261" s="247"/>
      <c r="K261" s="247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236</v>
      </c>
      <c r="AU261" s="255" t="s">
        <v>85</v>
      </c>
      <c r="AV261" s="14" t="s">
        <v>83</v>
      </c>
      <c r="AW261" s="14" t="s">
        <v>38</v>
      </c>
      <c r="AX261" s="14" t="s">
        <v>77</v>
      </c>
      <c r="AY261" s="255" t="s">
        <v>224</v>
      </c>
    </row>
    <row r="262" s="13" customFormat="1">
      <c r="A262" s="13"/>
      <c r="B262" s="235"/>
      <c r="C262" s="236"/>
      <c r="D262" s="228" t="s">
        <v>236</v>
      </c>
      <c r="E262" s="237" t="s">
        <v>40</v>
      </c>
      <c r="F262" s="238" t="s">
        <v>474</v>
      </c>
      <c r="G262" s="236"/>
      <c r="H262" s="239">
        <v>81.582999999999998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236</v>
      </c>
      <c r="AU262" s="245" t="s">
        <v>85</v>
      </c>
      <c r="AV262" s="13" t="s">
        <v>85</v>
      </c>
      <c r="AW262" s="13" t="s">
        <v>38</v>
      </c>
      <c r="AX262" s="13" t="s">
        <v>77</v>
      </c>
      <c r="AY262" s="245" t="s">
        <v>224</v>
      </c>
    </row>
    <row r="263" s="13" customFormat="1">
      <c r="A263" s="13"/>
      <c r="B263" s="235"/>
      <c r="C263" s="236"/>
      <c r="D263" s="228" t="s">
        <v>236</v>
      </c>
      <c r="E263" s="237" t="s">
        <v>40</v>
      </c>
      <c r="F263" s="238" t="s">
        <v>475</v>
      </c>
      <c r="G263" s="236"/>
      <c r="H263" s="239">
        <v>96.140000000000001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236</v>
      </c>
      <c r="AU263" s="245" t="s">
        <v>85</v>
      </c>
      <c r="AV263" s="13" t="s">
        <v>85</v>
      </c>
      <c r="AW263" s="13" t="s">
        <v>38</v>
      </c>
      <c r="AX263" s="13" t="s">
        <v>77</v>
      </c>
      <c r="AY263" s="245" t="s">
        <v>224</v>
      </c>
    </row>
    <row r="264" s="13" customFormat="1">
      <c r="A264" s="13"/>
      <c r="B264" s="235"/>
      <c r="C264" s="236"/>
      <c r="D264" s="228" t="s">
        <v>236</v>
      </c>
      <c r="E264" s="237" t="s">
        <v>40</v>
      </c>
      <c r="F264" s="238" t="s">
        <v>476</v>
      </c>
      <c r="G264" s="236"/>
      <c r="H264" s="239">
        <v>0.56499999999999995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236</v>
      </c>
      <c r="AU264" s="245" t="s">
        <v>85</v>
      </c>
      <c r="AV264" s="13" t="s">
        <v>85</v>
      </c>
      <c r="AW264" s="13" t="s">
        <v>38</v>
      </c>
      <c r="AX264" s="13" t="s">
        <v>77</v>
      </c>
      <c r="AY264" s="245" t="s">
        <v>224</v>
      </c>
    </row>
    <row r="265" s="15" customFormat="1">
      <c r="A265" s="15"/>
      <c r="B265" s="256"/>
      <c r="C265" s="257"/>
      <c r="D265" s="228" t="s">
        <v>236</v>
      </c>
      <c r="E265" s="258" t="s">
        <v>184</v>
      </c>
      <c r="F265" s="259" t="s">
        <v>253</v>
      </c>
      <c r="G265" s="257"/>
      <c r="H265" s="260">
        <v>178.28800000000001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6" t="s">
        <v>236</v>
      </c>
      <c r="AU265" s="266" t="s">
        <v>85</v>
      </c>
      <c r="AV265" s="15" t="s">
        <v>230</v>
      </c>
      <c r="AW265" s="15" t="s">
        <v>38</v>
      </c>
      <c r="AX265" s="15" t="s">
        <v>77</v>
      </c>
      <c r="AY265" s="266" t="s">
        <v>224</v>
      </c>
    </row>
    <row r="266" s="13" customFormat="1">
      <c r="A266" s="13"/>
      <c r="B266" s="235"/>
      <c r="C266" s="236"/>
      <c r="D266" s="228" t="s">
        <v>236</v>
      </c>
      <c r="E266" s="237" t="s">
        <v>40</v>
      </c>
      <c r="F266" s="238" t="s">
        <v>477</v>
      </c>
      <c r="G266" s="236"/>
      <c r="H266" s="239">
        <v>62.401000000000003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236</v>
      </c>
      <c r="AU266" s="245" t="s">
        <v>85</v>
      </c>
      <c r="AV266" s="13" t="s">
        <v>85</v>
      </c>
      <c r="AW266" s="13" t="s">
        <v>38</v>
      </c>
      <c r="AX266" s="13" t="s">
        <v>83</v>
      </c>
      <c r="AY266" s="245" t="s">
        <v>224</v>
      </c>
    </row>
    <row r="267" s="2" customFormat="1" ht="16.5" customHeight="1">
      <c r="A267" s="40"/>
      <c r="B267" s="41"/>
      <c r="C267" s="215" t="s">
        <v>478</v>
      </c>
      <c r="D267" s="215" t="s">
        <v>226</v>
      </c>
      <c r="E267" s="216" t="s">
        <v>479</v>
      </c>
      <c r="F267" s="217" t="s">
        <v>480</v>
      </c>
      <c r="G267" s="218" t="s">
        <v>163</v>
      </c>
      <c r="H267" s="219">
        <v>62.401000000000003</v>
      </c>
      <c r="I267" s="220"/>
      <c r="J267" s="221">
        <f>ROUND(I267*H267,2)</f>
        <v>0</v>
      </c>
      <c r="K267" s="217" t="s">
        <v>229</v>
      </c>
      <c r="L267" s="46"/>
      <c r="M267" s="222" t="s">
        <v>40</v>
      </c>
      <c r="N267" s="223" t="s">
        <v>48</v>
      </c>
      <c r="O267" s="86"/>
      <c r="P267" s="224">
        <f>O267*H267</f>
        <v>0</v>
      </c>
      <c r="Q267" s="224">
        <v>4.0000000000000003E-05</v>
      </c>
      <c r="R267" s="224">
        <f>Q267*H267</f>
        <v>0.0024960400000000002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230</v>
      </c>
      <c r="AT267" s="226" t="s">
        <v>226</v>
      </c>
      <c r="AU267" s="226" t="s">
        <v>85</v>
      </c>
      <c r="AY267" s="19" t="s">
        <v>224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83</v>
      </c>
      <c r="BK267" s="227">
        <f>ROUND(I267*H267,2)</f>
        <v>0</v>
      </c>
      <c r="BL267" s="19" t="s">
        <v>230</v>
      </c>
      <c r="BM267" s="226" t="s">
        <v>481</v>
      </c>
    </row>
    <row r="268" s="2" customFormat="1">
      <c r="A268" s="40"/>
      <c r="B268" s="41"/>
      <c r="C268" s="42"/>
      <c r="D268" s="228" t="s">
        <v>232</v>
      </c>
      <c r="E268" s="42"/>
      <c r="F268" s="229" t="s">
        <v>482</v>
      </c>
      <c r="G268" s="42"/>
      <c r="H268" s="42"/>
      <c r="I268" s="230"/>
      <c r="J268" s="42"/>
      <c r="K268" s="42"/>
      <c r="L268" s="46"/>
      <c r="M268" s="231"/>
      <c r="N268" s="232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232</v>
      </c>
      <c r="AU268" s="19" t="s">
        <v>85</v>
      </c>
    </row>
    <row r="269" s="2" customFormat="1">
      <c r="A269" s="40"/>
      <c r="B269" s="41"/>
      <c r="C269" s="42"/>
      <c r="D269" s="233" t="s">
        <v>234</v>
      </c>
      <c r="E269" s="42"/>
      <c r="F269" s="234" t="s">
        <v>483</v>
      </c>
      <c r="G269" s="42"/>
      <c r="H269" s="42"/>
      <c r="I269" s="230"/>
      <c r="J269" s="42"/>
      <c r="K269" s="42"/>
      <c r="L269" s="46"/>
      <c r="M269" s="231"/>
      <c r="N269" s="23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234</v>
      </c>
      <c r="AU269" s="19" t="s">
        <v>85</v>
      </c>
    </row>
    <row r="270" s="13" customFormat="1">
      <c r="A270" s="13"/>
      <c r="B270" s="235"/>
      <c r="C270" s="236"/>
      <c r="D270" s="228" t="s">
        <v>236</v>
      </c>
      <c r="E270" s="237" t="s">
        <v>40</v>
      </c>
      <c r="F270" s="238" t="s">
        <v>477</v>
      </c>
      <c r="G270" s="236"/>
      <c r="H270" s="239">
        <v>62.401000000000003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236</v>
      </c>
      <c r="AU270" s="245" t="s">
        <v>85</v>
      </c>
      <c r="AV270" s="13" t="s">
        <v>85</v>
      </c>
      <c r="AW270" s="13" t="s">
        <v>38</v>
      </c>
      <c r="AX270" s="13" t="s">
        <v>83</v>
      </c>
      <c r="AY270" s="245" t="s">
        <v>224</v>
      </c>
    </row>
    <row r="271" s="2" customFormat="1" ht="16.5" customHeight="1">
      <c r="A271" s="40"/>
      <c r="B271" s="41"/>
      <c r="C271" s="215" t="s">
        <v>484</v>
      </c>
      <c r="D271" s="215" t="s">
        <v>226</v>
      </c>
      <c r="E271" s="216" t="s">
        <v>485</v>
      </c>
      <c r="F271" s="217" t="s">
        <v>486</v>
      </c>
      <c r="G271" s="218" t="s">
        <v>163</v>
      </c>
      <c r="H271" s="219">
        <v>8.9139999999999997</v>
      </c>
      <c r="I271" s="220"/>
      <c r="J271" s="221">
        <f>ROUND(I271*H271,2)</f>
        <v>0</v>
      </c>
      <c r="K271" s="217" t="s">
        <v>40</v>
      </c>
      <c r="L271" s="46"/>
      <c r="M271" s="222" t="s">
        <v>40</v>
      </c>
      <c r="N271" s="223" t="s">
        <v>48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230</v>
      </c>
      <c r="AT271" s="226" t="s">
        <v>226</v>
      </c>
      <c r="AU271" s="226" t="s">
        <v>85</v>
      </c>
      <c r="AY271" s="19" t="s">
        <v>224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83</v>
      </c>
      <c r="BK271" s="227">
        <f>ROUND(I271*H271,2)</f>
        <v>0</v>
      </c>
      <c r="BL271" s="19" t="s">
        <v>230</v>
      </c>
      <c r="BM271" s="226" t="s">
        <v>487</v>
      </c>
    </row>
    <row r="272" s="2" customFormat="1">
      <c r="A272" s="40"/>
      <c r="B272" s="41"/>
      <c r="C272" s="42"/>
      <c r="D272" s="228" t="s">
        <v>232</v>
      </c>
      <c r="E272" s="42"/>
      <c r="F272" s="229" t="s">
        <v>486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232</v>
      </c>
      <c r="AU272" s="19" t="s">
        <v>85</v>
      </c>
    </row>
    <row r="273" s="13" customFormat="1">
      <c r="A273" s="13"/>
      <c r="B273" s="235"/>
      <c r="C273" s="236"/>
      <c r="D273" s="228" t="s">
        <v>236</v>
      </c>
      <c r="E273" s="237" t="s">
        <v>40</v>
      </c>
      <c r="F273" s="238" t="s">
        <v>488</v>
      </c>
      <c r="G273" s="236"/>
      <c r="H273" s="239">
        <v>8.9139999999999997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236</v>
      </c>
      <c r="AU273" s="245" t="s">
        <v>85</v>
      </c>
      <c r="AV273" s="13" t="s">
        <v>85</v>
      </c>
      <c r="AW273" s="13" t="s">
        <v>38</v>
      </c>
      <c r="AX273" s="13" t="s">
        <v>83</v>
      </c>
      <c r="AY273" s="245" t="s">
        <v>224</v>
      </c>
    </row>
    <row r="274" s="2" customFormat="1" ht="16.5" customHeight="1">
      <c r="A274" s="40"/>
      <c r="B274" s="41"/>
      <c r="C274" s="215" t="s">
        <v>489</v>
      </c>
      <c r="D274" s="215" t="s">
        <v>226</v>
      </c>
      <c r="E274" s="216" t="s">
        <v>490</v>
      </c>
      <c r="F274" s="217" t="s">
        <v>491</v>
      </c>
      <c r="G274" s="218" t="s">
        <v>163</v>
      </c>
      <c r="H274" s="219">
        <v>8.9139999999999997</v>
      </c>
      <c r="I274" s="220"/>
      <c r="J274" s="221">
        <f>ROUND(I274*H274,2)</f>
        <v>0</v>
      </c>
      <c r="K274" s="217" t="s">
        <v>40</v>
      </c>
      <c r="L274" s="46"/>
      <c r="M274" s="222" t="s">
        <v>40</v>
      </c>
      <c r="N274" s="223" t="s">
        <v>48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230</v>
      </c>
      <c r="AT274" s="226" t="s">
        <v>226</v>
      </c>
      <c r="AU274" s="226" t="s">
        <v>85</v>
      </c>
      <c r="AY274" s="19" t="s">
        <v>224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83</v>
      </c>
      <c r="BK274" s="227">
        <f>ROUND(I274*H274,2)</f>
        <v>0</v>
      </c>
      <c r="BL274" s="19" t="s">
        <v>230</v>
      </c>
      <c r="BM274" s="226" t="s">
        <v>492</v>
      </c>
    </row>
    <row r="275" s="2" customFormat="1">
      <c r="A275" s="40"/>
      <c r="B275" s="41"/>
      <c r="C275" s="42"/>
      <c r="D275" s="228" t="s">
        <v>232</v>
      </c>
      <c r="E275" s="42"/>
      <c r="F275" s="229" t="s">
        <v>491</v>
      </c>
      <c r="G275" s="42"/>
      <c r="H275" s="42"/>
      <c r="I275" s="230"/>
      <c r="J275" s="42"/>
      <c r="K275" s="42"/>
      <c r="L275" s="46"/>
      <c r="M275" s="231"/>
      <c r="N275" s="23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232</v>
      </c>
      <c r="AU275" s="19" t="s">
        <v>85</v>
      </c>
    </row>
    <row r="276" s="13" customFormat="1">
      <c r="A276" s="13"/>
      <c r="B276" s="235"/>
      <c r="C276" s="236"/>
      <c r="D276" s="228" t="s">
        <v>236</v>
      </c>
      <c r="E276" s="237" t="s">
        <v>40</v>
      </c>
      <c r="F276" s="238" t="s">
        <v>488</v>
      </c>
      <c r="G276" s="236"/>
      <c r="H276" s="239">
        <v>8.9139999999999997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236</v>
      </c>
      <c r="AU276" s="245" t="s">
        <v>85</v>
      </c>
      <c r="AV276" s="13" t="s">
        <v>85</v>
      </c>
      <c r="AW276" s="13" t="s">
        <v>38</v>
      </c>
      <c r="AX276" s="13" t="s">
        <v>83</v>
      </c>
      <c r="AY276" s="245" t="s">
        <v>224</v>
      </c>
    </row>
    <row r="277" s="2" customFormat="1" ht="16.5" customHeight="1">
      <c r="A277" s="40"/>
      <c r="B277" s="41"/>
      <c r="C277" s="215" t="s">
        <v>493</v>
      </c>
      <c r="D277" s="215" t="s">
        <v>226</v>
      </c>
      <c r="E277" s="216" t="s">
        <v>494</v>
      </c>
      <c r="F277" s="217" t="s">
        <v>495</v>
      </c>
      <c r="G277" s="218" t="s">
        <v>152</v>
      </c>
      <c r="H277" s="219">
        <v>242.56399999999999</v>
      </c>
      <c r="I277" s="220"/>
      <c r="J277" s="221">
        <f>ROUND(I277*H277,2)</f>
        <v>0</v>
      </c>
      <c r="K277" s="217" t="s">
        <v>229</v>
      </c>
      <c r="L277" s="46"/>
      <c r="M277" s="222" t="s">
        <v>40</v>
      </c>
      <c r="N277" s="223" t="s">
        <v>48</v>
      </c>
      <c r="O277" s="86"/>
      <c r="P277" s="224">
        <f>O277*H277</f>
        <v>0</v>
      </c>
      <c r="Q277" s="224">
        <v>0.0044400000000000004</v>
      </c>
      <c r="R277" s="224">
        <f>Q277*H277</f>
        <v>1.0769841600000001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230</v>
      </c>
      <c r="AT277" s="226" t="s">
        <v>226</v>
      </c>
      <c r="AU277" s="226" t="s">
        <v>85</v>
      </c>
      <c r="AY277" s="19" t="s">
        <v>224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83</v>
      </c>
      <c r="BK277" s="227">
        <f>ROUND(I277*H277,2)</f>
        <v>0</v>
      </c>
      <c r="BL277" s="19" t="s">
        <v>230</v>
      </c>
      <c r="BM277" s="226" t="s">
        <v>496</v>
      </c>
    </row>
    <row r="278" s="2" customFormat="1">
      <c r="A278" s="40"/>
      <c r="B278" s="41"/>
      <c r="C278" s="42"/>
      <c r="D278" s="228" t="s">
        <v>232</v>
      </c>
      <c r="E278" s="42"/>
      <c r="F278" s="229" t="s">
        <v>497</v>
      </c>
      <c r="G278" s="42"/>
      <c r="H278" s="42"/>
      <c r="I278" s="230"/>
      <c r="J278" s="42"/>
      <c r="K278" s="42"/>
      <c r="L278" s="46"/>
      <c r="M278" s="231"/>
      <c r="N278" s="23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232</v>
      </c>
      <c r="AU278" s="19" t="s">
        <v>85</v>
      </c>
    </row>
    <row r="279" s="2" customFormat="1">
      <c r="A279" s="40"/>
      <c r="B279" s="41"/>
      <c r="C279" s="42"/>
      <c r="D279" s="233" t="s">
        <v>234</v>
      </c>
      <c r="E279" s="42"/>
      <c r="F279" s="234" t="s">
        <v>498</v>
      </c>
      <c r="G279" s="42"/>
      <c r="H279" s="42"/>
      <c r="I279" s="230"/>
      <c r="J279" s="42"/>
      <c r="K279" s="42"/>
      <c r="L279" s="46"/>
      <c r="M279" s="231"/>
      <c r="N279" s="232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234</v>
      </c>
      <c r="AU279" s="19" t="s">
        <v>85</v>
      </c>
    </row>
    <row r="280" s="13" customFormat="1">
      <c r="A280" s="13"/>
      <c r="B280" s="235"/>
      <c r="C280" s="236"/>
      <c r="D280" s="228" t="s">
        <v>236</v>
      </c>
      <c r="E280" s="237" t="s">
        <v>40</v>
      </c>
      <c r="F280" s="238" t="s">
        <v>499</v>
      </c>
      <c r="G280" s="236"/>
      <c r="H280" s="239">
        <v>66.563999999999993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236</v>
      </c>
      <c r="AU280" s="245" t="s">
        <v>85</v>
      </c>
      <c r="AV280" s="13" t="s">
        <v>85</v>
      </c>
      <c r="AW280" s="13" t="s">
        <v>38</v>
      </c>
      <c r="AX280" s="13" t="s">
        <v>77</v>
      </c>
      <c r="AY280" s="245" t="s">
        <v>224</v>
      </c>
    </row>
    <row r="281" s="14" customFormat="1">
      <c r="A281" s="14"/>
      <c r="B281" s="246"/>
      <c r="C281" s="247"/>
      <c r="D281" s="228" t="s">
        <v>236</v>
      </c>
      <c r="E281" s="248" t="s">
        <v>40</v>
      </c>
      <c r="F281" s="249" t="s">
        <v>368</v>
      </c>
      <c r="G281" s="247"/>
      <c r="H281" s="248" t="s">
        <v>40</v>
      </c>
      <c r="I281" s="250"/>
      <c r="J281" s="247"/>
      <c r="K281" s="247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236</v>
      </c>
      <c r="AU281" s="255" t="s">
        <v>85</v>
      </c>
      <c r="AV281" s="14" t="s">
        <v>83</v>
      </c>
      <c r="AW281" s="14" t="s">
        <v>38</v>
      </c>
      <c r="AX281" s="14" t="s">
        <v>77</v>
      </c>
      <c r="AY281" s="255" t="s">
        <v>224</v>
      </c>
    </row>
    <row r="282" s="13" customFormat="1">
      <c r="A282" s="13"/>
      <c r="B282" s="235"/>
      <c r="C282" s="236"/>
      <c r="D282" s="228" t="s">
        <v>236</v>
      </c>
      <c r="E282" s="237" t="s">
        <v>40</v>
      </c>
      <c r="F282" s="238" t="s">
        <v>500</v>
      </c>
      <c r="G282" s="236"/>
      <c r="H282" s="239">
        <v>96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236</v>
      </c>
      <c r="AU282" s="245" t="s">
        <v>85</v>
      </c>
      <c r="AV282" s="13" t="s">
        <v>85</v>
      </c>
      <c r="AW282" s="13" t="s">
        <v>38</v>
      </c>
      <c r="AX282" s="13" t="s">
        <v>77</v>
      </c>
      <c r="AY282" s="245" t="s">
        <v>224</v>
      </c>
    </row>
    <row r="283" s="13" customFormat="1">
      <c r="A283" s="13"/>
      <c r="B283" s="235"/>
      <c r="C283" s="236"/>
      <c r="D283" s="228" t="s">
        <v>236</v>
      </c>
      <c r="E283" s="237" t="s">
        <v>40</v>
      </c>
      <c r="F283" s="238" t="s">
        <v>501</v>
      </c>
      <c r="G283" s="236"/>
      <c r="H283" s="239">
        <v>32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236</v>
      </c>
      <c r="AU283" s="245" t="s">
        <v>85</v>
      </c>
      <c r="AV283" s="13" t="s">
        <v>85</v>
      </c>
      <c r="AW283" s="13" t="s">
        <v>38</v>
      </c>
      <c r="AX283" s="13" t="s">
        <v>77</v>
      </c>
      <c r="AY283" s="245" t="s">
        <v>224</v>
      </c>
    </row>
    <row r="284" s="13" customFormat="1">
      <c r="A284" s="13"/>
      <c r="B284" s="235"/>
      <c r="C284" s="236"/>
      <c r="D284" s="228" t="s">
        <v>236</v>
      </c>
      <c r="E284" s="237" t="s">
        <v>40</v>
      </c>
      <c r="F284" s="238" t="s">
        <v>502</v>
      </c>
      <c r="G284" s="236"/>
      <c r="H284" s="239">
        <v>48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236</v>
      </c>
      <c r="AU284" s="245" t="s">
        <v>85</v>
      </c>
      <c r="AV284" s="13" t="s">
        <v>85</v>
      </c>
      <c r="AW284" s="13" t="s">
        <v>38</v>
      </c>
      <c r="AX284" s="13" t="s">
        <v>77</v>
      </c>
      <c r="AY284" s="245" t="s">
        <v>224</v>
      </c>
    </row>
    <row r="285" s="15" customFormat="1">
      <c r="A285" s="15"/>
      <c r="B285" s="256"/>
      <c r="C285" s="257"/>
      <c r="D285" s="228" t="s">
        <v>236</v>
      </c>
      <c r="E285" s="258" t="s">
        <v>40</v>
      </c>
      <c r="F285" s="259" t="s">
        <v>253</v>
      </c>
      <c r="G285" s="257"/>
      <c r="H285" s="260">
        <v>242.56399999999999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236</v>
      </c>
      <c r="AU285" s="266" t="s">
        <v>85</v>
      </c>
      <c r="AV285" s="15" t="s">
        <v>230</v>
      </c>
      <c r="AW285" s="15" t="s">
        <v>38</v>
      </c>
      <c r="AX285" s="15" t="s">
        <v>83</v>
      </c>
      <c r="AY285" s="266" t="s">
        <v>224</v>
      </c>
    </row>
    <row r="286" s="2" customFormat="1" ht="16.5" customHeight="1">
      <c r="A286" s="40"/>
      <c r="B286" s="41"/>
      <c r="C286" s="215" t="s">
        <v>503</v>
      </c>
      <c r="D286" s="215" t="s">
        <v>226</v>
      </c>
      <c r="E286" s="216" t="s">
        <v>504</v>
      </c>
      <c r="F286" s="217" t="s">
        <v>505</v>
      </c>
      <c r="G286" s="218" t="s">
        <v>152</v>
      </c>
      <c r="H286" s="219">
        <v>242.56399999999999</v>
      </c>
      <c r="I286" s="220"/>
      <c r="J286" s="221">
        <f>ROUND(I286*H286,2)</f>
        <v>0</v>
      </c>
      <c r="K286" s="217" t="s">
        <v>229</v>
      </c>
      <c r="L286" s="46"/>
      <c r="M286" s="222" t="s">
        <v>40</v>
      </c>
      <c r="N286" s="223" t="s">
        <v>48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230</v>
      </c>
      <c r="AT286" s="226" t="s">
        <v>226</v>
      </c>
      <c r="AU286" s="226" t="s">
        <v>85</v>
      </c>
      <c r="AY286" s="19" t="s">
        <v>224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83</v>
      </c>
      <c r="BK286" s="227">
        <f>ROUND(I286*H286,2)</f>
        <v>0</v>
      </c>
      <c r="BL286" s="19" t="s">
        <v>230</v>
      </c>
      <c r="BM286" s="226" t="s">
        <v>506</v>
      </c>
    </row>
    <row r="287" s="2" customFormat="1">
      <c r="A287" s="40"/>
      <c r="B287" s="41"/>
      <c r="C287" s="42"/>
      <c r="D287" s="228" t="s">
        <v>232</v>
      </c>
      <c r="E287" s="42"/>
      <c r="F287" s="229" t="s">
        <v>507</v>
      </c>
      <c r="G287" s="42"/>
      <c r="H287" s="42"/>
      <c r="I287" s="230"/>
      <c r="J287" s="42"/>
      <c r="K287" s="42"/>
      <c r="L287" s="46"/>
      <c r="M287" s="231"/>
      <c r="N287" s="23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232</v>
      </c>
      <c r="AU287" s="19" t="s">
        <v>85</v>
      </c>
    </row>
    <row r="288" s="2" customFormat="1">
      <c r="A288" s="40"/>
      <c r="B288" s="41"/>
      <c r="C288" s="42"/>
      <c r="D288" s="233" t="s">
        <v>234</v>
      </c>
      <c r="E288" s="42"/>
      <c r="F288" s="234" t="s">
        <v>508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234</v>
      </c>
      <c r="AU288" s="19" t="s">
        <v>85</v>
      </c>
    </row>
    <row r="289" s="2" customFormat="1" ht="16.5" customHeight="1">
      <c r="A289" s="40"/>
      <c r="B289" s="41"/>
      <c r="C289" s="215" t="s">
        <v>161</v>
      </c>
      <c r="D289" s="215" t="s">
        <v>226</v>
      </c>
      <c r="E289" s="216" t="s">
        <v>509</v>
      </c>
      <c r="F289" s="217" t="s">
        <v>510</v>
      </c>
      <c r="G289" s="218" t="s">
        <v>152</v>
      </c>
      <c r="H289" s="219">
        <v>17.140000000000001</v>
      </c>
      <c r="I289" s="220"/>
      <c r="J289" s="221">
        <f>ROUND(I289*H289,2)</f>
        <v>0</v>
      </c>
      <c r="K289" s="217" t="s">
        <v>229</v>
      </c>
      <c r="L289" s="46"/>
      <c r="M289" s="222" t="s">
        <v>40</v>
      </c>
      <c r="N289" s="223" t="s">
        <v>48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230</v>
      </c>
      <c r="AT289" s="226" t="s">
        <v>226</v>
      </c>
      <c r="AU289" s="226" t="s">
        <v>85</v>
      </c>
      <c r="AY289" s="19" t="s">
        <v>224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83</v>
      </c>
      <c r="BK289" s="227">
        <f>ROUND(I289*H289,2)</f>
        <v>0</v>
      </c>
      <c r="BL289" s="19" t="s">
        <v>230</v>
      </c>
      <c r="BM289" s="226" t="s">
        <v>511</v>
      </c>
    </row>
    <row r="290" s="2" customFormat="1">
      <c r="A290" s="40"/>
      <c r="B290" s="41"/>
      <c r="C290" s="42"/>
      <c r="D290" s="228" t="s">
        <v>232</v>
      </c>
      <c r="E290" s="42"/>
      <c r="F290" s="229" t="s">
        <v>512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232</v>
      </c>
      <c r="AU290" s="19" t="s">
        <v>85</v>
      </c>
    </row>
    <row r="291" s="2" customFormat="1">
      <c r="A291" s="40"/>
      <c r="B291" s="41"/>
      <c r="C291" s="42"/>
      <c r="D291" s="233" t="s">
        <v>234</v>
      </c>
      <c r="E291" s="42"/>
      <c r="F291" s="234" t="s">
        <v>513</v>
      </c>
      <c r="G291" s="42"/>
      <c r="H291" s="42"/>
      <c r="I291" s="230"/>
      <c r="J291" s="42"/>
      <c r="K291" s="42"/>
      <c r="L291" s="46"/>
      <c r="M291" s="231"/>
      <c r="N291" s="232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234</v>
      </c>
      <c r="AU291" s="19" t="s">
        <v>85</v>
      </c>
    </row>
    <row r="292" s="13" customFormat="1">
      <c r="A292" s="13"/>
      <c r="B292" s="235"/>
      <c r="C292" s="236"/>
      <c r="D292" s="228" t="s">
        <v>236</v>
      </c>
      <c r="E292" s="237" t="s">
        <v>40</v>
      </c>
      <c r="F292" s="238" t="s">
        <v>514</v>
      </c>
      <c r="G292" s="236"/>
      <c r="H292" s="239">
        <v>17.140000000000001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236</v>
      </c>
      <c r="AU292" s="245" t="s">
        <v>85</v>
      </c>
      <c r="AV292" s="13" t="s">
        <v>85</v>
      </c>
      <c r="AW292" s="13" t="s">
        <v>38</v>
      </c>
      <c r="AX292" s="13" t="s">
        <v>83</v>
      </c>
      <c r="AY292" s="245" t="s">
        <v>224</v>
      </c>
    </row>
    <row r="293" s="2" customFormat="1" ht="16.5" customHeight="1">
      <c r="A293" s="40"/>
      <c r="B293" s="41"/>
      <c r="C293" s="215" t="s">
        <v>515</v>
      </c>
      <c r="D293" s="215" t="s">
        <v>226</v>
      </c>
      <c r="E293" s="216" t="s">
        <v>516</v>
      </c>
      <c r="F293" s="217" t="s">
        <v>517</v>
      </c>
      <c r="G293" s="218" t="s">
        <v>163</v>
      </c>
      <c r="H293" s="219">
        <v>88</v>
      </c>
      <c r="I293" s="220"/>
      <c r="J293" s="221">
        <f>ROUND(I293*H293,2)</f>
        <v>0</v>
      </c>
      <c r="K293" s="217" t="s">
        <v>229</v>
      </c>
      <c r="L293" s="46"/>
      <c r="M293" s="222" t="s">
        <v>40</v>
      </c>
      <c r="N293" s="223" t="s">
        <v>48</v>
      </c>
      <c r="O293" s="86"/>
      <c r="P293" s="224">
        <f>O293*H293</f>
        <v>0</v>
      </c>
      <c r="Q293" s="224">
        <v>0.0027200000000000002</v>
      </c>
      <c r="R293" s="224">
        <f>Q293*H293</f>
        <v>0.23936000000000002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230</v>
      </c>
      <c r="AT293" s="226" t="s">
        <v>226</v>
      </c>
      <c r="AU293" s="226" t="s">
        <v>85</v>
      </c>
      <c r="AY293" s="19" t="s">
        <v>224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83</v>
      </c>
      <c r="BK293" s="227">
        <f>ROUND(I293*H293,2)</f>
        <v>0</v>
      </c>
      <c r="BL293" s="19" t="s">
        <v>230</v>
      </c>
      <c r="BM293" s="226" t="s">
        <v>518</v>
      </c>
    </row>
    <row r="294" s="2" customFormat="1">
      <c r="A294" s="40"/>
      <c r="B294" s="41"/>
      <c r="C294" s="42"/>
      <c r="D294" s="228" t="s">
        <v>232</v>
      </c>
      <c r="E294" s="42"/>
      <c r="F294" s="229" t="s">
        <v>519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232</v>
      </c>
      <c r="AU294" s="19" t="s">
        <v>85</v>
      </c>
    </row>
    <row r="295" s="2" customFormat="1">
      <c r="A295" s="40"/>
      <c r="B295" s="41"/>
      <c r="C295" s="42"/>
      <c r="D295" s="233" t="s">
        <v>234</v>
      </c>
      <c r="E295" s="42"/>
      <c r="F295" s="234" t="s">
        <v>520</v>
      </c>
      <c r="G295" s="42"/>
      <c r="H295" s="42"/>
      <c r="I295" s="230"/>
      <c r="J295" s="42"/>
      <c r="K295" s="42"/>
      <c r="L295" s="46"/>
      <c r="M295" s="231"/>
      <c r="N295" s="23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234</v>
      </c>
      <c r="AU295" s="19" t="s">
        <v>85</v>
      </c>
    </row>
    <row r="296" s="14" customFormat="1">
      <c r="A296" s="14"/>
      <c r="B296" s="246"/>
      <c r="C296" s="247"/>
      <c r="D296" s="228" t="s">
        <v>236</v>
      </c>
      <c r="E296" s="248" t="s">
        <v>40</v>
      </c>
      <c r="F296" s="249" t="s">
        <v>368</v>
      </c>
      <c r="G296" s="247"/>
      <c r="H296" s="248" t="s">
        <v>40</v>
      </c>
      <c r="I296" s="250"/>
      <c r="J296" s="247"/>
      <c r="K296" s="247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236</v>
      </c>
      <c r="AU296" s="255" t="s">
        <v>85</v>
      </c>
      <c r="AV296" s="14" t="s">
        <v>83</v>
      </c>
      <c r="AW296" s="14" t="s">
        <v>38</v>
      </c>
      <c r="AX296" s="14" t="s">
        <v>77</v>
      </c>
      <c r="AY296" s="255" t="s">
        <v>224</v>
      </c>
    </row>
    <row r="297" s="13" customFormat="1">
      <c r="A297" s="13"/>
      <c r="B297" s="235"/>
      <c r="C297" s="236"/>
      <c r="D297" s="228" t="s">
        <v>236</v>
      </c>
      <c r="E297" s="237" t="s">
        <v>40</v>
      </c>
      <c r="F297" s="238" t="s">
        <v>369</v>
      </c>
      <c r="G297" s="236"/>
      <c r="H297" s="239">
        <v>48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236</v>
      </c>
      <c r="AU297" s="245" t="s">
        <v>85</v>
      </c>
      <c r="AV297" s="13" t="s">
        <v>85</v>
      </c>
      <c r="AW297" s="13" t="s">
        <v>38</v>
      </c>
      <c r="AX297" s="13" t="s">
        <v>77</v>
      </c>
      <c r="AY297" s="245" t="s">
        <v>224</v>
      </c>
    </row>
    <row r="298" s="13" customFormat="1">
      <c r="A298" s="13"/>
      <c r="B298" s="235"/>
      <c r="C298" s="236"/>
      <c r="D298" s="228" t="s">
        <v>236</v>
      </c>
      <c r="E298" s="237" t="s">
        <v>40</v>
      </c>
      <c r="F298" s="238" t="s">
        <v>370</v>
      </c>
      <c r="G298" s="236"/>
      <c r="H298" s="239">
        <v>16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236</v>
      </c>
      <c r="AU298" s="245" t="s">
        <v>85</v>
      </c>
      <c r="AV298" s="13" t="s">
        <v>85</v>
      </c>
      <c r="AW298" s="13" t="s">
        <v>38</v>
      </c>
      <c r="AX298" s="13" t="s">
        <v>77</v>
      </c>
      <c r="AY298" s="245" t="s">
        <v>224</v>
      </c>
    </row>
    <row r="299" s="13" customFormat="1">
      <c r="A299" s="13"/>
      <c r="B299" s="235"/>
      <c r="C299" s="236"/>
      <c r="D299" s="228" t="s">
        <v>236</v>
      </c>
      <c r="E299" s="237" t="s">
        <v>40</v>
      </c>
      <c r="F299" s="238" t="s">
        <v>371</v>
      </c>
      <c r="G299" s="236"/>
      <c r="H299" s="239">
        <v>24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236</v>
      </c>
      <c r="AU299" s="245" t="s">
        <v>85</v>
      </c>
      <c r="AV299" s="13" t="s">
        <v>85</v>
      </c>
      <c r="AW299" s="13" t="s">
        <v>38</v>
      </c>
      <c r="AX299" s="13" t="s">
        <v>77</v>
      </c>
      <c r="AY299" s="245" t="s">
        <v>224</v>
      </c>
    </row>
    <row r="300" s="15" customFormat="1">
      <c r="A300" s="15"/>
      <c r="B300" s="256"/>
      <c r="C300" s="257"/>
      <c r="D300" s="228" t="s">
        <v>236</v>
      </c>
      <c r="E300" s="258" t="s">
        <v>40</v>
      </c>
      <c r="F300" s="259" t="s">
        <v>253</v>
      </c>
      <c r="G300" s="257"/>
      <c r="H300" s="260">
        <v>88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236</v>
      </c>
      <c r="AU300" s="266" t="s">
        <v>85</v>
      </c>
      <c r="AV300" s="15" t="s">
        <v>230</v>
      </c>
      <c r="AW300" s="15" t="s">
        <v>38</v>
      </c>
      <c r="AX300" s="15" t="s">
        <v>83</v>
      </c>
      <c r="AY300" s="266" t="s">
        <v>224</v>
      </c>
    </row>
    <row r="301" s="2" customFormat="1" ht="16.5" customHeight="1">
      <c r="A301" s="40"/>
      <c r="B301" s="41"/>
      <c r="C301" s="215" t="s">
        <v>521</v>
      </c>
      <c r="D301" s="215" t="s">
        <v>226</v>
      </c>
      <c r="E301" s="216" t="s">
        <v>522</v>
      </c>
      <c r="F301" s="217" t="s">
        <v>523</v>
      </c>
      <c r="G301" s="218" t="s">
        <v>163</v>
      </c>
      <c r="H301" s="219">
        <v>88</v>
      </c>
      <c r="I301" s="220"/>
      <c r="J301" s="221">
        <f>ROUND(I301*H301,2)</f>
        <v>0</v>
      </c>
      <c r="K301" s="217" t="s">
        <v>229</v>
      </c>
      <c r="L301" s="46"/>
      <c r="M301" s="222" t="s">
        <v>40</v>
      </c>
      <c r="N301" s="223" t="s">
        <v>48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230</v>
      </c>
      <c r="AT301" s="226" t="s">
        <v>226</v>
      </c>
      <c r="AU301" s="226" t="s">
        <v>85</v>
      </c>
      <c r="AY301" s="19" t="s">
        <v>224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83</v>
      </c>
      <c r="BK301" s="227">
        <f>ROUND(I301*H301,2)</f>
        <v>0</v>
      </c>
      <c r="BL301" s="19" t="s">
        <v>230</v>
      </c>
      <c r="BM301" s="226" t="s">
        <v>524</v>
      </c>
    </row>
    <row r="302" s="2" customFormat="1">
      <c r="A302" s="40"/>
      <c r="B302" s="41"/>
      <c r="C302" s="42"/>
      <c r="D302" s="228" t="s">
        <v>232</v>
      </c>
      <c r="E302" s="42"/>
      <c r="F302" s="229" t="s">
        <v>525</v>
      </c>
      <c r="G302" s="42"/>
      <c r="H302" s="42"/>
      <c r="I302" s="230"/>
      <c r="J302" s="42"/>
      <c r="K302" s="42"/>
      <c r="L302" s="46"/>
      <c r="M302" s="231"/>
      <c r="N302" s="232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232</v>
      </c>
      <c r="AU302" s="19" t="s">
        <v>85</v>
      </c>
    </row>
    <row r="303" s="2" customFormat="1">
      <c r="A303" s="40"/>
      <c r="B303" s="41"/>
      <c r="C303" s="42"/>
      <c r="D303" s="233" t="s">
        <v>234</v>
      </c>
      <c r="E303" s="42"/>
      <c r="F303" s="234" t="s">
        <v>526</v>
      </c>
      <c r="G303" s="42"/>
      <c r="H303" s="42"/>
      <c r="I303" s="230"/>
      <c r="J303" s="42"/>
      <c r="K303" s="42"/>
      <c r="L303" s="46"/>
      <c r="M303" s="231"/>
      <c r="N303" s="232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234</v>
      </c>
      <c r="AU303" s="19" t="s">
        <v>85</v>
      </c>
    </row>
    <row r="304" s="2" customFormat="1" ht="16.5" customHeight="1">
      <c r="A304" s="40"/>
      <c r="B304" s="41"/>
      <c r="C304" s="215" t="s">
        <v>527</v>
      </c>
      <c r="D304" s="215" t="s">
        <v>226</v>
      </c>
      <c r="E304" s="216" t="s">
        <v>528</v>
      </c>
      <c r="F304" s="217" t="s">
        <v>529</v>
      </c>
      <c r="G304" s="218" t="s">
        <v>152</v>
      </c>
      <c r="H304" s="219">
        <v>74.472999999999999</v>
      </c>
      <c r="I304" s="220"/>
      <c r="J304" s="221">
        <f>ROUND(I304*H304,2)</f>
        <v>0</v>
      </c>
      <c r="K304" s="217" t="s">
        <v>229</v>
      </c>
      <c r="L304" s="46"/>
      <c r="M304" s="222" t="s">
        <v>40</v>
      </c>
      <c r="N304" s="223" t="s">
        <v>48</v>
      </c>
      <c r="O304" s="86"/>
      <c r="P304" s="224">
        <f>O304*H304</f>
        <v>0</v>
      </c>
      <c r="Q304" s="224">
        <v>0.039449999999999999</v>
      </c>
      <c r="R304" s="224">
        <f>Q304*H304</f>
        <v>2.9379598499999999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230</v>
      </c>
      <c r="AT304" s="226" t="s">
        <v>226</v>
      </c>
      <c r="AU304" s="226" t="s">
        <v>85</v>
      </c>
      <c r="AY304" s="19" t="s">
        <v>224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83</v>
      </c>
      <c r="BK304" s="227">
        <f>ROUND(I304*H304,2)</f>
        <v>0</v>
      </c>
      <c r="BL304" s="19" t="s">
        <v>230</v>
      </c>
      <c r="BM304" s="226" t="s">
        <v>530</v>
      </c>
    </row>
    <row r="305" s="2" customFormat="1">
      <c r="A305" s="40"/>
      <c r="B305" s="41"/>
      <c r="C305" s="42"/>
      <c r="D305" s="228" t="s">
        <v>232</v>
      </c>
      <c r="E305" s="42"/>
      <c r="F305" s="229" t="s">
        <v>531</v>
      </c>
      <c r="G305" s="42"/>
      <c r="H305" s="42"/>
      <c r="I305" s="230"/>
      <c r="J305" s="42"/>
      <c r="K305" s="42"/>
      <c r="L305" s="46"/>
      <c r="M305" s="231"/>
      <c r="N305" s="232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232</v>
      </c>
      <c r="AU305" s="19" t="s">
        <v>85</v>
      </c>
    </row>
    <row r="306" s="2" customFormat="1">
      <c r="A306" s="40"/>
      <c r="B306" s="41"/>
      <c r="C306" s="42"/>
      <c r="D306" s="233" t="s">
        <v>234</v>
      </c>
      <c r="E306" s="42"/>
      <c r="F306" s="234" t="s">
        <v>532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234</v>
      </c>
      <c r="AU306" s="19" t="s">
        <v>85</v>
      </c>
    </row>
    <row r="307" s="13" customFormat="1">
      <c r="A307" s="13"/>
      <c r="B307" s="235"/>
      <c r="C307" s="236"/>
      <c r="D307" s="228" t="s">
        <v>236</v>
      </c>
      <c r="E307" s="237" t="s">
        <v>40</v>
      </c>
      <c r="F307" s="238" t="s">
        <v>533</v>
      </c>
      <c r="G307" s="236"/>
      <c r="H307" s="239">
        <v>74.472999999999999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236</v>
      </c>
      <c r="AU307" s="245" t="s">
        <v>85</v>
      </c>
      <c r="AV307" s="13" t="s">
        <v>85</v>
      </c>
      <c r="AW307" s="13" t="s">
        <v>38</v>
      </c>
      <c r="AX307" s="13" t="s">
        <v>83</v>
      </c>
      <c r="AY307" s="245" t="s">
        <v>224</v>
      </c>
    </row>
    <row r="308" s="2" customFormat="1" ht="16.5" customHeight="1">
      <c r="A308" s="40"/>
      <c r="B308" s="41"/>
      <c r="C308" s="215" t="s">
        <v>534</v>
      </c>
      <c r="D308" s="215" t="s">
        <v>226</v>
      </c>
      <c r="E308" s="216" t="s">
        <v>535</v>
      </c>
      <c r="F308" s="217" t="s">
        <v>536</v>
      </c>
      <c r="G308" s="218" t="s">
        <v>152</v>
      </c>
      <c r="H308" s="219">
        <v>207.60499999999999</v>
      </c>
      <c r="I308" s="220"/>
      <c r="J308" s="221">
        <f>ROUND(I308*H308,2)</f>
        <v>0</v>
      </c>
      <c r="K308" s="217" t="s">
        <v>229</v>
      </c>
      <c r="L308" s="46"/>
      <c r="M308" s="222" t="s">
        <v>40</v>
      </c>
      <c r="N308" s="223" t="s">
        <v>48</v>
      </c>
      <c r="O308" s="86"/>
      <c r="P308" s="224">
        <f>O308*H308</f>
        <v>0</v>
      </c>
      <c r="Q308" s="224">
        <v>0.063039999999999999</v>
      </c>
      <c r="R308" s="224">
        <f>Q308*H308</f>
        <v>13.087419199999999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230</v>
      </c>
      <c r="AT308" s="226" t="s">
        <v>226</v>
      </c>
      <c r="AU308" s="226" t="s">
        <v>85</v>
      </c>
      <c r="AY308" s="19" t="s">
        <v>224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83</v>
      </c>
      <c r="BK308" s="227">
        <f>ROUND(I308*H308,2)</f>
        <v>0</v>
      </c>
      <c r="BL308" s="19" t="s">
        <v>230</v>
      </c>
      <c r="BM308" s="226" t="s">
        <v>537</v>
      </c>
    </row>
    <row r="309" s="2" customFormat="1">
      <c r="A309" s="40"/>
      <c r="B309" s="41"/>
      <c r="C309" s="42"/>
      <c r="D309" s="228" t="s">
        <v>232</v>
      </c>
      <c r="E309" s="42"/>
      <c r="F309" s="229" t="s">
        <v>538</v>
      </c>
      <c r="G309" s="42"/>
      <c r="H309" s="42"/>
      <c r="I309" s="230"/>
      <c r="J309" s="42"/>
      <c r="K309" s="42"/>
      <c r="L309" s="46"/>
      <c r="M309" s="231"/>
      <c r="N309" s="232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232</v>
      </c>
      <c r="AU309" s="19" t="s">
        <v>85</v>
      </c>
    </row>
    <row r="310" s="2" customFormat="1">
      <c r="A310" s="40"/>
      <c r="B310" s="41"/>
      <c r="C310" s="42"/>
      <c r="D310" s="233" t="s">
        <v>234</v>
      </c>
      <c r="E310" s="42"/>
      <c r="F310" s="234" t="s">
        <v>539</v>
      </c>
      <c r="G310" s="42"/>
      <c r="H310" s="42"/>
      <c r="I310" s="230"/>
      <c r="J310" s="42"/>
      <c r="K310" s="42"/>
      <c r="L310" s="46"/>
      <c r="M310" s="231"/>
      <c r="N310" s="232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234</v>
      </c>
      <c r="AU310" s="19" t="s">
        <v>85</v>
      </c>
    </row>
    <row r="311" s="13" customFormat="1">
      <c r="A311" s="13"/>
      <c r="B311" s="235"/>
      <c r="C311" s="236"/>
      <c r="D311" s="228" t="s">
        <v>236</v>
      </c>
      <c r="E311" s="237" t="s">
        <v>40</v>
      </c>
      <c r="F311" s="238" t="s">
        <v>540</v>
      </c>
      <c r="G311" s="236"/>
      <c r="H311" s="239">
        <v>207.60499999999999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236</v>
      </c>
      <c r="AU311" s="245" t="s">
        <v>85</v>
      </c>
      <c r="AV311" s="13" t="s">
        <v>85</v>
      </c>
      <c r="AW311" s="13" t="s">
        <v>38</v>
      </c>
      <c r="AX311" s="13" t="s">
        <v>83</v>
      </c>
      <c r="AY311" s="245" t="s">
        <v>224</v>
      </c>
    </row>
    <row r="312" s="2" customFormat="1" ht="16.5" customHeight="1">
      <c r="A312" s="40"/>
      <c r="B312" s="41"/>
      <c r="C312" s="215" t="s">
        <v>541</v>
      </c>
      <c r="D312" s="215" t="s">
        <v>226</v>
      </c>
      <c r="E312" s="216" t="s">
        <v>542</v>
      </c>
      <c r="F312" s="217" t="s">
        <v>543</v>
      </c>
      <c r="G312" s="218" t="s">
        <v>152</v>
      </c>
      <c r="H312" s="219">
        <v>71.213999999999999</v>
      </c>
      <c r="I312" s="220"/>
      <c r="J312" s="221">
        <f>ROUND(I312*H312,2)</f>
        <v>0</v>
      </c>
      <c r="K312" s="217" t="s">
        <v>229</v>
      </c>
      <c r="L312" s="46"/>
      <c r="M312" s="222" t="s">
        <v>40</v>
      </c>
      <c r="N312" s="223" t="s">
        <v>48</v>
      </c>
      <c r="O312" s="86"/>
      <c r="P312" s="224">
        <f>O312*H312</f>
        <v>0</v>
      </c>
      <c r="Q312" s="224">
        <v>0.0065100000000000002</v>
      </c>
      <c r="R312" s="224">
        <f>Q312*H312</f>
        <v>0.46360314000000002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230</v>
      </c>
      <c r="AT312" s="226" t="s">
        <v>226</v>
      </c>
      <c r="AU312" s="226" t="s">
        <v>85</v>
      </c>
      <c r="AY312" s="19" t="s">
        <v>224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83</v>
      </c>
      <c r="BK312" s="227">
        <f>ROUND(I312*H312,2)</f>
        <v>0</v>
      </c>
      <c r="BL312" s="19" t="s">
        <v>230</v>
      </c>
      <c r="BM312" s="226" t="s">
        <v>544</v>
      </c>
    </row>
    <row r="313" s="2" customFormat="1">
      <c r="A313" s="40"/>
      <c r="B313" s="41"/>
      <c r="C313" s="42"/>
      <c r="D313" s="228" t="s">
        <v>232</v>
      </c>
      <c r="E313" s="42"/>
      <c r="F313" s="229" t="s">
        <v>545</v>
      </c>
      <c r="G313" s="42"/>
      <c r="H313" s="42"/>
      <c r="I313" s="230"/>
      <c r="J313" s="42"/>
      <c r="K313" s="42"/>
      <c r="L313" s="46"/>
      <c r="M313" s="231"/>
      <c r="N313" s="232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232</v>
      </c>
      <c r="AU313" s="19" t="s">
        <v>85</v>
      </c>
    </row>
    <row r="314" s="2" customFormat="1">
      <c r="A314" s="40"/>
      <c r="B314" s="41"/>
      <c r="C314" s="42"/>
      <c r="D314" s="233" t="s">
        <v>234</v>
      </c>
      <c r="E314" s="42"/>
      <c r="F314" s="234" t="s">
        <v>546</v>
      </c>
      <c r="G314" s="42"/>
      <c r="H314" s="42"/>
      <c r="I314" s="230"/>
      <c r="J314" s="42"/>
      <c r="K314" s="42"/>
      <c r="L314" s="46"/>
      <c r="M314" s="231"/>
      <c r="N314" s="232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234</v>
      </c>
      <c r="AU314" s="19" t="s">
        <v>85</v>
      </c>
    </row>
    <row r="315" s="14" customFormat="1">
      <c r="A315" s="14"/>
      <c r="B315" s="246"/>
      <c r="C315" s="247"/>
      <c r="D315" s="228" t="s">
        <v>236</v>
      </c>
      <c r="E315" s="248" t="s">
        <v>40</v>
      </c>
      <c r="F315" s="249" t="s">
        <v>547</v>
      </c>
      <c r="G315" s="247"/>
      <c r="H315" s="248" t="s">
        <v>40</v>
      </c>
      <c r="I315" s="250"/>
      <c r="J315" s="247"/>
      <c r="K315" s="247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236</v>
      </c>
      <c r="AU315" s="255" t="s">
        <v>85</v>
      </c>
      <c r="AV315" s="14" t="s">
        <v>83</v>
      </c>
      <c r="AW315" s="14" t="s">
        <v>38</v>
      </c>
      <c r="AX315" s="14" t="s">
        <v>77</v>
      </c>
      <c r="AY315" s="255" t="s">
        <v>224</v>
      </c>
    </row>
    <row r="316" s="13" customFormat="1">
      <c r="A316" s="13"/>
      <c r="B316" s="235"/>
      <c r="C316" s="236"/>
      <c r="D316" s="228" t="s">
        <v>236</v>
      </c>
      <c r="E316" s="237" t="s">
        <v>40</v>
      </c>
      <c r="F316" s="238" t="s">
        <v>548</v>
      </c>
      <c r="G316" s="236"/>
      <c r="H316" s="239">
        <v>71.213999999999999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236</v>
      </c>
      <c r="AU316" s="245" t="s">
        <v>85</v>
      </c>
      <c r="AV316" s="13" t="s">
        <v>85</v>
      </c>
      <c r="AW316" s="13" t="s">
        <v>38</v>
      </c>
      <c r="AX316" s="13" t="s">
        <v>83</v>
      </c>
      <c r="AY316" s="245" t="s">
        <v>224</v>
      </c>
    </row>
    <row r="317" s="2" customFormat="1" ht="16.5" customHeight="1">
      <c r="A317" s="40"/>
      <c r="B317" s="41"/>
      <c r="C317" s="215" t="s">
        <v>549</v>
      </c>
      <c r="D317" s="215" t="s">
        <v>226</v>
      </c>
      <c r="E317" s="216" t="s">
        <v>550</v>
      </c>
      <c r="F317" s="217" t="s">
        <v>551</v>
      </c>
      <c r="G317" s="218" t="s">
        <v>152</v>
      </c>
      <c r="H317" s="219">
        <v>71.213999999999999</v>
      </c>
      <c r="I317" s="220"/>
      <c r="J317" s="221">
        <f>ROUND(I317*H317,2)</f>
        <v>0</v>
      </c>
      <c r="K317" s="217" t="s">
        <v>229</v>
      </c>
      <c r="L317" s="46"/>
      <c r="M317" s="222" t="s">
        <v>40</v>
      </c>
      <c r="N317" s="223" t="s">
        <v>48</v>
      </c>
      <c r="O317" s="86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230</v>
      </c>
      <c r="AT317" s="226" t="s">
        <v>226</v>
      </c>
      <c r="AU317" s="226" t="s">
        <v>85</v>
      </c>
      <c r="AY317" s="19" t="s">
        <v>224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83</v>
      </c>
      <c r="BK317" s="227">
        <f>ROUND(I317*H317,2)</f>
        <v>0</v>
      </c>
      <c r="BL317" s="19" t="s">
        <v>230</v>
      </c>
      <c r="BM317" s="226" t="s">
        <v>552</v>
      </c>
    </row>
    <row r="318" s="2" customFormat="1">
      <c r="A318" s="40"/>
      <c r="B318" s="41"/>
      <c r="C318" s="42"/>
      <c r="D318" s="228" t="s">
        <v>232</v>
      </c>
      <c r="E318" s="42"/>
      <c r="F318" s="229" t="s">
        <v>553</v>
      </c>
      <c r="G318" s="42"/>
      <c r="H318" s="42"/>
      <c r="I318" s="230"/>
      <c r="J318" s="42"/>
      <c r="K318" s="42"/>
      <c r="L318" s="46"/>
      <c r="M318" s="231"/>
      <c r="N318" s="232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232</v>
      </c>
      <c r="AU318" s="19" t="s">
        <v>85</v>
      </c>
    </row>
    <row r="319" s="2" customFormat="1">
      <c r="A319" s="40"/>
      <c r="B319" s="41"/>
      <c r="C319" s="42"/>
      <c r="D319" s="233" t="s">
        <v>234</v>
      </c>
      <c r="E319" s="42"/>
      <c r="F319" s="234" t="s">
        <v>554</v>
      </c>
      <c r="G319" s="42"/>
      <c r="H319" s="42"/>
      <c r="I319" s="230"/>
      <c r="J319" s="42"/>
      <c r="K319" s="42"/>
      <c r="L319" s="46"/>
      <c r="M319" s="231"/>
      <c r="N319" s="23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234</v>
      </c>
      <c r="AU319" s="19" t="s">
        <v>85</v>
      </c>
    </row>
    <row r="320" s="2" customFormat="1" ht="16.5" customHeight="1">
      <c r="A320" s="40"/>
      <c r="B320" s="41"/>
      <c r="C320" s="215" t="s">
        <v>555</v>
      </c>
      <c r="D320" s="215" t="s">
        <v>226</v>
      </c>
      <c r="E320" s="216" t="s">
        <v>556</v>
      </c>
      <c r="F320" s="217" t="s">
        <v>557</v>
      </c>
      <c r="G320" s="218" t="s">
        <v>152</v>
      </c>
      <c r="H320" s="219">
        <v>34.390000000000001</v>
      </c>
      <c r="I320" s="220"/>
      <c r="J320" s="221">
        <f>ROUND(I320*H320,2)</f>
        <v>0</v>
      </c>
      <c r="K320" s="217" t="s">
        <v>229</v>
      </c>
      <c r="L320" s="46"/>
      <c r="M320" s="222" t="s">
        <v>40</v>
      </c>
      <c r="N320" s="223" t="s">
        <v>48</v>
      </c>
      <c r="O320" s="86"/>
      <c r="P320" s="224">
        <f>O320*H320</f>
        <v>0</v>
      </c>
      <c r="Q320" s="224">
        <v>0.011690000000000001</v>
      </c>
      <c r="R320" s="224">
        <f>Q320*H320</f>
        <v>0.40201910000000002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230</v>
      </c>
      <c r="AT320" s="226" t="s">
        <v>226</v>
      </c>
      <c r="AU320" s="226" t="s">
        <v>85</v>
      </c>
      <c r="AY320" s="19" t="s">
        <v>224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83</v>
      </c>
      <c r="BK320" s="227">
        <f>ROUND(I320*H320,2)</f>
        <v>0</v>
      </c>
      <c r="BL320" s="19" t="s">
        <v>230</v>
      </c>
      <c r="BM320" s="226" t="s">
        <v>558</v>
      </c>
    </row>
    <row r="321" s="2" customFormat="1">
      <c r="A321" s="40"/>
      <c r="B321" s="41"/>
      <c r="C321" s="42"/>
      <c r="D321" s="228" t="s">
        <v>232</v>
      </c>
      <c r="E321" s="42"/>
      <c r="F321" s="229" t="s">
        <v>559</v>
      </c>
      <c r="G321" s="42"/>
      <c r="H321" s="42"/>
      <c r="I321" s="230"/>
      <c r="J321" s="42"/>
      <c r="K321" s="42"/>
      <c r="L321" s="46"/>
      <c r="M321" s="231"/>
      <c r="N321" s="23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232</v>
      </c>
      <c r="AU321" s="19" t="s">
        <v>85</v>
      </c>
    </row>
    <row r="322" s="2" customFormat="1">
      <c r="A322" s="40"/>
      <c r="B322" s="41"/>
      <c r="C322" s="42"/>
      <c r="D322" s="233" t="s">
        <v>234</v>
      </c>
      <c r="E322" s="42"/>
      <c r="F322" s="234" t="s">
        <v>560</v>
      </c>
      <c r="G322" s="42"/>
      <c r="H322" s="42"/>
      <c r="I322" s="230"/>
      <c r="J322" s="42"/>
      <c r="K322" s="42"/>
      <c r="L322" s="46"/>
      <c r="M322" s="231"/>
      <c r="N322" s="232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234</v>
      </c>
      <c r="AU322" s="19" t="s">
        <v>85</v>
      </c>
    </row>
    <row r="323" s="14" customFormat="1">
      <c r="A323" s="14"/>
      <c r="B323" s="246"/>
      <c r="C323" s="247"/>
      <c r="D323" s="228" t="s">
        <v>236</v>
      </c>
      <c r="E323" s="248" t="s">
        <v>40</v>
      </c>
      <c r="F323" s="249" t="s">
        <v>251</v>
      </c>
      <c r="G323" s="247"/>
      <c r="H323" s="248" t="s">
        <v>40</v>
      </c>
      <c r="I323" s="250"/>
      <c r="J323" s="247"/>
      <c r="K323" s="247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236</v>
      </c>
      <c r="AU323" s="255" t="s">
        <v>85</v>
      </c>
      <c r="AV323" s="14" t="s">
        <v>83</v>
      </c>
      <c r="AW323" s="14" t="s">
        <v>38</v>
      </c>
      <c r="AX323" s="14" t="s">
        <v>77</v>
      </c>
      <c r="AY323" s="255" t="s">
        <v>224</v>
      </c>
    </row>
    <row r="324" s="13" customFormat="1">
      <c r="A324" s="13"/>
      <c r="B324" s="235"/>
      <c r="C324" s="236"/>
      <c r="D324" s="228" t="s">
        <v>236</v>
      </c>
      <c r="E324" s="237" t="s">
        <v>40</v>
      </c>
      <c r="F324" s="238" t="s">
        <v>561</v>
      </c>
      <c r="G324" s="236"/>
      <c r="H324" s="239">
        <v>16.789999999999999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236</v>
      </c>
      <c r="AU324" s="245" t="s">
        <v>85</v>
      </c>
      <c r="AV324" s="13" t="s">
        <v>85</v>
      </c>
      <c r="AW324" s="13" t="s">
        <v>38</v>
      </c>
      <c r="AX324" s="13" t="s">
        <v>77</v>
      </c>
      <c r="AY324" s="245" t="s">
        <v>224</v>
      </c>
    </row>
    <row r="325" s="13" customFormat="1">
      <c r="A325" s="13"/>
      <c r="B325" s="235"/>
      <c r="C325" s="236"/>
      <c r="D325" s="228" t="s">
        <v>236</v>
      </c>
      <c r="E325" s="237" t="s">
        <v>40</v>
      </c>
      <c r="F325" s="238" t="s">
        <v>562</v>
      </c>
      <c r="G325" s="236"/>
      <c r="H325" s="239">
        <v>17.600000000000001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236</v>
      </c>
      <c r="AU325" s="245" t="s">
        <v>85</v>
      </c>
      <c r="AV325" s="13" t="s">
        <v>85</v>
      </c>
      <c r="AW325" s="13" t="s">
        <v>38</v>
      </c>
      <c r="AX325" s="13" t="s">
        <v>77</v>
      </c>
      <c r="AY325" s="245" t="s">
        <v>224</v>
      </c>
    </row>
    <row r="326" s="15" customFormat="1">
      <c r="A326" s="15"/>
      <c r="B326" s="256"/>
      <c r="C326" s="257"/>
      <c r="D326" s="228" t="s">
        <v>236</v>
      </c>
      <c r="E326" s="258" t="s">
        <v>40</v>
      </c>
      <c r="F326" s="259" t="s">
        <v>253</v>
      </c>
      <c r="G326" s="257"/>
      <c r="H326" s="260">
        <v>34.390000000000001</v>
      </c>
      <c r="I326" s="261"/>
      <c r="J326" s="257"/>
      <c r="K326" s="257"/>
      <c r="L326" s="262"/>
      <c r="M326" s="263"/>
      <c r="N326" s="264"/>
      <c r="O326" s="264"/>
      <c r="P326" s="264"/>
      <c r="Q326" s="264"/>
      <c r="R326" s="264"/>
      <c r="S326" s="264"/>
      <c r="T326" s="26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6" t="s">
        <v>236</v>
      </c>
      <c r="AU326" s="266" t="s">
        <v>85</v>
      </c>
      <c r="AV326" s="15" t="s">
        <v>230</v>
      </c>
      <c r="AW326" s="15" t="s">
        <v>38</v>
      </c>
      <c r="AX326" s="15" t="s">
        <v>83</v>
      </c>
      <c r="AY326" s="266" t="s">
        <v>224</v>
      </c>
    </row>
    <row r="327" s="2" customFormat="1" ht="16.5" customHeight="1">
      <c r="A327" s="40"/>
      <c r="B327" s="41"/>
      <c r="C327" s="215" t="s">
        <v>563</v>
      </c>
      <c r="D327" s="215" t="s">
        <v>226</v>
      </c>
      <c r="E327" s="216" t="s">
        <v>564</v>
      </c>
      <c r="F327" s="217" t="s">
        <v>565</v>
      </c>
      <c r="G327" s="218" t="s">
        <v>152</v>
      </c>
      <c r="H327" s="219">
        <v>72.567999999999998</v>
      </c>
      <c r="I327" s="220"/>
      <c r="J327" s="221">
        <f>ROUND(I327*H327,2)</f>
        <v>0</v>
      </c>
      <c r="K327" s="217" t="s">
        <v>229</v>
      </c>
      <c r="L327" s="46"/>
      <c r="M327" s="222" t="s">
        <v>40</v>
      </c>
      <c r="N327" s="223" t="s">
        <v>48</v>
      </c>
      <c r="O327" s="86"/>
      <c r="P327" s="224">
        <f>O327*H327</f>
        <v>0</v>
      </c>
      <c r="Q327" s="224">
        <v>0.066790000000000002</v>
      </c>
      <c r="R327" s="224">
        <f>Q327*H327</f>
        <v>4.8468167199999996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230</v>
      </c>
      <c r="AT327" s="226" t="s">
        <v>226</v>
      </c>
      <c r="AU327" s="226" t="s">
        <v>85</v>
      </c>
      <c r="AY327" s="19" t="s">
        <v>224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83</v>
      </c>
      <c r="BK327" s="227">
        <f>ROUND(I327*H327,2)</f>
        <v>0</v>
      </c>
      <c r="BL327" s="19" t="s">
        <v>230</v>
      </c>
      <c r="BM327" s="226" t="s">
        <v>566</v>
      </c>
    </row>
    <row r="328" s="2" customFormat="1">
      <c r="A328" s="40"/>
      <c r="B328" s="41"/>
      <c r="C328" s="42"/>
      <c r="D328" s="228" t="s">
        <v>232</v>
      </c>
      <c r="E328" s="42"/>
      <c r="F328" s="229" t="s">
        <v>567</v>
      </c>
      <c r="G328" s="42"/>
      <c r="H328" s="42"/>
      <c r="I328" s="230"/>
      <c r="J328" s="42"/>
      <c r="K328" s="42"/>
      <c r="L328" s="46"/>
      <c r="M328" s="231"/>
      <c r="N328" s="232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232</v>
      </c>
      <c r="AU328" s="19" t="s">
        <v>85</v>
      </c>
    </row>
    <row r="329" s="2" customFormat="1">
      <c r="A329" s="40"/>
      <c r="B329" s="41"/>
      <c r="C329" s="42"/>
      <c r="D329" s="233" t="s">
        <v>234</v>
      </c>
      <c r="E329" s="42"/>
      <c r="F329" s="234" t="s">
        <v>568</v>
      </c>
      <c r="G329" s="42"/>
      <c r="H329" s="42"/>
      <c r="I329" s="230"/>
      <c r="J329" s="42"/>
      <c r="K329" s="42"/>
      <c r="L329" s="46"/>
      <c r="M329" s="231"/>
      <c r="N329" s="232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234</v>
      </c>
      <c r="AU329" s="19" t="s">
        <v>85</v>
      </c>
    </row>
    <row r="330" s="14" customFormat="1">
      <c r="A330" s="14"/>
      <c r="B330" s="246"/>
      <c r="C330" s="247"/>
      <c r="D330" s="228" t="s">
        <v>236</v>
      </c>
      <c r="E330" s="248" t="s">
        <v>40</v>
      </c>
      <c r="F330" s="249" t="s">
        <v>251</v>
      </c>
      <c r="G330" s="247"/>
      <c r="H330" s="248" t="s">
        <v>40</v>
      </c>
      <c r="I330" s="250"/>
      <c r="J330" s="247"/>
      <c r="K330" s="247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236</v>
      </c>
      <c r="AU330" s="255" t="s">
        <v>85</v>
      </c>
      <c r="AV330" s="14" t="s">
        <v>83</v>
      </c>
      <c r="AW330" s="14" t="s">
        <v>38</v>
      </c>
      <c r="AX330" s="14" t="s">
        <v>77</v>
      </c>
      <c r="AY330" s="255" t="s">
        <v>224</v>
      </c>
    </row>
    <row r="331" s="13" customFormat="1">
      <c r="A331" s="13"/>
      <c r="B331" s="235"/>
      <c r="C331" s="236"/>
      <c r="D331" s="228" t="s">
        <v>236</v>
      </c>
      <c r="E331" s="237" t="s">
        <v>40</v>
      </c>
      <c r="F331" s="238" t="s">
        <v>569</v>
      </c>
      <c r="G331" s="236"/>
      <c r="H331" s="239">
        <v>33.496000000000002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5" t="s">
        <v>236</v>
      </c>
      <c r="AU331" s="245" t="s">
        <v>85</v>
      </c>
      <c r="AV331" s="13" t="s">
        <v>85</v>
      </c>
      <c r="AW331" s="13" t="s">
        <v>38</v>
      </c>
      <c r="AX331" s="13" t="s">
        <v>77</v>
      </c>
      <c r="AY331" s="245" t="s">
        <v>224</v>
      </c>
    </row>
    <row r="332" s="13" customFormat="1">
      <c r="A332" s="13"/>
      <c r="B332" s="235"/>
      <c r="C332" s="236"/>
      <c r="D332" s="228" t="s">
        <v>236</v>
      </c>
      <c r="E332" s="237" t="s">
        <v>40</v>
      </c>
      <c r="F332" s="238" t="s">
        <v>570</v>
      </c>
      <c r="G332" s="236"/>
      <c r="H332" s="239">
        <v>39.072000000000003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236</v>
      </c>
      <c r="AU332" s="245" t="s">
        <v>85</v>
      </c>
      <c r="AV332" s="13" t="s">
        <v>85</v>
      </c>
      <c r="AW332" s="13" t="s">
        <v>38</v>
      </c>
      <c r="AX332" s="13" t="s">
        <v>77</v>
      </c>
      <c r="AY332" s="245" t="s">
        <v>224</v>
      </c>
    </row>
    <row r="333" s="15" customFormat="1">
      <c r="A333" s="15"/>
      <c r="B333" s="256"/>
      <c r="C333" s="257"/>
      <c r="D333" s="228" t="s">
        <v>236</v>
      </c>
      <c r="E333" s="258" t="s">
        <v>40</v>
      </c>
      <c r="F333" s="259" t="s">
        <v>253</v>
      </c>
      <c r="G333" s="257"/>
      <c r="H333" s="260">
        <v>72.567999999999998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236</v>
      </c>
      <c r="AU333" s="266" t="s">
        <v>85</v>
      </c>
      <c r="AV333" s="15" t="s">
        <v>230</v>
      </c>
      <c r="AW333" s="15" t="s">
        <v>38</v>
      </c>
      <c r="AX333" s="15" t="s">
        <v>83</v>
      </c>
      <c r="AY333" s="266" t="s">
        <v>224</v>
      </c>
    </row>
    <row r="334" s="2" customFormat="1" ht="16.5" customHeight="1">
      <c r="A334" s="40"/>
      <c r="B334" s="41"/>
      <c r="C334" s="215" t="s">
        <v>571</v>
      </c>
      <c r="D334" s="215" t="s">
        <v>226</v>
      </c>
      <c r="E334" s="216" t="s">
        <v>572</v>
      </c>
      <c r="F334" s="217" t="s">
        <v>573</v>
      </c>
      <c r="G334" s="218" t="s">
        <v>152</v>
      </c>
      <c r="H334" s="219">
        <v>34.390000000000001</v>
      </c>
      <c r="I334" s="220"/>
      <c r="J334" s="221">
        <f>ROUND(I334*H334,2)</f>
        <v>0</v>
      </c>
      <c r="K334" s="217" t="s">
        <v>229</v>
      </c>
      <c r="L334" s="46"/>
      <c r="M334" s="222" t="s">
        <v>40</v>
      </c>
      <c r="N334" s="223" t="s">
        <v>48</v>
      </c>
      <c r="O334" s="86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230</v>
      </c>
      <c r="AT334" s="226" t="s">
        <v>226</v>
      </c>
      <c r="AU334" s="226" t="s">
        <v>85</v>
      </c>
      <c r="AY334" s="19" t="s">
        <v>224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83</v>
      </c>
      <c r="BK334" s="227">
        <f>ROUND(I334*H334,2)</f>
        <v>0</v>
      </c>
      <c r="BL334" s="19" t="s">
        <v>230</v>
      </c>
      <c r="BM334" s="226" t="s">
        <v>574</v>
      </c>
    </row>
    <row r="335" s="2" customFormat="1">
      <c r="A335" s="40"/>
      <c r="B335" s="41"/>
      <c r="C335" s="42"/>
      <c r="D335" s="228" t="s">
        <v>232</v>
      </c>
      <c r="E335" s="42"/>
      <c r="F335" s="229" t="s">
        <v>575</v>
      </c>
      <c r="G335" s="42"/>
      <c r="H335" s="42"/>
      <c r="I335" s="230"/>
      <c r="J335" s="42"/>
      <c r="K335" s="42"/>
      <c r="L335" s="46"/>
      <c r="M335" s="231"/>
      <c r="N335" s="232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232</v>
      </c>
      <c r="AU335" s="19" t="s">
        <v>85</v>
      </c>
    </row>
    <row r="336" s="2" customFormat="1">
      <c r="A336" s="40"/>
      <c r="B336" s="41"/>
      <c r="C336" s="42"/>
      <c r="D336" s="233" t="s">
        <v>234</v>
      </c>
      <c r="E336" s="42"/>
      <c r="F336" s="234" t="s">
        <v>576</v>
      </c>
      <c r="G336" s="42"/>
      <c r="H336" s="42"/>
      <c r="I336" s="230"/>
      <c r="J336" s="42"/>
      <c r="K336" s="42"/>
      <c r="L336" s="46"/>
      <c r="M336" s="231"/>
      <c r="N336" s="232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234</v>
      </c>
      <c r="AU336" s="19" t="s">
        <v>85</v>
      </c>
    </row>
    <row r="337" s="14" customFormat="1">
      <c r="A337" s="14"/>
      <c r="B337" s="246"/>
      <c r="C337" s="247"/>
      <c r="D337" s="228" t="s">
        <v>236</v>
      </c>
      <c r="E337" s="248" t="s">
        <v>40</v>
      </c>
      <c r="F337" s="249" t="s">
        <v>251</v>
      </c>
      <c r="G337" s="247"/>
      <c r="H337" s="248" t="s">
        <v>40</v>
      </c>
      <c r="I337" s="250"/>
      <c r="J337" s="247"/>
      <c r="K337" s="247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236</v>
      </c>
      <c r="AU337" s="255" t="s">
        <v>85</v>
      </c>
      <c r="AV337" s="14" t="s">
        <v>83</v>
      </c>
      <c r="AW337" s="14" t="s">
        <v>38</v>
      </c>
      <c r="AX337" s="14" t="s">
        <v>77</v>
      </c>
      <c r="AY337" s="255" t="s">
        <v>224</v>
      </c>
    </row>
    <row r="338" s="13" customFormat="1">
      <c r="A338" s="13"/>
      <c r="B338" s="235"/>
      <c r="C338" s="236"/>
      <c r="D338" s="228" t="s">
        <v>236</v>
      </c>
      <c r="E338" s="237" t="s">
        <v>40</v>
      </c>
      <c r="F338" s="238" t="s">
        <v>561</v>
      </c>
      <c r="G338" s="236"/>
      <c r="H338" s="239">
        <v>16.789999999999999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236</v>
      </c>
      <c r="AU338" s="245" t="s">
        <v>85</v>
      </c>
      <c r="AV338" s="13" t="s">
        <v>85</v>
      </c>
      <c r="AW338" s="13" t="s">
        <v>38</v>
      </c>
      <c r="AX338" s="13" t="s">
        <v>77</v>
      </c>
      <c r="AY338" s="245" t="s">
        <v>224</v>
      </c>
    </row>
    <row r="339" s="13" customFormat="1">
      <c r="A339" s="13"/>
      <c r="B339" s="235"/>
      <c r="C339" s="236"/>
      <c r="D339" s="228" t="s">
        <v>236</v>
      </c>
      <c r="E339" s="237" t="s">
        <v>40</v>
      </c>
      <c r="F339" s="238" t="s">
        <v>562</v>
      </c>
      <c r="G339" s="236"/>
      <c r="H339" s="239">
        <v>17.600000000000001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236</v>
      </c>
      <c r="AU339" s="245" t="s">
        <v>85</v>
      </c>
      <c r="AV339" s="13" t="s">
        <v>85</v>
      </c>
      <c r="AW339" s="13" t="s">
        <v>38</v>
      </c>
      <c r="AX339" s="13" t="s">
        <v>77</v>
      </c>
      <c r="AY339" s="245" t="s">
        <v>224</v>
      </c>
    </row>
    <row r="340" s="15" customFormat="1">
      <c r="A340" s="15"/>
      <c r="B340" s="256"/>
      <c r="C340" s="257"/>
      <c r="D340" s="228" t="s">
        <v>236</v>
      </c>
      <c r="E340" s="258" t="s">
        <v>40</v>
      </c>
      <c r="F340" s="259" t="s">
        <v>253</v>
      </c>
      <c r="G340" s="257"/>
      <c r="H340" s="260">
        <v>34.390000000000001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6" t="s">
        <v>236</v>
      </c>
      <c r="AU340" s="266" t="s">
        <v>85</v>
      </c>
      <c r="AV340" s="15" t="s">
        <v>230</v>
      </c>
      <c r="AW340" s="15" t="s">
        <v>38</v>
      </c>
      <c r="AX340" s="15" t="s">
        <v>83</v>
      </c>
      <c r="AY340" s="266" t="s">
        <v>224</v>
      </c>
    </row>
    <row r="341" s="2" customFormat="1" ht="16.5" customHeight="1">
      <c r="A341" s="40"/>
      <c r="B341" s="41"/>
      <c r="C341" s="215" t="s">
        <v>577</v>
      </c>
      <c r="D341" s="215" t="s">
        <v>226</v>
      </c>
      <c r="E341" s="216" t="s">
        <v>578</v>
      </c>
      <c r="F341" s="217" t="s">
        <v>579</v>
      </c>
      <c r="G341" s="218" t="s">
        <v>580</v>
      </c>
      <c r="H341" s="219">
        <v>4089.02</v>
      </c>
      <c r="I341" s="220"/>
      <c r="J341" s="221">
        <f>ROUND(I341*H341,2)</f>
        <v>0</v>
      </c>
      <c r="K341" s="217" t="s">
        <v>229</v>
      </c>
      <c r="L341" s="46"/>
      <c r="M341" s="222" t="s">
        <v>40</v>
      </c>
      <c r="N341" s="223" t="s">
        <v>48</v>
      </c>
      <c r="O341" s="86"/>
      <c r="P341" s="224">
        <f>O341*H341</f>
        <v>0</v>
      </c>
      <c r="Q341" s="224">
        <v>0.0011000000000000001</v>
      </c>
      <c r="R341" s="224">
        <f>Q341*H341</f>
        <v>4.497922</v>
      </c>
      <c r="S341" s="224">
        <v>0</v>
      </c>
      <c r="T341" s="225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6" t="s">
        <v>230</v>
      </c>
      <c r="AT341" s="226" t="s">
        <v>226</v>
      </c>
      <c r="AU341" s="226" t="s">
        <v>85</v>
      </c>
      <c r="AY341" s="19" t="s">
        <v>224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9" t="s">
        <v>83</v>
      </c>
      <c r="BK341" s="227">
        <f>ROUND(I341*H341,2)</f>
        <v>0</v>
      </c>
      <c r="BL341" s="19" t="s">
        <v>230</v>
      </c>
      <c r="BM341" s="226" t="s">
        <v>581</v>
      </c>
    </row>
    <row r="342" s="2" customFormat="1">
      <c r="A342" s="40"/>
      <c r="B342" s="41"/>
      <c r="C342" s="42"/>
      <c r="D342" s="228" t="s">
        <v>232</v>
      </c>
      <c r="E342" s="42"/>
      <c r="F342" s="229" t="s">
        <v>582</v>
      </c>
      <c r="G342" s="42"/>
      <c r="H342" s="42"/>
      <c r="I342" s="230"/>
      <c r="J342" s="42"/>
      <c r="K342" s="42"/>
      <c r="L342" s="46"/>
      <c r="M342" s="231"/>
      <c r="N342" s="232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232</v>
      </c>
      <c r="AU342" s="19" t="s">
        <v>85</v>
      </c>
    </row>
    <row r="343" s="2" customFormat="1">
      <c r="A343" s="40"/>
      <c r="B343" s="41"/>
      <c r="C343" s="42"/>
      <c r="D343" s="233" t="s">
        <v>234</v>
      </c>
      <c r="E343" s="42"/>
      <c r="F343" s="234" t="s">
        <v>583</v>
      </c>
      <c r="G343" s="42"/>
      <c r="H343" s="42"/>
      <c r="I343" s="230"/>
      <c r="J343" s="42"/>
      <c r="K343" s="42"/>
      <c r="L343" s="46"/>
      <c r="M343" s="231"/>
      <c r="N343" s="232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234</v>
      </c>
      <c r="AU343" s="19" t="s">
        <v>85</v>
      </c>
    </row>
    <row r="344" s="13" customFormat="1">
      <c r="A344" s="13"/>
      <c r="B344" s="235"/>
      <c r="C344" s="236"/>
      <c r="D344" s="228" t="s">
        <v>236</v>
      </c>
      <c r="E344" s="237" t="s">
        <v>40</v>
      </c>
      <c r="F344" s="238" t="s">
        <v>584</v>
      </c>
      <c r="G344" s="236"/>
      <c r="H344" s="239">
        <v>4089.02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236</v>
      </c>
      <c r="AU344" s="245" t="s">
        <v>85</v>
      </c>
      <c r="AV344" s="13" t="s">
        <v>85</v>
      </c>
      <c r="AW344" s="13" t="s">
        <v>38</v>
      </c>
      <c r="AX344" s="13" t="s">
        <v>83</v>
      </c>
      <c r="AY344" s="245" t="s">
        <v>224</v>
      </c>
    </row>
    <row r="345" s="2" customFormat="1" ht="16.5" customHeight="1">
      <c r="A345" s="40"/>
      <c r="B345" s="41"/>
      <c r="C345" s="215" t="s">
        <v>585</v>
      </c>
      <c r="D345" s="215" t="s">
        <v>226</v>
      </c>
      <c r="E345" s="216" t="s">
        <v>586</v>
      </c>
      <c r="F345" s="217" t="s">
        <v>587</v>
      </c>
      <c r="G345" s="218" t="s">
        <v>580</v>
      </c>
      <c r="H345" s="219">
        <v>9832.0699999999997</v>
      </c>
      <c r="I345" s="220"/>
      <c r="J345" s="221">
        <f>ROUND(I345*H345,2)</f>
        <v>0</v>
      </c>
      <c r="K345" s="217" t="s">
        <v>229</v>
      </c>
      <c r="L345" s="46"/>
      <c r="M345" s="222" t="s">
        <v>40</v>
      </c>
      <c r="N345" s="223" t="s">
        <v>48</v>
      </c>
      <c r="O345" s="86"/>
      <c r="P345" s="224">
        <f>O345*H345</f>
        <v>0</v>
      </c>
      <c r="Q345" s="224">
        <v>0.00025999999999999998</v>
      </c>
      <c r="R345" s="224">
        <f>Q345*H345</f>
        <v>2.5563381999999999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230</v>
      </c>
      <c r="AT345" s="226" t="s">
        <v>226</v>
      </c>
      <c r="AU345" s="226" t="s">
        <v>85</v>
      </c>
      <c r="AY345" s="19" t="s">
        <v>224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83</v>
      </c>
      <c r="BK345" s="227">
        <f>ROUND(I345*H345,2)</f>
        <v>0</v>
      </c>
      <c r="BL345" s="19" t="s">
        <v>230</v>
      </c>
      <c r="BM345" s="226" t="s">
        <v>588</v>
      </c>
    </row>
    <row r="346" s="2" customFormat="1">
      <c r="A346" s="40"/>
      <c r="B346" s="41"/>
      <c r="C346" s="42"/>
      <c r="D346" s="228" t="s">
        <v>232</v>
      </c>
      <c r="E346" s="42"/>
      <c r="F346" s="229" t="s">
        <v>589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232</v>
      </c>
      <c r="AU346" s="19" t="s">
        <v>85</v>
      </c>
    </row>
    <row r="347" s="2" customFormat="1">
      <c r="A347" s="40"/>
      <c r="B347" s="41"/>
      <c r="C347" s="42"/>
      <c r="D347" s="233" t="s">
        <v>234</v>
      </c>
      <c r="E347" s="42"/>
      <c r="F347" s="234" t="s">
        <v>590</v>
      </c>
      <c r="G347" s="42"/>
      <c r="H347" s="42"/>
      <c r="I347" s="230"/>
      <c r="J347" s="42"/>
      <c r="K347" s="42"/>
      <c r="L347" s="46"/>
      <c r="M347" s="231"/>
      <c r="N347" s="232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234</v>
      </c>
      <c r="AU347" s="19" t="s">
        <v>85</v>
      </c>
    </row>
    <row r="348" s="14" customFormat="1">
      <c r="A348" s="14"/>
      <c r="B348" s="246"/>
      <c r="C348" s="247"/>
      <c r="D348" s="228" t="s">
        <v>236</v>
      </c>
      <c r="E348" s="248" t="s">
        <v>40</v>
      </c>
      <c r="F348" s="249" t="s">
        <v>251</v>
      </c>
      <c r="G348" s="247"/>
      <c r="H348" s="248" t="s">
        <v>40</v>
      </c>
      <c r="I348" s="250"/>
      <c r="J348" s="247"/>
      <c r="K348" s="247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236</v>
      </c>
      <c r="AU348" s="255" t="s">
        <v>85</v>
      </c>
      <c r="AV348" s="14" t="s">
        <v>83</v>
      </c>
      <c r="AW348" s="14" t="s">
        <v>38</v>
      </c>
      <c r="AX348" s="14" t="s">
        <v>77</v>
      </c>
      <c r="AY348" s="255" t="s">
        <v>224</v>
      </c>
    </row>
    <row r="349" s="13" customFormat="1">
      <c r="A349" s="13"/>
      <c r="B349" s="235"/>
      <c r="C349" s="236"/>
      <c r="D349" s="228" t="s">
        <v>236</v>
      </c>
      <c r="E349" s="237" t="s">
        <v>40</v>
      </c>
      <c r="F349" s="238" t="s">
        <v>591</v>
      </c>
      <c r="G349" s="236"/>
      <c r="H349" s="239">
        <v>4460.0299999999997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236</v>
      </c>
      <c r="AU349" s="245" t="s">
        <v>85</v>
      </c>
      <c r="AV349" s="13" t="s">
        <v>85</v>
      </c>
      <c r="AW349" s="13" t="s">
        <v>38</v>
      </c>
      <c r="AX349" s="13" t="s">
        <v>77</v>
      </c>
      <c r="AY349" s="245" t="s">
        <v>224</v>
      </c>
    </row>
    <row r="350" s="13" customFormat="1">
      <c r="A350" s="13"/>
      <c r="B350" s="235"/>
      <c r="C350" s="236"/>
      <c r="D350" s="228" t="s">
        <v>236</v>
      </c>
      <c r="E350" s="237" t="s">
        <v>40</v>
      </c>
      <c r="F350" s="238" t="s">
        <v>592</v>
      </c>
      <c r="G350" s="236"/>
      <c r="H350" s="239">
        <v>5372.04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236</v>
      </c>
      <c r="AU350" s="245" t="s">
        <v>85</v>
      </c>
      <c r="AV350" s="13" t="s">
        <v>85</v>
      </c>
      <c r="AW350" s="13" t="s">
        <v>38</v>
      </c>
      <c r="AX350" s="13" t="s">
        <v>77</v>
      </c>
      <c r="AY350" s="245" t="s">
        <v>224</v>
      </c>
    </row>
    <row r="351" s="15" customFormat="1">
      <c r="A351" s="15"/>
      <c r="B351" s="256"/>
      <c r="C351" s="257"/>
      <c r="D351" s="228" t="s">
        <v>236</v>
      </c>
      <c r="E351" s="258" t="s">
        <v>40</v>
      </c>
      <c r="F351" s="259" t="s">
        <v>253</v>
      </c>
      <c r="G351" s="257"/>
      <c r="H351" s="260">
        <v>9832.0699999999997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6" t="s">
        <v>236</v>
      </c>
      <c r="AU351" s="266" t="s">
        <v>85</v>
      </c>
      <c r="AV351" s="15" t="s">
        <v>230</v>
      </c>
      <c r="AW351" s="15" t="s">
        <v>38</v>
      </c>
      <c r="AX351" s="15" t="s">
        <v>83</v>
      </c>
      <c r="AY351" s="266" t="s">
        <v>224</v>
      </c>
    </row>
    <row r="352" s="2" customFormat="1" ht="16.5" customHeight="1">
      <c r="A352" s="40"/>
      <c r="B352" s="41"/>
      <c r="C352" s="215" t="s">
        <v>593</v>
      </c>
      <c r="D352" s="215" t="s">
        <v>226</v>
      </c>
      <c r="E352" s="216" t="s">
        <v>594</v>
      </c>
      <c r="F352" s="217" t="s">
        <v>595</v>
      </c>
      <c r="G352" s="218" t="s">
        <v>580</v>
      </c>
      <c r="H352" s="219">
        <v>1529.81</v>
      </c>
      <c r="I352" s="220"/>
      <c r="J352" s="221">
        <f>ROUND(I352*H352,2)</f>
        <v>0</v>
      </c>
      <c r="K352" s="217" t="s">
        <v>229</v>
      </c>
      <c r="L352" s="46"/>
      <c r="M352" s="222" t="s">
        <v>40</v>
      </c>
      <c r="N352" s="223" t="s">
        <v>48</v>
      </c>
      <c r="O352" s="86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6" t="s">
        <v>230</v>
      </c>
      <c r="AT352" s="226" t="s">
        <v>226</v>
      </c>
      <c r="AU352" s="226" t="s">
        <v>85</v>
      </c>
      <c r="AY352" s="19" t="s">
        <v>224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9" t="s">
        <v>83</v>
      </c>
      <c r="BK352" s="227">
        <f>ROUND(I352*H352,2)</f>
        <v>0</v>
      </c>
      <c r="BL352" s="19" t="s">
        <v>230</v>
      </c>
      <c r="BM352" s="226" t="s">
        <v>596</v>
      </c>
    </row>
    <row r="353" s="2" customFormat="1">
      <c r="A353" s="40"/>
      <c r="B353" s="41"/>
      <c r="C353" s="42"/>
      <c r="D353" s="228" t="s">
        <v>232</v>
      </c>
      <c r="E353" s="42"/>
      <c r="F353" s="229" t="s">
        <v>597</v>
      </c>
      <c r="G353" s="42"/>
      <c r="H353" s="42"/>
      <c r="I353" s="230"/>
      <c r="J353" s="42"/>
      <c r="K353" s="42"/>
      <c r="L353" s="46"/>
      <c r="M353" s="231"/>
      <c r="N353" s="232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232</v>
      </c>
      <c r="AU353" s="19" t="s">
        <v>85</v>
      </c>
    </row>
    <row r="354" s="2" customFormat="1">
      <c r="A354" s="40"/>
      <c r="B354" s="41"/>
      <c r="C354" s="42"/>
      <c r="D354" s="233" t="s">
        <v>234</v>
      </c>
      <c r="E354" s="42"/>
      <c r="F354" s="234" t="s">
        <v>598</v>
      </c>
      <c r="G354" s="42"/>
      <c r="H354" s="42"/>
      <c r="I354" s="230"/>
      <c r="J354" s="42"/>
      <c r="K354" s="42"/>
      <c r="L354" s="46"/>
      <c r="M354" s="231"/>
      <c r="N354" s="232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234</v>
      </c>
      <c r="AU354" s="19" t="s">
        <v>85</v>
      </c>
    </row>
    <row r="355" s="14" customFormat="1">
      <c r="A355" s="14"/>
      <c r="B355" s="246"/>
      <c r="C355" s="247"/>
      <c r="D355" s="228" t="s">
        <v>236</v>
      </c>
      <c r="E355" s="248" t="s">
        <v>40</v>
      </c>
      <c r="F355" s="249" t="s">
        <v>251</v>
      </c>
      <c r="G355" s="247"/>
      <c r="H355" s="248" t="s">
        <v>40</v>
      </c>
      <c r="I355" s="250"/>
      <c r="J355" s="247"/>
      <c r="K355" s="247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236</v>
      </c>
      <c r="AU355" s="255" t="s">
        <v>85</v>
      </c>
      <c r="AV355" s="14" t="s">
        <v>83</v>
      </c>
      <c r="AW355" s="14" t="s">
        <v>38</v>
      </c>
      <c r="AX355" s="14" t="s">
        <v>77</v>
      </c>
      <c r="AY355" s="255" t="s">
        <v>224</v>
      </c>
    </row>
    <row r="356" s="13" customFormat="1">
      <c r="A356" s="13"/>
      <c r="B356" s="235"/>
      <c r="C356" s="236"/>
      <c r="D356" s="228" t="s">
        <v>236</v>
      </c>
      <c r="E356" s="237" t="s">
        <v>40</v>
      </c>
      <c r="F356" s="238" t="s">
        <v>599</v>
      </c>
      <c r="G356" s="236"/>
      <c r="H356" s="239">
        <v>749.29999999999995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236</v>
      </c>
      <c r="AU356" s="245" t="s">
        <v>85</v>
      </c>
      <c r="AV356" s="13" t="s">
        <v>85</v>
      </c>
      <c r="AW356" s="13" t="s">
        <v>38</v>
      </c>
      <c r="AX356" s="13" t="s">
        <v>77</v>
      </c>
      <c r="AY356" s="245" t="s">
        <v>224</v>
      </c>
    </row>
    <row r="357" s="13" customFormat="1">
      <c r="A357" s="13"/>
      <c r="B357" s="235"/>
      <c r="C357" s="236"/>
      <c r="D357" s="228" t="s">
        <v>236</v>
      </c>
      <c r="E357" s="237" t="s">
        <v>40</v>
      </c>
      <c r="F357" s="238" t="s">
        <v>600</v>
      </c>
      <c r="G357" s="236"/>
      <c r="H357" s="239">
        <v>780.50999999999999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236</v>
      </c>
      <c r="AU357" s="245" t="s">
        <v>85</v>
      </c>
      <c r="AV357" s="13" t="s">
        <v>85</v>
      </c>
      <c r="AW357" s="13" t="s">
        <v>38</v>
      </c>
      <c r="AX357" s="13" t="s">
        <v>77</v>
      </c>
      <c r="AY357" s="245" t="s">
        <v>224</v>
      </c>
    </row>
    <row r="358" s="15" customFormat="1">
      <c r="A358" s="15"/>
      <c r="B358" s="256"/>
      <c r="C358" s="257"/>
      <c r="D358" s="228" t="s">
        <v>236</v>
      </c>
      <c r="E358" s="258" t="s">
        <v>40</v>
      </c>
      <c r="F358" s="259" t="s">
        <v>253</v>
      </c>
      <c r="G358" s="257"/>
      <c r="H358" s="260">
        <v>1529.81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6" t="s">
        <v>236</v>
      </c>
      <c r="AU358" s="266" t="s">
        <v>85</v>
      </c>
      <c r="AV358" s="15" t="s">
        <v>230</v>
      </c>
      <c r="AW358" s="15" t="s">
        <v>38</v>
      </c>
      <c r="AX358" s="15" t="s">
        <v>83</v>
      </c>
      <c r="AY358" s="266" t="s">
        <v>224</v>
      </c>
    </row>
    <row r="359" s="2" customFormat="1" ht="16.5" customHeight="1">
      <c r="A359" s="40"/>
      <c r="B359" s="41"/>
      <c r="C359" s="268" t="s">
        <v>601</v>
      </c>
      <c r="D359" s="268" t="s">
        <v>305</v>
      </c>
      <c r="E359" s="269" t="s">
        <v>602</v>
      </c>
      <c r="F359" s="270" t="s">
        <v>603</v>
      </c>
      <c r="G359" s="271" t="s">
        <v>604</v>
      </c>
      <c r="H359" s="272">
        <v>2.6120000000000001</v>
      </c>
      <c r="I359" s="273"/>
      <c r="J359" s="274">
        <f>ROUND(I359*H359,2)</f>
        <v>0</v>
      </c>
      <c r="K359" s="270" t="s">
        <v>229</v>
      </c>
      <c r="L359" s="275"/>
      <c r="M359" s="276" t="s">
        <v>40</v>
      </c>
      <c r="N359" s="277" t="s">
        <v>48</v>
      </c>
      <c r="O359" s="86"/>
      <c r="P359" s="224">
        <f>O359*H359</f>
        <v>0</v>
      </c>
      <c r="Q359" s="224">
        <v>1</v>
      </c>
      <c r="R359" s="224">
        <f>Q359*H359</f>
        <v>2.6120000000000001</v>
      </c>
      <c r="S359" s="224">
        <v>0</v>
      </c>
      <c r="T359" s="22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6" t="s">
        <v>279</v>
      </c>
      <c r="AT359" s="226" t="s">
        <v>305</v>
      </c>
      <c r="AU359" s="226" t="s">
        <v>85</v>
      </c>
      <c r="AY359" s="19" t="s">
        <v>224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83</v>
      </c>
      <c r="BK359" s="227">
        <f>ROUND(I359*H359,2)</f>
        <v>0</v>
      </c>
      <c r="BL359" s="19" t="s">
        <v>230</v>
      </c>
      <c r="BM359" s="226" t="s">
        <v>605</v>
      </c>
    </row>
    <row r="360" s="2" customFormat="1">
      <c r="A360" s="40"/>
      <c r="B360" s="41"/>
      <c r="C360" s="42"/>
      <c r="D360" s="228" t="s">
        <v>232</v>
      </c>
      <c r="E360" s="42"/>
      <c r="F360" s="229" t="s">
        <v>603</v>
      </c>
      <c r="G360" s="42"/>
      <c r="H360" s="42"/>
      <c r="I360" s="230"/>
      <c r="J360" s="42"/>
      <c r="K360" s="42"/>
      <c r="L360" s="46"/>
      <c r="M360" s="231"/>
      <c r="N360" s="232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232</v>
      </c>
      <c r="AU360" s="19" t="s">
        <v>85</v>
      </c>
    </row>
    <row r="361" s="2" customFormat="1">
      <c r="A361" s="40"/>
      <c r="B361" s="41"/>
      <c r="C361" s="42"/>
      <c r="D361" s="233" t="s">
        <v>234</v>
      </c>
      <c r="E361" s="42"/>
      <c r="F361" s="234" t="s">
        <v>606</v>
      </c>
      <c r="G361" s="42"/>
      <c r="H361" s="42"/>
      <c r="I361" s="230"/>
      <c r="J361" s="42"/>
      <c r="K361" s="42"/>
      <c r="L361" s="46"/>
      <c r="M361" s="231"/>
      <c r="N361" s="232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234</v>
      </c>
      <c r="AU361" s="19" t="s">
        <v>85</v>
      </c>
    </row>
    <row r="362" s="14" customFormat="1">
      <c r="A362" s="14"/>
      <c r="B362" s="246"/>
      <c r="C362" s="247"/>
      <c r="D362" s="228" t="s">
        <v>236</v>
      </c>
      <c r="E362" s="248" t="s">
        <v>40</v>
      </c>
      <c r="F362" s="249" t="s">
        <v>251</v>
      </c>
      <c r="G362" s="247"/>
      <c r="H362" s="248" t="s">
        <v>40</v>
      </c>
      <c r="I362" s="250"/>
      <c r="J362" s="247"/>
      <c r="K362" s="247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236</v>
      </c>
      <c r="AU362" s="255" t="s">
        <v>85</v>
      </c>
      <c r="AV362" s="14" t="s">
        <v>83</v>
      </c>
      <c r="AW362" s="14" t="s">
        <v>38</v>
      </c>
      <c r="AX362" s="14" t="s">
        <v>77</v>
      </c>
      <c r="AY362" s="255" t="s">
        <v>224</v>
      </c>
    </row>
    <row r="363" s="13" customFormat="1">
      <c r="A363" s="13"/>
      <c r="B363" s="235"/>
      <c r="C363" s="236"/>
      <c r="D363" s="228" t="s">
        <v>236</v>
      </c>
      <c r="E363" s="237" t="s">
        <v>40</v>
      </c>
      <c r="F363" s="238" t="s">
        <v>607</v>
      </c>
      <c r="G363" s="236"/>
      <c r="H363" s="239">
        <v>1.238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236</v>
      </c>
      <c r="AU363" s="245" t="s">
        <v>85</v>
      </c>
      <c r="AV363" s="13" t="s">
        <v>85</v>
      </c>
      <c r="AW363" s="13" t="s">
        <v>38</v>
      </c>
      <c r="AX363" s="13" t="s">
        <v>77</v>
      </c>
      <c r="AY363" s="245" t="s">
        <v>224</v>
      </c>
    </row>
    <row r="364" s="13" customFormat="1">
      <c r="A364" s="13"/>
      <c r="B364" s="235"/>
      <c r="C364" s="236"/>
      <c r="D364" s="228" t="s">
        <v>236</v>
      </c>
      <c r="E364" s="237" t="s">
        <v>40</v>
      </c>
      <c r="F364" s="238" t="s">
        <v>608</v>
      </c>
      <c r="G364" s="236"/>
      <c r="H364" s="239">
        <v>1.3740000000000001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236</v>
      </c>
      <c r="AU364" s="245" t="s">
        <v>85</v>
      </c>
      <c r="AV364" s="13" t="s">
        <v>85</v>
      </c>
      <c r="AW364" s="13" t="s">
        <v>38</v>
      </c>
      <c r="AX364" s="13" t="s">
        <v>77</v>
      </c>
      <c r="AY364" s="245" t="s">
        <v>224</v>
      </c>
    </row>
    <row r="365" s="15" customFormat="1">
      <c r="A365" s="15"/>
      <c r="B365" s="256"/>
      <c r="C365" s="257"/>
      <c r="D365" s="228" t="s">
        <v>236</v>
      </c>
      <c r="E365" s="258" t="s">
        <v>40</v>
      </c>
      <c r="F365" s="259" t="s">
        <v>253</v>
      </c>
      <c r="G365" s="257"/>
      <c r="H365" s="260">
        <v>2.6120000000000001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6" t="s">
        <v>236</v>
      </c>
      <c r="AU365" s="266" t="s">
        <v>85</v>
      </c>
      <c r="AV365" s="15" t="s">
        <v>230</v>
      </c>
      <c r="AW365" s="15" t="s">
        <v>38</v>
      </c>
      <c r="AX365" s="15" t="s">
        <v>83</v>
      </c>
      <c r="AY365" s="266" t="s">
        <v>224</v>
      </c>
    </row>
    <row r="366" s="2" customFormat="1" ht="16.5" customHeight="1">
      <c r="A366" s="40"/>
      <c r="B366" s="41"/>
      <c r="C366" s="268" t="s">
        <v>609</v>
      </c>
      <c r="D366" s="268" t="s">
        <v>305</v>
      </c>
      <c r="E366" s="269" t="s">
        <v>610</v>
      </c>
      <c r="F366" s="270" t="s">
        <v>611</v>
      </c>
      <c r="G366" s="271" t="s">
        <v>604</v>
      </c>
      <c r="H366" s="272">
        <v>1.0149999999999999</v>
      </c>
      <c r="I366" s="273"/>
      <c r="J366" s="274">
        <f>ROUND(I366*H366,2)</f>
        <v>0</v>
      </c>
      <c r="K366" s="270" t="s">
        <v>229</v>
      </c>
      <c r="L366" s="275"/>
      <c r="M366" s="276" t="s">
        <v>40</v>
      </c>
      <c r="N366" s="277" t="s">
        <v>48</v>
      </c>
      <c r="O366" s="86"/>
      <c r="P366" s="224">
        <f>O366*H366</f>
        <v>0</v>
      </c>
      <c r="Q366" s="224">
        <v>1</v>
      </c>
      <c r="R366" s="224">
        <f>Q366*H366</f>
        <v>1.0149999999999999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279</v>
      </c>
      <c r="AT366" s="226" t="s">
        <v>305</v>
      </c>
      <c r="AU366" s="226" t="s">
        <v>85</v>
      </c>
      <c r="AY366" s="19" t="s">
        <v>224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83</v>
      </c>
      <c r="BK366" s="227">
        <f>ROUND(I366*H366,2)</f>
        <v>0</v>
      </c>
      <c r="BL366" s="19" t="s">
        <v>230</v>
      </c>
      <c r="BM366" s="226" t="s">
        <v>612</v>
      </c>
    </row>
    <row r="367" s="2" customFormat="1">
      <c r="A367" s="40"/>
      <c r="B367" s="41"/>
      <c r="C367" s="42"/>
      <c r="D367" s="228" t="s">
        <v>232</v>
      </c>
      <c r="E367" s="42"/>
      <c r="F367" s="229" t="s">
        <v>611</v>
      </c>
      <c r="G367" s="42"/>
      <c r="H367" s="42"/>
      <c r="I367" s="230"/>
      <c r="J367" s="42"/>
      <c r="K367" s="42"/>
      <c r="L367" s="46"/>
      <c r="M367" s="231"/>
      <c r="N367" s="232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232</v>
      </c>
      <c r="AU367" s="19" t="s">
        <v>85</v>
      </c>
    </row>
    <row r="368" s="2" customFormat="1">
      <c r="A368" s="40"/>
      <c r="B368" s="41"/>
      <c r="C368" s="42"/>
      <c r="D368" s="233" t="s">
        <v>234</v>
      </c>
      <c r="E368" s="42"/>
      <c r="F368" s="234" t="s">
        <v>613</v>
      </c>
      <c r="G368" s="42"/>
      <c r="H368" s="42"/>
      <c r="I368" s="230"/>
      <c r="J368" s="42"/>
      <c r="K368" s="42"/>
      <c r="L368" s="46"/>
      <c r="M368" s="231"/>
      <c r="N368" s="232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234</v>
      </c>
      <c r="AU368" s="19" t="s">
        <v>85</v>
      </c>
    </row>
    <row r="369" s="14" customFormat="1">
      <c r="A369" s="14"/>
      <c r="B369" s="246"/>
      <c r="C369" s="247"/>
      <c r="D369" s="228" t="s">
        <v>236</v>
      </c>
      <c r="E369" s="248" t="s">
        <v>40</v>
      </c>
      <c r="F369" s="249" t="s">
        <v>251</v>
      </c>
      <c r="G369" s="247"/>
      <c r="H369" s="248" t="s">
        <v>40</v>
      </c>
      <c r="I369" s="250"/>
      <c r="J369" s="247"/>
      <c r="K369" s="247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236</v>
      </c>
      <c r="AU369" s="255" t="s">
        <v>85</v>
      </c>
      <c r="AV369" s="14" t="s">
        <v>83</v>
      </c>
      <c r="AW369" s="14" t="s">
        <v>38</v>
      </c>
      <c r="AX369" s="14" t="s">
        <v>77</v>
      </c>
      <c r="AY369" s="255" t="s">
        <v>224</v>
      </c>
    </row>
    <row r="370" s="13" customFormat="1">
      <c r="A370" s="13"/>
      <c r="B370" s="235"/>
      <c r="C370" s="236"/>
      <c r="D370" s="228" t="s">
        <v>236</v>
      </c>
      <c r="E370" s="237" t="s">
        <v>40</v>
      </c>
      <c r="F370" s="238" t="s">
        <v>614</v>
      </c>
      <c r="G370" s="236"/>
      <c r="H370" s="239">
        <v>0.497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236</v>
      </c>
      <c r="AU370" s="245" t="s">
        <v>85</v>
      </c>
      <c r="AV370" s="13" t="s">
        <v>85</v>
      </c>
      <c r="AW370" s="13" t="s">
        <v>38</v>
      </c>
      <c r="AX370" s="13" t="s">
        <v>77</v>
      </c>
      <c r="AY370" s="245" t="s">
        <v>224</v>
      </c>
    </row>
    <row r="371" s="13" customFormat="1">
      <c r="A371" s="13"/>
      <c r="B371" s="235"/>
      <c r="C371" s="236"/>
      <c r="D371" s="228" t="s">
        <v>236</v>
      </c>
      <c r="E371" s="237" t="s">
        <v>40</v>
      </c>
      <c r="F371" s="238" t="s">
        <v>615</v>
      </c>
      <c r="G371" s="236"/>
      <c r="H371" s="239">
        <v>0.51800000000000002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236</v>
      </c>
      <c r="AU371" s="245" t="s">
        <v>85</v>
      </c>
      <c r="AV371" s="13" t="s">
        <v>85</v>
      </c>
      <c r="AW371" s="13" t="s">
        <v>38</v>
      </c>
      <c r="AX371" s="13" t="s">
        <v>77</v>
      </c>
      <c r="AY371" s="245" t="s">
        <v>224</v>
      </c>
    </row>
    <row r="372" s="15" customFormat="1">
      <c r="A372" s="15"/>
      <c r="B372" s="256"/>
      <c r="C372" s="257"/>
      <c r="D372" s="228" t="s">
        <v>236</v>
      </c>
      <c r="E372" s="258" t="s">
        <v>40</v>
      </c>
      <c r="F372" s="259" t="s">
        <v>253</v>
      </c>
      <c r="G372" s="257"/>
      <c r="H372" s="260">
        <v>1.0149999999999999</v>
      </c>
      <c r="I372" s="261"/>
      <c r="J372" s="257"/>
      <c r="K372" s="257"/>
      <c r="L372" s="262"/>
      <c r="M372" s="263"/>
      <c r="N372" s="264"/>
      <c r="O372" s="264"/>
      <c r="P372" s="264"/>
      <c r="Q372" s="264"/>
      <c r="R372" s="264"/>
      <c r="S372" s="264"/>
      <c r="T372" s="26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6" t="s">
        <v>236</v>
      </c>
      <c r="AU372" s="266" t="s">
        <v>85</v>
      </c>
      <c r="AV372" s="15" t="s">
        <v>230</v>
      </c>
      <c r="AW372" s="15" t="s">
        <v>38</v>
      </c>
      <c r="AX372" s="15" t="s">
        <v>83</v>
      </c>
      <c r="AY372" s="266" t="s">
        <v>224</v>
      </c>
    </row>
    <row r="373" s="2" customFormat="1" ht="16.5" customHeight="1">
      <c r="A373" s="40"/>
      <c r="B373" s="41"/>
      <c r="C373" s="268" t="s">
        <v>616</v>
      </c>
      <c r="D373" s="268" t="s">
        <v>305</v>
      </c>
      <c r="E373" s="269" t="s">
        <v>617</v>
      </c>
      <c r="F373" s="270" t="s">
        <v>618</v>
      </c>
      <c r="G373" s="271" t="s">
        <v>604</v>
      </c>
      <c r="H373" s="272">
        <v>6.1689999999999996</v>
      </c>
      <c r="I373" s="273"/>
      <c r="J373" s="274">
        <f>ROUND(I373*H373,2)</f>
        <v>0</v>
      </c>
      <c r="K373" s="270" t="s">
        <v>229</v>
      </c>
      <c r="L373" s="275"/>
      <c r="M373" s="276" t="s">
        <v>40</v>
      </c>
      <c r="N373" s="277" t="s">
        <v>48</v>
      </c>
      <c r="O373" s="86"/>
      <c r="P373" s="224">
        <f>O373*H373</f>
        <v>0</v>
      </c>
      <c r="Q373" s="224">
        <v>1</v>
      </c>
      <c r="R373" s="224">
        <f>Q373*H373</f>
        <v>6.1689999999999996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279</v>
      </c>
      <c r="AT373" s="226" t="s">
        <v>305</v>
      </c>
      <c r="AU373" s="226" t="s">
        <v>85</v>
      </c>
      <c r="AY373" s="19" t="s">
        <v>224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83</v>
      </c>
      <c r="BK373" s="227">
        <f>ROUND(I373*H373,2)</f>
        <v>0</v>
      </c>
      <c r="BL373" s="19" t="s">
        <v>230</v>
      </c>
      <c r="BM373" s="226" t="s">
        <v>619</v>
      </c>
    </row>
    <row r="374" s="2" customFormat="1">
      <c r="A374" s="40"/>
      <c r="B374" s="41"/>
      <c r="C374" s="42"/>
      <c r="D374" s="228" t="s">
        <v>232</v>
      </c>
      <c r="E374" s="42"/>
      <c r="F374" s="229" t="s">
        <v>618</v>
      </c>
      <c r="G374" s="42"/>
      <c r="H374" s="42"/>
      <c r="I374" s="230"/>
      <c r="J374" s="42"/>
      <c r="K374" s="42"/>
      <c r="L374" s="46"/>
      <c r="M374" s="231"/>
      <c r="N374" s="232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232</v>
      </c>
      <c r="AU374" s="19" t="s">
        <v>85</v>
      </c>
    </row>
    <row r="375" s="2" customFormat="1">
      <c r="A375" s="40"/>
      <c r="B375" s="41"/>
      <c r="C375" s="42"/>
      <c r="D375" s="233" t="s">
        <v>234</v>
      </c>
      <c r="E375" s="42"/>
      <c r="F375" s="234" t="s">
        <v>620</v>
      </c>
      <c r="G375" s="42"/>
      <c r="H375" s="42"/>
      <c r="I375" s="230"/>
      <c r="J375" s="42"/>
      <c r="K375" s="42"/>
      <c r="L375" s="46"/>
      <c r="M375" s="231"/>
      <c r="N375" s="232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234</v>
      </c>
      <c r="AU375" s="19" t="s">
        <v>85</v>
      </c>
    </row>
    <row r="376" s="14" customFormat="1">
      <c r="A376" s="14"/>
      <c r="B376" s="246"/>
      <c r="C376" s="247"/>
      <c r="D376" s="228" t="s">
        <v>236</v>
      </c>
      <c r="E376" s="248" t="s">
        <v>40</v>
      </c>
      <c r="F376" s="249" t="s">
        <v>251</v>
      </c>
      <c r="G376" s="247"/>
      <c r="H376" s="248" t="s">
        <v>40</v>
      </c>
      <c r="I376" s="250"/>
      <c r="J376" s="247"/>
      <c r="K376" s="247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236</v>
      </c>
      <c r="AU376" s="255" t="s">
        <v>85</v>
      </c>
      <c r="AV376" s="14" t="s">
        <v>83</v>
      </c>
      <c r="AW376" s="14" t="s">
        <v>38</v>
      </c>
      <c r="AX376" s="14" t="s">
        <v>77</v>
      </c>
      <c r="AY376" s="255" t="s">
        <v>224</v>
      </c>
    </row>
    <row r="377" s="13" customFormat="1">
      <c r="A377" s="13"/>
      <c r="B377" s="235"/>
      <c r="C377" s="236"/>
      <c r="D377" s="228" t="s">
        <v>236</v>
      </c>
      <c r="E377" s="237" t="s">
        <v>40</v>
      </c>
      <c r="F377" s="238" t="s">
        <v>621</v>
      </c>
      <c r="G377" s="236"/>
      <c r="H377" s="239">
        <v>6.1689999999999996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236</v>
      </c>
      <c r="AU377" s="245" t="s">
        <v>85</v>
      </c>
      <c r="AV377" s="13" t="s">
        <v>85</v>
      </c>
      <c r="AW377" s="13" t="s">
        <v>38</v>
      </c>
      <c r="AX377" s="13" t="s">
        <v>83</v>
      </c>
      <c r="AY377" s="245" t="s">
        <v>224</v>
      </c>
    </row>
    <row r="378" s="2" customFormat="1" ht="16.5" customHeight="1">
      <c r="A378" s="40"/>
      <c r="B378" s="41"/>
      <c r="C378" s="268" t="s">
        <v>622</v>
      </c>
      <c r="D378" s="268" t="s">
        <v>305</v>
      </c>
      <c r="E378" s="269" t="s">
        <v>623</v>
      </c>
      <c r="F378" s="270" t="s">
        <v>624</v>
      </c>
      <c r="G378" s="271" t="s">
        <v>604</v>
      </c>
      <c r="H378" s="272">
        <v>9.8680000000000003</v>
      </c>
      <c r="I378" s="273"/>
      <c r="J378" s="274">
        <f>ROUND(I378*H378,2)</f>
        <v>0</v>
      </c>
      <c r="K378" s="270" t="s">
        <v>229</v>
      </c>
      <c r="L378" s="275"/>
      <c r="M378" s="276" t="s">
        <v>40</v>
      </c>
      <c r="N378" s="277" t="s">
        <v>48</v>
      </c>
      <c r="O378" s="86"/>
      <c r="P378" s="224">
        <f>O378*H378</f>
        <v>0</v>
      </c>
      <c r="Q378" s="224">
        <v>1</v>
      </c>
      <c r="R378" s="224">
        <f>Q378*H378</f>
        <v>9.8680000000000003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279</v>
      </c>
      <c r="AT378" s="226" t="s">
        <v>305</v>
      </c>
      <c r="AU378" s="226" t="s">
        <v>85</v>
      </c>
      <c r="AY378" s="19" t="s">
        <v>224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83</v>
      </c>
      <c r="BK378" s="227">
        <f>ROUND(I378*H378,2)</f>
        <v>0</v>
      </c>
      <c r="BL378" s="19" t="s">
        <v>230</v>
      </c>
      <c r="BM378" s="226" t="s">
        <v>625</v>
      </c>
    </row>
    <row r="379" s="2" customFormat="1">
      <c r="A379" s="40"/>
      <c r="B379" s="41"/>
      <c r="C379" s="42"/>
      <c r="D379" s="228" t="s">
        <v>232</v>
      </c>
      <c r="E379" s="42"/>
      <c r="F379" s="229" t="s">
        <v>624</v>
      </c>
      <c r="G379" s="42"/>
      <c r="H379" s="42"/>
      <c r="I379" s="230"/>
      <c r="J379" s="42"/>
      <c r="K379" s="42"/>
      <c r="L379" s="46"/>
      <c r="M379" s="231"/>
      <c r="N379" s="232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232</v>
      </c>
      <c r="AU379" s="19" t="s">
        <v>85</v>
      </c>
    </row>
    <row r="380" s="2" customFormat="1">
      <c r="A380" s="40"/>
      <c r="B380" s="41"/>
      <c r="C380" s="42"/>
      <c r="D380" s="233" t="s">
        <v>234</v>
      </c>
      <c r="E380" s="42"/>
      <c r="F380" s="234" t="s">
        <v>626</v>
      </c>
      <c r="G380" s="42"/>
      <c r="H380" s="42"/>
      <c r="I380" s="230"/>
      <c r="J380" s="42"/>
      <c r="K380" s="42"/>
      <c r="L380" s="46"/>
      <c r="M380" s="231"/>
      <c r="N380" s="232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234</v>
      </c>
      <c r="AU380" s="19" t="s">
        <v>85</v>
      </c>
    </row>
    <row r="381" s="14" customFormat="1">
      <c r="A381" s="14"/>
      <c r="B381" s="246"/>
      <c r="C381" s="247"/>
      <c r="D381" s="228" t="s">
        <v>236</v>
      </c>
      <c r="E381" s="248" t="s">
        <v>40</v>
      </c>
      <c r="F381" s="249" t="s">
        <v>251</v>
      </c>
      <c r="G381" s="247"/>
      <c r="H381" s="248" t="s">
        <v>40</v>
      </c>
      <c r="I381" s="250"/>
      <c r="J381" s="247"/>
      <c r="K381" s="247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236</v>
      </c>
      <c r="AU381" s="255" t="s">
        <v>85</v>
      </c>
      <c r="AV381" s="14" t="s">
        <v>83</v>
      </c>
      <c r="AW381" s="14" t="s">
        <v>38</v>
      </c>
      <c r="AX381" s="14" t="s">
        <v>77</v>
      </c>
      <c r="AY381" s="255" t="s">
        <v>224</v>
      </c>
    </row>
    <row r="382" s="13" customFormat="1">
      <c r="A382" s="13"/>
      <c r="B382" s="235"/>
      <c r="C382" s="236"/>
      <c r="D382" s="228" t="s">
        <v>236</v>
      </c>
      <c r="E382" s="237" t="s">
        <v>40</v>
      </c>
      <c r="F382" s="238" t="s">
        <v>627</v>
      </c>
      <c r="G382" s="236"/>
      <c r="H382" s="239">
        <v>1.016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236</v>
      </c>
      <c r="AU382" s="245" t="s">
        <v>85</v>
      </c>
      <c r="AV382" s="13" t="s">
        <v>85</v>
      </c>
      <c r="AW382" s="13" t="s">
        <v>38</v>
      </c>
      <c r="AX382" s="13" t="s">
        <v>77</v>
      </c>
      <c r="AY382" s="245" t="s">
        <v>224</v>
      </c>
    </row>
    <row r="383" s="13" customFormat="1">
      <c r="A383" s="13"/>
      <c r="B383" s="235"/>
      <c r="C383" s="236"/>
      <c r="D383" s="228" t="s">
        <v>236</v>
      </c>
      <c r="E383" s="237" t="s">
        <v>40</v>
      </c>
      <c r="F383" s="238" t="s">
        <v>628</v>
      </c>
      <c r="G383" s="236"/>
      <c r="H383" s="239">
        <v>8.8520000000000003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236</v>
      </c>
      <c r="AU383" s="245" t="s">
        <v>85</v>
      </c>
      <c r="AV383" s="13" t="s">
        <v>85</v>
      </c>
      <c r="AW383" s="13" t="s">
        <v>38</v>
      </c>
      <c r="AX383" s="13" t="s">
        <v>77</v>
      </c>
      <c r="AY383" s="245" t="s">
        <v>224</v>
      </c>
    </row>
    <row r="384" s="15" customFormat="1">
      <c r="A384" s="15"/>
      <c r="B384" s="256"/>
      <c r="C384" s="257"/>
      <c r="D384" s="228" t="s">
        <v>236</v>
      </c>
      <c r="E384" s="258" t="s">
        <v>40</v>
      </c>
      <c r="F384" s="259" t="s">
        <v>253</v>
      </c>
      <c r="G384" s="257"/>
      <c r="H384" s="260">
        <v>9.8680000000000003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6" t="s">
        <v>236</v>
      </c>
      <c r="AU384" s="266" t="s">
        <v>85</v>
      </c>
      <c r="AV384" s="15" t="s">
        <v>230</v>
      </c>
      <c r="AW384" s="15" t="s">
        <v>38</v>
      </c>
      <c r="AX384" s="15" t="s">
        <v>83</v>
      </c>
      <c r="AY384" s="266" t="s">
        <v>224</v>
      </c>
    </row>
    <row r="385" s="2" customFormat="1" ht="16.5" customHeight="1">
      <c r="A385" s="40"/>
      <c r="B385" s="41"/>
      <c r="C385" s="215" t="s">
        <v>629</v>
      </c>
      <c r="D385" s="215" t="s">
        <v>226</v>
      </c>
      <c r="E385" s="216" t="s">
        <v>630</v>
      </c>
      <c r="F385" s="217" t="s">
        <v>631</v>
      </c>
      <c r="G385" s="218" t="s">
        <v>152</v>
      </c>
      <c r="H385" s="219">
        <v>207.60499999999999</v>
      </c>
      <c r="I385" s="220"/>
      <c r="J385" s="221">
        <f>ROUND(I385*H385,2)</f>
        <v>0</v>
      </c>
      <c r="K385" s="217" t="s">
        <v>229</v>
      </c>
      <c r="L385" s="46"/>
      <c r="M385" s="222" t="s">
        <v>40</v>
      </c>
      <c r="N385" s="223" t="s">
        <v>48</v>
      </c>
      <c r="O385" s="86"/>
      <c r="P385" s="224">
        <f>O385*H385</f>
        <v>0</v>
      </c>
      <c r="Q385" s="224">
        <v>0.063039999999999999</v>
      </c>
      <c r="R385" s="224">
        <f>Q385*H385</f>
        <v>13.087419199999999</v>
      </c>
      <c r="S385" s="224">
        <v>0</v>
      </c>
      <c r="T385" s="225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6" t="s">
        <v>230</v>
      </c>
      <c r="AT385" s="226" t="s">
        <v>226</v>
      </c>
      <c r="AU385" s="226" t="s">
        <v>85</v>
      </c>
      <c r="AY385" s="19" t="s">
        <v>224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9" t="s">
        <v>83</v>
      </c>
      <c r="BK385" s="227">
        <f>ROUND(I385*H385,2)</f>
        <v>0</v>
      </c>
      <c r="BL385" s="19" t="s">
        <v>230</v>
      </c>
      <c r="BM385" s="226" t="s">
        <v>632</v>
      </c>
    </row>
    <row r="386" s="2" customFormat="1">
      <c r="A386" s="40"/>
      <c r="B386" s="41"/>
      <c r="C386" s="42"/>
      <c r="D386" s="228" t="s">
        <v>232</v>
      </c>
      <c r="E386" s="42"/>
      <c r="F386" s="229" t="s">
        <v>633</v>
      </c>
      <c r="G386" s="42"/>
      <c r="H386" s="42"/>
      <c r="I386" s="230"/>
      <c r="J386" s="42"/>
      <c r="K386" s="42"/>
      <c r="L386" s="46"/>
      <c r="M386" s="231"/>
      <c r="N386" s="232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232</v>
      </c>
      <c r="AU386" s="19" t="s">
        <v>85</v>
      </c>
    </row>
    <row r="387" s="2" customFormat="1">
      <c r="A387" s="40"/>
      <c r="B387" s="41"/>
      <c r="C387" s="42"/>
      <c r="D387" s="233" t="s">
        <v>234</v>
      </c>
      <c r="E387" s="42"/>
      <c r="F387" s="234" t="s">
        <v>634</v>
      </c>
      <c r="G387" s="42"/>
      <c r="H387" s="42"/>
      <c r="I387" s="230"/>
      <c r="J387" s="42"/>
      <c r="K387" s="42"/>
      <c r="L387" s="46"/>
      <c r="M387" s="231"/>
      <c r="N387" s="232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234</v>
      </c>
      <c r="AU387" s="19" t="s">
        <v>85</v>
      </c>
    </row>
    <row r="388" s="13" customFormat="1">
      <c r="A388" s="13"/>
      <c r="B388" s="235"/>
      <c r="C388" s="236"/>
      <c r="D388" s="228" t="s">
        <v>236</v>
      </c>
      <c r="E388" s="237" t="s">
        <v>40</v>
      </c>
      <c r="F388" s="238" t="s">
        <v>540</v>
      </c>
      <c r="G388" s="236"/>
      <c r="H388" s="239">
        <v>207.60499999999999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236</v>
      </c>
      <c r="AU388" s="245" t="s">
        <v>85</v>
      </c>
      <c r="AV388" s="13" t="s">
        <v>85</v>
      </c>
      <c r="AW388" s="13" t="s">
        <v>38</v>
      </c>
      <c r="AX388" s="13" t="s">
        <v>83</v>
      </c>
      <c r="AY388" s="245" t="s">
        <v>224</v>
      </c>
    </row>
    <row r="389" s="2" customFormat="1" ht="16.5" customHeight="1">
      <c r="A389" s="40"/>
      <c r="B389" s="41"/>
      <c r="C389" s="215" t="s">
        <v>635</v>
      </c>
      <c r="D389" s="215" t="s">
        <v>226</v>
      </c>
      <c r="E389" s="216" t="s">
        <v>636</v>
      </c>
      <c r="F389" s="217" t="s">
        <v>637</v>
      </c>
      <c r="G389" s="218" t="s">
        <v>152</v>
      </c>
      <c r="H389" s="219">
        <v>71.213999999999999</v>
      </c>
      <c r="I389" s="220"/>
      <c r="J389" s="221">
        <f>ROUND(I389*H389,2)</f>
        <v>0</v>
      </c>
      <c r="K389" s="217" t="s">
        <v>229</v>
      </c>
      <c r="L389" s="46"/>
      <c r="M389" s="222" t="s">
        <v>40</v>
      </c>
      <c r="N389" s="223" t="s">
        <v>48</v>
      </c>
      <c r="O389" s="86"/>
      <c r="P389" s="224">
        <f>O389*H389</f>
        <v>0</v>
      </c>
      <c r="Q389" s="224">
        <v>0.0065100000000000002</v>
      </c>
      <c r="R389" s="224">
        <f>Q389*H389</f>
        <v>0.46360314000000002</v>
      </c>
      <c r="S389" s="224">
        <v>0</v>
      </c>
      <c r="T389" s="225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6" t="s">
        <v>230</v>
      </c>
      <c r="AT389" s="226" t="s">
        <v>226</v>
      </c>
      <c r="AU389" s="226" t="s">
        <v>85</v>
      </c>
      <c r="AY389" s="19" t="s">
        <v>224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9" t="s">
        <v>83</v>
      </c>
      <c r="BK389" s="227">
        <f>ROUND(I389*H389,2)</f>
        <v>0</v>
      </c>
      <c r="BL389" s="19" t="s">
        <v>230</v>
      </c>
      <c r="BM389" s="226" t="s">
        <v>638</v>
      </c>
    </row>
    <row r="390" s="2" customFormat="1">
      <c r="A390" s="40"/>
      <c r="B390" s="41"/>
      <c r="C390" s="42"/>
      <c r="D390" s="228" t="s">
        <v>232</v>
      </c>
      <c r="E390" s="42"/>
      <c r="F390" s="229" t="s">
        <v>639</v>
      </c>
      <c r="G390" s="42"/>
      <c r="H390" s="42"/>
      <c r="I390" s="230"/>
      <c r="J390" s="42"/>
      <c r="K390" s="42"/>
      <c r="L390" s="46"/>
      <c r="M390" s="231"/>
      <c r="N390" s="232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232</v>
      </c>
      <c r="AU390" s="19" t="s">
        <v>85</v>
      </c>
    </row>
    <row r="391" s="2" customFormat="1">
      <c r="A391" s="40"/>
      <c r="B391" s="41"/>
      <c r="C391" s="42"/>
      <c r="D391" s="233" t="s">
        <v>234</v>
      </c>
      <c r="E391" s="42"/>
      <c r="F391" s="234" t="s">
        <v>640</v>
      </c>
      <c r="G391" s="42"/>
      <c r="H391" s="42"/>
      <c r="I391" s="230"/>
      <c r="J391" s="42"/>
      <c r="K391" s="42"/>
      <c r="L391" s="46"/>
      <c r="M391" s="231"/>
      <c r="N391" s="232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234</v>
      </c>
      <c r="AU391" s="19" t="s">
        <v>85</v>
      </c>
    </row>
    <row r="392" s="14" customFormat="1">
      <c r="A392" s="14"/>
      <c r="B392" s="246"/>
      <c r="C392" s="247"/>
      <c r="D392" s="228" t="s">
        <v>236</v>
      </c>
      <c r="E392" s="248" t="s">
        <v>40</v>
      </c>
      <c r="F392" s="249" t="s">
        <v>547</v>
      </c>
      <c r="G392" s="247"/>
      <c r="H392" s="248" t="s">
        <v>40</v>
      </c>
      <c r="I392" s="250"/>
      <c r="J392" s="247"/>
      <c r="K392" s="247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236</v>
      </c>
      <c r="AU392" s="255" t="s">
        <v>85</v>
      </c>
      <c r="AV392" s="14" t="s">
        <v>83</v>
      </c>
      <c r="AW392" s="14" t="s">
        <v>38</v>
      </c>
      <c r="AX392" s="14" t="s">
        <v>77</v>
      </c>
      <c r="AY392" s="255" t="s">
        <v>224</v>
      </c>
    </row>
    <row r="393" s="13" customFormat="1">
      <c r="A393" s="13"/>
      <c r="B393" s="235"/>
      <c r="C393" s="236"/>
      <c r="D393" s="228" t="s">
        <v>236</v>
      </c>
      <c r="E393" s="237" t="s">
        <v>40</v>
      </c>
      <c r="F393" s="238" t="s">
        <v>548</v>
      </c>
      <c r="G393" s="236"/>
      <c r="H393" s="239">
        <v>71.213999999999999</v>
      </c>
      <c r="I393" s="240"/>
      <c r="J393" s="236"/>
      <c r="K393" s="236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236</v>
      </c>
      <c r="AU393" s="245" t="s">
        <v>85</v>
      </c>
      <c r="AV393" s="13" t="s">
        <v>85</v>
      </c>
      <c r="AW393" s="13" t="s">
        <v>38</v>
      </c>
      <c r="AX393" s="13" t="s">
        <v>83</v>
      </c>
      <c r="AY393" s="245" t="s">
        <v>224</v>
      </c>
    </row>
    <row r="394" s="2" customFormat="1" ht="16.5" customHeight="1">
      <c r="A394" s="40"/>
      <c r="B394" s="41"/>
      <c r="C394" s="215" t="s">
        <v>641</v>
      </c>
      <c r="D394" s="215" t="s">
        <v>226</v>
      </c>
      <c r="E394" s="216" t="s">
        <v>642</v>
      </c>
      <c r="F394" s="217" t="s">
        <v>643</v>
      </c>
      <c r="G394" s="218" t="s">
        <v>152</v>
      </c>
      <c r="H394" s="219">
        <v>71.213999999999999</v>
      </c>
      <c r="I394" s="220"/>
      <c r="J394" s="221">
        <f>ROUND(I394*H394,2)</f>
        <v>0</v>
      </c>
      <c r="K394" s="217" t="s">
        <v>229</v>
      </c>
      <c r="L394" s="46"/>
      <c r="M394" s="222" t="s">
        <v>40</v>
      </c>
      <c r="N394" s="223" t="s">
        <v>48</v>
      </c>
      <c r="O394" s="86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230</v>
      </c>
      <c r="AT394" s="226" t="s">
        <v>226</v>
      </c>
      <c r="AU394" s="226" t="s">
        <v>85</v>
      </c>
      <c r="AY394" s="19" t="s">
        <v>224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83</v>
      </c>
      <c r="BK394" s="227">
        <f>ROUND(I394*H394,2)</f>
        <v>0</v>
      </c>
      <c r="BL394" s="19" t="s">
        <v>230</v>
      </c>
      <c r="BM394" s="226" t="s">
        <v>644</v>
      </c>
    </row>
    <row r="395" s="2" customFormat="1">
      <c r="A395" s="40"/>
      <c r="B395" s="41"/>
      <c r="C395" s="42"/>
      <c r="D395" s="228" t="s">
        <v>232</v>
      </c>
      <c r="E395" s="42"/>
      <c r="F395" s="229" t="s">
        <v>645</v>
      </c>
      <c r="G395" s="42"/>
      <c r="H395" s="42"/>
      <c r="I395" s="230"/>
      <c r="J395" s="42"/>
      <c r="K395" s="42"/>
      <c r="L395" s="46"/>
      <c r="M395" s="231"/>
      <c r="N395" s="232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232</v>
      </c>
      <c r="AU395" s="19" t="s">
        <v>85</v>
      </c>
    </row>
    <row r="396" s="2" customFormat="1">
      <c r="A396" s="40"/>
      <c r="B396" s="41"/>
      <c r="C396" s="42"/>
      <c r="D396" s="233" t="s">
        <v>234</v>
      </c>
      <c r="E396" s="42"/>
      <c r="F396" s="234" t="s">
        <v>646</v>
      </c>
      <c r="G396" s="42"/>
      <c r="H396" s="42"/>
      <c r="I396" s="230"/>
      <c r="J396" s="42"/>
      <c r="K396" s="42"/>
      <c r="L396" s="46"/>
      <c r="M396" s="231"/>
      <c r="N396" s="232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234</v>
      </c>
      <c r="AU396" s="19" t="s">
        <v>85</v>
      </c>
    </row>
    <row r="397" s="2" customFormat="1" ht="16.5" customHeight="1">
      <c r="A397" s="40"/>
      <c r="B397" s="41"/>
      <c r="C397" s="215" t="s">
        <v>647</v>
      </c>
      <c r="D397" s="215" t="s">
        <v>226</v>
      </c>
      <c r="E397" s="216" t="s">
        <v>648</v>
      </c>
      <c r="F397" s="217" t="s">
        <v>649</v>
      </c>
      <c r="G397" s="218" t="s">
        <v>152</v>
      </c>
      <c r="H397" s="219">
        <v>72.567999999999998</v>
      </c>
      <c r="I397" s="220"/>
      <c r="J397" s="221">
        <f>ROUND(I397*H397,2)</f>
        <v>0</v>
      </c>
      <c r="K397" s="217" t="s">
        <v>229</v>
      </c>
      <c r="L397" s="46"/>
      <c r="M397" s="222" t="s">
        <v>40</v>
      </c>
      <c r="N397" s="223" t="s">
        <v>48</v>
      </c>
      <c r="O397" s="86"/>
      <c r="P397" s="224">
        <f>O397*H397</f>
        <v>0</v>
      </c>
      <c r="Q397" s="224">
        <v>0.066790000000000002</v>
      </c>
      <c r="R397" s="224">
        <f>Q397*H397</f>
        <v>4.8468167199999996</v>
      </c>
      <c r="S397" s="224">
        <v>0</v>
      </c>
      <c r="T397" s="22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6" t="s">
        <v>230</v>
      </c>
      <c r="AT397" s="226" t="s">
        <v>226</v>
      </c>
      <c r="AU397" s="226" t="s">
        <v>85</v>
      </c>
      <c r="AY397" s="19" t="s">
        <v>224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9" t="s">
        <v>83</v>
      </c>
      <c r="BK397" s="227">
        <f>ROUND(I397*H397,2)</f>
        <v>0</v>
      </c>
      <c r="BL397" s="19" t="s">
        <v>230</v>
      </c>
      <c r="BM397" s="226" t="s">
        <v>650</v>
      </c>
    </row>
    <row r="398" s="2" customFormat="1">
      <c r="A398" s="40"/>
      <c r="B398" s="41"/>
      <c r="C398" s="42"/>
      <c r="D398" s="228" t="s">
        <v>232</v>
      </c>
      <c r="E398" s="42"/>
      <c r="F398" s="229" t="s">
        <v>651</v>
      </c>
      <c r="G398" s="42"/>
      <c r="H398" s="42"/>
      <c r="I398" s="230"/>
      <c r="J398" s="42"/>
      <c r="K398" s="42"/>
      <c r="L398" s="46"/>
      <c r="M398" s="231"/>
      <c r="N398" s="232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232</v>
      </c>
      <c r="AU398" s="19" t="s">
        <v>85</v>
      </c>
    </row>
    <row r="399" s="2" customFormat="1">
      <c r="A399" s="40"/>
      <c r="B399" s="41"/>
      <c r="C399" s="42"/>
      <c r="D399" s="233" t="s">
        <v>234</v>
      </c>
      <c r="E399" s="42"/>
      <c r="F399" s="234" t="s">
        <v>652</v>
      </c>
      <c r="G399" s="42"/>
      <c r="H399" s="42"/>
      <c r="I399" s="230"/>
      <c r="J399" s="42"/>
      <c r="K399" s="42"/>
      <c r="L399" s="46"/>
      <c r="M399" s="231"/>
      <c r="N399" s="232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234</v>
      </c>
      <c r="AU399" s="19" t="s">
        <v>85</v>
      </c>
    </row>
    <row r="400" s="14" customFormat="1">
      <c r="A400" s="14"/>
      <c r="B400" s="246"/>
      <c r="C400" s="247"/>
      <c r="D400" s="228" t="s">
        <v>236</v>
      </c>
      <c r="E400" s="248" t="s">
        <v>40</v>
      </c>
      <c r="F400" s="249" t="s">
        <v>251</v>
      </c>
      <c r="G400" s="247"/>
      <c r="H400" s="248" t="s">
        <v>40</v>
      </c>
      <c r="I400" s="250"/>
      <c r="J400" s="247"/>
      <c r="K400" s="247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236</v>
      </c>
      <c r="AU400" s="255" t="s">
        <v>85</v>
      </c>
      <c r="AV400" s="14" t="s">
        <v>83</v>
      </c>
      <c r="AW400" s="14" t="s">
        <v>38</v>
      </c>
      <c r="AX400" s="14" t="s">
        <v>77</v>
      </c>
      <c r="AY400" s="255" t="s">
        <v>224</v>
      </c>
    </row>
    <row r="401" s="13" customFormat="1">
      <c r="A401" s="13"/>
      <c r="B401" s="235"/>
      <c r="C401" s="236"/>
      <c r="D401" s="228" t="s">
        <v>236</v>
      </c>
      <c r="E401" s="237" t="s">
        <v>40</v>
      </c>
      <c r="F401" s="238" t="s">
        <v>569</v>
      </c>
      <c r="G401" s="236"/>
      <c r="H401" s="239">
        <v>33.496000000000002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236</v>
      </c>
      <c r="AU401" s="245" t="s">
        <v>85</v>
      </c>
      <c r="AV401" s="13" t="s">
        <v>85</v>
      </c>
      <c r="AW401" s="13" t="s">
        <v>38</v>
      </c>
      <c r="AX401" s="13" t="s">
        <v>77</v>
      </c>
      <c r="AY401" s="245" t="s">
        <v>224</v>
      </c>
    </row>
    <row r="402" s="13" customFormat="1">
      <c r="A402" s="13"/>
      <c r="B402" s="235"/>
      <c r="C402" s="236"/>
      <c r="D402" s="228" t="s">
        <v>236</v>
      </c>
      <c r="E402" s="237" t="s">
        <v>40</v>
      </c>
      <c r="F402" s="238" t="s">
        <v>570</v>
      </c>
      <c r="G402" s="236"/>
      <c r="H402" s="239">
        <v>39.072000000000003</v>
      </c>
      <c r="I402" s="240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236</v>
      </c>
      <c r="AU402" s="245" t="s">
        <v>85</v>
      </c>
      <c r="AV402" s="13" t="s">
        <v>85</v>
      </c>
      <c r="AW402" s="13" t="s">
        <v>38</v>
      </c>
      <c r="AX402" s="13" t="s">
        <v>77</v>
      </c>
      <c r="AY402" s="245" t="s">
        <v>224</v>
      </c>
    </row>
    <row r="403" s="15" customFormat="1">
      <c r="A403" s="15"/>
      <c r="B403" s="256"/>
      <c r="C403" s="257"/>
      <c r="D403" s="228" t="s">
        <v>236</v>
      </c>
      <c r="E403" s="258" t="s">
        <v>40</v>
      </c>
      <c r="F403" s="259" t="s">
        <v>253</v>
      </c>
      <c r="G403" s="257"/>
      <c r="H403" s="260">
        <v>72.567999999999998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6" t="s">
        <v>236</v>
      </c>
      <c r="AU403" s="266" t="s">
        <v>85</v>
      </c>
      <c r="AV403" s="15" t="s">
        <v>230</v>
      </c>
      <c r="AW403" s="15" t="s">
        <v>38</v>
      </c>
      <c r="AX403" s="15" t="s">
        <v>83</v>
      </c>
      <c r="AY403" s="266" t="s">
        <v>224</v>
      </c>
    </row>
    <row r="404" s="2" customFormat="1" ht="16.5" customHeight="1">
      <c r="A404" s="40"/>
      <c r="B404" s="41"/>
      <c r="C404" s="215" t="s">
        <v>653</v>
      </c>
      <c r="D404" s="215" t="s">
        <v>226</v>
      </c>
      <c r="E404" s="216" t="s">
        <v>654</v>
      </c>
      <c r="F404" s="217" t="s">
        <v>655</v>
      </c>
      <c r="G404" s="218" t="s">
        <v>580</v>
      </c>
      <c r="H404" s="219">
        <v>4089.02</v>
      </c>
      <c r="I404" s="220"/>
      <c r="J404" s="221">
        <f>ROUND(I404*H404,2)</f>
        <v>0</v>
      </c>
      <c r="K404" s="217" t="s">
        <v>229</v>
      </c>
      <c r="L404" s="46"/>
      <c r="M404" s="222" t="s">
        <v>40</v>
      </c>
      <c r="N404" s="223" t="s">
        <v>48</v>
      </c>
      <c r="O404" s="86"/>
      <c r="P404" s="224">
        <f>O404*H404</f>
        <v>0</v>
      </c>
      <c r="Q404" s="224">
        <v>0.0011000000000000001</v>
      </c>
      <c r="R404" s="224">
        <f>Q404*H404</f>
        <v>4.497922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230</v>
      </c>
      <c r="AT404" s="226" t="s">
        <v>226</v>
      </c>
      <c r="AU404" s="226" t="s">
        <v>85</v>
      </c>
      <c r="AY404" s="19" t="s">
        <v>224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83</v>
      </c>
      <c r="BK404" s="227">
        <f>ROUND(I404*H404,2)</f>
        <v>0</v>
      </c>
      <c r="BL404" s="19" t="s">
        <v>230</v>
      </c>
      <c r="BM404" s="226" t="s">
        <v>656</v>
      </c>
    </row>
    <row r="405" s="2" customFormat="1">
      <c r="A405" s="40"/>
      <c r="B405" s="41"/>
      <c r="C405" s="42"/>
      <c r="D405" s="228" t="s">
        <v>232</v>
      </c>
      <c r="E405" s="42"/>
      <c r="F405" s="229" t="s">
        <v>657</v>
      </c>
      <c r="G405" s="42"/>
      <c r="H405" s="42"/>
      <c r="I405" s="230"/>
      <c r="J405" s="42"/>
      <c r="K405" s="42"/>
      <c r="L405" s="46"/>
      <c r="M405" s="231"/>
      <c r="N405" s="232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232</v>
      </c>
      <c r="AU405" s="19" t="s">
        <v>85</v>
      </c>
    </row>
    <row r="406" s="2" customFormat="1">
      <c r="A406" s="40"/>
      <c r="B406" s="41"/>
      <c r="C406" s="42"/>
      <c r="D406" s="233" t="s">
        <v>234</v>
      </c>
      <c r="E406" s="42"/>
      <c r="F406" s="234" t="s">
        <v>658</v>
      </c>
      <c r="G406" s="42"/>
      <c r="H406" s="42"/>
      <c r="I406" s="230"/>
      <c r="J406" s="42"/>
      <c r="K406" s="42"/>
      <c r="L406" s="46"/>
      <c r="M406" s="231"/>
      <c r="N406" s="232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234</v>
      </c>
      <c r="AU406" s="19" t="s">
        <v>85</v>
      </c>
    </row>
    <row r="407" s="13" customFormat="1">
      <c r="A407" s="13"/>
      <c r="B407" s="235"/>
      <c r="C407" s="236"/>
      <c r="D407" s="228" t="s">
        <v>236</v>
      </c>
      <c r="E407" s="237" t="s">
        <v>40</v>
      </c>
      <c r="F407" s="238" t="s">
        <v>584</v>
      </c>
      <c r="G407" s="236"/>
      <c r="H407" s="239">
        <v>4089.02</v>
      </c>
      <c r="I407" s="240"/>
      <c r="J407" s="236"/>
      <c r="K407" s="236"/>
      <c r="L407" s="241"/>
      <c r="M407" s="242"/>
      <c r="N407" s="243"/>
      <c r="O407" s="243"/>
      <c r="P407" s="243"/>
      <c r="Q407" s="243"/>
      <c r="R407" s="243"/>
      <c r="S407" s="243"/>
      <c r="T407" s="24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5" t="s">
        <v>236</v>
      </c>
      <c r="AU407" s="245" t="s">
        <v>85</v>
      </c>
      <c r="AV407" s="13" t="s">
        <v>85</v>
      </c>
      <c r="AW407" s="13" t="s">
        <v>38</v>
      </c>
      <c r="AX407" s="13" t="s">
        <v>83</v>
      </c>
      <c r="AY407" s="245" t="s">
        <v>224</v>
      </c>
    </row>
    <row r="408" s="2" customFormat="1" ht="16.5" customHeight="1">
      <c r="A408" s="40"/>
      <c r="B408" s="41"/>
      <c r="C408" s="215" t="s">
        <v>659</v>
      </c>
      <c r="D408" s="215" t="s">
        <v>226</v>
      </c>
      <c r="E408" s="216" t="s">
        <v>660</v>
      </c>
      <c r="F408" s="217" t="s">
        <v>661</v>
      </c>
      <c r="G408" s="218" t="s">
        <v>580</v>
      </c>
      <c r="H408" s="219">
        <v>9832.0699999999997</v>
      </c>
      <c r="I408" s="220"/>
      <c r="J408" s="221">
        <f>ROUND(I408*H408,2)</f>
        <v>0</v>
      </c>
      <c r="K408" s="217" t="s">
        <v>229</v>
      </c>
      <c r="L408" s="46"/>
      <c r="M408" s="222" t="s">
        <v>40</v>
      </c>
      <c r="N408" s="223" t="s">
        <v>48</v>
      </c>
      <c r="O408" s="86"/>
      <c r="P408" s="224">
        <f>O408*H408</f>
        <v>0</v>
      </c>
      <c r="Q408" s="224">
        <v>0.00025999999999999998</v>
      </c>
      <c r="R408" s="224">
        <f>Q408*H408</f>
        <v>2.5563381999999999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230</v>
      </c>
      <c r="AT408" s="226" t="s">
        <v>226</v>
      </c>
      <c r="AU408" s="226" t="s">
        <v>85</v>
      </c>
      <c r="AY408" s="19" t="s">
        <v>224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83</v>
      </c>
      <c r="BK408" s="227">
        <f>ROUND(I408*H408,2)</f>
        <v>0</v>
      </c>
      <c r="BL408" s="19" t="s">
        <v>230</v>
      </c>
      <c r="BM408" s="226" t="s">
        <v>662</v>
      </c>
    </row>
    <row r="409" s="2" customFormat="1">
      <c r="A409" s="40"/>
      <c r="B409" s="41"/>
      <c r="C409" s="42"/>
      <c r="D409" s="228" t="s">
        <v>232</v>
      </c>
      <c r="E409" s="42"/>
      <c r="F409" s="229" t="s">
        <v>663</v>
      </c>
      <c r="G409" s="42"/>
      <c r="H409" s="42"/>
      <c r="I409" s="230"/>
      <c r="J409" s="42"/>
      <c r="K409" s="42"/>
      <c r="L409" s="46"/>
      <c r="M409" s="231"/>
      <c r="N409" s="232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232</v>
      </c>
      <c r="AU409" s="19" t="s">
        <v>85</v>
      </c>
    </row>
    <row r="410" s="2" customFormat="1">
      <c r="A410" s="40"/>
      <c r="B410" s="41"/>
      <c r="C410" s="42"/>
      <c r="D410" s="233" t="s">
        <v>234</v>
      </c>
      <c r="E410" s="42"/>
      <c r="F410" s="234" t="s">
        <v>664</v>
      </c>
      <c r="G410" s="42"/>
      <c r="H410" s="42"/>
      <c r="I410" s="230"/>
      <c r="J410" s="42"/>
      <c r="K410" s="42"/>
      <c r="L410" s="46"/>
      <c r="M410" s="231"/>
      <c r="N410" s="232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234</v>
      </c>
      <c r="AU410" s="19" t="s">
        <v>85</v>
      </c>
    </row>
    <row r="411" s="14" customFormat="1">
      <c r="A411" s="14"/>
      <c r="B411" s="246"/>
      <c r="C411" s="247"/>
      <c r="D411" s="228" t="s">
        <v>236</v>
      </c>
      <c r="E411" s="248" t="s">
        <v>40</v>
      </c>
      <c r="F411" s="249" t="s">
        <v>251</v>
      </c>
      <c r="G411" s="247"/>
      <c r="H411" s="248" t="s">
        <v>40</v>
      </c>
      <c r="I411" s="250"/>
      <c r="J411" s="247"/>
      <c r="K411" s="247"/>
      <c r="L411" s="251"/>
      <c r="M411" s="252"/>
      <c r="N411" s="253"/>
      <c r="O411" s="253"/>
      <c r="P411" s="253"/>
      <c r="Q411" s="253"/>
      <c r="R411" s="253"/>
      <c r="S411" s="253"/>
      <c r="T411" s="25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5" t="s">
        <v>236</v>
      </c>
      <c r="AU411" s="255" t="s">
        <v>85</v>
      </c>
      <c r="AV411" s="14" t="s">
        <v>83</v>
      </c>
      <c r="AW411" s="14" t="s">
        <v>38</v>
      </c>
      <c r="AX411" s="14" t="s">
        <v>77</v>
      </c>
      <c r="AY411" s="255" t="s">
        <v>224</v>
      </c>
    </row>
    <row r="412" s="13" customFormat="1">
      <c r="A412" s="13"/>
      <c r="B412" s="235"/>
      <c r="C412" s="236"/>
      <c r="D412" s="228" t="s">
        <v>236</v>
      </c>
      <c r="E412" s="237" t="s">
        <v>40</v>
      </c>
      <c r="F412" s="238" t="s">
        <v>591</v>
      </c>
      <c r="G412" s="236"/>
      <c r="H412" s="239">
        <v>4460.0299999999997</v>
      </c>
      <c r="I412" s="240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236</v>
      </c>
      <c r="AU412" s="245" t="s">
        <v>85</v>
      </c>
      <c r="AV412" s="13" t="s">
        <v>85</v>
      </c>
      <c r="AW412" s="13" t="s">
        <v>38</v>
      </c>
      <c r="AX412" s="13" t="s">
        <v>77</v>
      </c>
      <c r="AY412" s="245" t="s">
        <v>224</v>
      </c>
    </row>
    <row r="413" s="13" customFormat="1">
      <c r="A413" s="13"/>
      <c r="B413" s="235"/>
      <c r="C413" s="236"/>
      <c r="D413" s="228" t="s">
        <v>236</v>
      </c>
      <c r="E413" s="237" t="s">
        <v>40</v>
      </c>
      <c r="F413" s="238" t="s">
        <v>592</v>
      </c>
      <c r="G413" s="236"/>
      <c r="H413" s="239">
        <v>5372.04</v>
      </c>
      <c r="I413" s="240"/>
      <c r="J413" s="236"/>
      <c r="K413" s="236"/>
      <c r="L413" s="241"/>
      <c r="M413" s="242"/>
      <c r="N413" s="243"/>
      <c r="O413" s="243"/>
      <c r="P413" s="243"/>
      <c r="Q413" s="243"/>
      <c r="R413" s="243"/>
      <c r="S413" s="243"/>
      <c r="T413" s="24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5" t="s">
        <v>236</v>
      </c>
      <c r="AU413" s="245" t="s">
        <v>85</v>
      </c>
      <c r="AV413" s="13" t="s">
        <v>85</v>
      </c>
      <c r="AW413" s="13" t="s">
        <v>38</v>
      </c>
      <c r="AX413" s="13" t="s">
        <v>77</v>
      </c>
      <c r="AY413" s="245" t="s">
        <v>224</v>
      </c>
    </row>
    <row r="414" s="15" customFormat="1">
      <c r="A414" s="15"/>
      <c r="B414" s="256"/>
      <c r="C414" s="257"/>
      <c r="D414" s="228" t="s">
        <v>236</v>
      </c>
      <c r="E414" s="258" t="s">
        <v>40</v>
      </c>
      <c r="F414" s="259" t="s">
        <v>253</v>
      </c>
      <c r="G414" s="257"/>
      <c r="H414" s="260">
        <v>9832.0699999999997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236</v>
      </c>
      <c r="AU414" s="266" t="s">
        <v>85</v>
      </c>
      <c r="AV414" s="15" t="s">
        <v>230</v>
      </c>
      <c r="AW414" s="15" t="s">
        <v>38</v>
      </c>
      <c r="AX414" s="15" t="s">
        <v>83</v>
      </c>
      <c r="AY414" s="266" t="s">
        <v>224</v>
      </c>
    </row>
    <row r="415" s="2" customFormat="1" ht="16.5" customHeight="1">
      <c r="A415" s="40"/>
      <c r="B415" s="41"/>
      <c r="C415" s="215" t="s">
        <v>665</v>
      </c>
      <c r="D415" s="215" t="s">
        <v>226</v>
      </c>
      <c r="E415" s="216" t="s">
        <v>666</v>
      </c>
      <c r="F415" s="217" t="s">
        <v>667</v>
      </c>
      <c r="G415" s="218" t="s">
        <v>163</v>
      </c>
      <c r="H415" s="219">
        <v>510.42399999999998</v>
      </c>
      <c r="I415" s="220"/>
      <c r="J415" s="221">
        <f>ROUND(I415*H415,2)</f>
        <v>0</v>
      </c>
      <c r="K415" s="217" t="s">
        <v>229</v>
      </c>
      <c r="L415" s="46"/>
      <c r="M415" s="222" t="s">
        <v>40</v>
      </c>
      <c r="N415" s="223" t="s">
        <v>48</v>
      </c>
      <c r="O415" s="86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6" t="s">
        <v>230</v>
      </c>
      <c r="AT415" s="226" t="s">
        <v>226</v>
      </c>
      <c r="AU415" s="226" t="s">
        <v>85</v>
      </c>
      <c r="AY415" s="19" t="s">
        <v>224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19" t="s">
        <v>83</v>
      </c>
      <c r="BK415" s="227">
        <f>ROUND(I415*H415,2)</f>
        <v>0</v>
      </c>
      <c r="BL415" s="19" t="s">
        <v>230</v>
      </c>
      <c r="BM415" s="226" t="s">
        <v>668</v>
      </c>
    </row>
    <row r="416" s="2" customFormat="1">
      <c r="A416" s="40"/>
      <c r="B416" s="41"/>
      <c r="C416" s="42"/>
      <c r="D416" s="228" t="s">
        <v>232</v>
      </c>
      <c r="E416" s="42"/>
      <c r="F416" s="229" t="s">
        <v>667</v>
      </c>
      <c r="G416" s="42"/>
      <c r="H416" s="42"/>
      <c r="I416" s="230"/>
      <c r="J416" s="42"/>
      <c r="K416" s="42"/>
      <c r="L416" s="46"/>
      <c r="M416" s="231"/>
      <c r="N416" s="232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232</v>
      </c>
      <c r="AU416" s="19" t="s">
        <v>85</v>
      </c>
    </row>
    <row r="417" s="2" customFormat="1">
      <c r="A417" s="40"/>
      <c r="B417" s="41"/>
      <c r="C417" s="42"/>
      <c r="D417" s="233" t="s">
        <v>234</v>
      </c>
      <c r="E417" s="42"/>
      <c r="F417" s="234" t="s">
        <v>669</v>
      </c>
      <c r="G417" s="42"/>
      <c r="H417" s="42"/>
      <c r="I417" s="230"/>
      <c r="J417" s="42"/>
      <c r="K417" s="42"/>
      <c r="L417" s="46"/>
      <c r="M417" s="231"/>
      <c r="N417" s="232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234</v>
      </c>
      <c r="AU417" s="19" t="s">
        <v>85</v>
      </c>
    </row>
    <row r="418" s="13" customFormat="1">
      <c r="A418" s="13"/>
      <c r="B418" s="235"/>
      <c r="C418" s="236"/>
      <c r="D418" s="228" t="s">
        <v>236</v>
      </c>
      <c r="E418" s="237" t="s">
        <v>40</v>
      </c>
      <c r="F418" s="238" t="s">
        <v>670</v>
      </c>
      <c r="G418" s="236"/>
      <c r="H418" s="239">
        <v>308.959</v>
      </c>
      <c r="I418" s="240"/>
      <c r="J418" s="236"/>
      <c r="K418" s="236"/>
      <c r="L418" s="241"/>
      <c r="M418" s="242"/>
      <c r="N418" s="243"/>
      <c r="O418" s="243"/>
      <c r="P418" s="243"/>
      <c r="Q418" s="243"/>
      <c r="R418" s="243"/>
      <c r="S418" s="243"/>
      <c r="T418" s="24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5" t="s">
        <v>236</v>
      </c>
      <c r="AU418" s="245" t="s">
        <v>85</v>
      </c>
      <c r="AV418" s="13" t="s">
        <v>85</v>
      </c>
      <c r="AW418" s="13" t="s">
        <v>38</v>
      </c>
      <c r="AX418" s="13" t="s">
        <v>77</v>
      </c>
      <c r="AY418" s="245" t="s">
        <v>224</v>
      </c>
    </row>
    <row r="419" s="13" customFormat="1">
      <c r="A419" s="13"/>
      <c r="B419" s="235"/>
      <c r="C419" s="236"/>
      <c r="D419" s="228" t="s">
        <v>236</v>
      </c>
      <c r="E419" s="237" t="s">
        <v>40</v>
      </c>
      <c r="F419" s="238" t="s">
        <v>671</v>
      </c>
      <c r="G419" s="236"/>
      <c r="H419" s="239">
        <v>201.465</v>
      </c>
      <c r="I419" s="240"/>
      <c r="J419" s="236"/>
      <c r="K419" s="236"/>
      <c r="L419" s="241"/>
      <c r="M419" s="242"/>
      <c r="N419" s="243"/>
      <c r="O419" s="243"/>
      <c r="P419" s="243"/>
      <c r="Q419" s="243"/>
      <c r="R419" s="243"/>
      <c r="S419" s="243"/>
      <c r="T419" s="24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5" t="s">
        <v>236</v>
      </c>
      <c r="AU419" s="245" t="s">
        <v>85</v>
      </c>
      <c r="AV419" s="13" t="s">
        <v>85</v>
      </c>
      <c r="AW419" s="13" t="s">
        <v>38</v>
      </c>
      <c r="AX419" s="13" t="s">
        <v>77</v>
      </c>
      <c r="AY419" s="245" t="s">
        <v>224</v>
      </c>
    </row>
    <row r="420" s="15" customFormat="1">
      <c r="A420" s="15"/>
      <c r="B420" s="256"/>
      <c r="C420" s="257"/>
      <c r="D420" s="228" t="s">
        <v>236</v>
      </c>
      <c r="E420" s="258" t="s">
        <v>40</v>
      </c>
      <c r="F420" s="259" t="s">
        <v>253</v>
      </c>
      <c r="G420" s="257"/>
      <c r="H420" s="260">
        <v>510.42399999999998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236</v>
      </c>
      <c r="AU420" s="266" t="s">
        <v>85</v>
      </c>
      <c r="AV420" s="15" t="s">
        <v>230</v>
      </c>
      <c r="AW420" s="15" t="s">
        <v>38</v>
      </c>
      <c r="AX420" s="15" t="s">
        <v>83</v>
      </c>
      <c r="AY420" s="266" t="s">
        <v>224</v>
      </c>
    </row>
    <row r="421" s="2" customFormat="1" ht="21.75" customHeight="1">
      <c r="A421" s="40"/>
      <c r="B421" s="41"/>
      <c r="C421" s="215" t="s">
        <v>672</v>
      </c>
      <c r="D421" s="215" t="s">
        <v>226</v>
      </c>
      <c r="E421" s="216" t="s">
        <v>673</v>
      </c>
      <c r="F421" s="217" t="s">
        <v>674</v>
      </c>
      <c r="G421" s="218" t="s">
        <v>163</v>
      </c>
      <c r="H421" s="219">
        <v>328.91899999999998</v>
      </c>
      <c r="I421" s="220"/>
      <c r="J421" s="221">
        <f>ROUND(I421*H421,2)</f>
        <v>0</v>
      </c>
      <c r="K421" s="217" t="s">
        <v>229</v>
      </c>
      <c r="L421" s="46"/>
      <c r="M421" s="222" t="s">
        <v>40</v>
      </c>
      <c r="N421" s="223" t="s">
        <v>48</v>
      </c>
      <c r="O421" s="86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6" t="s">
        <v>230</v>
      </c>
      <c r="AT421" s="226" t="s">
        <v>226</v>
      </c>
      <c r="AU421" s="226" t="s">
        <v>85</v>
      </c>
      <c r="AY421" s="19" t="s">
        <v>224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9" t="s">
        <v>83</v>
      </c>
      <c r="BK421" s="227">
        <f>ROUND(I421*H421,2)</f>
        <v>0</v>
      </c>
      <c r="BL421" s="19" t="s">
        <v>230</v>
      </c>
      <c r="BM421" s="226" t="s">
        <v>675</v>
      </c>
    </row>
    <row r="422" s="2" customFormat="1">
      <c r="A422" s="40"/>
      <c r="B422" s="41"/>
      <c r="C422" s="42"/>
      <c r="D422" s="228" t="s">
        <v>232</v>
      </c>
      <c r="E422" s="42"/>
      <c r="F422" s="229" t="s">
        <v>676</v>
      </c>
      <c r="G422" s="42"/>
      <c r="H422" s="42"/>
      <c r="I422" s="230"/>
      <c r="J422" s="42"/>
      <c r="K422" s="42"/>
      <c r="L422" s="46"/>
      <c r="M422" s="231"/>
      <c r="N422" s="232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232</v>
      </c>
      <c r="AU422" s="19" t="s">
        <v>85</v>
      </c>
    </row>
    <row r="423" s="2" customFormat="1">
      <c r="A423" s="40"/>
      <c r="B423" s="41"/>
      <c r="C423" s="42"/>
      <c r="D423" s="233" t="s">
        <v>234</v>
      </c>
      <c r="E423" s="42"/>
      <c r="F423" s="234" t="s">
        <v>677</v>
      </c>
      <c r="G423" s="42"/>
      <c r="H423" s="42"/>
      <c r="I423" s="230"/>
      <c r="J423" s="42"/>
      <c r="K423" s="42"/>
      <c r="L423" s="46"/>
      <c r="M423" s="231"/>
      <c r="N423" s="232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234</v>
      </c>
      <c r="AU423" s="19" t="s">
        <v>85</v>
      </c>
    </row>
    <row r="424" s="13" customFormat="1">
      <c r="A424" s="13"/>
      <c r="B424" s="235"/>
      <c r="C424" s="236"/>
      <c r="D424" s="228" t="s">
        <v>236</v>
      </c>
      <c r="E424" s="237" t="s">
        <v>40</v>
      </c>
      <c r="F424" s="238" t="s">
        <v>678</v>
      </c>
      <c r="G424" s="236"/>
      <c r="H424" s="239">
        <v>328.91899999999998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236</v>
      </c>
      <c r="AU424" s="245" t="s">
        <v>85</v>
      </c>
      <c r="AV424" s="13" t="s">
        <v>85</v>
      </c>
      <c r="AW424" s="13" t="s">
        <v>38</v>
      </c>
      <c r="AX424" s="13" t="s">
        <v>83</v>
      </c>
      <c r="AY424" s="245" t="s">
        <v>224</v>
      </c>
    </row>
    <row r="425" s="2" customFormat="1" ht="21.75" customHeight="1">
      <c r="A425" s="40"/>
      <c r="B425" s="41"/>
      <c r="C425" s="215" t="s">
        <v>679</v>
      </c>
      <c r="D425" s="215" t="s">
        <v>226</v>
      </c>
      <c r="E425" s="216" t="s">
        <v>680</v>
      </c>
      <c r="F425" s="217" t="s">
        <v>681</v>
      </c>
      <c r="G425" s="218" t="s">
        <v>163</v>
      </c>
      <c r="H425" s="219">
        <v>462.04199999999997</v>
      </c>
      <c r="I425" s="220"/>
      <c r="J425" s="221">
        <f>ROUND(I425*H425,2)</f>
        <v>0</v>
      </c>
      <c r="K425" s="217" t="s">
        <v>229</v>
      </c>
      <c r="L425" s="46"/>
      <c r="M425" s="222" t="s">
        <v>40</v>
      </c>
      <c r="N425" s="223" t="s">
        <v>48</v>
      </c>
      <c r="O425" s="86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6" t="s">
        <v>230</v>
      </c>
      <c r="AT425" s="226" t="s">
        <v>226</v>
      </c>
      <c r="AU425" s="226" t="s">
        <v>85</v>
      </c>
      <c r="AY425" s="19" t="s">
        <v>224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9" t="s">
        <v>83</v>
      </c>
      <c r="BK425" s="227">
        <f>ROUND(I425*H425,2)</f>
        <v>0</v>
      </c>
      <c r="BL425" s="19" t="s">
        <v>230</v>
      </c>
      <c r="BM425" s="226" t="s">
        <v>682</v>
      </c>
    </row>
    <row r="426" s="2" customFormat="1">
      <c r="A426" s="40"/>
      <c r="B426" s="41"/>
      <c r="C426" s="42"/>
      <c r="D426" s="228" t="s">
        <v>232</v>
      </c>
      <c r="E426" s="42"/>
      <c r="F426" s="229" t="s">
        <v>683</v>
      </c>
      <c r="G426" s="42"/>
      <c r="H426" s="42"/>
      <c r="I426" s="230"/>
      <c r="J426" s="42"/>
      <c r="K426" s="42"/>
      <c r="L426" s="46"/>
      <c r="M426" s="231"/>
      <c r="N426" s="232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232</v>
      </c>
      <c r="AU426" s="19" t="s">
        <v>85</v>
      </c>
    </row>
    <row r="427" s="2" customFormat="1">
      <c r="A427" s="40"/>
      <c r="B427" s="41"/>
      <c r="C427" s="42"/>
      <c r="D427" s="233" t="s">
        <v>234</v>
      </c>
      <c r="E427" s="42"/>
      <c r="F427" s="234" t="s">
        <v>684</v>
      </c>
      <c r="G427" s="42"/>
      <c r="H427" s="42"/>
      <c r="I427" s="230"/>
      <c r="J427" s="42"/>
      <c r="K427" s="42"/>
      <c r="L427" s="46"/>
      <c r="M427" s="231"/>
      <c r="N427" s="232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234</v>
      </c>
      <c r="AU427" s="19" t="s">
        <v>85</v>
      </c>
    </row>
    <row r="428" s="13" customFormat="1">
      <c r="A428" s="13"/>
      <c r="B428" s="235"/>
      <c r="C428" s="236"/>
      <c r="D428" s="228" t="s">
        <v>236</v>
      </c>
      <c r="E428" s="237" t="s">
        <v>40</v>
      </c>
      <c r="F428" s="238" t="s">
        <v>685</v>
      </c>
      <c r="G428" s="236"/>
      <c r="H428" s="239">
        <v>185.37600000000001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236</v>
      </c>
      <c r="AU428" s="245" t="s">
        <v>85</v>
      </c>
      <c r="AV428" s="13" t="s">
        <v>85</v>
      </c>
      <c r="AW428" s="13" t="s">
        <v>38</v>
      </c>
      <c r="AX428" s="13" t="s">
        <v>77</v>
      </c>
      <c r="AY428" s="245" t="s">
        <v>224</v>
      </c>
    </row>
    <row r="429" s="13" customFormat="1">
      <c r="A429" s="13"/>
      <c r="B429" s="235"/>
      <c r="C429" s="236"/>
      <c r="D429" s="228" t="s">
        <v>236</v>
      </c>
      <c r="E429" s="237" t="s">
        <v>40</v>
      </c>
      <c r="F429" s="238" t="s">
        <v>686</v>
      </c>
      <c r="G429" s="236"/>
      <c r="H429" s="239">
        <v>120.87900000000001</v>
      </c>
      <c r="I429" s="240"/>
      <c r="J429" s="236"/>
      <c r="K429" s="236"/>
      <c r="L429" s="241"/>
      <c r="M429" s="242"/>
      <c r="N429" s="243"/>
      <c r="O429" s="243"/>
      <c r="P429" s="243"/>
      <c r="Q429" s="243"/>
      <c r="R429" s="243"/>
      <c r="S429" s="243"/>
      <c r="T429" s="24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5" t="s">
        <v>236</v>
      </c>
      <c r="AU429" s="245" t="s">
        <v>85</v>
      </c>
      <c r="AV429" s="13" t="s">
        <v>85</v>
      </c>
      <c r="AW429" s="13" t="s">
        <v>38</v>
      </c>
      <c r="AX429" s="13" t="s">
        <v>77</v>
      </c>
      <c r="AY429" s="245" t="s">
        <v>224</v>
      </c>
    </row>
    <row r="430" s="13" customFormat="1">
      <c r="A430" s="13"/>
      <c r="B430" s="235"/>
      <c r="C430" s="236"/>
      <c r="D430" s="228" t="s">
        <v>236</v>
      </c>
      <c r="E430" s="237" t="s">
        <v>40</v>
      </c>
      <c r="F430" s="238" t="s">
        <v>687</v>
      </c>
      <c r="G430" s="236"/>
      <c r="H430" s="239">
        <v>155.78700000000001</v>
      </c>
      <c r="I430" s="240"/>
      <c r="J430" s="236"/>
      <c r="K430" s="236"/>
      <c r="L430" s="241"/>
      <c r="M430" s="242"/>
      <c r="N430" s="243"/>
      <c r="O430" s="243"/>
      <c r="P430" s="243"/>
      <c r="Q430" s="243"/>
      <c r="R430" s="243"/>
      <c r="S430" s="243"/>
      <c r="T430" s="24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5" t="s">
        <v>236</v>
      </c>
      <c r="AU430" s="245" t="s">
        <v>85</v>
      </c>
      <c r="AV430" s="13" t="s">
        <v>85</v>
      </c>
      <c r="AW430" s="13" t="s">
        <v>38</v>
      </c>
      <c r="AX430" s="13" t="s">
        <v>77</v>
      </c>
      <c r="AY430" s="245" t="s">
        <v>224</v>
      </c>
    </row>
    <row r="431" s="15" customFormat="1">
      <c r="A431" s="15"/>
      <c r="B431" s="256"/>
      <c r="C431" s="257"/>
      <c r="D431" s="228" t="s">
        <v>236</v>
      </c>
      <c r="E431" s="258" t="s">
        <v>40</v>
      </c>
      <c r="F431" s="259" t="s">
        <v>253</v>
      </c>
      <c r="G431" s="257"/>
      <c r="H431" s="260">
        <v>462.04199999999997</v>
      </c>
      <c r="I431" s="261"/>
      <c r="J431" s="257"/>
      <c r="K431" s="257"/>
      <c r="L431" s="262"/>
      <c r="M431" s="263"/>
      <c r="N431" s="264"/>
      <c r="O431" s="264"/>
      <c r="P431" s="264"/>
      <c r="Q431" s="264"/>
      <c r="R431" s="264"/>
      <c r="S431" s="264"/>
      <c r="T431" s="26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6" t="s">
        <v>236</v>
      </c>
      <c r="AU431" s="266" t="s">
        <v>85</v>
      </c>
      <c r="AV431" s="15" t="s">
        <v>230</v>
      </c>
      <c r="AW431" s="15" t="s">
        <v>38</v>
      </c>
      <c r="AX431" s="15" t="s">
        <v>83</v>
      </c>
      <c r="AY431" s="266" t="s">
        <v>224</v>
      </c>
    </row>
    <row r="432" s="2" customFormat="1" ht="21.75" customHeight="1">
      <c r="A432" s="40"/>
      <c r="B432" s="41"/>
      <c r="C432" s="215" t="s">
        <v>688</v>
      </c>
      <c r="D432" s="215" t="s">
        <v>226</v>
      </c>
      <c r="E432" s="216" t="s">
        <v>689</v>
      </c>
      <c r="F432" s="217" t="s">
        <v>690</v>
      </c>
      <c r="G432" s="218" t="s">
        <v>163</v>
      </c>
      <c r="H432" s="219">
        <v>308.02800000000002</v>
      </c>
      <c r="I432" s="220"/>
      <c r="J432" s="221">
        <f>ROUND(I432*H432,2)</f>
        <v>0</v>
      </c>
      <c r="K432" s="217" t="s">
        <v>229</v>
      </c>
      <c r="L432" s="46"/>
      <c r="M432" s="222" t="s">
        <v>40</v>
      </c>
      <c r="N432" s="223" t="s">
        <v>48</v>
      </c>
      <c r="O432" s="86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6" t="s">
        <v>230</v>
      </c>
      <c r="AT432" s="226" t="s">
        <v>226</v>
      </c>
      <c r="AU432" s="226" t="s">
        <v>85</v>
      </c>
      <c r="AY432" s="19" t="s">
        <v>224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9" t="s">
        <v>83</v>
      </c>
      <c r="BK432" s="227">
        <f>ROUND(I432*H432,2)</f>
        <v>0</v>
      </c>
      <c r="BL432" s="19" t="s">
        <v>230</v>
      </c>
      <c r="BM432" s="226" t="s">
        <v>691</v>
      </c>
    </row>
    <row r="433" s="2" customFormat="1">
      <c r="A433" s="40"/>
      <c r="B433" s="41"/>
      <c r="C433" s="42"/>
      <c r="D433" s="228" t="s">
        <v>232</v>
      </c>
      <c r="E433" s="42"/>
      <c r="F433" s="229" t="s">
        <v>692</v>
      </c>
      <c r="G433" s="42"/>
      <c r="H433" s="42"/>
      <c r="I433" s="230"/>
      <c r="J433" s="42"/>
      <c r="K433" s="42"/>
      <c r="L433" s="46"/>
      <c r="M433" s="231"/>
      <c r="N433" s="232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232</v>
      </c>
      <c r="AU433" s="19" t="s">
        <v>85</v>
      </c>
    </row>
    <row r="434" s="2" customFormat="1">
      <c r="A434" s="40"/>
      <c r="B434" s="41"/>
      <c r="C434" s="42"/>
      <c r="D434" s="233" t="s">
        <v>234</v>
      </c>
      <c r="E434" s="42"/>
      <c r="F434" s="234" t="s">
        <v>693</v>
      </c>
      <c r="G434" s="42"/>
      <c r="H434" s="42"/>
      <c r="I434" s="230"/>
      <c r="J434" s="42"/>
      <c r="K434" s="42"/>
      <c r="L434" s="46"/>
      <c r="M434" s="231"/>
      <c r="N434" s="232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234</v>
      </c>
      <c r="AU434" s="19" t="s">
        <v>85</v>
      </c>
    </row>
    <row r="435" s="13" customFormat="1">
      <c r="A435" s="13"/>
      <c r="B435" s="235"/>
      <c r="C435" s="236"/>
      <c r="D435" s="228" t="s">
        <v>236</v>
      </c>
      <c r="E435" s="237" t="s">
        <v>40</v>
      </c>
      <c r="F435" s="238" t="s">
        <v>694</v>
      </c>
      <c r="G435" s="236"/>
      <c r="H435" s="239">
        <v>123.584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236</v>
      </c>
      <c r="AU435" s="245" t="s">
        <v>85</v>
      </c>
      <c r="AV435" s="13" t="s">
        <v>85</v>
      </c>
      <c r="AW435" s="13" t="s">
        <v>38</v>
      </c>
      <c r="AX435" s="13" t="s">
        <v>77</v>
      </c>
      <c r="AY435" s="245" t="s">
        <v>224</v>
      </c>
    </row>
    <row r="436" s="13" customFormat="1">
      <c r="A436" s="13"/>
      <c r="B436" s="235"/>
      <c r="C436" s="236"/>
      <c r="D436" s="228" t="s">
        <v>236</v>
      </c>
      <c r="E436" s="237" t="s">
        <v>40</v>
      </c>
      <c r="F436" s="238" t="s">
        <v>695</v>
      </c>
      <c r="G436" s="236"/>
      <c r="H436" s="239">
        <v>80.585999999999999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5" t="s">
        <v>236</v>
      </c>
      <c r="AU436" s="245" t="s">
        <v>85</v>
      </c>
      <c r="AV436" s="13" t="s">
        <v>85</v>
      </c>
      <c r="AW436" s="13" t="s">
        <v>38</v>
      </c>
      <c r="AX436" s="13" t="s">
        <v>77</v>
      </c>
      <c r="AY436" s="245" t="s">
        <v>224</v>
      </c>
    </row>
    <row r="437" s="13" customFormat="1">
      <c r="A437" s="13"/>
      <c r="B437" s="235"/>
      <c r="C437" s="236"/>
      <c r="D437" s="228" t="s">
        <v>236</v>
      </c>
      <c r="E437" s="237" t="s">
        <v>40</v>
      </c>
      <c r="F437" s="238" t="s">
        <v>696</v>
      </c>
      <c r="G437" s="236"/>
      <c r="H437" s="239">
        <v>103.858</v>
      </c>
      <c r="I437" s="240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5" t="s">
        <v>236</v>
      </c>
      <c r="AU437" s="245" t="s">
        <v>85</v>
      </c>
      <c r="AV437" s="13" t="s">
        <v>85</v>
      </c>
      <c r="AW437" s="13" t="s">
        <v>38</v>
      </c>
      <c r="AX437" s="13" t="s">
        <v>77</v>
      </c>
      <c r="AY437" s="245" t="s">
        <v>224</v>
      </c>
    </row>
    <row r="438" s="15" customFormat="1">
      <c r="A438" s="15"/>
      <c r="B438" s="256"/>
      <c r="C438" s="257"/>
      <c r="D438" s="228" t="s">
        <v>236</v>
      </c>
      <c r="E438" s="258" t="s">
        <v>40</v>
      </c>
      <c r="F438" s="259" t="s">
        <v>253</v>
      </c>
      <c r="G438" s="257"/>
      <c r="H438" s="260">
        <v>308.02800000000002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6" t="s">
        <v>236</v>
      </c>
      <c r="AU438" s="266" t="s">
        <v>85</v>
      </c>
      <c r="AV438" s="15" t="s">
        <v>230</v>
      </c>
      <c r="AW438" s="15" t="s">
        <v>38</v>
      </c>
      <c r="AX438" s="15" t="s">
        <v>83</v>
      </c>
      <c r="AY438" s="266" t="s">
        <v>224</v>
      </c>
    </row>
    <row r="439" s="2" customFormat="1" ht="16.5" customHeight="1">
      <c r="A439" s="40"/>
      <c r="B439" s="41"/>
      <c r="C439" s="215" t="s">
        <v>697</v>
      </c>
      <c r="D439" s="215" t="s">
        <v>226</v>
      </c>
      <c r="E439" s="216" t="s">
        <v>698</v>
      </c>
      <c r="F439" s="217" t="s">
        <v>699</v>
      </c>
      <c r="G439" s="218" t="s">
        <v>163</v>
      </c>
      <c r="H439" s="219">
        <v>154.47999999999999</v>
      </c>
      <c r="I439" s="220"/>
      <c r="J439" s="221">
        <f>ROUND(I439*H439,2)</f>
        <v>0</v>
      </c>
      <c r="K439" s="217" t="s">
        <v>229</v>
      </c>
      <c r="L439" s="46"/>
      <c r="M439" s="222" t="s">
        <v>40</v>
      </c>
      <c r="N439" s="223" t="s">
        <v>48</v>
      </c>
      <c r="O439" s="86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6" t="s">
        <v>230</v>
      </c>
      <c r="AT439" s="226" t="s">
        <v>226</v>
      </c>
      <c r="AU439" s="226" t="s">
        <v>85</v>
      </c>
      <c r="AY439" s="19" t="s">
        <v>224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19" t="s">
        <v>83</v>
      </c>
      <c r="BK439" s="227">
        <f>ROUND(I439*H439,2)</f>
        <v>0</v>
      </c>
      <c r="BL439" s="19" t="s">
        <v>230</v>
      </c>
      <c r="BM439" s="226" t="s">
        <v>700</v>
      </c>
    </row>
    <row r="440" s="2" customFormat="1">
      <c r="A440" s="40"/>
      <c r="B440" s="41"/>
      <c r="C440" s="42"/>
      <c r="D440" s="228" t="s">
        <v>232</v>
      </c>
      <c r="E440" s="42"/>
      <c r="F440" s="229" t="s">
        <v>701</v>
      </c>
      <c r="G440" s="42"/>
      <c r="H440" s="42"/>
      <c r="I440" s="230"/>
      <c r="J440" s="42"/>
      <c r="K440" s="42"/>
      <c r="L440" s="46"/>
      <c r="M440" s="231"/>
      <c r="N440" s="232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232</v>
      </c>
      <c r="AU440" s="19" t="s">
        <v>85</v>
      </c>
    </row>
    <row r="441" s="2" customFormat="1">
      <c r="A441" s="40"/>
      <c r="B441" s="41"/>
      <c r="C441" s="42"/>
      <c r="D441" s="233" t="s">
        <v>234</v>
      </c>
      <c r="E441" s="42"/>
      <c r="F441" s="234" t="s">
        <v>702</v>
      </c>
      <c r="G441" s="42"/>
      <c r="H441" s="42"/>
      <c r="I441" s="230"/>
      <c r="J441" s="42"/>
      <c r="K441" s="42"/>
      <c r="L441" s="46"/>
      <c r="M441" s="231"/>
      <c r="N441" s="232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234</v>
      </c>
      <c r="AU441" s="19" t="s">
        <v>85</v>
      </c>
    </row>
    <row r="442" s="13" customFormat="1">
      <c r="A442" s="13"/>
      <c r="B442" s="235"/>
      <c r="C442" s="236"/>
      <c r="D442" s="228" t="s">
        <v>236</v>
      </c>
      <c r="E442" s="237" t="s">
        <v>40</v>
      </c>
      <c r="F442" s="238" t="s">
        <v>703</v>
      </c>
      <c r="G442" s="236"/>
      <c r="H442" s="239">
        <v>154.47999999999999</v>
      </c>
      <c r="I442" s="240"/>
      <c r="J442" s="236"/>
      <c r="K442" s="236"/>
      <c r="L442" s="241"/>
      <c r="M442" s="242"/>
      <c r="N442" s="243"/>
      <c r="O442" s="243"/>
      <c r="P442" s="243"/>
      <c r="Q442" s="243"/>
      <c r="R442" s="243"/>
      <c r="S442" s="243"/>
      <c r="T442" s="24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5" t="s">
        <v>236</v>
      </c>
      <c r="AU442" s="245" t="s">
        <v>85</v>
      </c>
      <c r="AV442" s="13" t="s">
        <v>85</v>
      </c>
      <c r="AW442" s="13" t="s">
        <v>38</v>
      </c>
      <c r="AX442" s="13" t="s">
        <v>77</v>
      </c>
      <c r="AY442" s="245" t="s">
        <v>224</v>
      </c>
    </row>
    <row r="443" s="15" customFormat="1">
      <c r="A443" s="15"/>
      <c r="B443" s="256"/>
      <c r="C443" s="257"/>
      <c r="D443" s="228" t="s">
        <v>236</v>
      </c>
      <c r="E443" s="258" t="s">
        <v>40</v>
      </c>
      <c r="F443" s="259" t="s">
        <v>253</v>
      </c>
      <c r="G443" s="257"/>
      <c r="H443" s="260">
        <v>154.47999999999999</v>
      </c>
      <c r="I443" s="261"/>
      <c r="J443" s="257"/>
      <c r="K443" s="257"/>
      <c r="L443" s="262"/>
      <c r="M443" s="263"/>
      <c r="N443" s="264"/>
      <c r="O443" s="264"/>
      <c r="P443" s="264"/>
      <c r="Q443" s="264"/>
      <c r="R443" s="264"/>
      <c r="S443" s="264"/>
      <c r="T443" s="26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6" t="s">
        <v>236</v>
      </c>
      <c r="AU443" s="266" t="s">
        <v>85</v>
      </c>
      <c r="AV443" s="15" t="s">
        <v>230</v>
      </c>
      <c r="AW443" s="15" t="s">
        <v>38</v>
      </c>
      <c r="AX443" s="15" t="s">
        <v>83</v>
      </c>
      <c r="AY443" s="266" t="s">
        <v>224</v>
      </c>
    </row>
    <row r="444" s="2" customFormat="1" ht="16.5" customHeight="1">
      <c r="A444" s="40"/>
      <c r="B444" s="41"/>
      <c r="C444" s="215" t="s">
        <v>704</v>
      </c>
      <c r="D444" s="215" t="s">
        <v>226</v>
      </c>
      <c r="E444" s="216" t="s">
        <v>705</v>
      </c>
      <c r="F444" s="217" t="s">
        <v>706</v>
      </c>
      <c r="G444" s="218" t="s">
        <v>163</v>
      </c>
      <c r="H444" s="219">
        <v>154.47999999999999</v>
      </c>
      <c r="I444" s="220"/>
      <c r="J444" s="221">
        <f>ROUND(I444*H444,2)</f>
        <v>0</v>
      </c>
      <c r="K444" s="217" t="s">
        <v>229</v>
      </c>
      <c r="L444" s="46"/>
      <c r="M444" s="222" t="s">
        <v>40</v>
      </c>
      <c r="N444" s="223" t="s">
        <v>48</v>
      </c>
      <c r="O444" s="86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6" t="s">
        <v>230</v>
      </c>
      <c r="AT444" s="226" t="s">
        <v>226</v>
      </c>
      <c r="AU444" s="226" t="s">
        <v>85</v>
      </c>
      <c r="AY444" s="19" t="s">
        <v>224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9" t="s">
        <v>83</v>
      </c>
      <c r="BK444" s="227">
        <f>ROUND(I444*H444,2)</f>
        <v>0</v>
      </c>
      <c r="BL444" s="19" t="s">
        <v>230</v>
      </c>
      <c r="BM444" s="226" t="s">
        <v>707</v>
      </c>
    </row>
    <row r="445" s="2" customFormat="1">
      <c r="A445" s="40"/>
      <c r="B445" s="41"/>
      <c r="C445" s="42"/>
      <c r="D445" s="228" t="s">
        <v>232</v>
      </c>
      <c r="E445" s="42"/>
      <c r="F445" s="229" t="s">
        <v>708</v>
      </c>
      <c r="G445" s="42"/>
      <c r="H445" s="42"/>
      <c r="I445" s="230"/>
      <c r="J445" s="42"/>
      <c r="K445" s="42"/>
      <c r="L445" s="46"/>
      <c r="M445" s="231"/>
      <c r="N445" s="232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232</v>
      </c>
      <c r="AU445" s="19" t="s">
        <v>85</v>
      </c>
    </row>
    <row r="446" s="2" customFormat="1">
      <c r="A446" s="40"/>
      <c r="B446" s="41"/>
      <c r="C446" s="42"/>
      <c r="D446" s="233" t="s">
        <v>234</v>
      </c>
      <c r="E446" s="42"/>
      <c r="F446" s="234" t="s">
        <v>709</v>
      </c>
      <c r="G446" s="42"/>
      <c r="H446" s="42"/>
      <c r="I446" s="230"/>
      <c r="J446" s="42"/>
      <c r="K446" s="42"/>
      <c r="L446" s="46"/>
      <c r="M446" s="231"/>
      <c r="N446" s="232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234</v>
      </c>
      <c r="AU446" s="19" t="s">
        <v>85</v>
      </c>
    </row>
    <row r="447" s="13" customFormat="1">
      <c r="A447" s="13"/>
      <c r="B447" s="235"/>
      <c r="C447" s="236"/>
      <c r="D447" s="228" t="s">
        <v>236</v>
      </c>
      <c r="E447" s="237" t="s">
        <v>40</v>
      </c>
      <c r="F447" s="238" t="s">
        <v>703</v>
      </c>
      <c r="G447" s="236"/>
      <c r="H447" s="239">
        <v>154.47999999999999</v>
      </c>
      <c r="I447" s="240"/>
      <c r="J447" s="236"/>
      <c r="K447" s="236"/>
      <c r="L447" s="241"/>
      <c r="M447" s="242"/>
      <c r="N447" s="243"/>
      <c r="O447" s="243"/>
      <c r="P447" s="243"/>
      <c r="Q447" s="243"/>
      <c r="R447" s="243"/>
      <c r="S447" s="243"/>
      <c r="T447" s="24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5" t="s">
        <v>236</v>
      </c>
      <c r="AU447" s="245" t="s">
        <v>85</v>
      </c>
      <c r="AV447" s="13" t="s">
        <v>85</v>
      </c>
      <c r="AW447" s="13" t="s">
        <v>38</v>
      </c>
      <c r="AX447" s="13" t="s">
        <v>83</v>
      </c>
      <c r="AY447" s="245" t="s">
        <v>224</v>
      </c>
    </row>
    <row r="448" s="2" customFormat="1" ht="16.5" customHeight="1">
      <c r="A448" s="40"/>
      <c r="B448" s="41"/>
      <c r="C448" s="215" t="s">
        <v>710</v>
      </c>
      <c r="D448" s="215" t="s">
        <v>226</v>
      </c>
      <c r="E448" s="216" t="s">
        <v>711</v>
      </c>
      <c r="F448" s="217" t="s">
        <v>712</v>
      </c>
      <c r="G448" s="218" t="s">
        <v>163</v>
      </c>
      <c r="H448" s="219">
        <v>328.91899999999998</v>
      </c>
      <c r="I448" s="220"/>
      <c r="J448" s="221">
        <f>ROUND(I448*H448,2)</f>
        <v>0</v>
      </c>
      <c r="K448" s="217" t="s">
        <v>229</v>
      </c>
      <c r="L448" s="46"/>
      <c r="M448" s="222" t="s">
        <v>40</v>
      </c>
      <c r="N448" s="223" t="s">
        <v>48</v>
      </c>
      <c r="O448" s="86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6" t="s">
        <v>230</v>
      </c>
      <c r="AT448" s="226" t="s">
        <v>226</v>
      </c>
      <c r="AU448" s="226" t="s">
        <v>85</v>
      </c>
      <c r="AY448" s="19" t="s">
        <v>224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19" t="s">
        <v>83</v>
      </c>
      <c r="BK448" s="227">
        <f>ROUND(I448*H448,2)</f>
        <v>0</v>
      </c>
      <c r="BL448" s="19" t="s">
        <v>230</v>
      </c>
      <c r="BM448" s="226" t="s">
        <v>713</v>
      </c>
    </row>
    <row r="449" s="2" customFormat="1">
      <c r="A449" s="40"/>
      <c r="B449" s="41"/>
      <c r="C449" s="42"/>
      <c r="D449" s="228" t="s">
        <v>232</v>
      </c>
      <c r="E449" s="42"/>
      <c r="F449" s="229" t="s">
        <v>714</v>
      </c>
      <c r="G449" s="42"/>
      <c r="H449" s="42"/>
      <c r="I449" s="230"/>
      <c r="J449" s="42"/>
      <c r="K449" s="42"/>
      <c r="L449" s="46"/>
      <c r="M449" s="231"/>
      <c r="N449" s="232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232</v>
      </c>
      <c r="AU449" s="19" t="s">
        <v>85</v>
      </c>
    </row>
    <row r="450" s="2" customFormat="1">
      <c r="A450" s="40"/>
      <c r="B450" s="41"/>
      <c r="C450" s="42"/>
      <c r="D450" s="233" t="s">
        <v>234</v>
      </c>
      <c r="E450" s="42"/>
      <c r="F450" s="234" t="s">
        <v>715</v>
      </c>
      <c r="G450" s="42"/>
      <c r="H450" s="42"/>
      <c r="I450" s="230"/>
      <c r="J450" s="42"/>
      <c r="K450" s="42"/>
      <c r="L450" s="46"/>
      <c r="M450" s="231"/>
      <c r="N450" s="232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234</v>
      </c>
      <c r="AU450" s="19" t="s">
        <v>85</v>
      </c>
    </row>
    <row r="451" s="13" customFormat="1">
      <c r="A451" s="13"/>
      <c r="B451" s="235"/>
      <c r="C451" s="236"/>
      <c r="D451" s="228" t="s">
        <v>236</v>
      </c>
      <c r="E451" s="237" t="s">
        <v>40</v>
      </c>
      <c r="F451" s="238" t="s">
        <v>678</v>
      </c>
      <c r="G451" s="236"/>
      <c r="H451" s="239">
        <v>328.91899999999998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5" t="s">
        <v>236</v>
      </c>
      <c r="AU451" s="245" t="s">
        <v>85</v>
      </c>
      <c r="AV451" s="13" t="s">
        <v>85</v>
      </c>
      <c r="AW451" s="13" t="s">
        <v>38</v>
      </c>
      <c r="AX451" s="13" t="s">
        <v>83</v>
      </c>
      <c r="AY451" s="245" t="s">
        <v>224</v>
      </c>
    </row>
    <row r="452" s="2" customFormat="1" ht="16.5" customHeight="1">
      <c r="A452" s="40"/>
      <c r="B452" s="41"/>
      <c r="C452" s="215" t="s">
        <v>716</v>
      </c>
      <c r="D452" s="215" t="s">
        <v>226</v>
      </c>
      <c r="E452" s="216" t="s">
        <v>717</v>
      </c>
      <c r="F452" s="217" t="s">
        <v>718</v>
      </c>
      <c r="G452" s="218" t="s">
        <v>604</v>
      </c>
      <c r="H452" s="219">
        <v>1286.0160000000001</v>
      </c>
      <c r="I452" s="220"/>
      <c r="J452" s="221">
        <f>ROUND(I452*H452,2)</f>
        <v>0</v>
      </c>
      <c r="K452" s="217" t="s">
        <v>229</v>
      </c>
      <c r="L452" s="46"/>
      <c r="M452" s="222" t="s">
        <v>40</v>
      </c>
      <c r="N452" s="223" t="s">
        <v>48</v>
      </c>
      <c r="O452" s="86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230</v>
      </c>
      <c r="AT452" s="226" t="s">
        <v>226</v>
      </c>
      <c r="AU452" s="226" t="s">
        <v>85</v>
      </c>
      <c r="AY452" s="19" t="s">
        <v>224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83</v>
      </c>
      <c r="BK452" s="227">
        <f>ROUND(I452*H452,2)</f>
        <v>0</v>
      </c>
      <c r="BL452" s="19" t="s">
        <v>230</v>
      </c>
      <c r="BM452" s="226" t="s">
        <v>719</v>
      </c>
    </row>
    <row r="453" s="2" customFormat="1">
      <c r="A453" s="40"/>
      <c r="B453" s="41"/>
      <c r="C453" s="42"/>
      <c r="D453" s="228" t="s">
        <v>232</v>
      </c>
      <c r="E453" s="42"/>
      <c r="F453" s="229" t="s">
        <v>720</v>
      </c>
      <c r="G453" s="42"/>
      <c r="H453" s="42"/>
      <c r="I453" s="230"/>
      <c r="J453" s="42"/>
      <c r="K453" s="42"/>
      <c r="L453" s="46"/>
      <c r="M453" s="231"/>
      <c r="N453" s="232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232</v>
      </c>
      <c r="AU453" s="19" t="s">
        <v>85</v>
      </c>
    </row>
    <row r="454" s="2" customFormat="1">
      <c r="A454" s="40"/>
      <c r="B454" s="41"/>
      <c r="C454" s="42"/>
      <c r="D454" s="233" t="s">
        <v>234</v>
      </c>
      <c r="E454" s="42"/>
      <c r="F454" s="234" t="s">
        <v>721</v>
      </c>
      <c r="G454" s="42"/>
      <c r="H454" s="42"/>
      <c r="I454" s="230"/>
      <c r="J454" s="42"/>
      <c r="K454" s="42"/>
      <c r="L454" s="46"/>
      <c r="M454" s="231"/>
      <c r="N454" s="232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234</v>
      </c>
      <c r="AU454" s="19" t="s">
        <v>85</v>
      </c>
    </row>
    <row r="455" s="13" customFormat="1">
      <c r="A455" s="13"/>
      <c r="B455" s="235"/>
      <c r="C455" s="236"/>
      <c r="D455" s="228" t="s">
        <v>236</v>
      </c>
      <c r="E455" s="237" t="s">
        <v>40</v>
      </c>
      <c r="F455" s="238" t="s">
        <v>722</v>
      </c>
      <c r="G455" s="236"/>
      <c r="H455" s="239">
        <v>515.96199999999999</v>
      </c>
      <c r="I455" s="240"/>
      <c r="J455" s="236"/>
      <c r="K455" s="236"/>
      <c r="L455" s="241"/>
      <c r="M455" s="242"/>
      <c r="N455" s="243"/>
      <c r="O455" s="243"/>
      <c r="P455" s="243"/>
      <c r="Q455" s="243"/>
      <c r="R455" s="243"/>
      <c r="S455" s="243"/>
      <c r="T455" s="24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5" t="s">
        <v>236</v>
      </c>
      <c r="AU455" s="245" t="s">
        <v>85</v>
      </c>
      <c r="AV455" s="13" t="s">
        <v>85</v>
      </c>
      <c r="AW455" s="13" t="s">
        <v>38</v>
      </c>
      <c r="AX455" s="13" t="s">
        <v>77</v>
      </c>
      <c r="AY455" s="245" t="s">
        <v>224</v>
      </c>
    </row>
    <row r="456" s="13" customFormat="1">
      <c r="A456" s="13"/>
      <c r="B456" s="235"/>
      <c r="C456" s="236"/>
      <c r="D456" s="228" t="s">
        <v>236</v>
      </c>
      <c r="E456" s="237" t="s">
        <v>40</v>
      </c>
      <c r="F456" s="238" t="s">
        <v>723</v>
      </c>
      <c r="G456" s="236"/>
      <c r="H456" s="239">
        <v>336.447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236</v>
      </c>
      <c r="AU456" s="245" t="s">
        <v>85</v>
      </c>
      <c r="AV456" s="13" t="s">
        <v>85</v>
      </c>
      <c r="AW456" s="13" t="s">
        <v>38</v>
      </c>
      <c r="AX456" s="13" t="s">
        <v>77</v>
      </c>
      <c r="AY456" s="245" t="s">
        <v>224</v>
      </c>
    </row>
    <row r="457" s="13" customFormat="1">
      <c r="A457" s="13"/>
      <c r="B457" s="235"/>
      <c r="C457" s="236"/>
      <c r="D457" s="228" t="s">
        <v>236</v>
      </c>
      <c r="E457" s="237" t="s">
        <v>40</v>
      </c>
      <c r="F457" s="238" t="s">
        <v>724</v>
      </c>
      <c r="G457" s="236"/>
      <c r="H457" s="239">
        <v>433.60700000000003</v>
      </c>
      <c r="I457" s="240"/>
      <c r="J457" s="236"/>
      <c r="K457" s="236"/>
      <c r="L457" s="241"/>
      <c r="M457" s="242"/>
      <c r="N457" s="243"/>
      <c r="O457" s="243"/>
      <c r="P457" s="243"/>
      <c r="Q457" s="243"/>
      <c r="R457" s="243"/>
      <c r="S457" s="243"/>
      <c r="T457" s="24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5" t="s">
        <v>236</v>
      </c>
      <c r="AU457" s="245" t="s">
        <v>85</v>
      </c>
      <c r="AV457" s="13" t="s">
        <v>85</v>
      </c>
      <c r="AW457" s="13" t="s">
        <v>38</v>
      </c>
      <c r="AX457" s="13" t="s">
        <v>77</v>
      </c>
      <c r="AY457" s="245" t="s">
        <v>224</v>
      </c>
    </row>
    <row r="458" s="15" customFormat="1">
      <c r="A458" s="15"/>
      <c r="B458" s="256"/>
      <c r="C458" s="257"/>
      <c r="D458" s="228" t="s">
        <v>236</v>
      </c>
      <c r="E458" s="258" t="s">
        <v>40</v>
      </c>
      <c r="F458" s="259" t="s">
        <v>253</v>
      </c>
      <c r="G458" s="257"/>
      <c r="H458" s="260">
        <v>1286.0160000000001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6" t="s">
        <v>236</v>
      </c>
      <c r="AU458" s="266" t="s">
        <v>85</v>
      </c>
      <c r="AV458" s="15" t="s">
        <v>230</v>
      </c>
      <c r="AW458" s="15" t="s">
        <v>38</v>
      </c>
      <c r="AX458" s="15" t="s">
        <v>83</v>
      </c>
      <c r="AY458" s="266" t="s">
        <v>224</v>
      </c>
    </row>
    <row r="459" s="2" customFormat="1" ht="16.5" customHeight="1">
      <c r="A459" s="40"/>
      <c r="B459" s="41"/>
      <c r="C459" s="215" t="s">
        <v>725</v>
      </c>
      <c r="D459" s="215" t="s">
        <v>226</v>
      </c>
      <c r="E459" s="216" t="s">
        <v>726</v>
      </c>
      <c r="F459" s="217" t="s">
        <v>727</v>
      </c>
      <c r="G459" s="218" t="s">
        <v>163</v>
      </c>
      <c r="H459" s="219">
        <v>313.80200000000002</v>
      </c>
      <c r="I459" s="220"/>
      <c r="J459" s="221">
        <f>ROUND(I459*H459,2)</f>
        <v>0</v>
      </c>
      <c r="K459" s="217" t="s">
        <v>229</v>
      </c>
      <c r="L459" s="46"/>
      <c r="M459" s="222" t="s">
        <v>40</v>
      </c>
      <c r="N459" s="223" t="s">
        <v>48</v>
      </c>
      <c r="O459" s="86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6" t="s">
        <v>230</v>
      </c>
      <c r="AT459" s="226" t="s">
        <v>226</v>
      </c>
      <c r="AU459" s="226" t="s">
        <v>85</v>
      </c>
      <c r="AY459" s="19" t="s">
        <v>224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9" t="s">
        <v>83</v>
      </c>
      <c r="BK459" s="227">
        <f>ROUND(I459*H459,2)</f>
        <v>0</v>
      </c>
      <c r="BL459" s="19" t="s">
        <v>230</v>
      </c>
      <c r="BM459" s="226" t="s">
        <v>728</v>
      </c>
    </row>
    <row r="460" s="2" customFormat="1">
      <c r="A460" s="40"/>
      <c r="B460" s="41"/>
      <c r="C460" s="42"/>
      <c r="D460" s="228" t="s">
        <v>232</v>
      </c>
      <c r="E460" s="42"/>
      <c r="F460" s="229" t="s">
        <v>729</v>
      </c>
      <c r="G460" s="42"/>
      <c r="H460" s="42"/>
      <c r="I460" s="230"/>
      <c r="J460" s="42"/>
      <c r="K460" s="42"/>
      <c r="L460" s="46"/>
      <c r="M460" s="231"/>
      <c r="N460" s="232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232</v>
      </c>
      <c r="AU460" s="19" t="s">
        <v>85</v>
      </c>
    </row>
    <row r="461" s="2" customFormat="1">
      <c r="A461" s="40"/>
      <c r="B461" s="41"/>
      <c r="C461" s="42"/>
      <c r="D461" s="233" t="s">
        <v>234</v>
      </c>
      <c r="E461" s="42"/>
      <c r="F461" s="234" t="s">
        <v>730</v>
      </c>
      <c r="G461" s="42"/>
      <c r="H461" s="42"/>
      <c r="I461" s="230"/>
      <c r="J461" s="42"/>
      <c r="K461" s="42"/>
      <c r="L461" s="46"/>
      <c r="M461" s="231"/>
      <c r="N461" s="232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234</v>
      </c>
      <c r="AU461" s="19" t="s">
        <v>85</v>
      </c>
    </row>
    <row r="462" s="14" customFormat="1">
      <c r="A462" s="14"/>
      <c r="B462" s="246"/>
      <c r="C462" s="247"/>
      <c r="D462" s="228" t="s">
        <v>236</v>
      </c>
      <c r="E462" s="248" t="s">
        <v>40</v>
      </c>
      <c r="F462" s="249" t="s">
        <v>731</v>
      </c>
      <c r="G462" s="247"/>
      <c r="H462" s="248" t="s">
        <v>40</v>
      </c>
      <c r="I462" s="250"/>
      <c r="J462" s="247"/>
      <c r="K462" s="247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236</v>
      </c>
      <c r="AU462" s="255" t="s">
        <v>85</v>
      </c>
      <c r="AV462" s="14" t="s">
        <v>83</v>
      </c>
      <c r="AW462" s="14" t="s">
        <v>38</v>
      </c>
      <c r="AX462" s="14" t="s">
        <v>77</v>
      </c>
      <c r="AY462" s="255" t="s">
        <v>224</v>
      </c>
    </row>
    <row r="463" s="13" customFormat="1">
      <c r="A463" s="13"/>
      <c r="B463" s="235"/>
      <c r="C463" s="236"/>
      <c r="D463" s="228" t="s">
        <v>236</v>
      </c>
      <c r="E463" s="237" t="s">
        <v>40</v>
      </c>
      <c r="F463" s="238" t="s">
        <v>732</v>
      </c>
      <c r="G463" s="236"/>
      <c r="H463" s="239">
        <v>102.48</v>
      </c>
      <c r="I463" s="240"/>
      <c r="J463" s="236"/>
      <c r="K463" s="236"/>
      <c r="L463" s="241"/>
      <c r="M463" s="242"/>
      <c r="N463" s="243"/>
      <c r="O463" s="243"/>
      <c r="P463" s="243"/>
      <c r="Q463" s="243"/>
      <c r="R463" s="243"/>
      <c r="S463" s="243"/>
      <c r="T463" s="24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5" t="s">
        <v>236</v>
      </c>
      <c r="AU463" s="245" t="s">
        <v>85</v>
      </c>
      <c r="AV463" s="13" t="s">
        <v>85</v>
      </c>
      <c r="AW463" s="13" t="s">
        <v>38</v>
      </c>
      <c r="AX463" s="13" t="s">
        <v>77</v>
      </c>
      <c r="AY463" s="245" t="s">
        <v>224</v>
      </c>
    </row>
    <row r="464" s="13" customFormat="1">
      <c r="A464" s="13"/>
      <c r="B464" s="235"/>
      <c r="C464" s="236"/>
      <c r="D464" s="228" t="s">
        <v>236</v>
      </c>
      <c r="E464" s="237" t="s">
        <v>40</v>
      </c>
      <c r="F464" s="238" t="s">
        <v>733</v>
      </c>
      <c r="G464" s="236"/>
      <c r="H464" s="239">
        <v>-54.905000000000001</v>
      </c>
      <c r="I464" s="240"/>
      <c r="J464" s="236"/>
      <c r="K464" s="236"/>
      <c r="L464" s="241"/>
      <c r="M464" s="242"/>
      <c r="N464" s="243"/>
      <c r="O464" s="243"/>
      <c r="P464" s="243"/>
      <c r="Q464" s="243"/>
      <c r="R464" s="243"/>
      <c r="S464" s="243"/>
      <c r="T464" s="24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5" t="s">
        <v>236</v>
      </c>
      <c r="AU464" s="245" t="s">
        <v>85</v>
      </c>
      <c r="AV464" s="13" t="s">
        <v>85</v>
      </c>
      <c r="AW464" s="13" t="s">
        <v>38</v>
      </c>
      <c r="AX464" s="13" t="s">
        <v>77</v>
      </c>
      <c r="AY464" s="245" t="s">
        <v>224</v>
      </c>
    </row>
    <row r="465" s="14" customFormat="1">
      <c r="A465" s="14"/>
      <c r="B465" s="246"/>
      <c r="C465" s="247"/>
      <c r="D465" s="228" t="s">
        <v>236</v>
      </c>
      <c r="E465" s="248" t="s">
        <v>40</v>
      </c>
      <c r="F465" s="249" t="s">
        <v>251</v>
      </c>
      <c r="G465" s="247"/>
      <c r="H465" s="248" t="s">
        <v>40</v>
      </c>
      <c r="I465" s="250"/>
      <c r="J465" s="247"/>
      <c r="K465" s="247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236</v>
      </c>
      <c r="AU465" s="255" t="s">
        <v>85</v>
      </c>
      <c r="AV465" s="14" t="s">
        <v>83</v>
      </c>
      <c r="AW465" s="14" t="s">
        <v>38</v>
      </c>
      <c r="AX465" s="14" t="s">
        <v>77</v>
      </c>
      <c r="AY465" s="255" t="s">
        <v>224</v>
      </c>
    </row>
    <row r="466" s="13" customFormat="1">
      <c r="A466" s="13"/>
      <c r="B466" s="235"/>
      <c r="C466" s="236"/>
      <c r="D466" s="228" t="s">
        <v>236</v>
      </c>
      <c r="E466" s="237" t="s">
        <v>40</v>
      </c>
      <c r="F466" s="238" t="s">
        <v>734</v>
      </c>
      <c r="G466" s="236"/>
      <c r="H466" s="239">
        <v>12.552</v>
      </c>
      <c r="I466" s="240"/>
      <c r="J466" s="236"/>
      <c r="K466" s="236"/>
      <c r="L466" s="241"/>
      <c r="M466" s="242"/>
      <c r="N466" s="243"/>
      <c r="O466" s="243"/>
      <c r="P466" s="243"/>
      <c r="Q466" s="243"/>
      <c r="R466" s="243"/>
      <c r="S466" s="243"/>
      <c r="T466" s="24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5" t="s">
        <v>236</v>
      </c>
      <c r="AU466" s="245" t="s">
        <v>85</v>
      </c>
      <c r="AV466" s="13" t="s">
        <v>85</v>
      </c>
      <c r="AW466" s="13" t="s">
        <v>38</v>
      </c>
      <c r="AX466" s="13" t="s">
        <v>77</v>
      </c>
      <c r="AY466" s="245" t="s">
        <v>224</v>
      </c>
    </row>
    <row r="467" s="13" customFormat="1">
      <c r="A467" s="13"/>
      <c r="B467" s="235"/>
      <c r="C467" s="236"/>
      <c r="D467" s="228" t="s">
        <v>236</v>
      </c>
      <c r="E467" s="237" t="s">
        <v>40</v>
      </c>
      <c r="F467" s="238" t="s">
        <v>735</v>
      </c>
      <c r="G467" s="236"/>
      <c r="H467" s="239">
        <v>86.733999999999995</v>
      </c>
      <c r="I467" s="240"/>
      <c r="J467" s="236"/>
      <c r="K467" s="236"/>
      <c r="L467" s="241"/>
      <c r="M467" s="242"/>
      <c r="N467" s="243"/>
      <c r="O467" s="243"/>
      <c r="P467" s="243"/>
      <c r="Q467" s="243"/>
      <c r="R467" s="243"/>
      <c r="S467" s="243"/>
      <c r="T467" s="24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5" t="s">
        <v>236</v>
      </c>
      <c r="AU467" s="245" t="s">
        <v>85</v>
      </c>
      <c r="AV467" s="13" t="s">
        <v>85</v>
      </c>
      <c r="AW467" s="13" t="s">
        <v>38</v>
      </c>
      <c r="AX467" s="13" t="s">
        <v>77</v>
      </c>
      <c r="AY467" s="245" t="s">
        <v>224</v>
      </c>
    </row>
    <row r="468" s="13" customFormat="1">
      <c r="A468" s="13"/>
      <c r="B468" s="235"/>
      <c r="C468" s="236"/>
      <c r="D468" s="228" t="s">
        <v>236</v>
      </c>
      <c r="E468" s="237" t="s">
        <v>40</v>
      </c>
      <c r="F468" s="238" t="s">
        <v>736</v>
      </c>
      <c r="G468" s="236"/>
      <c r="H468" s="239">
        <v>166.941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236</v>
      </c>
      <c r="AU468" s="245" t="s">
        <v>85</v>
      </c>
      <c r="AV468" s="13" t="s">
        <v>85</v>
      </c>
      <c r="AW468" s="13" t="s">
        <v>38</v>
      </c>
      <c r="AX468" s="13" t="s">
        <v>77</v>
      </c>
      <c r="AY468" s="245" t="s">
        <v>224</v>
      </c>
    </row>
    <row r="469" s="15" customFormat="1">
      <c r="A469" s="15"/>
      <c r="B469" s="256"/>
      <c r="C469" s="257"/>
      <c r="D469" s="228" t="s">
        <v>236</v>
      </c>
      <c r="E469" s="258" t="s">
        <v>186</v>
      </c>
      <c r="F469" s="259" t="s">
        <v>253</v>
      </c>
      <c r="G469" s="257"/>
      <c r="H469" s="260">
        <v>313.80200000000002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6" t="s">
        <v>236</v>
      </c>
      <c r="AU469" s="266" t="s">
        <v>85</v>
      </c>
      <c r="AV469" s="15" t="s">
        <v>230</v>
      </c>
      <c r="AW469" s="15" t="s">
        <v>38</v>
      </c>
      <c r="AX469" s="15" t="s">
        <v>83</v>
      </c>
      <c r="AY469" s="266" t="s">
        <v>224</v>
      </c>
    </row>
    <row r="470" s="2" customFormat="1" ht="16.5" customHeight="1">
      <c r="A470" s="40"/>
      <c r="B470" s="41"/>
      <c r="C470" s="268" t="s">
        <v>737</v>
      </c>
      <c r="D470" s="268" t="s">
        <v>305</v>
      </c>
      <c r="E470" s="269" t="s">
        <v>738</v>
      </c>
      <c r="F470" s="270" t="s">
        <v>739</v>
      </c>
      <c r="G470" s="271" t="s">
        <v>604</v>
      </c>
      <c r="H470" s="272">
        <v>627.60400000000004</v>
      </c>
      <c r="I470" s="273"/>
      <c r="J470" s="274">
        <f>ROUND(I470*H470,2)</f>
        <v>0</v>
      </c>
      <c r="K470" s="270" t="s">
        <v>229</v>
      </c>
      <c r="L470" s="275"/>
      <c r="M470" s="276" t="s">
        <v>40</v>
      </c>
      <c r="N470" s="277" t="s">
        <v>48</v>
      </c>
      <c r="O470" s="86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6" t="s">
        <v>279</v>
      </c>
      <c r="AT470" s="226" t="s">
        <v>305</v>
      </c>
      <c r="AU470" s="226" t="s">
        <v>85</v>
      </c>
      <c r="AY470" s="19" t="s">
        <v>224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9" t="s">
        <v>83</v>
      </c>
      <c r="BK470" s="227">
        <f>ROUND(I470*H470,2)</f>
        <v>0</v>
      </c>
      <c r="BL470" s="19" t="s">
        <v>230</v>
      </c>
      <c r="BM470" s="226" t="s">
        <v>740</v>
      </c>
    </row>
    <row r="471" s="2" customFormat="1">
      <c r="A471" s="40"/>
      <c r="B471" s="41"/>
      <c r="C471" s="42"/>
      <c r="D471" s="228" t="s">
        <v>232</v>
      </c>
      <c r="E471" s="42"/>
      <c r="F471" s="229" t="s">
        <v>739</v>
      </c>
      <c r="G471" s="42"/>
      <c r="H471" s="42"/>
      <c r="I471" s="230"/>
      <c r="J471" s="42"/>
      <c r="K471" s="42"/>
      <c r="L471" s="46"/>
      <c r="M471" s="231"/>
      <c r="N471" s="232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232</v>
      </c>
      <c r="AU471" s="19" t="s">
        <v>85</v>
      </c>
    </row>
    <row r="472" s="2" customFormat="1">
      <c r="A472" s="40"/>
      <c r="B472" s="41"/>
      <c r="C472" s="42"/>
      <c r="D472" s="233" t="s">
        <v>234</v>
      </c>
      <c r="E472" s="42"/>
      <c r="F472" s="234" t="s">
        <v>741</v>
      </c>
      <c r="G472" s="42"/>
      <c r="H472" s="42"/>
      <c r="I472" s="230"/>
      <c r="J472" s="42"/>
      <c r="K472" s="42"/>
      <c r="L472" s="46"/>
      <c r="M472" s="231"/>
      <c r="N472" s="232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234</v>
      </c>
      <c r="AU472" s="19" t="s">
        <v>85</v>
      </c>
    </row>
    <row r="473" s="13" customFormat="1">
      <c r="A473" s="13"/>
      <c r="B473" s="235"/>
      <c r="C473" s="236"/>
      <c r="D473" s="228" t="s">
        <v>236</v>
      </c>
      <c r="E473" s="237" t="s">
        <v>40</v>
      </c>
      <c r="F473" s="238" t="s">
        <v>742</v>
      </c>
      <c r="G473" s="236"/>
      <c r="H473" s="239">
        <v>627.60400000000004</v>
      </c>
      <c r="I473" s="240"/>
      <c r="J473" s="236"/>
      <c r="K473" s="236"/>
      <c r="L473" s="241"/>
      <c r="M473" s="242"/>
      <c r="N473" s="243"/>
      <c r="O473" s="243"/>
      <c r="P473" s="243"/>
      <c r="Q473" s="243"/>
      <c r="R473" s="243"/>
      <c r="S473" s="243"/>
      <c r="T473" s="24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5" t="s">
        <v>236</v>
      </c>
      <c r="AU473" s="245" t="s">
        <v>85</v>
      </c>
      <c r="AV473" s="13" t="s">
        <v>85</v>
      </c>
      <c r="AW473" s="13" t="s">
        <v>38</v>
      </c>
      <c r="AX473" s="13" t="s">
        <v>83</v>
      </c>
      <c r="AY473" s="245" t="s">
        <v>224</v>
      </c>
    </row>
    <row r="474" s="2" customFormat="1" ht="16.5" customHeight="1">
      <c r="A474" s="40"/>
      <c r="B474" s="41"/>
      <c r="C474" s="215" t="s">
        <v>743</v>
      </c>
      <c r="D474" s="215" t="s">
        <v>226</v>
      </c>
      <c r="E474" s="216" t="s">
        <v>744</v>
      </c>
      <c r="F474" s="217" t="s">
        <v>745</v>
      </c>
      <c r="G474" s="218" t="s">
        <v>163</v>
      </c>
      <c r="H474" s="219">
        <v>15.117000000000001</v>
      </c>
      <c r="I474" s="220"/>
      <c r="J474" s="221">
        <f>ROUND(I474*H474,2)</f>
        <v>0</v>
      </c>
      <c r="K474" s="217" t="s">
        <v>229</v>
      </c>
      <c r="L474" s="46"/>
      <c r="M474" s="222" t="s">
        <v>40</v>
      </c>
      <c r="N474" s="223" t="s">
        <v>48</v>
      </c>
      <c r="O474" s="86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6" t="s">
        <v>230</v>
      </c>
      <c r="AT474" s="226" t="s">
        <v>226</v>
      </c>
      <c r="AU474" s="226" t="s">
        <v>85</v>
      </c>
      <c r="AY474" s="19" t="s">
        <v>224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9" t="s">
        <v>83</v>
      </c>
      <c r="BK474" s="227">
        <f>ROUND(I474*H474,2)</f>
        <v>0</v>
      </c>
      <c r="BL474" s="19" t="s">
        <v>230</v>
      </c>
      <c r="BM474" s="226" t="s">
        <v>746</v>
      </c>
    </row>
    <row r="475" s="2" customFormat="1">
      <c r="A475" s="40"/>
      <c r="B475" s="41"/>
      <c r="C475" s="42"/>
      <c r="D475" s="228" t="s">
        <v>232</v>
      </c>
      <c r="E475" s="42"/>
      <c r="F475" s="229" t="s">
        <v>747</v>
      </c>
      <c r="G475" s="42"/>
      <c r="H475" s="42"/>
      <c r="I475" s="230"/>
      <c r="J475" s="42"/>
      <c r="K475" s="42"/>
      <c r="L475" s="46"/>
      <c r="M475" s="231"/>
      <c r="N475" s="232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232</v>
      </c>
      <c r="AU475" s="19" t="s">
        <v>85</v>
      </c>
    </row>
    <row r="476" s="2" customFormat="1">
      <c r="A476" s="40"/>
      <c r="B476" s="41"/>
      <c r="C476" s="42"/>
      <c r="D476" s="233" t="s">
        <v>234</v>
      </c>
      <c r="E476" s="42"/>
      <c r="F476" s="234" t="s">
        <v>748</v>
      </c>
      <c r="G476" s="42"/>
      <c r="H476" s="42"/>
      <c r="I476" s="230"/>
      <c r="J476" s="42"/>
      <c r="K476" s="42"/>
      <c r="L476" s="46"/>
      <c r="M476" s="231"/>
      <c r="N476" s="232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234</v>
      </c>
      <c r="AU476" s="19" t="s">
        <v>85</v>
      </c>
    </row>
    <row r="477" s="13" customFormat="1">
      <c r="A477" s="13"/>
      <c r="B477" s="235"/>
      <c r="C477" s="236"/>
      <c r="D477" s="228" t="s">
        <v>236</v>
      </c>
      <c r="E477" s="237" t="s">
        <v>162</v>
      </c>
      <c r="F477" s="238" t="s">
        <v>749</v>
      </c>
      <c r="G477" s="236"/>
      <c r="H477" s="239">
        <v>15.117000000000001</v>
      </c>
      <c r="I477" s="240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236</v>
      </c>
      <c r="AU477" s="245" t="s">
        <v>85</v>
      </c>
      <c r="AV477" s="13" t="s">
        <v>85</v>
      </c>
      <c r="AW477" s="13" t="s">
        <v>38</v>
      </c>
      <c r="AX477" s="13" t="s">
        <v>83</v>
      </c>
      <c r="AY477" s="245" t="s">
        <v>224</v>
      </c>
    </row>
    <row r="478" s="2" customFormat="1" ht="16.5" customHeight="1">
      <c r="A478" s="40"/>
      <c r="B478" s="41"/>
      <c r="C478" s="268" t="s">
        <v>750</v>
      </c>
      <c r="D478" s="268" t="s">
        <v>305</v>
      </c>
      <c r="E478" s="269" t="s">
        <v>751</v>
      </c>
      <c r="F478" s="270" t="s">
        <v>752</v>
      </c>
      <c r="G478" s="271" t="s">
        <v>604</v>
      </c>
      <c r="H478" s="272">
        <v>30.234000000000002</v>
      </c>
      <c r="I478" s="273"/>
      <c r="J478" s="274">
        <f>ROUND(I478*H478,2)</f>
        <v>0</v>
      </c>
      <c r="K478" s="270" t="s">
        <v>229</v>
      </c>
      <c r="L478" s="275"/>
      <c r="M478" s="276" t="s">
        <v>40</v>
      </c>
      <c r="N478" s="277" t="s">
        <v>48</v>
      </c>
      <c r="O478" s="86"/>
      <c r="P478" s="224">
        <f>O478*H478</f>
        <v>0</v>
      </c>
      <c r="Q478" s="224">
        <v>0</v>
      </c>
      <c r="R478" s="224">
        <f>Q478*H478</f>
        <v>0</v>
      </c>
      <c r="S478" s="224">
        <v>0</v>
      </c>
      <c r="T478" s="225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6" t="s">
        <v>279</v>
      </c>
      <c r="AT478" s="226" t="s">
        <v>305</v>
      </c>
      <c r="AU478" s="226" t="s">
        <v>85</v>
      </c>
      <c r="AY478" s="19" t="s">
        <v>224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9" t="s">
        <v>83</v>
      </c>
      <c r="BK478" s="227">
        <f>ROUND(I478*H478,2)</f>
        <v>0</v>
      </c>
      <c r="BL478" s="19" t="s">
        <v>230</v>
      </c>
      <c r="BM478" s="226" t="s">
        <v>753</v>
      </c>
    </row>
    <row r="479" s="2" customFormat="1">
      <c r="A479" s="40"/>
      <c r="B479" s="41"/>
      <c r="C479" s="42"/>
      <c r="D479" s="228" t="s">
        <v>232</v>
      </c>
      <c r="E479" s="42"/>
      <c r="F479" s="229" t="s">
        <v>752</v>
      </c>
      <c r="G479" s="42"/>
      <c r="H479" s="42"/>
      <c r="I479" s="230"/>
      <c r="J479" s="42"/>
      <c r="K479" s="42"/>
      <c r="L479" s="46"/>
      <c r="M479" s="231"/>
      <c r="N479" s="232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232</v>
      </c>
      <c r="AU479" s="19" t="s">
        <v>85</v>
      </c>
    </row>
    <row r="480" s="2" customFormat="1">
      <c r="A480" s="40"/>
      <c r="B480" s="41"/>
      <c r="C480" s="42"/>
      <c r="D480" s="233" t="s">
        <v>234</v>
      </c>
      <c r="E480" s="42"/>
      <c r="F480" s="234" t="s">
        <v>754</v>
      </c>
      <c r="G480" s="42"/>
      <c r="H480" s="42"/>
      <c r="I480" s="230"/>
      <c r="J480" s="42"/>
      <c r="K480" s="42"/>
      <c r="L480" s="46"/>
      <c r="M480" s="231"/>
      <c r="N480" s="232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234</v>
      </c>
      <c r="AU480" s="19" t="s">
        <v>85</v>
      </c>
    </row>
    <row r="481" s="13" customFormat="1">
      <c r="A481" s="13"/>
      <c r="B481" s="235"/>
      <c r="C481" s="236"/>
      <c r="D481" s="228" t="s">
        <v>236</v>
      </c>
      <c r="E481" s="237" t="s">
        <v>40</v>
      </c>
      <c r="F481" s="238" t="s">
        <v>755</v>
      </c>
      <c r="G481" s="236"/>
      <c r="H481" s="239">
        <v>30.234000000000002</v>
      </c>
      <c r="I481" s="240"/>
      <c r="J481" s="236"/>
      <c r="K481" s="236"/>
      <c r="L481" s="241"/>
      <c r="M481" s="242"/>
      <c r="N481" s="243"/>
      <c r="O481" s="243"/>
      <c r="P481" s="243"/>
      <c r="Q481" s="243"/>
      <c r="R481" s="243"/>
      <c r="S481" s="243"/>
      <c r="T481" s="24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5" t="s">
        <v>236</v>
      </c>
      <c r="AU481" s="245" t="s">
        <v>85</v>
      </c>
      <c r="AV481" s="13" t="s">
        <v>85</v>
      </c>
      <c r="AW481" s="13" t="s">
        <v>38</v>
      </c>
      <c r="AX481" s="13" t="s">
        <v>83</v>
      </c>
      <c r="AY481" s="245" t="s">
        <v>224</v>
      </c>
    </row>
    <row r="482" s="2" customFormat="1" ht="16.5" customHeight="1">
      <c r="A482" s="40"/>
      <c r="B482" s="41"/>
      <c r="C482" s="215" t="s">
        <v>756</v>
      </c>
      <c r="D482" s="215" t="s">
        <v>226</v>
      </c>
      <c r="E482" s="216" t="s">
        <v>757</v>
      </c>
      <c r="F482" s="217" t="s">
        <v>758</v>
      </c>
      <c r="G482" s="218" t="s">
        <v>152</v>
      </c>
      <c r="H482" s="219">
        <v>127.54300000000001</v>
      </c>
      <c r="I482" s="220"/>
      <c r="J482" s="221">
        <f>ROUND(I482*H482,2)</f>
        <v>0</v>
      </c>
      <c r="K482" s="217" t="s">
        <v>229</v>
      </c>
      <c r="L482" s="46"/>
      <c r="M482" s="222" t="s">
        <v>40</v>
      </c>
      <c r="N482" s="223" t="s">
        <v>48</v>
      </c>
      <c r="O482" s="86"/>
      <c r="P482" s="224">
        <f>O482*H482</f>
        <v>0</v>
      </c>
      <c r="Q482" s="224">
        <v>0</v>
      </c>
      <c r="R482" s="224">
        <f>Q482*H482</f>
        <v>0</v>
      </c>
      <c r="S482" s="224">
        <v>0</v>
      </c>
      <c r="T482" s="225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6" t="s">
        <v>230</v>
      </c>
      <c r="AT482" s="226" t="s">
        <v>226</v>
      </c>
      <c r="AU482" s="226" t="s">
        <v>85</v>
      </c>
      <c r="AY482" s="19" t="s">
        <v>224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19" t="s">
        <v>83</v>
      </c>
      <c r="BK482" s="227">
        <f>ROUND(I482*H482,2)</f>
        <v>0</v>
      </c>
      <c r="BL482" s="19" t="s">
        <v>230</v>
      </c>
      <c r="BM482" s="226" t="s">
        <v>759</v>
      </c>
    </row>
    <row r="483" s="2" customFormat="1">
      <c r="A483" s="40"/>
      <c r="B483" s="41"/>
      <c r="C483" s="42"/>
      <c r="D483" s="228" t="s">
        <v>232</v>
      </c>
      <c r="E483" s="42"/>
      <c r="F483" s="229" t="s">
        <v>760</v>
      </c>
      <c r="G483" s="42"/>
      <c r="H483" s="42"/>
      <c r="I483" s="230"/>
      <c r="J483" s="42"/>
      <c r="K483" s="42"/>
      <c r="L483" s="46"/>
      <c r="M483" s="231"/>
      <c r="N483" s="232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232</v>
      </c>
      <c r="AU483" s="19" t="s">
        <v>85</v>
      </c>
    </row>
    <row r="484" s="2" customFormat="1">
      <c r="A484" s="40"/>
      <c r="B484" s="41"/>
      <c r="C484" s="42"/>
      <c r="D484" s="233" t="s">
        <v>234</v>
      </c>
      <c r="E484" s="42"/>
      <c r="F484" s="234" t="s">
        <v>761</v>
      </c>
      <c r="G484" s="42"/>
      <c r="H484" s="42"/>
      <c r="I484" s="230"/>
      <c r="J484" s="42"/>
      <c r="K484" s="42"/>
      <c r="L484" s="46"/>
      <c r="M484" s="231"/>
      <c r="N484" s="232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234</v>
      </c>
      <c r="AU484" s="19" t="s">
        <v>85</v>
      </c>
    </row>
    <row r="485" s="13" customFormat="1">
      <c r="A485" s="13"/>
      <c r="B485" s="235"/>
      <c r="C485" s="236"/>
      <c r="D485" s="228" t="s">
        <v>236</v>
      </c>
      <c r="E485" s="237" t="s">
        <v>40</v>
      </c>
      <c r="F485" s="238" t="s">
        <v>762</v>
      </c>
      <c r="G485" s="236"/>
      <c r="H485" s="239">
        <v>26.652999999999999</v>
      </c>
      <c r="I485" s="240"/>
      <c r="J485" s="236"/>
      <c r="K485" s="236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236</v>
      </c>
      <c r="AU485" s="245" t="s">
        <v>85</v>
      </c>
      <c r="AV485" s="13" t="s">
        <v>85</v>
      </c>
      <c r="AW485" s="13" t="s">
        <v>38</v>
      </c>
      <c r="AX485" s="13" t="s">
        <v>77</v>
      </c>
      <c r="AY485" s="245" t="s">
        <v>224</v>
      </c>
    </row>
    <row r="486" s="14" customFormat="1">
      <c r="A486" s="14"/>
      <c r="B486" s="246"/>
      <c r="C486" s="247"/>
      <c r="D486" s="228" t="s">
        <v>236</v>
      </c>
      <c r="E486" s="248" t="s">
        <v>40</v>
      </c>
      <c r="F486" s="249" t="s">
        <v>251</v>
      </c>
      <c r="G486" s="247"/>
      <c r="H486" s="248" t="s">
        <v>40</v>
      </c>
      <c r="I486" s="250"/>
      <c r="J486" s="247"/>
      <c r="K486" s="247"/>
      <c r="L486" s="251"/>
      <c r="M486" s="252"/>
      <c r="N486" s="253"/>
      <c r="O486" s="253"/>
      <c r="P486" s="253"/>
      <c r="Q486" s="253"/>
      <c r="R486" s="253"/>
      <c r="S486" s="253"/>
      <c r="T486" s="25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5" t="s">
        <v>236</v>
      </c>
      <c r="AU486" s="255" t="s">
        <v>85</v>
      </c>
      <c r="AV486" s="14" t="s">
        <v>83</v>
      </c>
      <c r="AW486" s="14" t="s">
        <v>38</v>
      </c>
      <c r="AX486" s="14" t="s">
        <v>77</v>
      </c>
      <c r="AY486" s="255" t="s">
        <v>224</v>
      </c>
    </row>
    <row r="487" s="13" customFormat="1">
      <c r="A487" s="13"/>
      <c r="B487" s="235"/>
      <c r="C487" s="236"/>
      <c r="D487" s="228" t="s">
        <v>236</v>
      </c>
      <c r="E487" s="237" t="s">
        <v>40</v>
      </c>
      <c r="F487" s="238" t="s">
        <v>252</v>
      </c>
      <c r="G487" s="236"/>
      <c r="H487" s="239">
        <v>18.170000000000002</v>
      </c>
      <c r="I487" s="240"/>
      <c r="J487" s="236"/>
      <c r="K487" s="236"/>
      <c r="L487" s="241"/>
      <c r="M487" s="242"/>
      <c r="N487" s="243"/>
      <c r="O487" s="243"/>
      <c r="P487" s="243"/>
      <c r="Q487" s="243"/>
      <c r="R487" s="243"/>
      <c r="S487" s="243"/>
      <c r="T487" s="24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5" t="s">
        <v>236</v>
      </c>
      <c r="AU487" s="245" t="s">
        <v>85</v>
      </c>
      <c r="AV487" s="13" t="s">
        <v>85</v>
      </c>
      <c r="AW487" s="13" t="s">
        <v>38</v>
      </c>
      <c r="AX487" s="13" t="s">
        <v>77</v>
      </c>
      <c r="AY487" s="245" t="s">
        <v>224</v>
      </c>
    </row>
    <row r="488" s="13" customFormat="1">
      <c r="A488" s="13"/>
      <c r="B488" s="235"/>
      <c r="C488" s="236"/>
      <c r="D488" s="228" t="s">
        <v>236</v>
      </c>
      <c r="E488" s="237" t="s">
        <v>40</v>
      </c>
      <c r="F488" s="238" t="s">
        <v>763</v>
      </c>
      <c r="G488" s="236"/>
      <c r="H488" s="239">
        <v>54.719999999999999</v>
      </c>
      <c r="I488" s="240"/>
      <c r="J488" s="236"/>
      <c r="K488" s="236"/>
      <c r="L488" s="241"/>
      <c r="M488" s="242"/>
      <c r="N488" s="243"/>
      <c r="O488" s="243"/>
      <c r="P488" s="243"/>
      <c r="Q488" s="243"/>
      <c r="R488" s="243"/>
      <c r="S488" s="243"/>
      <c r="T488" s="24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5" t="s">
        <v>236</v>
      </c>
      <c r="AU488" s="245" t="s">
        <v>85</v>
      </c>
      <c r="AV488" s="13" t="s">
        <v>85</v>
      </c>
      <c r="AW488" s="13" t="s">
        <v>38</v>
      </c>
      <c r="AX488" s="13" t="s">
        <v>77</v>
      </c>
      <c r="AY488" s="245" t="s">
        <v>224</v>
      </c>
    </row>
    <row r="489" s="13" customFormat="1">
      <c r="A489" s="13"/>
      <c r="B489" s="235"/>
      <c r="C489" s="236"/>
      <c r="D489" s="228" t="s">
        <v>236</v>
      </c>
      <c r="E489" s="237" t="s">
        <v>40</v>
      </c>
      <c r="F489" s="238" t="s">
        <v>764</v>
      </c>
      <c r="G489" s="236"/>
      <c r="H489" s="239">
        <v>28</v>
      </c>
      <c r="I489" s="240"/>
      <c r="J489" s="236"/>
      <c r="K489" s="236"/>
      <c r="L489" s="241"/>
      <c r="M489" s="242"/>
      <c r="N489" s="243"/>
      <c r="O489" s="243"/>
      <c r="P489" s="243"/>
      <c r="Q489" s="243"/>
      <c r="R489" s="243"/>
      <c r="S489" s="243"/>
      <c r="T489" s="24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5" t="s">
        <v>236</v>
      </c>
      <c r="AU489" s="245" t="s">
        <v>85</v>
      </c>
      <c r="AV489" s="13" t="s">
        <v>85</v>
      </c>
      <c r="AW489" s="13" t="s">
        <v>38</v>
      </c>
      <c r="AX489" s="13" t="s">
        <v>77</v>
      </c>
      <c r="AY489" s="245" t="s">
        <v>224</v>
      </c>
    </row>
    <row r="490" s="15" customFormat="1">
      <c r="A490" s="15"/>
      <c r="B490" s="256"/>
      <c r="C490" s="257"/>
      <c r="D490" s="228" t="s">
        <v>236</v>
      </c>
      <c r="E490" s="258" t="s">
        <v>40</v>
      </c>
      <c r="F490" s="259" t="s">
        <v>253</v>
      </c>
      <c r="G490" s="257"/>
      <c r="H490" s="260">
        <v>127.54300000000001</v>
      </c>
      <c r="I490" s="261"/>
      <c r="J490" s="257"/>
      <c r="K490" s="257"/>
      <c r="L490" s="262"/>
      <c r="M490" s="263"/>
      <c r="N490" s="264"/>
      <c r="O490" s="264"/>
      <c r="P490" s="264"/>
      <c r="Q490" s="264"/>
      <c r="R490" s="264"/>
      <c r="S490" s="264"/>
      <c r="T490" s="26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6" t="s">
        <v>236</v>
      </c>
      <c r="AU490" s="266" t="s">
        <v>85</v>
      </c>
      <c r="AV490" s="15" t="s">
        <v>230</v>
      </c>
      <c r="AW490" s="15" t="s">
        <v>38</v>
      </c>
      <c r="AX490" s="15" t="s">
        <v>83</v>
      </c>
      <c r="AY490" s="266" t="s">
        <v>224</v>
      </c>
    </row>
    <row r="491" s="12" customFormat="1" ht="22.8" customHeight="1">
      <c r="A491" s="12"/>
      <c r="B491" s="199"/>
      <c r="C491" s="200"/>
      <c r="D491" s="201" t="s">
        <v>76</v>
      </c>
      <c r="E491" s="213" t="s">
        <v>85</v>
      </c>
      <c r="F491" s="213" t="s">
        <v>765</v>
      </c>
      <c r="G491" s="200"/>
      <c r="H491" s="200"/>
      <c r="I491" s="203"/>
      <c r="J491" s="214">
        <f>BK491</f>
        <v>0</v>
      </c>
      <c r="K491" s="200"/>
      <c r="L491" s="205"/>
      <c r="M491" s="206"/>
      <c r="N491" s="207"/>
      <c r="O491" s="207"/>
      <c r="P491" s="208">
        <f>SUM(P492:P567)</f>
        <v>0</v>
      </c>
      <c r="Q491" s="207"/>
      <c r="R491" s="208">
        <f>SUM(R492:R567)</f>
        <v>21.972616759999998</v>
      </c>
      <c r="S491" s="207"/>
      <c r="T491" s="209">
        <f>SUM(T492:T567)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10" t="s">
        <v>83</v>
      </c>
      <c r="AT491" s="211" t="s">
        <v>76</v>
      </c>
      <c r="AU491" s="211" t="s">
        <v>83</v>
      </c>
      <c r="AY491" s="210" t="s">
        <v>224</v>
      </c>
      <c r="BK491" s="212">
        <f>SUM(BK492:BK567)</f>
        <v>0</v>
      </c>
    </row>
    <row r="492" s="2" customFormat="1" ht="16.5" customHeight="1">
      <c r="A492" s="40"/>
      <c r="B492" s="41"/>
      <c r="C492" s="215" t="s">
        <v>766</v>
      </c>
      <c r="D492" s="215" t="s">
        <v>226</v>
      </c>
      <c r="E492" s="216" t="s">
        <v>767</v>
      </c>
      <c r="F492" s="217" t="s">
        <v>768</v>
      </c>
      <c r="G492" s="218" t="s">
        <v>163</v>
      </c>
      <c r="H492" s="219">
        <v>1.6000000000000001</v>
      </c>
      <c r="I492" s="220"/>
      <c r="J492" s="221">
        <f>ROUND(I492*H492,2)</f>
        <v>0</v>
      </c>
      <c r="K492" s="217" t="s">
        <v>229</v>
      </c>
      <c r="L492" s="46"/>
      <c r="M492" s="222" t="s">
        <v>40</v>
      </c>
      <c r="N492" s="223" t="s">
        <v>48</v>
      </c>
      <c r="O492" s="86"/>
      <c r="P492" s="224">
        <f>O492*H492</f>
        <v>0</v>
      </c>
      <c r="Q492" s="224">
        <v>0</v>
      </c>
      <c r="R492" s="224">
        <f>Q492*H492</f>
        <v>0</v>
      </c>
      <c r="S492" s="224">
        <v>0</v>
      </c>
      <c r="T492" s="225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6" t="s">
        <v>230</v>
      </c>
      <c r="AT492" s="226" t="s">
        <v>226</v>
      </c>
      <c r="AU492" s="226" t="s">
        <v>85</v>
      </c>
      <c r="AY492" s="19" t="s">
        <v>224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19" t="s">
        <v>83</v>
      </c>
      <c r="BK492" s="227">
        <f>ROUND(I492*H492,2)</f>
        <v>0</v>
      </c>
      <c r="BL492" s="19" t="s">
        <v>230</v>
      </c>
      <c r="BM492" s="226" t="s">
        <v>769</v>
      </c>
    </row>
    <row r="493" s="2" customFormat="1">
      <c r="A493" s="40"/>
      <c r="B493" s="41"/>
      <c r="C493" s="42"/>
      <c r="D493" s="228" t="s">
        <v>232</v>
      </c>
      <c r="E493" s="42"/>
      <c r="F493" s="229" t="s">
        <v>770</v>
      </c>
      <c r="G493" s="42"/>
      <c r="H493" s="42"/>
      <c r="I493" s="230"/>
      <c r="J493" s="42"/>
      <c r="K493" s="42"/>
      <c r="L493" s="46"/>
      <c r="M493" s="231"/>
      <c r="N493" s="232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232</v>
      </c>
      <c r="AU493" s="19" t="s">
        <v>85</v>
      </c>
    </row>
    <row r="494" s="2" customFormat="1">
      <c r="A494" s="40"/>
      <c r="B494" s="41"/>
      <c r="C494" s="42"/>
      <c r="D494" s="233" t="s">
        <v>234</v>
      </c>
      <c r="E494" s="42"/>
      <c r="F494" s="234" t="s">
        <v>771</v>
      </c>
      <c r="G494" s="42"/>
      <c r="H494" s="42"/>
      <c r="I494" s="230"/>
      <c r="J494" s="42"/>
      <c r="K494" s="42"/>
      <c r="L494" s="46"/>
      <c r="M494" s="231"/>
      <c r="N494" s="232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234</v>
      </c>
      <c r="AU494" s="19" t="s">
        <v>85</v>
      </c>
    </row>
    <row r="495" s="13" customFormat="1">
      <c r="A495" s="13"/>
      <c r="B495" s="235"/>
      <c r="C495" s="236"/>
      <c r="D495" s="228" t="s">
        <v>236</v>
      </c>
      <c r="E495" s="237" t="s">
        <v>40</v>
      </c>
      <c r="F495" s="238" t="s">
        <v>772</v>
      </c>
      <c r="G495" s="236"/>
      <c r="H495" s="239">
        <v>1.6000000000000001</v>
      </c>
      <c r="I495" s="240"/>
      <c r="J495" s="236"/>
      <c r="K495" s="236"/>
      <c r="L495" s="241"/>
      <c r="M495" s="242"/>
      <c r="N495" s="243"/>
      <c r="O495" s="243"/>
      <c r="P495" s="243"/>
      <c r="Q495" s="243"/>
      <c r="R495" s="243"/>
      <c r="S495" s="243"/>
      <c r="T495" s="24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5" t="s">
        <v>236</v>
      </c>
      <c r="AU495" s="245" t="s">
        <v>85</v>
      </c>
      <c r="AV495" s="13" t="s">
        <v>85</v>
      </c>
      <c r="AW495" s="13" t="s">
        <v>38</v>
      </c>
      <c r="AX495" s="13" t="s">
        <v>83</v>
      </c>
      <c r="AY495" s="245" t="s">
        <v>224</v>
      </c>
    </row>
    <row r="496" s="2" customFormat="1" ht="24.15" customHeight="1">
      <c r="A496" s="40"/>
      <c r="B496" s="41"/>
      <c r="C496" s="215" t="s">
        <v>773</v>
      </c>
      <c r="D496" s="215" t="s">
        <v>226</v>
      </c>
      <c r="E496" s="216" t="s">
        <v>774</v>
      </c>
      <c r="F496" s="217" t="s">
        <v>775</v>
      </c>
      <c r="G496" s="218" t="s">
        <v>160</v>
      </c>
      <c r="H496" s="219">
        <v>36.329999999999998</v>
      </c>
      <c r="I496" s="220"/>
      <c r="J496" s="221">
        <f>ROUND(I496*H496,2)</f>
        <v>0</v>
      </c>
      <c r="K496" s="217" t="s">
        <v>229</v>
      </c>
      <c r="L496" s="46"/>
      <c r="M496" s="222" t="s">
        <v>40</v>
      </c>
      <c r="N496" s="223" t="s">
        <v>48</v>
      </c>
      <c r="O496" s="86"/>
      <c r="P496" s="224">
        <f>O496*H496</f>
        <v>0</v>
      </c>
      <c r="Q496" s="224">
        <v>0.20469000000000001</v>
      </c>
      <c r="R496" s="224">
        <f>Q496*H496</f>
        <v>7.4363877</v>
      </c>
      <c r="S496" s="224">
        <v>0</v>
      </c>
      <c r="T496" s="225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6" t="s">
        <v>230</v>
      </c>
      <c r="AT496" s="226" t="s">
        <v>226</v>
      </c>
      <c r="AU496" s="226" t="s">
        <v>85</v>
      </c>
      <c r="AY496" s="19" t="s">
        <v>224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19" t="s">
        <v>83</v>
      </c>
      <c r="BK496" s="227">
        <f>ROUND(I496*H496,2)</f>
        <v>0</v>
      </c>
      <c r="BL496" s="19" t="s">
        <v>230</v>
      </c>
      <c r="BM496" s="226" t="s">
        <v>776</v>
      </c>
    </row>
    <row r="497" s="2" customFormat="1">
      <c r="A497" s="40"/>
      <c r="B497" s="41"/>
      <c r="C497" s="42"/>
      <c r="D497" s="228" t="s">
        <v>232</v>
      </c>
      <c r="E497" s="42"/>
      <c r="F497" s="229" t="s">
        <v>777</v>
      </c>
      <c r="G497" s="42"/>
      <c r="H497" s="42"/>
      <c r="I497" s="230"/>
      <c r="J497" s="42"/>
      <c r="K497" s="42"/>
      <c r="L497" s="46"/>
      <c r="M497" s="231"/>
      <c r="N497" s="232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232</v>
      </c>
      <c r="AU497" s="19" t="s">
        <v>85</v>
      </c>
    </row>
    <row r="498" s="2" customFormat="1">
      <c r="A498" s="40"/>
      <c r="B498" s="41"/>
      <c r="C498" s="42"/>
      <c r="D498" s="233" t="s">
        <v>234</v>
      </c>
      <c r="E498" s="42"/>
      <c r="F498" s="234" t="s">
        <v>778</v>
      </c>
      <c r="G498" s="42"/>
      <c r="H498" s="42"/>
      <c r="I498" s="230"/>
      <c r="J498" s="42"/>
      <c r="K498" s="42"/>
      <c r="L498" s="46"/>
      <c r="M498" s="231"/>
      <c r="N498" s="232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234</v>
      </c>
      <c r="AU498" s="19" t="s">
        <v>85</v>
      </c>
    </row>
    <row r="499" s="13" customFormat="1">
      <c r="A499" s="13"/>
      <c r="B499" s="235"/>
      <c r="C499" s="236"/>
      <c r="D499" s="228" t="s">
        <v>236</v>
      </c>
      <c r="E499" s="237" t="s">
        <v>40</v>
      </c>
      <c r="F499" s="238" t="s">
        <v>779</v>
      </c>
      <c r="G499" s="236"/>
      <c r="H499" s="239">
        <v>9.1699999999999999</v>
      </c>
      <c r="I499" s="240"/>
      <c r="J499" s="236"/>
      <c r="K499" s="236"/>
      <c r="L499" s="241"/>
      <c r="M499" s="242"/>
      <c r="N499" s="243"/>
      <c r="O499" s="243"/>
      <c r="P499" s="243"/>
      <c r="Q499" s="243"/>
      <c r="R499" s="243"/>
      <c r="S499" s="243"/>
      <c r="T499" s="24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5" t="s">
        <v>236</v>
      </c>
      <c r="AU499" s="245" t="s">
        <v>85</v>
      </c>
      <c r="AV499" s="13" t="s">
        <v>85</v>
      </c>
      <c r="AW499" s="13" t="s">
        <v>38</v>
      </c>
      <c r="AX499" s="13" t="s">
        <v>77</v>
      </c>
      <c r="AY499" s="245" t="s">
        <v>224</v>
      </c>
    </row>
    <row r="500" s="13" customFormat="1">
      <c r="A500" s="13"/>
      <c r="B500" s="235"/>
      <c r="C500" s="236"/>
      <c r="D500" s="228" t="s">
        <v>236</v>
      </c>
      <c r="E500" s="237" t="s">
        <v>40</v>
      </c>
      <c r="F500" s="238" t="s">
        <v>780</v>
      </c>
      <c r="G500" s="236"/>
      <c r="H500" s="239">
        <v>27.16</v>
      </c>
      <c r="I500" s="240"/>
      <c r="J500" s="236"/>
      <c r="K500" s="236"/>
      <c r="L500" s="241"/>
      <c r="M500" s="242"/>
      <c r="N500" s="243"/>
      <c r="O500" s="243"/>
      <c r="P500" s="243"/>
      <c r="Q500" s="243"/>
      <c r="R500" s="243"/>
      <c r="S500" s="243"/>
      <c r="T500" s="24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5" t="s">
        <v>236</v>
      </c>
      <c r="AU500" s="245" t="s">
        <v>85</v>
      </c>
      <c r="AV500" s="13" t="s">
        <v>85</v>
      </c>
      <c r="AW500" s="13" t="s">
        <v>38</v>
      </c>
      <c r="AX500" s="13" t="s">
        <v>77</v>
      </c>
      <c r="AY500" s="245" t="s">
        <v>224</v>
      </c>
    </row>
    <row r="501" s="15" customFormat="1">
      <c r="A501" s="15"/>
      <c r="B501" s="256"/>
      <c r="C501" s="257"/>
      <c r="D501" s="228" t="s">
        <v>236</v>
      </c>
      <c r="E501" s="258" t="s">
        <v>40</v>
      </c>
      <c r="F501" s="259" t="s">
        <v>253</v>
      </c>
      <c r="G501" s="257"/>
      <c r="H501" s="260">
        <v>36.329999999999998</v>
      </c>
      <c r="I501" s="261"/>
      <c r="J501" s="257"/>
      <c r="K501" s="257"/>
      <c r="L501" s="262"/>
      <c r="M501" s="263"/>
      <c r="N501" s="264"/>
      <c r="O501" s="264"/>
      <c r="P501" s="264"/>
      <c r="Q501" s="264"/>
      <c r="R501" s="264"/>
      <c r="S501" s="264"/>
      <c r="T501" s="26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6" t="s">
        <v>236</v>
      </c>
      <c r="AU501" s="266" t="s">
        <v>85</v>
      </c>
      <c r="AV501" s="15" t="s">
        <v>230</v>
      </c>
      <c r="AW501" s="15" t="s">
        <v>38</v>
      </c>
      <c r="AX501" s="15" t="s">
        <v>83</v>
      </c>
      <c r="AY501" s="266" t="s">
        <v>224</v>
      </c>
    </row>
    <row r="502" s="2" customFormat="1" ht="16.5" customHeight="1">
      <c r="A502" s="40"/>
      <c r="B502" s="41"/>
      <c r="C502" s="215" t="s">
        <v>781</v>
      </c>
      <c r="D502" s="215" t="s">
        <v>226</v>
      </c>
      <c r="E502" s="216" t="s">
        <v>782</v>
      </c>
      <c r="F502" s="217" t="s">
        <v>783</v>
      </c>
      <c r="G502" s="218" t="s">
        <v>160</v>
      </c>
      <c r="H502" s="219">
        <v>40</v>
      </c>
      <c r="I502" s="220"/>
      <c r="J502" s="221">
        <f>ROUND(I502*H502,2)</f>
        <v>0</v>
      </c>
      <c r="K502" s="217" t="s">
        <v>229</v>
      </c>
      <c r="L502" s="46"/>
      <c r="M502" s="222" t="s">
        <v>40</v>
      </c>
      <c r="N502" s="223" t="s">
        <v>48</v>
      </c>
      <c r="O502" s="86"/>
      <c r="P502" s="224">
        <f>O502*H502</f>
        <v>0</v>
      </c>
      <c r="Q502" s="224">
        <v>0.00048999999999999998</v>
      </c>
      <c r="R502" s="224">
        <f>Q502*H502</f>
        <v>0.019599999999999999</v>
      </c>
      <c r="S502" s="224">
        <v>0</v>
      </c>
      <c r="T502" s="225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6" t="s">
        <v>230</v>
      </c>
      <c r="AT502" s="226" t="s">
        <v>226</v>
      </c>
      <c r="AU502" s="226" t="s">
        <v>85</v>
      </c>
      <c r="AY502" s="19" t="s">
        <v>224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9" t="s">
        <v>83</v>
      </c>
      <c r="BK502" s="227">
        <f>ROUND(I502*H502,2)</f>
        <v>0</v>
      </c>
      <c r="BL502" s="19" t="s">
        <v>230</v>
      </c>
      <c r="BM502" s="226" t="s">
        <v>784</v>
      </c>
    </row>
    <row r="503" s="2" customFormat="1">
      <c r="A503" s="40"/>
      <c r="B503" s="41"/>
      <c r="C503" s="42"/>
      <c r="D503" s="228" t="s">
        <v>232</v>
      </c>
      <c r="E503" s="42"/>
      <c r="F503" s="229" t="s">
        <v>785</v>
      </c>
      <c r="G503" s="42"/>
      <c r="H503" s="42"/>
      <c r="I503" s="230"/>
      <c r="J503" s="42"/>
      <c r="K503" s="42"/>
      <c r="L503" s="46"/>
      <c r="M503" s="231"/>
      <c r="N503" s="232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232</v>
      </c>
      <c r="AU503" s="19" t="s">
        <v>85</v>
      </c>
    </row>
    <row r="504" s="2" customFormat="1">
      <c r="A504" s="40"/>
      <c r="B504" s="41"/>
      <c r="C504" s="42"/>
      <c r="D504" s="233" t="s">
        <v>234</v>
      </c>
      <c r="E504" s="42"/>
      <c r="F504" s="234" t="s">
        <v>786</v>
      </c>
      <c r="G504" s="42"/>
      <c r="H504" s="42"/>
      <c r="I504" s="230"/>
      <c r="J504" s="42"/>
      <c r="K504" s="42"/>
      <c r="L504" s="46"/>
      <c r="M504" s="231"/>
      <c r="N504" s="232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234</v>
      </c>
      <c r="AU504" s="19" t="s">
        <v>85</v>
      </c>
    </row>
    <row r="505" s="13" customFormat="1">
      <c r="A505" s="13"/>
      <c r="B505" s="235"/>
      <c r="C505" s="236"/>
      <c r="D505" s="228" t="s">
        <v>236</v>
      </c>
      <c r="E505" s="237" t="s">
        <v>40</v>
      </c>
      <c r="F505" s="238" t="s">
        <v>787</v>
      </c>
      <c r="G505" s="236"/>
      <c r="H505" s="239">
        <v>40</v>
      </c>
      <c r="I505" s="240"/>
      <c r="J505" s="236"/>
      <c r="K505" s="236"/>
      <c r="L505" s="241"/>
      <c r="M505" s="242"/>
      <c r="N505" s="243"/>
      <c r="O505" s="243"/>
      <c r="P505" s="243"/>
      <c r="Q505" s="243"/>
      <c r="R505" s="243"/>
      <c r="S505" s="243"/>
      <c r="T505" s="24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5" t="s">
        <v>236</v>
      </c>
      <c r="AU505" s="245" t="s">
        <v>85</v>
      </c>
      <c r="AV505" s="13" t="s">
        <v>85</v>
      </c>
      <c r="AW505" s="13" t="s">
        <v>38</v>
      </c>
      <c r="AX505" s="13" t="s">
        <v>83</v>
      </c>
      <c r="AY505" s="245" t="s">
        <v>224</v>
      </c>
    </row>
    <row r="506" s="2" customFormat="1" ht="16.5" customHeight="1">
      <c r="A506" s="40"/>
      <c r="B506" s="41"/>
      <c r="C506" s="215" t="s">
        <v>788</v>
      </c>
      <c r="D506" s="215" t="s">
        <v>226</v>
      </c>
      <c r="E506" s="216" t="s">
        <v>789</v>
      </c>
      <c r="F506" s="217" t="s">
        <v>790</v>
      </c>
      <c r="G506" s="218" t="s">
        <v>152</v>
      </c>
      <c r="H506" s="219">
        <v>276.60000000000002</v>
      </c>
      <c r="I506" s="220"/>
      <c r="J506" s="221">
        <f>ROUND(I506*H506,2)</f>
        <v>0</v>
      </c>
      <c r="K506" s="217" t="s">
        <v>229</v>
      </c>
      <c r="L506" s="46"/>
      <c r="M506" s="222" t="s">
        <v>40</v>
      </c>
      <c r="N506" s="223" t="s">
        <v>48</v>
      </c>
      <c r="O506" s="86"/>
      <c r="P506" s="224">
        <f>O506*H506</f>
        <v>0</v>
      </c>
      <c r="Q506" s="224">
        <v>0</v>
      </c>
      <c r="R506" s="224">
        <f>Q506*H506</f>
        <v>0</v>
      </c>
      <c r="S506" s="224">
        <v>0</v>
      </c>
      <c r="T506" s="225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6" t="s">
        <v>230</v>
      </c>
      <c r="AT506" s="226" t="s">
        <v>226</v>
      </c>
      <c r="AU506" s="226" t="s">
        <v>85</v>
      </c>
      <c r="AY506" s="19" t="s">
        <v>224</v>
      </c>
      <c r="BE506" s="227">
        <f>IF(N506="základní",J506,0)</f>
        <v>0</v>
      </c>
      <c r="BF506" s="227">
        <f>IF(N506="snížená",J506,0)</f>
        <v>0</v>
      </c>
      <c r="BG506" s="227">
        <f>IF(N506="zákl. přenesená",J506,0)</f>
        <v>0</v>
      </c>
      <c r="BH506" s="227">
        <f>IF(N506="sníž. přenesená",J506,0)</f>
        <v>0</v>
      </c>
      <c r="BI506" s="227">
        <f>IF(N506="nulová",J506,0)</f>
        <v>0</v>
      </c>
      <c r="BJ506" s="19" t="s">
        <v>83</v>
      </c>
      <c r="BK506" s="227">
        <f>ROUND(I506*H506,2)</f>
        <v>0</v>
      </c>
      <c r="BL506" s="19" t="s">
        <v>230</v>
      </c>
      <c r="BM506" s="226" t="s">
        <v>791</v>
      </c>
    </row>
    <row r="507" s="2" customFormat="1">
      <c r="A507" s="40"/>
      <c r="B507" s="41"/>
      <c r="C507" s="42"/>
      <c r="D507" s="228" t="s">
        <v>232</v>
      </c>
      <c r="E507" s="42"/>
      <c r="F507" s="229" t="s">
        <v>792</v>
      </c>
      <c r="G507" s="42"/>
      <c r="H507" s="42"/>
      <c r="I507" s="230"/>
      <c r="J507" s="42"/>
      <c r="K507" s="42"/>
      <c r="L507" s="46"/>
      <c r="M507" s="231"/>
      <c r="N507" s="232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232</v>
      </c>
      <c r="AU507" s="19" t="s">
        <v>85</v>
      </c>
    </row>
    <row r="508" s="2" customFormat="1">
      <c r="A508" s="40"/>
      <c r="B508" s="41"/>
      <c r="C508" s="42"/>
      <c r="D508" s="233" t="s">
        <v>234</v>
      </c>
      <c r="E508" s="42"/>
      <c r="F508" s="234" t="s">
        <v>793</v>
      </c>
      <c r="G508" s="42"/>
      <c r="H508" s="42"/>
      <c r="I508" s="230"/>
      <c r="J508" s="42"/>
      <c r="K508" s="42"/>
      <c r="L508" s="46"/>
      <c r="M508" s="231"/>
      <c r="N508" s="232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234</v>
      </c>
      <c r="AU508" s="19" t="s">
        <v>85</v>
      </c>
    </row>
    <row r="509" s="13" customFormat="1">
      <c r="A509" s="13"/>
      <c r="B509" s="235"/>
      <c r="C509" s="236"/>
      <c r="D509" s="228" t="s">
        <v>236</v>
      </c>
      <c r="E509" s="237" t="s">
        <v>40</v>
      </c>
      <c r="F509" s="238" t="s">
        <v>794</v>
      </c>
      <c r="G509" s="236"/>
      <c r="H509" s="239">
        <v>276.60000000000002</v>
      </c>
      <c r="I509" s="240"/>
      <c r="J509" s="236"/>
      <c r="K509" s="236"/>
      <c r="L509" s="241"/>
      <c r="M509" s="242"/>
      <c r="N509" s="243"/>
      <c r="O509" s="243"/>
      <c r="P509" s="243"/>
      <c r="Q509" s="243"/>
      <c r="R509" s="243"/>
      <c r="S509" s="243"/>
      <c r="T509" s="24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5" t="s">
        <v>236</v>
      </c>
      <c r="AU509" s="245" t="s">
        <v>85</v>
      </c>
      <c r="AV509" s="13" t="s">
        <v>85</v>
      </c>
      <c r="AW509" s="13" t="s">
        <v>38</v>
      </c>
      <c r="AX509" s="13" t="s">
        <v>83</v>
      </c>
      <c r="AY509" s="245" t="s">
        <v>224</v>
      </c>
    </row>
    <row r="510" s="2" customFormat="1" ht="16.5" customHeight="1">
      <c r="A510" s="40"/>
      <c r="B510" s="41"/>
      <c r="C510" s="215" t="s">
        <v>795</v>
      </c>
      <c r="D510" s="215" t="s">
        <v>226</v>
      </c>
      <c r="E510" s="216" t="s">
        <v>796</v>
      </c>
      <c r="F510" s="217" t="s">
        <v>797</v>
      </c>
      <c r="G510" s="218" t="s">
        <v>152</v>
      </c>
      <c r="H510" s="219">
        <v>116</v>
      </c>
      <c r="I510" s="220"/>
      <c r="J510" s="221">
        <f>ROUND(I510*H510,2)</f>
        <v>0</v>
      </c>
      <c r="K510" s="217" t="s">
        <v>229</v>
      </c>
      <c r="L510" s="46"/>
      <c r="M510" s="222" t="s">
        <v>40</v>
      </c>
      <c r="N510" s="223" t="s">
        <v>48</v>
      </c>
      <c r="O510" s="86"/>
      <c r="P510" s="224">
        <f>O510*H510</f>
        <v>0</v>
      </c>
      <c r="Q510" s="224">
        <v>2.0000000000000002E-05</v>
      </c>
      <c r="R510" s="224">
        <f>Q510*H510</f>
        <v>0.00232</v>
      </c>
      <c r="S510" s="224">
        <v>0</v>
      </c>
      <c r="T510" s="225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26" t="s">
        <v>230</v>
      </c>
      <c r="AT510" s="226" t="s">
        <v>226</v>
      </c>
      <c r="AU510" s="226" t="s">
        <v>85</v>
      </c>
      <c r="AY510" s="19" t="s">
        <v>224</v>
      </c>
      <c r="BE510" s="227">
        <f>IF(N510="základní",J510,0)</f>
        <v>0</v>
      </c>
      <c r="BF510" s="227">
        <f>IF(N510="snížená",J510,0)</f>
        <v>0</v>
      </c>
      <c r="BG510" s="227">
        <f>IF(N510="zákl. přenesená",J510,0)</f>
        <v>0</v>
      </c>
      <c r="BH510" s="227">
        <f>IF(N510="sníž. přenesená",J510,0)</f>
        <v>0</v>
      </c>
      <c r="BI510" s="227">
        <f>IF(N510="nulová",J510,0)</f>
        <v>0</v>
      </c>
      <c r="BJ510" s="19" t="s">
        <v>83</v>
      </c>
      <c r="BK510" s="227">
        <f>ROUND(I510*H510,2)</f>
        <v>0</v>
      </c>
      <c r="BL510" s="19" t="s">
        <v>230</v>
      </c>
      <c r="BM510" s="226" t="s">
        <v>798</v>
      </c>
    </row>
    <row r="511" s="2" customFormat="1">
      <c r="A511" s="40"/>
      <c r="B511" s="41"/>
      <c r="C511" s="42"/>
      <c r="D511" s="228" t="s">
        <v>232</v>
      </c>
      <c r="E511" s="42"/>
      <c r="F511" s="229" t="s">
        <v>799</v>
      </c>
      <c r="G511" s="42"/>
      <c r="H511" s="42"/>
      <c r="I511" s="230"/>
      <c r="J511" s="42"/>
      <c r="K511" s="42"/>
      <c r="L511" s="46"/>
      <c r="M511" s="231"/>
      <c r="N511" s="232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232</v>
      </c>
      <c r="AU511" s="19" t="s">
        <v>85</v>
      </c>
    </row>
    <row r="512" s="2" customFormat="1">
      <c r="A512" s="40"/>
      <c r="B512" s="41"/>
      <c r="C512" s="42"/>
      <c r="D512" s="233" t="s">
        <v>234</v>
      </c>
      <c r="E512" s="42"/>
      <c r="F512" s="234" t="s">
        <v>800</v>
      </c>
      <c r="G512" s="42"/>
      <c r="H512" s="42"/>
      <c r="I512" s="230"/>
      <c r="J512" s="42"/>
      <c r="K512" s="42"/>
      <c r="L512" s="46"/>
      <c r="M512" s="231"/>
      <c r="N512" s="232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234</v>
      </c>
      <c r="AU512" s="19" t="s">
        <v>85</v>
      </c>
    </row>
    <row r="513" s="13" customFormat="1">
      <c r="A513" s="13"/>
      <c r="B513" s="235"/>
      <c r="C513" s="236"/>
      <c r="D513" s="228" t="s">
        <v>236</v>
      </c>
      <c r="E513" s="237" t="s">
        <v>40</v>
      </c>
      <c r="F513" s="238" t="s">
        <v>801</v>
      </c>
      <c r="G513" s="236"/>
      <c r="H513" s="239">
        <v>116</v>
      </c>
      <c r="I513" s="240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236</v>
      </c>
      <c r="AU513" s="245" t="s">
        <v>85</v>
      </c>
      <c r="AV513" s="13" t="s">
        <v>85</v>
      </c>
      <c r="AW513" s="13" t="s">
        <v>38</v>
      </c>
      <c r="AX513" s="13" t="s">
        <v>83</v>
      </c>
      <c r="AY513" s="245" t="s">
        <v>224</v>
      </c>
    </row>
    <row r="514" s="2" customFormat="1" ht="16.5" customHeight="1">
      <c r="A514" s="40"/>
      <c r="B514" s="41"/>
      <c r="C514" s="215" t="s">
        <v>802</v>
      </c>
      <c r="D514" s="215" t="s">
        <v>226</v>
      </c>
      <c r="E514" s="216" t="s">
        <v>803</v>
      </c>
      <c r="F514" s="217" t="s">
        <v>804</v>
      </c>
      <c r="G514" s="218" t="s">
        <v>152</v>
      </c>
      <c r="H514" s="219">
        <v>37.170000000000002</v>
      </c>
      <c r="I514" s="220"/>
      <c r="J514" s="221">
        <f>ROUND(I514*H514,2)</f>
        <v>0</v>
      </c>
      <c r="K514" s="217" t="s">
        <v>229</v>
      </c>
      <c r="L514" s="46"/>
      <c r="M514" s="222" t="s">
        <v>40</v>
      </c>
      <c r="N514" s="223" t="s">
        <v>48</v>
      </c>
      <c r="O514" s="86"/>
      <c r="P514" s="224">
        <f>O514*H514</f>
        <v>0</v>
      </c>
      <c r="Q514" s="224">
        <v>0</v>
      </c>
      <c r="R514" s="224">
        <f>Q514*H514</f>
        <v>0</v>
      </c>
      <c r="S514" s="224">
        <v>0</v>
      </c>
      <c r="T514" s="225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6" t="s">
        <v>230</v>
      </c>
      <c r="AT514" s="226" t="s">
        <v>226</v>
      </c>
      <c r="AU514" s="226" t="s">
        <v>85</v>
      </c>
      <c r="AY514" s="19" t="s">
        <v>224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19" t="s">
        <v>83</v>
      </c>
      <c r="BK514" s="227">
        <f>ROUND(I514*H514,2)</f>
        <v>0</v>
      </c>
      <c r="BL514" s="19" t="s">
        <v>230</v>
      </c>
      <c r="BM514" s="226" t="s">
        <v>805</v>
      </c>
    </row>
    <row r="515" s="2" customFormat="1">
      <c r="A515" s="40"/>
      <c r="B515" s="41"/>
      <c r="C515" s="42"/>
      <c r="D515" s="228" t="s">
        <v>232</v>
      </c>
      <c r="E515" s="42"/>
      <c r="F515" s="229" t="s">
        <v>806</v>
      </c>
      <c r="G515" s="42"/>
      <c r="H515" s="42"/>
      <c r="I515" s="230"/>
      <c r="J515" s="42"/>
      <c r="K515" s="42"/>
      <c r="L515" s="46"/>
      <c r="M515" s="231"/>
      <c r="N515" s="232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232</v>
      </c>
      <c r="AU515" s="19" t="s">
        <v>85</v>
      </c>
    </row>
    <row r="516" s="2" customFormat="1">
      <c r="A516" s="40"/>
      <c r="B516" s="41"/>
      <c r="C516" s="42"/>
      <c r="D516" s="233" t="s">
        <v>234</v>
      </c>
      <c r="E516" s="42"/>
      <c r="F516" s="234" t="s">
        <v>807</v>
      </c>
      <c r="G516" s="42"/>
      <c r="H516" s="42"/>
      <c r="I516" s="230"/>
      <c r="J516" s="42"/>
      <c r="K516" s="42"/>
      <c r="L516" s="46"/>
      <c r="M516" s="231"/>
      <c r="N516" s="232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234</v>
      </c>
      <c r="AU516" s="19" t="s">
        <v>85</v>
      </c>
    </row>
    <row r="517" s="14" customFormat="1">
      <c r="A517" s="14"/>
      <c r="B517" s="246"/>
      <c r="C517" s="247"/>
      <c r="D517" s="228" t="s">
        <v>236</v>
      </c>
      <c r="E517" s="248" t="s">
        <v>40</v>
      </c>
      <c r="F517" s="249" t="s">
        <v>251</v>
      </c>
      <c r="G517" s="247"/>
      <c r="H517" s="248" t="s">
        <v>40</v>
      </c>
      <c r="I517" s="250"/>
      <c r="J517" s="247"/>
      <c r="K517" s="247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236</v>
      </c>
      <c r="AU517" s="255" t="s">
        <v>85</v>
      </c>
      <c r="AV517" s="14" t="s">
        <v>83</v>
      </c>
      <c r="AW517" s="14" t="s">
        <v>38</v>
      </c>
      <c r="AX517" s="14" t="s">
        <v>77</v>
      </c>
      <c r="AY517" s="255" t="s">
        <v>224</v>
      </c>
    </row>
    <row r="518" s="13" customFormat="1">
      <c r="A518" s="13"/>
      <c r="B518" s="235"/>
      <c r="C518" s="236"/>
      <c r="D518" s="228" t="s">
        <v>236</v>
      </c>
      <c r="E518" s="237" t="s">
        <v>40</v>
      </c>
      <c r="F518" s="238" t="s">
        <v>252</v>
      </c>
      <c r="G518" s="236"/>
      <c r="H518" s="239">
        <v>18.170000000000002</v>
      </c>
      <c r="I518" s="240"/>
      <c r="J518" s="236"/>
      <c r="K518" s="236"/>
      <c r="L518" s="241"/>
      <c r="M518" s="242"/>
      <c r="N518" s="243"/>
      <c r="O518" s="243"/>
      <c r="P518" s="243"/>
      <c r="Q518" s="243"/>
      <c r="R518" s="243"/>
      <c r="S518" s="243"/>
      <c r="T518" s="24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5" t="s">
        <v>236</v>
      </c>
      <c r="AU518" s="245" t="s">
        <v>85</v>
      </c>
      <c r="AV518" s="13" t="s">
        <v>85</v>
      </c>
      <c r="AW518" s="13" t="s">
        <v>38</v>
      </c>
      <c r="AX518" s="13" t="s">
        <v>77</v>
      </c>
      <c r="AY518" s="245" t="s">
        <v>224</v>
      </c>
    </row>
    <row r="519" s="13" customFormat="1">
      <c r="A519" s="13"/>
      <c r="B519" s="235"/>
      <c r="C519" s="236"/>
      <c r="D519" s="228" t="s">
        <v>236</v>
      </c>
      <c r="E519" s="237" t="s">
        <v>40</v>
      </c>
      <c r="F519" s="238" t="s">
        <v>237</v>
      </c>
      <c r="G519" s="236"/>
      <c r="H519" s="239">
        <v>19</v>
      </c>
      <c r="I519" s="240"/>
      <c r="J519" s="236"/>
      <c r="K519" s="236"/>
      <c r="L519" s="241"/>
      <c r="M519" s="242"/>
      <c r="N519" s="243"/>
      <c r="O519" s="243"/>
      <c r="P519" s="243"/>
      <c r="Q519" s="243"/>
      <c r="R519" s="243"/>
      <c r="S519" s="243"/>
      <c r="T519" s="24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5" t="s">
        <v>236</v>
      </c>
      <c r="AU519" s="245" t="s">
        <v>85</v>
      </c>
      <c r="AV519" s="13" t="s">
        <v>85</v>
      </c>
      <c r="AW519" s="13" t="s">
        <v>38</v>
      </c>
      <c r="AX519" s="13" t="s">
        <v>77</v>
      </c>
      <c r="AY519" s="245" t="s">
        <v>224</v>
      </c>
    </row>
    <row r="520" s="15" customFormat="1">
      <c r="A520" s="15"/>
      <c r="B520" s="256"/>
      <c r="C520" s="257"/>
      <c r="D520" s="228" t="s">
        <v>236</v>
      </c>
      <c r="E520" s="258" t="s">
        <v>40</v>
      </c>
      <c r="F520" s="259" t="s">
        <v>253</v>
      </c>
      <c r="G520" s="257"/>
      <c r="H520" s="260">
        <v>37.170000000000002</v>
      </c>
      <c r="I520" s="261"/>
      <c r="J520" s="257"/>
      <c r="K520" s="257"/>
      <c r="L520" s="262"/>
      <c r="M520" s="263"/>
      <c r="N520" s="264"/>
      <c r="O520" s="264"/>
      <c r="P520" s="264"/>
      <c r="Q520" s="264"/>
      <c r="R520" s="264"/>
      <c r="S520" s="264"/>
      <c r="T520" s="26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6" t="s">
        <v>236</v>
      </c>
      <c r="AU520" s="266" t="s">
        <v>85</v>
      </c>
      <c r="AV520" s="15" t="s">
        <v>230</v>
      </c>
      <c r="AW520" s="15" t="s">
        <v>38</v>
      </c>
      <c r="AX520" s="15" t="s">
        <v>83</v>
      </c>
      <c r="AY520" s="266" t="s">
        <v>224</v>
      </c>
    </row>
    <row r="521" s="2" customFormat="1" ht="16.5" customHeight="1">
      <c r="A521" s="40"/>
      <c r="B521" s="41"/>
      <c r="C521" s="215" t="s">
        <v>808</v>
      </c>
      <c r="D521" s="215" t="s">
        <v>226</v>
      </c>
      <c r="E521" s="216" t="s">
        <v>809</v>
      </c>
      <c r="F521" s="217" t="s">
        <v>810</v>
      </c>
      <c r="G521" s="218" t="s">
        <v>811</v>
      </c>
      <c r="H521" s="219">
        <v>27</v>
      </c>
      <c r="I521" s="220"/>
      <c r="J521" s="221">
        <f>ROUND(I521*H521,2)</f>
        <v>0</v>
      </c>
      <c r="K521" s="217" t="s">
        <v>229</v>
      </c>
      <c r="L521" s="46"/>
      <c r="M521" s="222" t="s">
        <v>40</v>
      </c>
      <c r="N521" s="223" t="s">
        <v>48</v>
      </c>
      <c r="O521" s="86"/>
      <c r="P521" s="224">
        <f>O521*H521</f>
        <v>0</v>
      </c>
      <c r="Q521" s="224">
        <v>0.00027999999999999998</v>
      </c>
      <c r="R521" s="224">
        <f>Q521*H521</f>
        <v>0.007559999999999999</v>
      </c>
      <c r="S521" s="224">
        <v>0</v>
      </c>
      <c r="T521" s="225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6" t="s">
        <v>230</v>
      </c>
      <c r="AT521" s="226" t="s">
        <v>226</v>
      </c>
      <c r="AU521" s="226" t="s">
        <v>85</v>
      </c>
      <c r="AY521" s="19" t="s">
        <v>224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19" t="s">
        <v>83</v>
      </c>
      <c r="BK521" s="227">
        <f>ROUND(I521*H521,2)</f>
        <v>0</v>
      </c>
      <c r="BL521" s="19" t="s">
        <v>230</v>
      </c>
      <c r="BM521" s="226" t="s">
        <v>812</v>
      </c>
    </row>
    <row r="522" s="2" customFormat="1">
      <c r="A522" s="40"/>
      <c r="B522" s="41"/>
      <c r="C522" s="42"/>
      <c r="D522" s="228" t="s">
        <v>232</v>
      </c>
      <c r="E522" s="42"/>
      <c r="F522" s="229" t="s">
        <v>813</v>
      </c>
      <c r="G522" s="42"/>
      <c r="H522" s="42"/>
      <c r="I522" s="230"/>
      <c r="J522" s="42"/>
      <c r="K522" s="42"/>
      <c r="L522" s="46"/>
      <c r="M522" s="231"/>
      <c r="N522" s="232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232</v>
      </c>
      <c r="AU522" s="19" t="s">
        <v>85</v>
      </c>
    </row>
    <row r="523" s="2" customFormat="1">
      <c r="A523" s="40"/>
      <c r="B523" s="41"/>
      <c r="C523" s="42"/>
      <c r="D523" s="233" t="s">
        <v>234</v>
      </c>
      <c r="E523" s="42"/>
      <c r="F523" s="234" t="s">
        <v>814</v>
      </c>
      <c r="G523" s="42"/>
      <c r="H523" s="42"/>
      <c r="I523" s="230"/>
      <c r="J523" s="42"/>
      <c r="K523" s="42"/>
      <c r="L523" s="46"/>
      <c r="M523" s="231"/>
      <c r="N523" s="232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234</v>
      </c>
      <c r="AU523" s="19" t="s">
        <v>85</v>
      </c>
    </row>
    <row r="524" s="13" customFormat="1">
      <c r="A524" s="13"/>
      <c r="B524" s="235"/>
      <c r="C524" s="236"/>
      <c r="D524" s="228" t="s">
        <v>236</v>
      </c>
      <c r="E524" s="237" t="s">
        <v>40</v>
      </c>
      <c r="F524" s="238" t="s">
        <v>815</v>
      </c>
      <c r="G524" s="236"/>
      <c r="H524" s="239">
        <v>26.667000000000002</v>
      </c>
      <c r="I524" s="240"/>
      <c r="J524" s="236"/>
      <c r="K524" s="236"/>
      <c r="L524" s="241"/>
      <c r="M524" s="242"/>
      <c r="N524" s="243"/>
      <c r="O524" s="243"/>
      <c r="P524" s="243"/>
      <c r="Q524" s="243"/>
      <c r="R524" s="243"/>
      <c r="S524" s="243"/>
      <c r="T524" s="24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5" t="s">
        <v>236</v>
      </c>
      <c r="AU524" s="245" t="s">
        <v>85</v>
      </c>
      <c r="AV524" s="13" t="s">
        <v>85</v>
      </c>
      <c r="AW524" s="13" t="s">
        <v>38</v>
      </c>
      <c r="AX524" s="13" t="s">
        <v>77</v>
      </c>
      <c r="AY524" s="245" t="s">
        <v>224</v>
      </c>
    </row>
    <row r="525" s="13" customFormat="1">
      <c r="A525" s="13"/>
      <c r="B525" s="235"/>
      <c r="C525" s="236"/>
      <c r="D525" s="228" t="s">
        <v>236</v>
      </c>
      <c r="E525" s="237" t="s">
        <v>40</v>
      </c>
      <c r="F525" s="238" t="s">
        <v>423</v>
      </c>
      <c r="G525" s="236"/>
      <c r="H525" s="239">
        <v>27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5" t="s">
        <v>236</v>
      </c>
      <c r="AU525" s="245" t="s">
        <v>85</v>
      </c>
      <c r="AV525" s="13" t="s">
        <v>85</v>
      </c>
      <c r="AW525" s="13" t="s">
        <v>38</v>
      </c>
      <c r="AX525" s="13" t="s">
        <v>83</v>
      </c>
      <c r="AY525" s="245" t="s">
        <v>224</v>
      </c>
    </row>
    <row r="526" s="2" customFormat="1" ht="16.5" customHeight="1">
      <c r="A526" s="40"/>
      <c r="B526" s="41"/>
      <c r="C526" s="215" t="s">
        <v>816</v>
      </c>
      <c r="D526" s="215" t="s">
        <v>226</v>
      </c>
      <c r="E526" s="216" t="s">
        <v>817</v>
      </c>
      <c r="F526" s="217" t="s">
        <v>818</v>
      </c>
      <c r="G526" s="218" t="s">
        <v>811</v>
      </c>
      <c r="H526" s="219">
        <v>27</v>
      </c>
      <c r="I526" s="220"/>
      <c r="J526" s="221">
        <f>ROUND(I526*H526,2)</f>
        <v>0</v>
      </c>
      <c r="K526" s="217" t="s">
        <v>229</v>
      </c>
      <c r="L526" s="46"/>
      <c r="M526" s="222" t="s">
        <v>40</v>
      </c>
      <c r="N526" s="223" t="s">
        <v>48</v>
      </c>
      <c r="O526" s="86"/>
      <c r="P526" s="224">
        <f>O526*H526</f>
        <v>0</v>
      </c>
      <c r="Q526" s="224">
        <v>5.0000000000000002E-05</v>
      </c>
      <c r="R526" s="224">
        <f>Q526*H526</f>
        <v>0.0013500000000000001</v>
      </c>
      <c r="S526" s="224">
        <v>0</v>
      </c>
      <c r="T526" s="225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26" t="s">
        <v>230</v>
      </c>
      <c r="AT526" s="226" t="s">
        <v>226</v>
      </c>
      <c r="AU526" s="226" t="s">
        <v>85</v>
      </c>
      <c r="AY526" s="19" t="s">
        <v>224</v>
      </c>
      <c r="BE526" s="227">
        <f>IF(N526="základní",J526,0)</f>
        <v>0</v>
      </c>
      <c r="BF526" s="227">
        <f>IF(N526="snížená",J526,0)</f>
        <v>0</v>
      </c>
      <c r="BG526" s="227">
        <f>IF(N526="zákl. přenesená",J526,0)</f>
        <v>0</v>
      </c>
      <c r="BH526" s="227">
        <f>IF(N526="sníž. přenesená",J526,0)</f>
        <v>0</v>
      </c>
      <c r="BI526" s="227">
        <f>IF(N526="nulová",J526,0)</f>
        <v>0</v>
      </c>
      <c r="BJ526" s="19" t="s">
        <v>83</v>
      </c>
      <c r="BK526" s="227">
        <f>ROUND(I526*H526,2)</f>
        <v>0</v>
      </c>
      <c r="BL526" s="19" t="s">
        <v>230</v>
      </c>
      <c r="BM526" s="226" t="s">
        <v>819</v>
      </c>
    </row>
    <row r="527" s="2" customFormat="1">
      <c r="A527" s="40"/>
      <c r="B527" s="41"/>
      <c r="C527" s="42"/>
      <c r="D527" s="228" t="s">
        <v>232</v>
      </c>
      <c r="E527" s="42"/>
      <c r="F527" s="229" t="s">
        <v>820</v>
      </c>
      <c r="G527" s="42"/>
      <c r="H527" s="42"/>
      <c r="I527" s="230"/>
      <c r="J527" s="42"/>
      <c r="K527" s="42"/>
      <c r="L527" s="46"/>
      <c r="M527" s="231"/>
      <c r="N527" s="232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232</v>
      </c>
      <c r="AU527" s="19" t="s">
        <v>85</v>
      </c>
    </row>
    <row r="528" s="2" customFormat="1">
      <c r="A528" s="40"/>
      <c r="B528" s="41"/>
      <c r="C528" s="42"/>
      <c r="D528" s="233" t="s">
        <v>234</v>
      </c>
      <c r="E528" s="42"/>
      <c r="F528" s="234" t="s">
        <v>821</v>
      </c>
      <c r="G528" s="42"/>
      <c r="H528" s="42"/>
      <c r="I528" s="230"/>
      <c r="J528" s="42"/>
      <c r="K528" s="42"/>
      <c r="L528" s="46"/>
      <c r="M528" s="231"/>
      <c r="N528" s="232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234</v>
      </c>
      <c r="AU528" s="19" t="s">
        <v>85</v>
      </c>
    </row>
    <row r="529" s="2" customFormat="1" ht="16.5" customHeight="1">
      <c r="A529" s="40"/>
      <c r="B529" s="41"/>
      <c r="C529" s="215" t="s">
        <v>822</v>
      </c>
      <c r="D529" s="215" t="s">
        <v>226</v>
      </c>
      <c r="E529" s="216" t="s">
        <v>823</v>
      </c>
      <c r="F529" s="217" t="s">
        <v>824</v>
      </c>
      <c r="G529" s="218" t="s">
        <v>289</v>
      </c>
      <c r="H529" s="219">
        <v>27</v>
      </c>
      <c r="I529" s="220"/>
      <c r="J529" s="221">
        <f>ROUND(I529*H529,2)</f>
        <v>0</v>
      </c>
      <c r="K529" s="217" t="s">
        <v>229</v>
      </c>
      <c r="L529" s="46"/>
      <c r="M529" s="222" t="s">
        <v>40</v>
      </c>
      <c r="N529" s="223" t="s">
        <v>48</v>
      </c>
      <c r="O529" s="86"/>
      <c r="P529" s="224">
        <f>O529*H529</f>
        <v>0</v>
      </c>
      <c r="Q529" s="224">
        <v>0.00013999999999999999</v>
      </c>
      <c r="R529" s="224">
        <f>Q529*H529</f>
        <v>0.0037799999999999995</v>
      </c>
      <c r="S529" s="224">
        <v>0</v>
      </c>
      <c r="T529" s="225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6" t="s">
        <v>230</v>
      </c>
      <c r="AT529" s="226" t="s">
        <v>226</v>
      </c>
      <c r="AU529" s="226" t="s">
        <v>85</v>
      </c>
      <c r="AY529" s="19" t="s">
        <v>224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19" t="s">
        <v>83</v>
      </c>
      <c r="BK529" s="227">
        <f>ROUND(I529*H529,2)</f>
        <v>0</v>
      </c>
      <c r="BL529" s="19" t="s">
        <v>230</v>
      </c>
      <c r="BM529" s="226" t="s">
        <v>825</v>
      </c>
    </row>
    <row r="530" s="2" customFormat="1">
      <c r="A530" s="40"/>
      <c r="B530" s="41"/>
      <c r="C530" s="42"/>
      <c r="D530" s="228" t="s">
        <v>232</v>
      </c>
      <c r="E530" s="42"/>
      <c r="F530" s="229" t="s">
        <v>826</v>
      </c>
      <c r="G530" s="42"/>
      <c r="H530" s="42"/>
      <c r="I530" s="230"/>
      <c r="J530" s="42"/>
      <c r="K530" s="42"/>
      <c r="L530" s="46"/>
      <c r="M530" s="231"/>
      <c r="N530" s="232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232</v>
      </c>
      <c r="AU530" s="19" t="s">
        <v>85</v>
      </c>
    </row>
    <row r="531" s="2" customFormat="1">
      <c r="A531" s="40"/>
      <c r="B531" s="41"/>
      <c r="C531" s="42"/>
      <c r="D531" s="233" t="s">
        <v>234</v>
      </c>
      <c r="E531" s="42"/>
      <c r="F531" s="234" t="s">
        <v>827</v>
      </c>
      <c r="G531" s="42"/>
      <c r="H531" s="42"/>
      <c r="I531" s="230"/>
      <c r="J531" s="42"/>
      <c r="K531" s="42"/>
      <c r="L531" s="46"/>
      <c r="M531" s="231"/>
      <c r="N531" s="232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234</v>
      </c>
      <c r="AU531" s="19" t="s">
        <v>85</v>
      </c>
    </row>
    <row r="532" s="13" customFormat="1">
      <c r="A532" s="13"/>
      <c r="B532" s="235"/>
      <c r="C532" s="236"/>
      <c r="D532" s="228" t="s">
        <v>236</v>
      </c>
      <c r="E532" s="237" t="s">
        <v>40</v>
      </c>
      <c r="F532" s="238" t="s">
        <v>828</v>
      </c>
      <c r="G532" s="236"/>
      <c r="H532" s="239">
        <v>27</v>
      </c>
      <c r="I532" s="240"/>
      <c r="J532" s="236"/>
      <c r="K532" s="236"/>
      <c r="L532" s="241"/>
      <c r="M532" s="242"/>
      <c r="N532" s="243"/>
      <c r="O532" s="243"/>
      <c r="P532" s="243"/>
      <c r="Q532" s="243"/>
      <c r="R532" s="243"/>
      <c r="S532" s="243"/>
      <c r="T532" s="24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5" t="s">
        <v>236</v>
      </c>
      <c r="AU532" s="245" t="s">
        <v>85</v>
      </c>
      <c r="AV532" s="13" t="s">
        <v>85</v>
      </c>
      <c r="AW532" s="13" t="s">
        <v>38</v>
      </c>
      <c r="AX532" s="13" t="s">
        <v>83</v>
      </c>
      <c r="AY532" s="245" t="s">
        <v>224</v>
      </c>
    </row>
    <row r="533" s="2" customFormat="1" ht="16.5" customHeight="1">
      <c r="A533" s="40"/>
      <c r="B533" s="41"/>
      <c r="C533" s="268" t="s">
        <v>829</v>
      </c>
      <c r="D533" s="268" t="s">
        <v>305</v>
      </c>
      <c r="E533" s="269" t="s">
        <v>830</v>
      </c>
      <c r="F533" s="270" t="s">
        <v>831</v>
      </c>
      <c r="G533" s="271" t="s">
        <v>604</v>
      </c>
      <c r="H533" s="272">
        <v>1.0800000000000001</v>
      </c>
      <c r="I533" s="273"/>
      <c r="J533" s="274">
        <f>ROUND(I533*H533,2)</f>
        <v>0</v>
      </c>
      <c r="K533" s="270" t="s">
        <v>229</v>
      </c>
      <c r="L533" s="275"/>
      <c r="M533" s="276" t="s">
        <v>40</v>
      </c>
      <c r="N533" s="277" t="s">
        <v>48</v>
      </c>
      <c r="O533" s="86"/>
      <c r="P533" s="224">
        <f>O533*H533</f>
        <v>0</v>
      </c>
      <c r="Q533" s="224">
        <v>1</v>
      </c>
      <c r="R533" s="224">
        <f>Q533*H533</f>
        <v>1.0800000000000001</v>
      </c>
      <c r="S533" s="224">
        <v>0</v>
      </c>
      <c r="T533" s="225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26" t="s">
        <v>279</v>
      </c>
      <c r="AT533" s="226" t="s">
        <v>305</v>
      </c>
      <c r="AU533" s="226" t="s">
        <v>85</v>
      </c>
      <c r="AY533" s="19" t="s">
        <v>224</v>
      </c>
      <c r="BE533" s="227">
        <f>IF(N533="základní",J533,0)</f>
        <v>0</v>
      </c>
      <c r="BF533" s="227">
        <f>IF(N533="snížená",J533,0)</f>
        <v>0</v>
      </c>
      <c r="BG533" s="227">
        <f>IF(N533="zákl. přenesená",J533,0)</f>
        <v>0</v>
      </c>
      <c r="BH533" s="227">
        <f>IF(N533="sníž. přenesená",J533,0)</f>
        <v>0</v>
      </c>
      <c r="BI533" s="227">
        <f>IF(N533="nulová",J533,0)</f>
        <v>0</v>
      </c>
      <c r="BJ533" s="19" t="s">
        <v>83</v>
      </c>
      <c r="BK533" s="227">
        <f>ROUND(I533*H533,2)</f>
        <v>0</v>
      </c>
      <c r="BL533" s="19" t="s">
        <v>230</v>
      </c>
      <c r="BM533" s="226" t="s">
        <v>832</v>
      </c>
    </row>
    <row r="534" s="2" customFormat="1">
      <c r="A534" s="40"/>
      <c r="B534" s="41"/>
      <c r="C534" s="42"/>
      <c r="D534" s="228" t="s">
        <v>232</v>
      </c>
      <c r="E534" s="42"/>
      <c r="F534" s="229" t="s">
        <v>831</v>
      </c>
      <c r="G534" s="42"/>
      <c r="H534" s="42"/>
      <c r="I534" s="230"/>
      <c r="J534" s="42"/>
      <c r="K534" s="42"/>
      <c r="L534" s="46"/>
      <c r="M534" s="231"/>
      <c r="N534" s="232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232</v>
      </c>
      <c r="AU534" s="19" t="s">
        <v>85</v>
      </c>
    </row>
    <row r="535" s="2" customFormat="1">
      <c r="A535" s="40"/>
      <c r="B535" s="41"/>
      <c r="C535" s="42"/>
      <c r="D535" s="233" t="s">
        <v>234</v>
      </c>
      <c r="E535" s="42"/>
      <c r="F535" s="234" t="s">
        <v>833</v>
      </c>
      <c r="G535" s="42"/>
      <c r="H535" s="42"/>
      <c r="I535" s="230"/>
      <c r="J535" s="42"/>
      <c r="K535" s="42"/>
      <c r="L535" s="46"/>
      <c r="M535" s="231"/>
      <c r="N535" s="232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234</v>
      </c>
      <c r="AU535" s="19" t="s">
        <v>85</v>
      </c>
    </row>
    <row r="536" s="13" customFormat="1">
      <c r="A536" s="13"/>
      <c r="B536" s="235"/>
      <c r="C536" s="236"/>
      <c r="D536" s="228" t="s">
        <v>236</v>
      </c>
      <c r="E536" s="237" t="s">
        <v>40</v>
      </c>
      <c r="F536" s="238" t="s">
        <v>834</v>
      </c>
      <c r="G536" s="236"/>
      <c r="H536" s="239">
        <v>1.0800000000000001</v>
      </c>
      <c r="I536" s="240"/>
      <c r="J536" s="236"/>
      <c r="K536" s="236"/>
      <c r="L536" s="241"/>
      <c r="M536" s="242"/>
      <c r="N536" s="243"/>
      <c r="O536" s="243"/>
      <c r="P536" s="243"/>
      <c r="Q536" s="243"/>
      <c r="R536" s="243"/>
      <c r="S536" s="243"/>
      <c r="T536" s="24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5" t="s">
        <v>236</v>
      </c>
      <c r="AU536" s="245" t="s">
        <v>85</v>
      </c>
      <c r="AV536" s="13" t="s">
        <v>85</v>
      </c>
      <c r="AW536" s="13" t="s">
        <v>38</v>
      </c>
      <c r="AX536" s="13" t="s">
        <v>83</v>
      </c>
      <c r="AY536" s="245" t="s">
        <v>224</v>
      </c>
    </row>
    <row r="537" s="2" customFormat="1" ht="16.5" customHeight="1">
      <c r="A537" s="40"/>
      <c r="B537" s="41"/>
      <c r="C537" s="215" t="s">
        <v>835</v>
      </c>
      <c r="D537" s="215" t="s">
        <v>226</v>
      </c>
      <c r="E537" s="216" t="s">
        <v>836</v>
      </c>
      <c r="F537" s="217" t="s">
        <v>837</v>
      </c>
      <c r="G537" s="218" t="s">
        <v>604</v>
      </c>
      <c r="H537" s="219">
        <v>11.617000000000001</v>
      </c>
      <c r="I537" s="220"/>
      <c r="J537" s="221">
        <f>ROUND(I537*H537,2)</f>
        <v>0</v>
      </c>
      <c r="K537" s="217" t="s">
        <v>229</v>
      </c>
      <c r="L537" s="46"/>
      <c r="M537" s="222" t="s">
        <v>40</v>
      </c>
      <c r="N537" s="223" t="s">
        <v>48</v>
      </c>
      <c r="O537" s="86"/>
      <c r="P537" s="224">
        <f>O537*H537</f>
        <v>0</v>
      </c>
      <c r="Q537" s="224">
        <v>0.099510000000000001</v>
      </c>
      <c r="R537" s="224">
        <f>Q537*H537</f>
        <v>1.1560076700000002</v>
      </c>
      <c r="S537" s="224">
        <v>0</v>
      </c>
      <c r="T537" s="225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6" t="s">
        <v>230</v>
      </c>
      <c r="AT537" s="226" t="s">
        <v>226</v>
      </c>
      <c r="AU537" s="226" t="s">
        <v>85</v>
      </c>
      <c r="AY537" s="19" t="s">
        <v>224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19" t="s">
        <v>83</v>
      </c>
      <c r="BK537" s="227">
        <f>ROUND(I537*H537,2)</f>
        <v>0</v>
      </c>
      <c r="BL537" s="19" t="s">
        <v>230</v>
      </c>
      <c r="BM537" s="226" t="s">
        <v>838</v>
      </c>
    </row>
    <row r="538" s="2" customFormat="1">
      <c r="A538" s="40"/>
      <c r="B538" s="41"/>
      <c r="C538" s="42"/>
      <c r="D538" s="228" t="s">
        <v>232</v>
      </c>
      <c r="E538" s="42"/>
      <c r="F538" s="229" t="s">
        <v>839</v>
      </c>
      <c r="G538" s="42"/>
      <c r="H538" s="42"/>
      <c r="I538" s="230"/>
      <c r="J538" s="42"/>
      <c r="K538" s="42"/>
      <c r="L538" s="46"/>
      <c r="M538" s="231"/>
      <c r="N538" s="232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232</v>
      </c>
      <c r="AU538" s="19" t="s">
        <v>85</v>
      </c>
    </row>
    <row r="539" s="2" customFormat="1">
      <c r="A539" s="40"/>
      <c r="B539" s="41"/>
      <c r="C539" s="42"/>
      <c r="D539" s="233" t="s">
        <v>234</v>
      </c>
      <c r="E539" s="42"/>
      <c r="F539" s="234" t="s">
        <v>840</v>
      </c>
      <c r="G539" s="42"/>
      <c r="H539" s="42"/>
      <c r="I539" s="230"/>
      <c r="J539" s="42"/>
      <c r="K539" s="42"/>
      <c r="L539" s="46"/>
      <c r="M539" s="231"/>
      <c r="N539" s="232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234</v>
      </c>
      <c r="AU539" s="19" t="s">
        <v>85</v>
      </c>
    </row>
    <row r="540" s="13" customFormat="1">
      <c r="A540" s="13"/>
      <c r="B540" s="235"/>
      <c r="C540" s="236"/>
      <c r="D540" s="228" t="s">
        <v>236</v>
      </c>
      <c r="E540" s="237" t="s">
        <v>40</v>
      </c>
      <c r="F540" s="238" t="s">
        <v>841</v>
      </c>
      <c r="G540" s="236"/>
      <c r="H540" s="239">
        <v>11.617000000000001</v>
      </c>
      <c r="I540" s="240"/>
      <c r="J540" s="236"/>
      <c r="K540" s="236"/>
      <c r="L540" s="241"/>
      <c r="M540" s="242"/>
      <c r="N540" s="243"/>
      <c r="O540" s="243"/>
      <c r="P540" s="243"/>
      <c r="Q540" s="243"/>
      <c r="R540" s="243"/>
      <c r="S540" s="243"/>
      <c r="T540" s="24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5" t="s">
        <v>236</v>
      </c>
      <c r="AU540" s="245" t="s">
        <v>85</v>
      </c>
      <c r="AV540" s="13" t="s">
        <v>85</v>
      </c>
      <c r="AW540" s="13" t="s">
        <v>38</v>
      </c>
      <c r="AX540" s="13" t="s">
        <v>83</v>
      </c>
      <c r="AY540" s="245" t="s">
        <v>224</v>
      </c>
    </row>
    <row r="541" s="2" customFormat="1" ht="16.5" customHeight="1">
      <c r="A541" s="40"/>
      <c r="B541" s="41"/>
      <c r="C541" s="268" t="s">
        <v>842</v>
      </c>
      <c r="D541" s="268" t="s">
        <v>305</v>
      </c>
      <c r="E541" s="269" t="s">
        <v>602</v>
      </c>
      <c r="F541" s="270" t="s">
        <v>603</v>
      </c>
      <c r="G541" s="271" t="s">
        <v>604</v>
      </c>
      <c r="H541" s="272">
        <v>1.331</v>
      </c>
      <c r="I541" s="273"/>
      <c r="J541" s="274">
        <f>ROUND(I541*H541,2)</f>
        <v>0</v>
      </c>
      <c r="K541" s="270" t="s">
        <v>229</v>
      </c>
      <c r="L541" s="275"/>
      <c r="M541" s="276" t="s">
        <v>40</v>
      </c>
      <c r="N541" s="277" t="s">
        <v>48</v>
      </c>
      <c r="O541" s="86"/>
      <c r="P541" s="224">
        <f>O541*H541</f>
        <v>0</v>
      </c>
      <c r="Q541" s="224">
        <v>1</v>
      </c>
      <c r="R541" s="224">
        <f>Q541*H541</f>
        <v>1.331</v>
      </c>
      <c r="S541" s="224">
        <v>0</v>
      </c>
      <c r="T541" s="225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6" t="s">
        <v>279</v>
      </c>
      <c r="AT541" s="226" t="s">
        <v>305</v>
      </c>
      <c r="AU541" s="226" t="s">
        <v>85</v>
      </c>
      <c r="AY541" s="19" t="s">
        <v>224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19" t="s">
        <v>83</v>
      </c>
      <c r="BK541" s="227">
        <f>ROUND(I541*H541,2)</f>
        <v>0</v>
      </c>
      <c r="BL541" s="19" t="s">
        <v>230</v>
      </c>
      <c r="BM541" s="226" t="s">
        <v>843</v>
      </c>
    </row>
    <row r="542" s="2" customFormat="1">
      <c r="A542" s="40"/>
      <c r="B542" s="41"/>
      <c r="C542" s="42"/>
      <c r="D542" s="228" t="s">
        <v>232</v>
      </c>
      <c r="E542" s="42"/>
      <c r="F542" s="229" t="s">
        <v>603</v>
      </c>
      <c r="G542" s="42"/>
      <c r="H542" s="42"/>
      <c r="I542" s="230"/>
      <c r="J542" s="42"/>
      <c r="K542" s="42"/>
      <c r="L542" s="46"/>
      <c r="M542" s="231"/>
      <c r="N542" s="232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232</v>
      </c>
      <c r="AU542" s="19" t="s">
        <v>85</v>
      </c>
    </row>
    <row r="543" s="2" customFormat="1">
      <c r="A543" s="40"/>
      <c r="B543" s="41"/>
      <c r="C543" s="42"/>
      <c r="D543" s="233" t="s">
        <v>234</v>
      </c>
      <c r="E543" s="42"/>
      <c r="F543" s="234" t="s">
        <v>606</v>
      </c>
      <c r="G543" s="42"/>
      <c r="H543" s="42"/>
      <c r="I543" s="230"/>
      <c r="J543" s="42"/>
      <c r="K543" s="42"/>
      <c r="L543" s="46"/>
      <c r="M543" s="231"/>
      <c r="N543" s="232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234</v>
      </c>
      <c r="AU543" s="19" t="s">
        <v>85</v>
      </c>
    </row>
    <row r="544" s="13" customFormat="1">
      <c r="A544" s="13"/>
      <c r="B544" s="235"/>
      <c r="C544" s="236"/>
      <c r="D544" s="228" t="s">
        <v>236</v>
      </c>
      <c r="E544" s="237" t="s">
        <v>40</v>
      </c>
      <c r="F544" s="238" t="s">
        <v>844</v>
      </c>
      <c r="G544" s="236"/>
      <c r="H544" s="239">
        <v>1.331</v>
      </c>
      <c r="I544" s="240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5" t="s">
        <v>236</v>
      </c>
      <c r="AU544" s="245" t="s">
        <v>85</v>
      </c>
      <c r="AV544" s="13" t="s">
        <v>85</v>
      </c>
      <c r="AW544" s="13" t="s">
        <v>38</v>
      </c>
      <c r="AX544" s="13" t="s">
        <v>83</v>
      </c>
      <c r="AY544" s="245" t="s">
        <v>224</v>
      </c>
    </row>
    <row r="545" s="2" customFormat="1" ht="16.5" customHeight="1">
      <c r="A545" s="40"/>
      <c r="B545" s="41"/>
      <c r="C545" s="268" t="s">
        <v>178</v>
      </c>
      <c r="D545" s="268" t="s">
        <v>305</v>
      </c>
      <c r="E545" s="269" t="s">
        <v>610</v>
      </c>
      <c r="F545" s="270" t="s">
        <v>611</v>
      </c>
      <c r="G545" s="271" t="s">
        <v>604</v>
      </c>
      <c r="H545" s="272">
        <v>0.42999999999999999</v>
      </c>
      <c r="I545" s="273"/>
      <c r="J545" s="274">
        <f>ROUND(I545*H545,2)</f>
        <v>0</v>
      </c>
      <c r="K545" s="270" t="s">
        <v>229</v>
      </c>
      <c r="L545" s="275"/>
      <c r="M545" s="276" t="s">
        <v>40</v>
      </c>
      <c r="N545" s="277" t="s">
        <v>48</v>
      </c>
      <c r="O545" s="86"/>
      <c r="P545" s="224">
        <f>O545*H545</f>
        <v>0</v>
      </c>
      <c r="Q545" s="224">
        <v>1</v>
      </c>
      <c r="R545" s="224">
        <f>Q545*H545</f>
        <v>0.42999999999999999</v>
      </c>
      <c r="S545" s="224">
        <v>0</v>
      </c>
      <c r="T545" s="225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6" t="s">
        <v>279</v>
      </c>
      <c r="AT545" s="226" t="s">
        <v>305</v>
      </c>
      <c r="AU545" s="226" t="s">
        <v>85</v>
      </c>
      <c r="AY545" s="19" t="s">
        <v>224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19" t="s">
        <v>83</v>
      </c>
      <c r="BK545" s="227">
        <f>ROUND(I545*H545,2)</f>
        <v>0</v>
      </c>
      <c r="BL545" s="19" t="s">
        <v>230</v>
      </c>
      <c r="BM545" s="226" t="s">
        <v>845</v>
      </c>
    </row>
    <row r="546" s="2" customFormat="1">
      <c r="A546" s="40"/>
      <c r="B546" s="41"/>
      <c r="C546" s="42"/>
      <c r="D546" s="228" t="s">
        <v>232</v>
      </c>
      <c r="E546" s="42"/>
      <c r="F546" s="229" t="s">
        <v>611</v>
      </c>
      <c r="G546" s="42"/>
      <c r="H546" s="42"/>
      <c r="I546" s="230"/>
      <c r="J546" s="42"/>
      <c r="K546" s="42"/>
      <c r="L546" s="46"/>
      <c r="M546" s="231"/>
      <c r="N546" s="232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232</v>
      </c>
      <c r="AU546" s="19" t="s">
        <v>85</v>
      </c>
    </row>
    <row r="547" s="2" customFormat="1">
      <c r="A547" s="40"/>
      <c r="B547" s="41"/>
      <c r="C547" s="42"/>
      <c r="D547" s="233" t="s">
        <v>234</v>
      </c>
      <c r="E547" s="42"/>
      <c r="F547" s="234" t="s">
        <v>613</v>
      </c>
      <c r="G547" s="42"/>
      <c r="H547" s="42"/>
      <c r="I547" s="230"/>
      <c r="J547" s="42"/>
      <c r="K547" s="42"/>
      <c r="L547" s="46"/>
      <c r="M547" s="231"/>
      <c r="N547" s="232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234</v>
      </c>
      <c r="AU547" s="19" t="s">
        <v>85</v>
      </c>
    </row>
    <row r="548" s="13" customFormat="1">
      <c r="A548" s="13"/>
      <c r="B548" s="235"/>
      <c r="C548" s="236"/>
      <c r="D548" s="228" t="s">
        <v>236</v>
      </c>
      <c r="E548" s="237" t="s">
        <v>40</v>
      </c>
      <c r="F548" s="238" t="s">
        <v>846</v>
      </c>
      <c r="G548" s="236"/>
      <c r="H548" s="239">
        <v>0.42999999999999999</v>
      </c>
      <c r="I548" s="240"/>
      <c r="J548" s="236"/>
      <c r="K548" s="236"/>
      <c r="L548" s="241"/>
      <c r="M548" s="242"/>
      <c r="N548" s="243"/>
      <c r="O548" s="243"/>
      <c r="P548" s="243"/>
      <c r="Q548" s="243"/>
      <c r="R548" s="243"/>
      <c r="S548" s="243"/>
      <c r="T548" s="24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5" t="s">
        <v>236</v>
      </c>
      <c r="AU548" s="245" t="s">
        <v>85</v>
      </c>
      <c r="AV548" s="13" t="s">
        <v>85</v>
      </c>
      <c r="AW548" s="13" t="s">
        <v>38</v>
      </c>
      <c r="AX548" s="13" t="s">
        <v>83</v>
      </c>
      <c r="AY548" s="245" t="s">
        <v>224</v>
      </c>
    </row>
    <row r="549" s="2" customFormat="1" ht="16.5" customHeight="1">
      <c r="A549" s="40"/>
      <c r="B549" s="41"/>
      <c r="C549" s="268" t="s">
        <v>847</v>
      </c>
      <c r="D549" s="268" t="s">
        <v>305</v>
      </c>
      <c r="E549" s="269" t="s">
        <v>617</v>
      </c>
      <c r="F549" s="270" t="s">
        <v>618</v>
      </c>
      <c r="G549" s="271" t="s">
        <v>604</v>
      </c>
      <c r="H549" s="272">
        <v>8.4079999999999995</v>
      </c>
      <c r="I549" s="273"/>
      <c r="J549" s="274">
        <f>ROUND(I549*H549,2)</f>
        <v>0</v>
      </c>
      <c r="K549" s="270" t="s">
        <v>229</v>
      </c>
      <c r="L549" s="275"/>
      <c r="M549" s="276" t="s">
        <v>40</v>
      </c>
      <c r="N549" s="277" t="s">
        <v>48</v>
      </c>
      <c r="O549" s="86"/>
      <c r="P549" s="224">
        <f>O549*H549</f>
        <v>0</v>
      </c>
      <c r="Q549" s="224">
        <v>1</v>
      </c>
      <c r="R549" s="224">
        <f>Q549*H549</f>
        <v>8.4079999999999995</v>
      </c>
      <c r="S549" s="224">
        <v>0</v>
      </c>
      <c r="T549" s="225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6" t="s">
        <v>279</v>
      </c>
      <c r="AT549" s="226" t="s">
        <v>305</v>
      </c>
      <c r="AU549" s="226" t="s">
        <v>85</v>
      </c>
      <c r="AY549" s="19" t="s">
        <v>224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9" t="s">
        <v>83</v>
      </c>
      <c r="BK549" s="227">
        <f>ROUND(I549*H549,2)</f>
        <v>0</v>
      </c>
      <c r="BL549" s="19" t="s">
        <v>230</v>
      </c>
      <c r="BM549" s="226" t="s">
        <v>848</v>
      </c>
    </row>
    <row r="550" s="2" customFormat="1">
      <c r="A550" s="40"/>
      <c r="B550" s="41"/>
      <c r="C550" s="42"/>
      <c r="D550" s="228" t="s">
        <v>232</v>
      </c>
      <c r="E550" s="42"/>
      <c r="F550" s="229" t="s">
        <v>618</v>
      </c>
      <c r="G550" s="42"/>
      <c r="H550" s="42"/>
      <c r="I550" s="230"/>
      <c r="J550" s="42"/>
      <c r="K550" s="42"/>
      <c r="L550" s="46"/>
      <c r="M550" s="231"/>
      <c r="N550" s="232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232</v>
      </c>
      <c r="AU550" s="19" t="s">
        <v>85</v>
      </c>
    </row>
    <row r="551" s="2" customFormat="1">
      <c r="A551" s="40"/>
      <c r="B551" s="41"/>
      <c r="C551" s="42"/>
      <c r="D551" s="233" t="s">
        <v>234</v>
      </c>
      <c r="E551" s="42"/>
      <c r="F551" s="234" t="s">
        <v>620</v>
      </c>
      <c r="G551" s="42"/>
      <c r="H551" s="42"/>
      <c r="I551" s="230"/>
      <c r="J551" s="42"/>
      <c r="K551" s="42"/>
      <c r="L551" s="46"/>
      <c r="M551" s="231"/>
      <c r="N551" s="232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234</v>
      </c>
      <c r="AU551" s="19" t="s">
        <v>85</v>
      </c>
    </row>
    <row r="552" s="13" customFormat="1">
      <c r="A552" s="13"/>
      <c r="B552" s="235"/>
      <c r="C552" s="236"/>
      <c r="D552" s="228" t="s">
        <v>236</v>
      </c>
      <c r="E552" s="237" t="s">
        <v>40</v>
      </c>
      <c r="F552" s="238" t="s">
        <v>849</v>
      </c>
      <c r="G552" s="236"/>
      <c r="H552" s="239">
        <v>8.4079999999999995</v>
      </c>
      <c r="I552" s="240"/>
      <c r="J552" s="236"/>
      <c r="K552" s="236"/>
      <c r="L552" s="241"/>
      <c r="M552" s="242"/>
      <c r="N552" s="243"/>
      <c r="O552" s="243"/>
      <c r="P552" s="243"/>
      <c r="Q552" s="243"/>
      <c r="R552" s="243"/>
      <c r="S552" s="243"/>
      <c r="T552" s="24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5" t="s">
        <v>236</v>
      </c>
      <c r="AU552" s="245" t="s">
        <v>85</v>
      </c>
      <c r="AV552" s="13" t="s">
        <v>85</v>
      </c>
      <c r="AW552" s="13" t="s">
        <v>38</v>
      </c>
      <c r="AX552" s="13" t="s">
        <v>83</v>
      </c>
      <c r="AY552" s="245" t="s">
        <v>224</v>
      </c>
    </row>
    <row r="553" s="2" customFormat="1" ht="16.5" customHeight="1">
      <c r="A553" s="40"/>
      <c r="B553" s="41"/>
      <c r="C553" s="268" t="s">
        <v>850</v>
      </c>
      <c r="D553" s="268" t="s">
        <v>305</v>
      </c>
      <c r="E553" s="269" t="s">
        <v>623</v>
      </c>
      <c r="F553" s="270" t="s">
        <v>624</v>
      </c>
      <c r="G553" s="271" t="s">
        <v>604</v>
      </c>
      <c r="H553" s="272">
        <v>1.4490000000000001</v>
      </c>
      <c r="I553" s="273"/>
      <c r="J553" s="274">
        <f>ROUND(I553*H553,2)</f>
        <v>0</v>
      </c>
      <c r="K553" s="270" t="s">
        <v>229</v>
      </c>
      <c r="L553" s="275"/>
      <c r="M553" s="276" t="s">
        <v>40</v>
      </c>
      <c r="N553" s="277" t="s">
        <v>48</v>
      </c>
      <c r="O553" s="86"/>
      <c r="P553" s="224">
        <f>O553*H553</f>
        <v>0</v>
      </c>
      <c r="Q553" s="224">
        <v>1</v>
      </c>
      <c r="R553" s="224">
        <f>Q553*H553</f>
        <v>1.4490000000000001</v>
      </c>
      <c r="S553" s="224">
        <v>0</v>
      </c>
      <c r="T553" s="225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6" t="s">
        <v>279</v>
      </c>
      <c r="AT553" s="226" t="s">
        <v>305</v>
      </c>
      <c r="AU553" s="226" t="s">
        <v>85</v>
      </c>
      <c r="AY553" s="19" t="s">
        <v>224</v>
      </c>
      <c r="BE553" s="227">
        <f>IF(N553="základní",J553,0)</f>
        <v>0</v>
      </c>
      <c r="BF553" s="227">
        <f>IF(N553="snížená",J553,0)</f>
        <v>0</v>
      </c>
      <c r="BG553" s="227">
        <f>IF(N553="zákl. přenesená",J553,0)</f>
        <v>0</v>
      </c>
      <c r="BH553" s="227">
        <f>IF(N553="sníž. přenesená",J553,0)</f>
        <v>0</v>
      </c>
      <c r="BI553" s="227">
        <f>IF(N553="nulová",J553,0)</f>
        <v>0</v>
      </c>
      <c r="BJ553" s="19" t="s">
        <v>83</v>
      </c>
      <c r="BK553" s="227">
        <f>ROUND(I553*H553,2)</f>
        <v>0</v>
      </c>
      <c r="BL553" s="19" t="s">
        <v>230</v>
      </c>
      <c r="BM553" s="226" t="s">
        <v>851</v>
      </c>
    </row>
    <row r="554" s="2" customFormat="1">
      <c r="A554" s="40"/>
      <c r="B554" s="41"/>
      <c r="C554" s="42"/>
      <c r="D554" s="228" t="s">
        <v>232</v>
      </c>
      <c r="E554" s="42"/>
      <c r="F554" s="229" t="s">
        <v>624</v>
      </c>
      <c r="G554" s="42"/>
      <c r="H554" s="42"/>
      <c r="I554" s="230"/>
      <c r="J554" s="42"/>
      <c r="K554" s="42"/>
      <c r="L554" s="46"/>
      <c r="M554" s="231"/>
      <c r="N554" s="232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232</v>
      </c>
      <c r="AU554" s="19" t="s">
        <v>85</v>
      </c>
    </row>
    <row r="555" s="2" customFormat="1">
      <c r="A555" s="40"/>
      <c r="B555" s="41"/>
      <c r="C555" s="42"/>
      <c r="D555" s="233" t="s">
        <v>234</v>
      </c>
      <c r="E555" s="42"/>
      <c r="F555" s="234" t="s">
        <v>626</v>
      </c>
      <c r="G555" s="42"/>
      <c r="H555" s="42"/>
      <c r="I555" s="230"/>
      <c r="J555" s="42"/>
      <c r="K555" s="42"/>
      <c r="L555" s="46"/>
      <c r="M555" s="231"/>
      <c r="N555" s="232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234</v>
      </c>
      <c r="AU555" s="19" t="s">
        <v>85</v>
      </c>
    </row>
    <row r="556" s="13" customFormat="1">
      <c r="A556" s="13"/>
      <c r="B556" s="235"/>
      <c r="C556" s="236"/>
      <c r="D556" s="228" t="s">
        <v>236</v>
      </c>
      <c r="E556" s="237" t="s">
        <v>40</v>
      </c>
      <c r="F556" s="238" t="s">
        <v>852</v>
      </c>
      <c r="G556" s="236"/>
      <c r="H556" s="239">
        <v>1.4490000000000001</v>
      </c>
      <c r="I556" s="240"/>
      <c r="J556" s="236"/>
      <c r="K556" s="236"/>
      <c r="L556" s="241"/>
      <c r="M556" s="242"/>
      <c r="N556" s="243"/>
      <c r="O556" s="243"/>
      <c r="P556" s="243"/>
      <c r="Q556" s="243"/>
      <c r="R556" s="243"/>
      <c r="S556" s="243"/>
      <c r="T556" s="24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5" t="s">
        <v>236</v>
      </c>
      <c r="AU556" s="245" t="s">
        <v>85</v>
      </c>
      <c r="AV556" s="13" t="s">
        <v>85</v>
      </c>
      <c r="AW556" s="13" t="s">
        <v>38</v>
      </c>
      <c r="AX556" s="13" t="s">
        <v>83</v>
      </c>
      <c r="AY556" s="245" t="s">
        <v>224</v>
      </c>
    </row>
    <row r="557" s="2" customFormat="1" ht="16.5" customHeight="1">
      <c r="A557" s="40"/>
      <c r="B557" s="41"/>
      <c r="C557" s="215" t="s">
        <v>853</v>
      </c>
      <c r="D557" s="215" t="s">
        <v>226</v>
      </c>
      <c r="E557" s="216" t="s">
        <v>854</v>
      </c>
      <c r="F557" s="217" t="s">
        <v>855</v>
      </c>
      <c r="G557" s="218" t="s">
        <v>604</v>
      </c>
      <c r="H557" s="219">
        <v>0.73599999999999999</v>
      </c>
      <c r="I557" s="220"/>
      <c r="J557" s="221">
        <f>ROUND(I557*H557,2)</f>
        <v>0</v>
      </c>
      <c r="K557" s="217" t="s">
        <v>229</v>
      </c>
      <c r="L557" s="46"/>
      <c r="M557" s="222" t="s">
        <v>40</v>
      </c>
      <c r="N557" s="223" t="s">
        <v>48</v>
      </c>
      <c r="O557" s="86"/>
      <c r="P557" s="224">
        <f>O557*H557</f>
        <v>0</v>
      </c>
      <c r="Q557" s="224">
        <v>0</v>
      </c>
      <c r="R557" s="224">
        <f>Q557*H557</f>
        <v>0</v>
      </c>
      <c r="S557" s="224">
        <v>0</v>
      </c>
      <c r="T557" s="225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6" t="s">
        <v>230</v>
      </c>
      <c r="AT557" s="226" t="s">
        <v>226</v>
      </c>
      <c r="AU557" s="226" t="s">
        <v>85</v>
      </c>
      <c r="AY557" s="19" t="s">
        <v>224</v>
      </c>
      <c r="BE557" s="227">
        <f>IF(N557="základní",J557,0)</f>
        <v>0</v>
      </c>
      <c r="BF557" s="227">
        <f>IF(N557="snížená",J557,0)</f>
        <v>0</v>
      </c>
      <c r="BG557" s="227">
        <f>IF(N557="zákl. přenesená",J557,0)</f>
        <v>0</v>
      </c>
      <c r="BH557" s="227">
        <f>IF(N557="sníž. přenesená",J557,0)</f>
        <v>0</v>
      </c>
      <c r="BI557" s="227">
        <f>IF(N557="nulová",J557,0)</f>
        <v>0</v>
      </c>
      <c r="BJ557" s="19" t="s">
        <v>83</v>
      </c>
      <c r="BK557" s="227">
        <f>ROUND(I557*H557,2)</f>
        <v>0</v>
      </c>
      <c r="BL557" s="19" t="s">
        <v>230</v>
      </c>
      <c r="BM557" s="226" t="s">
        <v>856</v>
      </c>
    </row>
    <row r="558" s="2" customFormat="1">
      <c r="A558" s="40"/>
      <c r="B558" s="41"/>
      <c r="C558" s="42"/>
      <c r="D558" s="228" t="s">
        <v>232</v>
      </c>
      <c r="E558" s="42"/>
      <c r="F558" s="229" t="s">
        <v>857</v>
      </c>
      <c r="G558" s="42"/>
      <c r="H558" s="42"/>
      <c r="I558" s="230"/>
      <c r="J558" s="42"/>
      <c r="K558" s="42"/>
      <c r="L558" s="46"/>
      <c r="M558" s="231"/>
      <c r="N558" s="232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232</v>
      </c>
      <c r="AU558" s="19" t="s">
        <v>85</v>
      </c>
    </row>
    <row r="559" s="2" customFormat="1">
      <c r="A559" s="40"/>
      <c r="B559" s="41"/>
      <c r="C559" s="42"/>
      <c r="D559" s="233" t="s">
        <v>234</v>
      </c>
      <c r="E559" s="42"/>
      <c r="F559" s="234" t="s">
        <v>858</v>
      </c>
      <c r="G559" s="42"/>
      <c r="H559" s="42"/>
      <c r="I559" s="230"/>
      <c r="J559" s="42"/>
      <c r="K559" s="42"/>
      <c r="L559" s="46"/>
      <c r="M559" s="231"/>
      <c r="N559" s="232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234</v>
      </c>
      <c r="AU559" s="19" t="s">
        <v>85</v>
      </c>
    </row>
    <row r="560" s="13" customFormat="1">
      <c r="A560" s="13"/>
      <c r="B560" s="235"/>
      <c r="C560" s="236"/>
      <c r="D560" s="228" t="s">
        <v>236</v>
      </c>
      <c r="E560" s="237" t="s">
        <v>40</v>
      </c>
      <c r="F560" s="238" t="s">
        <v>859</v>
      </c>
      <c r="G560" s="236"/>
      <c r="H560" s="239">
        <v>0.73599999999999999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5" t="s">
        <v>236</v>
      </c>
      <c r="AU560" s="245" t="s">
        <v>85</v>
      </c>
      <c r="AV560" s="13" t="s">
        <v>85</v>
      </c>
      <c r="AW560" s="13" t="s">
        <v>38</v>
      </c>
      <c r="AX560" s="13" t="s">
        <v>83</v>
      </c>
      <c r="AY560" s="245" t="s">
        <v>224</v>
      </c>
    </row>
    <row r="561" s="2" customFormat="1" ht="16.5" customHeight="1">
      <c r="A561" s="40"/>
      <c r="B561" s="41"/>
      <c r="C561" s="215" t="s">
        <v>860</v>
      </c>
      <c r="D561" s="215" t="s">
        <v>226</v>
      </c>
      <c r="E561" s="216" t="s">
        <v>836</v>
      </c>
      <c r="F561" s="217" t="s">
        <v>837</v>
      </c>
      <c r="G561" s="218" t="s">
        <v>604</v>
      </c>
      <c r="H561" s="219">
        <v>0.58899999999999997</v>
      </c>
      <c r="I561" s="220"/>
      <c r="J561" s="221">
        <f>ROUND(I561*H561,2)</f>
        <v>0</v>
      </c>
      <c r="K561" s="217" t="s">
        <v>229</v>
      </c>
      <c r="L561" s="46"/>
      <c r="M561" s="222" t="s">
        <v>40</v>
      </c>
      <c r="N561" s="223" t="s">
        <v>48</v>
      </c>
      <c r="O561" s="86"/>
      <c r="P561" s="224">
        <f>O561*H561</f>
        <v>0</v>
      </c>
      <c r="Q561" s="224">
        <v>0.099510000000000001</v>
      </c>
      <c r="R561" s="224">
        <f>Q561*H561</f>
        <v>0.058611389999999999</v>
      </c>
      <c r="S561" s="224">
        <v>0</v>
      </c>
      <c r="T561" s="225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26" t="s">
        <v>230</v>
      </c>
      <c r="AT561" s="226" t="s">
        <v>226</v>
      </c>
      <c r="AU561" s="226" t="s">
        <v>85</v>
      </c>
      <c r="AY561" s="19" t="s">
        <v>224</v>
      </c>
      <c r="BE561" s="227">
        <f>IF(N561="základní",J561,0)</f>
        <v>0</v>
      </c>
      <c r="BF561" s="227">
        <f>IF(N561="snížená",J561,0)</f>
        <v>0</v>
      </c>
      <c r="BG561" s="227">
        <f>IF(N561="zákl. přenesená",J561,0)</f>
        <v>0</v>
      </c>
      <c r="BH561" s="227">
        <f>IF(N561="sníž. přenesená",J561,0)</f>
        <v>0</v>
      </c>
      <c r="BI561" s="227">
        <f>IF(N561="nulová",J561,0)</f>
        <v>0</v>
      </c>
      <c r="BJ561" s="19" t="s">
        <v>83</v>
      </c>
      <c r="BK561" s="227">
        <f>ROUND(I561*H561,2)</f>
        <v>0</v>
      </c>
      <c r="BL561" s="19" t="s">
        <v>230</v>
      </c>
      <c r="BM561" s="226" t="s">
        <v>861</v>
      </c>
    </row>
    <row r="562" s="2" customFormat="1">
      <c r="A562" s="40"/>
      <c r="B562" s="41"/>
      <c r="C562" s="42"/>
      <c r="D562" s="228" t="s">
        <v>232</v>
      </c>
      <c r="E562" s="42"/>
      <c r="F562" s="229" t="s">
        <v>839</v>
      </c>
      <c r="G562" s="42"/>
      <c r="H562" s="42"/>
      <c r="I562" s="230"/>
      <c r="J562" s="42"/>
      <c r="K562" s="42"/>
      <c r="L562" s="46"/>
      <c r="M562" s="231"/>
      <c r="N562" s="232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232</v>
      </c>
      <c r="AU562" s="19" t="s">
        <v>85</v>
      </c>
    </row>
    <row r="563" s="2" customFormat="1">
      <c r="A563" s="40"/>
      <c r="B563" s="41"/>
      <c r="C563" s="42"/>
      <c r="D563" s="233" t="s">
        <v>234</v>
      </c>
      <c r="E563" s="42"/>
      <c r="F563" s="234" t="s">
        <v>840</v>
      </c>
      <c r="G563" s="42"/>
      <c r="H563" s="42"/>
      <c r="I563" s="230"/>
      <c r="J563" s="42"/>
      <c r="K563" s="42"/>
      <c r="L563" s="46"/>
      <c r="M563" s="231"/>
      <c r="N563" s="232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234</v>
      </c>
      <c r="AU563" s="19" t="s">
        <v>85</v>
      </c>
    </row>
    <row r="564" s="2" customFormat="1" ht="16.5" customHeight="1">
      <c r="A564" s="40"/>
      <c r="B564" s="41"/>
      <c r="C564" s="268" t="s">
        <v>862</v>
      </c>
      <c r="D564" s="268" t="s">
        <v>305</v>
      </c>
      <c r="E564" s="269" t="s">
        <v>863</v>
      </c>
      <c r="F564" s="270" t="s">
        <v>864</v>
      </c>
      <c r="G564" s="271" t="s">
        <v>604</v>
      </c>
      <c r="H564" s="272">
        <v>0.58899999999999997</v>
      </c>
      <c r="I564" s="273"/>
      <c r="J564" s="274">
        <f>ROUND(I564*H564,2)</f>
        <v>0</v>
      </c>
      <c r="K564" s="270" t="s">
        <v>229</v>
      </c>
      <c r="L564" s="275"/>
      <c r="M564" s="276" t="s">
        <v>40</v>
      </c>
      <c r="N564" s="277" t="s">
        <v>48</v>
      </c>
      <c r="O564" s="86"/>
      <c r="P564" s="224">
        <f>O564*H564</f>
        <v>0</v>
      </c>
      <c r="Q564" s="224">
        <v>1</v>
      </c>
      <c r="R564" s="224">
        <f>Q564*H564</f>
        <v>0.58899999999999997</v>
      </c>
      <c r="S564" s="224">
        <v>0</v>
      </c>
      <c r="T564" s="225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26" t="s">
        <v>279</v>
      </c>
      <c r="AT564" s="226" t="s">
        <v>305</v>
      </c>
      <c r="AU564" s="226" t="s">
        <v>85</v>
      </c>
      <c r="AY564" s="19" t="s">
        <v>224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19" t="s">
        <v>83</v>
      </c>
      <c r="BK564" s="227">
        <f>ROUND(I564*H564,2)</f>
        <v>0</v>
      </c>
      <c r="BL564" s="19" t="s">
        <v>230</v>
      </c>
      <c r="BM564" s="226" t="s">
        <v>865</v>
      </c>
    </row>
    <row r="565" s="2" customFormat="1">
      <c r="A565" s="40"/>
      <c r="B565" s="41"/>
      <c r="C565" s="42"/>
      <c r="D565" s="228" t="s">
        <v>232</v>
      </c>
      <c r="E565" s="42"/>
      <c r="F565" s="229" t="s">
        <v>864</v>
      </c>
      <c r="G565" s="42"/>
      <c r="H565" s="42"/>
      <c r="I565" s="230"/>
      <c r="J565" s="42"/>
      <c r="K565" s="42"/>
      <c r="L565" s="46"/>
      <c r="M565" s="231"/>
      <c r="N565" s="232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232</v>
      </c>
      <c r="AU565" s="19" t="s">
        <v>85</v>
      </c>
    </row>
    <row r="566" s="2" customFormat="1">
      <c r="A566" s="40"/>
      <c r="B566" s="41"/>
      <c r="C566" s="42"/>
      <c r="D566" s="233" t="s">
        <v>234</v>
      </c>
      <c r="E566" s="42"/>
      <c r="F566" s="234" t="s">
        <v>866</v>
      </c>
      <c r="G566" s="42"/>
      <c r="H566" s="42"/>
      <c r="I566" s="230"/>
      <c r="J566" s="42"/>
      <c r="K566" s="42"/>
      <c r="L566" s="46"/>
      <c r="M566" s="231"/>
      <c r="N566" s="232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234</v>
      </c>
      <c r="AU566" s="19" t="s">
        <v>85</v>
      </c>
    </row>
    <row r="567" s="13" customFormat="1">
      <c r="A567" s="13"/>
      <c r="B567" s="235"/>
      <c r="C567" s="236"/>
      <c r="D567" s="228" t="s">
        <v>236</v>
      </c>
      <c r="E567" s="237" t="s">
        <v>40</v>
      </c>
      <c r="F567" s="238" t="s">
        <v>867</v>
      </c>
      <c r="G567" s="236"/>
      <c r="H567" s="239">
        <v>0.58899999999999997</v>
      </c>
      <c r="I567" s="240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5" t="s">
        <v>236</v>
      </c>
      <c r="AU567" s="245" t="s">
        <v>85</v>
      </c>
      <c r="AV567" s="13" t="s">
        <v>85</v>
      </c>
      <c r="AW567" s="13" t="s">
        <v>38</v>
      </c>
      <c r="AX567" s="13" t="s">
        <v>83</v>
      </c>
      <c r="AY567" s="245" t="s">
        <v>224</v>
      </c>
    </row>
    <row r="568" s="12" customFormat="1" ht="22.8" customHeight="1">
      <c r="A568" s="12"/>
      <c r="B568" s="199"/>
      <c r="C568" s="200"/>
      <c r="D568" s="201" t="s">
        <v>76</v>
      </c>
      <c r="E568" s="213" t="s">
        <v>244</v>
      </c>
      <c r="F568" s="213" t="s">
        <v>868</v>
      </c>
      <c r="G568" s="200"/>
      <c r="H568" s="200"/>
      <c r="I568" s="203"/>
      <c r="J568" s="214">
        <f>BK568</f>
        <v>0</v>
      </c>
      <c r="K568" s="200"/>
      <c r="L568" s="205"/>
      <c r="M568" s="206"/>
      <c r="N568" s="207"/>
      <c r="O568" s="207"/>
      <c r="P568" s="208">
        <f>SUM(P569:P593)</f>
        <v>0</v>
      </c>
      <c r="Q568" s="207"/>
      <c r="R568" s="208">
        <f>SUM(R569:R593)</f>
        <v>4.3872819999999999</v>
      </c>
      <c r="S568" s="207"/>
      <c r="T568" s="209">
        <f>SUM(T569:T593)</f>
        <v>56.661000000000001</v>
      </c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R568" s="210" t="s">
        <v>83</v>
      </c>
      <c r="AT568" s="211" t="s">
        <v>76</v>
      </c>
      <c r="AU568" s="211" t="s">
        <v>83</v>
      </c>
      <c r="AY568" s="210" t="s">
        <v>224</v>
      </c>
      <c r="BK568" s="212">
        <f>SUM(BK569:BK593)</f>
        <v>0</v>
      </c>
    </row>
    <row r="569" s="2" customFormat="1" ht="16.5" customHeight="1">
      <c r="A569" s="40"/>
      <c r="B569" s="41"/>
      <c r="C569" s="215" t="s">
        <v>869</v>
      </c>
      <c r="D569" s="215" t="s">
        <v>226</v>
      </c>
      <c r="E569" s="216" t="s">
        <v>870</v>
      </c>
      <c r="F569" s="217" t="s">
        <v>871</v>
      </c>
      <c r="G569" s="218" t="s">
        <v>163</v>
      </c>
      <c r="H569" s="219">
        <v>25.754999999999999</v>
      </c>
      <c r="I569" s="220"/>
      <c r="J569" s="221">
        <f>ROUND(I569*H569,2)</f>
        <v>0</v>
      </c>
      <c r="K569" s="217" t="s">
        <v>229</v>
      </c>
      <c r="L569" s="46"/>
      <c r="M569" s="222" t="s">
        <v>40</v>
      </c>
      <c r="N569" s="223" t="s">
        <v>48</v>
      </c>
      <c r="O569" s="86"/>
      <c r="P569" s="224">
        <f>O569*H569</f>
        <v>0</v>
      </c>
      <c r="Q569" s="224">
        <v>0</v>
      </c>
      <c r="R569" s="224">
        <f>Q569*H569</f>
        <v>0</v>
      </c>
      <c r="S569" s="224">
        <v>2.2000000000000002</v>
      </c>
      <c r="T569" s="225">
        <f>S569*H569</f>
        <v>56.661000000000001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6" t="s">
        <v>230</v>
      </c>
      <c r="AT569" s="226" t="s">
        <v>226</v>
      </c>
      <c r="AU569" s="226" t="s">
        <v>85</v>
      </c>
      <c r="AY569" s="19" t="s">
        <v>224</v>
      </c>
      <c r="BE569" s="227">
        <f>IF(N569="základní",J569,0)</f>
        <v>0</v>
      </c>
      <c r="BF569" s="227">
        <f>IF(N569="snížená",J569,0)</f>
        <v>0</v>
      </c>
      <c r="BG569" s="227">
        <f>IF(N569="zákl. přenesená",J569,0)</f>
        <v>0</v>
      </c>
      <c r="BH569" s="227">
        <f>IF(N569="sníž. přenesená",J569,0)</f>
        <v>0</v>
      </c>
      <c r="BI569" s="227">
        <f>IF(N569="nulová",J569,0)</f>
        <v>0</v>
      </c>
      <c r="BJ569" s="19" t="s">
        <v>83</v>
      </c>
      <c r="BK569" s="227">
        <f>ROUND(I569*H569,2)</f>
        <v>0</v>
      </c>
      <c r="BL569" s="19" t="s">
        <v>230</v>
      </c>
      <c r="BM569" s="226" t="s">
        <v>872</v>
      </c>
    </row>
    <row r="570" s="2" customFormat="1">
      <c r="A570" s="40"/>
      <c r="B570" s="41"/>
      <c r="C570" s="42"/>
      <c r="D570" s="228" t="s">
        <v>232</v>
      </c>
      <c r="E570" s="42"/>
      <c r="F570" s="229" t="s">
        <v>873</v>
      </c>
      <c r="G570" s="42"/>
      <c r="H570" s="42"/>
      <c r="I570" s="230"/>
      <c r="J570" s="42"/>
      <c r="K570" s="42"/>
      <c r="L570" s="46"/>
      <c r="M570" s="231"/>
      <c r="N570" s="232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232</v>
      </c>
      <c r="AU570" s="19" t="s">
        <v>85</v>
      </c>
    </row>
    <row r="571" s="2" customFormat="1">
      <c r="A571" s="40"/>
      <c r="B571" s="41"/>
      <c r="C571" s="42"/>
      <c r="D571" s="233" t="s">
        <v>234</v>
      </c>
      <c r="E571" s="42"/>
      <c r="F571" s="234" t="s">
        <v>874</v>
      </c>
      <c r="G571" s="42"/>
      <c r="H571" s="42"/>
      <c r="I571" s="230"/>
      <c r="J571" s="42"/>
      <c r="K571" s="42"/>
      <c r="L571" s="46"/>
      <c r="M571" s="231"/>
      <c r="N571" s="232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234</v>
      </c>
      <c r="AU571" s="19" t="s">
        <v>85</v>
      </c>
    </row>
    <row r="572" s="13" customFormat="1">
      <c r="A572" s="13"/>
      <c r="B572" s="235"/>
      <c r="C572" s="236"/>
      <c r="D572" s="228" t="s">
        <v>236</v>
      </c>
      <c r="E572" s="237" t="s">
        <v>40</v>
      </c>
      <c r="F572" s="238" t="s">
        <v>875</v>
      </c>
      <c r="G572" s="236"/>
      <c r="H572" s="239">
        <v>25.754999999999999</v>
      </c>
      <c r="I572" s="240"/>
      <c r="J572" s="236"/>
      <c r="K572" s="236"/>
      <c r="L572" s="241"/>
      <c r="M572" s="242"/>
      <c r="N572" s="243"/>
      <c r="O572" s="243"/>
      <c r="P572" s="243"/>
      <c r="Q572" s="243"/>
      <c r="R572" s="243"/>
      <c r="S572" s="243"/>
      <c r="T572" s="24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5" t="s">
        <v>236</v>
      </c>
      <c r="AU572" s="245" t="s">
        <v>85</v>
      </c>
      <c r="AV572" s="13" t="s">
        <v>85</v>
      </c>
      <c r="AW572" s="13" t="s">
        <v>38</v>
      </c>
      <c r="AX572" s="13" t="s">
        <v>83</v>
      </c>
      <c r="AY572" s="245" t="s">
        <v>224</v>
      </c>
    </row>
    <row r="573" s="2" customFormat="1" ht="16.5" customHeight="1">
      <c r="A573" s="40"/>
      <c r="B573" s="41"/>
      <c r="C573" s="215" t="s">
        <v>876</v>
      </c>
      <c r="D573" s="215" t="s">
        <v>226</v>
      </c>
      <c r="E573" s="216" t="s">
        <v>877</v>
      </c>
      <c r="F573" s="217" t="s">
        <v>878</v>
      </c>
      <c r="G573" s="218" t="s">
        <v>163</v>
      </c>
      <c r="H573" s="219">
        <v>9.7200000000000006</v>
      </c>
      <c r="I573" s="220"/>
      <c r="J573" s="221">
        <f>ROUND(I573*H573,2)</f>
        <v>0</v>
      </c>
      <c r="K573" s="217" t="s">
        <v>229</v>
      </c>
      <c r="L573" s="46"/>
      <c r="M573" s="222" t="s">
        <v>40</v>
      </c>
      <c r="N573" s="223" t="s">
        <v>48</v>
      </c>
      <c r="O573" s="86"/>
      <c r="P573" s="224">
        <f>O573*H573</f>
        <v>0</v>
      </c>
      <c r="Q573" s="224">
        <v>0</v>
      </c>
      <c r="R573" s="224">
        <f>Q573*H573</f>
        <v>0</v>
      </c>
      <c r="S573" s="224">
        <v>0</v>
      </c>
      <c r="T573" s="225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26" t="s">
        <v>230</v>
      </c>
      <c r="AT573" s="226" t="s">
        <v>226</v>
      </c>
      <c r="AU573" s="226" t="s">
        <v>85</v>
      </c>
      <c r="AY573" s="19" t="s">
        <v>224</v>
      </c>
      <c r="BE573" s="227">
        <f>IF(N573="základní",J573,0)</f>
        <v>0</v>
      </c>
      <c r="BF573" s="227">
        <f>IF(N573="snížená",J573,0)</f>
        <v>0</v>
      </c>
      <c r="BG573" s="227">
        <f>IF(N573="zákl. přenesená",J573,0)</f>
        <v>0</v>
      </c>
      <c r="BH573" s="227">
        <f>IF(N573="sníž. přenesená",J573,0)</f>
        <v>0</v>
      </c>
      <c r="BI573" s="227">
        <f>IF(N573="nulová",J573,0)</f>
        <v>0</v>
      </c>
      <c r="BJ573" s="19" t="s">
        <v>83</v>
      </c>
      <c r="BK573" s="227">
        <f>ROUND(I573*H573,2)</f>
        <v>0</v>
      </c>
      <c r="BL573" s="19" t="s">
        <v>230</v>
      </c>
      <c r="BM573" s="226" t="s">
        <v>879</v>
      </c>
    </row>
    <row r="574" s="2" customFormat="1">
      <c r="A574" s="40"/>
      <c r="B574" s="41"/>
      <c r="C574" s="42"/>
      <c r="D574" s="228" t="s">
        <v>232</v>
      </c>
      <c r="E574" s="42"/>
      <c r="F574" s="229" t="s">
        <v>880</v>
      </c>
      <c r="G574" s="42"/>
      <c r="H574" s="42"/>
      <c r="I574" s="230"/>
      <c r="J574" s="42"/>
      <c r="K574" s="42"/>
      <c r="L574" s="46"/>
      <c r="M574" s="231"/>
      <c r="N574" s="232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232</v>
      </c>
      <c r="AU574" s="19" t="s">
        <v>85</v>
      </c>
    </row>
    <row r="575" s="2" customFormat="1">
      <c r="A575" s="40"/>
      <c r="B575" s="41"/>
      <c r="C575" s="42"/>
      <c r="D575" s="233" t="s">
        <v>234</v>
      </c>
      <c r="E575" s="42"/>
      <c r="F575" s="234" t="s">
        <v>881</v>
      </c>
      <c r="G575" s="42"/>
      <c r="H575" s="42"/>
      <c r="I575" s="230"/>
      <c r="J575" s="42"/>
      <c r="K575" s="42"/>
      <c r="L575" s="46"/>
      <c r="M575" s="231"/>
      <c r="N575" s="232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234</v>
      </c>
      <c r="AU575" s="19" t="s">
        <v>85</v>
      </c>
    </row>
    <row r="576" s="14" customFormat="1">
      <c r="A576" s="14"/>
      <c r="B576" s="246"/>
      <c r="C576" s="247"/>
      <c r="D576" s="228" t="s">
        <v>236</v>
      </c>
      <c r="E576" s="248" t="s">
        <v>40</v>
      </c>
      <c r="F576" s="249" t="s">
        <v>882</v>
      </c>
      <c r="G576" s="247"/>
      <c r="H576" s="248" t="s">
        <v>40</v>
      </c>
      <c r="I576" s="250"/>
      <c r="J576" s="247"/>
      <c r="K576" s="247"/>
      <c r="L576" s="251"/>
      <c r="M576" s="252"/>
      <c r="N576" s="253"/>
      <c r="O576" s="253"/>
      <c r="P576" s="253"/>
      <c r="Q576" s="253"/>
      <c r="R576" s="253"/>
      <c r="S576" s="253"/>
      <c r="T576" s="25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5" t="s">
        <v>236</v>
      </c>
      <c r="AU576" s="255" t="s">
        <v>85</v>
      </c>
      <c r="AV576" s="14" t="s">
        <v>83</v>
      </c>
      <c r="AW576" s="14" t="s">
        <v>38</v>
      </c>
      <c r="AX576" s="14" t="s">
        <v>77</v>
      </c>
      <c r="AY576" s="255" t="s">
        <v>224</v>
      </c>
    </row>
    <row r="577" s="13" customFormat="1">
      <c r="A577" s="13"/>
      <c r="B577" s="235"/>
      <c r="C577" s="236"/>
      <c r="D577" s="228" t="s">
        <v>236</v>
      </c>
      <c r="E577" s="237" t="s">
        <v>40</v>
      </c>
      <c r="F577" s="238" t="s">
        <v>883</v>
      </c>
      <c r="G577" s="236"/>
      <c r="H577" s="239">
        <v>9.7200000000000006</v>
      </c>
      <c r="I577" s="240"/>
      <c r="J577" s="236"/>
      <c r="K577" s="236"/>
      <c r="L577" s="241"/>
      <c r="M577" s="242"/>
      <c r="N577" s="243"/>
      <c r="O577" s="243"/>
      <c r="P577" s="243"/>
      <c r="Q577" s="243"/>
      <c r="R577" s="243"/>
      <c r="S577" s="243"/>
      <c r="T577" s="24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5" t="s">
        <v>236</v>
      </c>
      <c r="AU577" s="245" t="s">
        <v>85</v>
      </c>
      <c r="AV577" s="13" t="s">
        <v>85</v>
      </c>
      <c r="AW577" s="13" t="s">
        <v>38</v>
      </c>
      <c r="AX577" s="13" t="s">
        <v>83</v>
      </c>
      <c r="AY577" s="245" t="s">
        <v>224</v>
      </c>
    </row>
    <row r="578" s="2" customFormat="1" ht="16.5" customHeight="1">
      <c r="A578" s="40"/>
      <c r="B578" s="41"/>
      <c r="C578" s="215" t="s">
        <v>884</v>
      </c>
      <c r="D578" s="215" t="s">
        <v>226</v>
      </c>
      <c r="E578" s="216" t="s">
        <v>885</v>
      </c>
      <c r="F578" s="217" t="s">
        <v>886</v>
      </c>
      <c r="G578" s="218" t="s">
        <v>152</v>
      </c>
      <c r="H578" s="219">
        <v>242.80000000000001</v>
      </c>
      <c r="I578" s="220"/>
      <c r="J578" s="221">
        <f>ROUND(I578*H578,2)</f>
        <v>0</v>
      </c>
      <c r="K578" s="217" t="s">
        <v>40</v>
      </c>
      <c r="L578" s="46"/>
      <c r="M578" s="222" t="s">
        <v>40</v>
      </c>
      <c r="N578" s="223" t="s">
        <v>48</v>
      </c>
      <c r="O578" s="86"/>
      <c r="P578" s="224">
        <f>O578*H578</f>
        <v>0</v>
      </c>
      <c r="Q578" s="224">
        <v>0</v>
      </c>
      <c r="R578" s="224">
        <f>Q578*H578</f>
        <v>0</v>
      </c>
      <c r="S578" s="224">
        <v>0</v>
      </c>
      <c r="T578" s="225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6" t="s">
        <v>230</v>
      </c>
      <c r="AT578" s="226" t="s">
        <v>226</v>
      </c>
      <c r="AU578" s="226" t="s">
        <v>85</v>
      </c>
      <c r="AY578" s="19" t="s">
        <v>224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19" t="s">
        <v>83</v>
      </c>
      <c r="BK578" s="227">
        <f>ROUND(I578*H578,2)</f>
        <v>0</v>
      </c>
      <c r="BL578" s="19" t="s">
        <v>230</v>
      </c>
      <c r="BM578" s="226" t="s">
        <v>887</v>
      </c>
    </row>
    <row r="579" s="2" customFormat="1">
      <c r="A579" s="40"/>
      <c r="B579" s="41"/>
      <c r="C579" s="42"/>
      <c r="D579" s="228" t="s">
        <v>232</v>
      </c>
      <c r="E579" s="42"/>
      <c r="F579" s="229" t="s">
        <v>888</v>
      </c>
      <c r="G579" s="42"/>
      <c r="H579" s="42"/>
      <c r="I579" s="230"/>
      <c r="J579" s="42"/>
      <c r="K579" s="42"/>
      <c r="L579" s="46"/>
      <c r="M579" s="231"/>
      <c r="N579" s="232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232</v>
      </c>
      <c r="AU579" s="19" t="s">
        <v>85</v>
      </c>
    </row>
    <row r="580" s="13" customFormat="1">
      <c r="A580" s="13"/>
      <c r="B580" s="235"/>
      <c r="C580" s="236"/>
      <c r="D580" s="228" t="s">
        <v>236</v>
      </c>
      <c r="E580" s="237" t="s">
        <v>40</v>
      </c>
      <c r="F580" s="238" t="s">
        <v>889</v>
      </c>
      <c r="G580" s="236"/>
      <c r="H580" s="239">
        <v>242.80000000000001</v>
      </c>
      <c r="I580" s="240"/>
      <c r="J580" s="236"/>
      <c r="K580" s="236"/>
      <c r="L580" s="241"/>
      <c r="M580" s="242"/>
      <c r="N580" s="243"/>
      <c r="O580" s="243"/>
      <c r="P580" s="243"/>
      <c r="Q580" s="243"/>
      <c r="R580" s="243"/>
      <c r="S580" s="243"/>
      <c r="T580" s="24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5" t="s">
        <v>236</v>
      </c>
      <c r="AU580" s="245" t="s">
        <v>85</v>
      </c>
      <c r="AV580" s="13" t="s">
        <v>85</v>
      </c>
      <c r="AW580" s="13" t="s">
        <v>38</v>
      </c>
      <c r="AX580" s="13" t="s">
        <v>83</v>
      </c>
      <c r="AY580" s="245" t="s">
        <v>224</v>
      </c>
    </row>
    <row r="581" s="2" customFormat="1" ht="16.5" customHeight="1">
      <c r="A581" s="40"/>
      <c r="B581" s="41"/>
      <c r="C581" s="215" t="s">
        <v>890</v>
      </c>
      <c r="D581" s="215" t="s">
        <v>226</v>
      </c>
      <c r="E581" s="216" t="s">
        <v>891</v>
      </c>
      <c r="F581" s="217" t="s">
        <v>892</v>
      </c>
      <c r="G581" s="218" t="s">
        <v>152</v>
      </c>
      <c r="H581" s="219">
        <v>36.899999999999999</v>
      </c>
      <c r="I581" s="220"/>
      <c r="J581" s="221">
        <f>ROUND(I581*H581,2)</f>
        <v>0</v>
      </c>
      <c r="K581" s="217" t="s">
        <v>229</v>
      </c>
      <c r="L581" s="46"/>
      <c r="M581" s="222" t="s">
        <v>40</v>
      </c>
      <c r="N581" s="223" t="s">
        <v>48</v>
      </c>
      <c r="O581" s="86"/>
      <c r="P581" s="224">
        <f>O581*H581</f>
        <v>0</v>
      </c>
      <c r="Q581" s="224">
        <v>0.06198</v>
      </c>
      <c r="R581" s="224">
        <f>Q581*H581</f>
        <v>2.2870619999999997</v>
      </c>
      <c r="S581" s="224">
        <v>0</v>
      </c>
      <c r="T581" s="225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6" t="s">
        <v>230</v>
      </c>
      <c r="AT581" s="226" t="s">
        <v>226</v>
      </c>
      <c r="AU581" s="226" t="s">
        <v>85</v>
      </c>
      <c r="AY581" s="19" t="s">
        <v>224</v>
      </c>
      <c r="BE581" s="227">
        <f>IF(N581="základní",J581,0)</f>
        <v>0</v>
      </c>
      <c r="BF581" s="227">
        <f>IF(N581="snížená",J581,0)</f>
        <v>0</v>
      </c>
      <c r="BG581" s="227">
        <f>IF(N581="zákl. přenesená",J581,0)</f>
        <v>0</v>
      </c>
      <c r="BH581" s="227">
        <f>IF(N581="sníž. přenesená",J581,0)</f>
        <v>0</v>
      </c>
      <c r="BI581" s="227">
        <f>IF(N581="nulová",J581,0)</f>
        <v>0</v>
      </c>
      <c r="BJ581" s="19" t="s">
        <v>83</v>
      </c>
      <c r="BK581" s="227">
        <f>ROUND(I581*H581,2)</f>
        <v>0</v>
      </c>
      <c r="BL581" s="19" t="s">
        <v>230</v>
      </c>
      <c r="BM581" s="226" t="s">
        <v>893</v>
      </c>
    </row>
    <row r="582" s="2" customFormat="1">
      <c r="A582" s="40"/>
      <c r="B582" s="41"/>
      <c r="C582" s="42"/>
      <c r="D582" s="228" t="s">
        <v>232</v>
      </c>
      <c r="E582" s="42"/>
      <c r="F582" s="229" t="s">
        <v>894</v>
      </c>
      <c r="G582" s="42"/>
      <c r="H582" s="42"/>
      <c r="I582" s="230"/>
      <c r="J582" s="42"/>
      <c r="K582" s="42"/>
      <c r="L582" s="46"/>
      <c r="M582" s="231"/>
      <c r="N582" s="232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232</v>
      </c>
      <c r="AU582" s="19" t="s">
        <v>85</v>
      </c>
    </row>
    <row r="583" s="2" customFormat="1">
      <c r="A583" s="40"/>
      <c r="B583" s="41"/>
      <c r="C583" s="42"/>
      <c r="D583" s="233" t="s">
        <v>234</v>
      </c>
      <c r="E583" s="42"/>
      <c r="F583" s="234" t="s">
        <v>895</v>
      </c>
      <c r="G583" s="42"/>
      <c r="H583" s="42"/>
      <c r="I583" s="230"/>
      <c r="J583" s="42"/>
      <c r="K583" s="42"/>
      <c r="L583" s="46"/>
      <c r="M583" s="231"/>
      <c r="N583" s="232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234</v>
      </c>
      <c r="AU583" s="19" t="s">
        <v>85</v>
      </c>
    </row>
    <row r="584" s="14" customFormat="1">
      <c r="A584" s="14"/>
      <c r="B584" s="246"/>
      <c r="C584" s="247"/>
      <c r="D584" s="228" t="s">
        <v>236</v>
      </c>
      <c r="E584" s="248" t="s">
        <v>40</v>
      </c>
      <c r="F584" s="249" t="s">
        <v>896</v>
      </c>
      <c r="G584" s="247"/>
      <c r="H584" s="248" t="s">
        <v>40</v>
      </c>
      <c r="I584" s="250"/>
      <c r="J584" s="247"/>
      <c r="K584" s="247"/>
      <c r="L584" s="251"/>
      <c r="M584" s="252"/>
      <c r="N584" s="253"/>
      <c r="O584" s="253"/>
      <c r="P584" s="253"/>
      <c r="Q584" s="253"/>
      <c r="R584" s="253"/>
      <c r="S584" s="253"/>
      <c r="T584" s="25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5" t="s">
        <v>236</v>
      </c>
      <c r="AU584" s="255" t="s">
        <v>85</v>
      </c>
      <c r="AV584" s="14" t="s">
        <v>83</v>
      </c>
      <c r="AW584" s="14" t="s">
        <v>38</v>
      </c>
      <c r="AX584" s="14" t="s">
        <v>77</v>
      </c>
      <c r="AY584" s="255" t="s">
        <v>224</v>
      </c>
    </row>
    <row r="585" s="13" customFormat="1">
      <c r="A585" s="13"/>
      <c r="B585" s="235"/>
      <c r="C585" s="236"/>
      <c r="D585" s="228" t="s">
        <v>236</v>
      </c>
      <c r="E585" s="237" t="s">
        <v>40</v>
      </c>
      <c r="F585" s="238" t="s">
        <v>897</v>
      </c>
      <c r="G585" s="236"/>
      <c r="H585" s="239">
        <v>9</v>
      </c>
      <c r="I585" s="240"/>
      <c r="J585" s="236"/>
      <c r="K585" s="236"/>
      <c r="L585" s="241"/>
      <c r="M585" s="242"/>
      <c r="N585" s="243"/>
      <c r="O585" s="243"/>
      <c r="P585" s="243"/>
      <c r="Q585" s="243"/>
      <c r="R585" s="243"/>
      <c r="S585" s="243"/>
      <c r="T585" s="24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5" t="s">
        <v>236</v>
      </c>
      <c r="AU585" s="245" t="s">
        <v>85</v>
      </c>
      <c r="AV585" s="13" t="s">
        <v>85</v>
      </c>
      <c r="AW585" s="13" t="s">
        <v>38</v>
      </c>
      <c r="AX585" s="13" t="s">
        <v>77</v>
      </c>
      <c r="AY585" s="245" t="s">
        <v>224</v>
      </c>
    </row>
    <row r="586" s="13" customFormat="1">
      <c r="A586" s="13"/>
      <c r="B586" s="235"/>
      <c r="C586" s="236"/>
      <c r="D586" s="228" t="s">
        <v>236</v>
      </c>
      <c r="E586" s="237" t="s">
        <v>40</v>
      </c>
      <c r="F586" s="238" t="s">
        <v>898</v>
      </c>
      <c r="G586" s="236"/>
      <c r="H586" s="239">
        <v>36.899999999999999</v>
      </c>
      <c r="I586" s="240"/>
      <c r="J586" s="236"/>
      <c r="K586" s="236"/>
      <c r="L586" s="241"/>
      <c r="M586" s="242"/>
      <c r="N586" s="243"/>
      <c r="O586" s="243"/>
      <c r="P586" s="243"/>
      <c r="Q586" s="243"/>
      <c r="R586" s="243"/>
      <c r="S586" s="243"/>
      <c r="T586" s="24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5" t="s">
        <v>236</v>
      </c>
      <c r="AU586" s="245" t="s">
        <v>85</v>
      </c>
      <c r="AV586" s="13" t="s">
        <v>85</v>
      </c>
      <c r="AW586" s="13" t="s">
        <v>38</v>
      </c>
      <c r="AX586" s="13" t="s">
        <v>83</v>
      </c>
      <c r="AY586" s="245" t="s">
        <v>224</v>
      </c>
    </row>
    <row r="587" s="2" customFormat="1" ht="16.5" customHeight="1">
      <c r="A587" s="40"/>
      <c r="B587" s="41"/>
      <c r="C587" s="215" t="s">
        <v>899</v>
      </c>
      <c r="D587" s="215" t="s">
        <v>226</v>
      </c>
      <c r="E587" s="216" t="s">
        <v>900</v>
      </c>
      <c r="F587" s="217" t="s">
        <v>901</v>
      </c>
      <c r="G587" s="218" t="s">
        <v>152</v>
      </c>
      <c r="H587" s="219">
        <v>36.899999999999999</v>
      </c>
      <c r="I587" s="220"/>
      <c r="J587" s="221">
        <f>ROUND(I587*H587,2)</f>
        <v>0</v>
      </c>
      <c r="K587" s="217" t="s">
        <v>229</v>
      </c>
      <c r="L587" s="46"/>
      <c r="M587" s="222" t="s">
        <v>40</v>
      </c>
      <c r="N587" s="223" t="s">
        <v>48</v>
      </c>
      <c r="O587" s="86"/>
      <c r="P587" s="224">
        <f>O587*H587</f>
        <v>0</v>
      </c>
      <c r="Q587" s="224">
        <v>0</v>
      </c>
      <c r="R587" s="224">
        <f>Q587*H587</f>
        <v>0</v>
      </c>
      <c r="S587" s="224">
        <v>0</v>
      </c>
      <c r="T587" s="225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26" t="s">
        <v>230</v>
      </c>
      <c r="AT587" s="226" t="s">
        <v>226</v>
      </c>
      <c r="AU587" s="226" t="s">
        <v>85</v>
      </c>
      <c r="AY587" s="19" t="s">
        <v>224</v>
      </c>
      <c r="BE587" s="227">
        <f>IF(N587="základní",J587,0)</f>
        <v>0</v>
      </c>
      <c r="BF587" s="227">
        <f>IF(N587="snížená",J587,0)</f>
        <v>0</v>
      </c>
      <c r="BG587" s="227">
        <f>IF(N587="zákl. přenesená",J587,0)</f>
        <v>0</v>
      </c>
      <c r="BH587" s="227">
        <f>IF(N587="sníž. přenesená",J587,0)</f>
        <v>0</v>
      </c>
      <c r="BI587" s="227">
        <f>IF(N587="nulová",J587,0)</f>
        <v>0</v>
      </c>
      <c r="BJ587" s="19" t="s">
        <v>83</v>
      </c>
      <c r="BK587" s="227">
        <f>ROUND(I587*H587,2)</f>
        <v>0</v>
      </c>
      <c r="BL587" s="19" t="s">
        <v>230</v>
      </c>
      <c r="BM587" s="226" t="s">
        <v>902</v>
      </c>
    </row>
    <row r="588" s="2" customFormat="1">
      <c r="A588" s="40"/>
      <c r="B588" s="41"/>
      <c r="C588" s="42"/>
      <c r="D588" s="228" t="s">
        <v>232</v>
      </c>
      <c r="E588" s="42"/>
      <c r="F588" s="229" t="s">
        <v>903</v>
      </c>
      <c r="G588" s="42"/>
      <c r="H588" s="42"/>
      <c r="I588" s="230"/>
      <c r="J588" s="42"/>
      <c r="K588" s="42"/>
      <c r="L588" s="46"/>
      <c r="M588" s="231"/>
      <c r="N588" s="232"/>
      <c r="O588" s="86"/>
      <c r="P588" s="86"/>
      <c r="Q588" s="86"/>
      <c r="R588" s="86"/>
      <c r="S588" s="86"/>
      <c r="T588" s="87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232</v>
      </c>
      <c r="AU588" s="19" t="s">
        <v>85</v>
      </c>
    </row>
    <row r="589" s="2" customFormat="1">
      <c r="A589" s="40"/>
      <c r="B589" s="41"/>
      <c r="C589" s="42"/>
      <c r="D589" s="233" t="s">
        <v>234</v>
      </c>
      <c r="E589" s="42"/>
      <c r="F589" s="234" t="s">
        <v>904</v>
      </c>
      <c r="G589" s="42"/>
      <c r="H589" s="42"/>
      <c r="I589" s="230"/>
      <c r="J589" s="42"/>
      <c r="K589" s="42"/>
      <c r="L589" s="46"/>
      <c r="M589" s="231"/>
      <c r="N589" s="232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234</v>
      </c>
      <c r="AU589" s="19" t="s">
        <v>85</v>
      </c>
    </row>
    <row r="590" s="2" customFormat="1" ht="16.5" customHeight="1">
      <c r="A590" s="40"/>
      <c r="B590" s="41"/>
      <c r="C590" s="215" t="s">
        <v>905</v>
      </c>
      <c r="D590" s="215" t="s">
        <v>226</v>
      </c>
      <c r="E590" s="216" t="s">
        <v>906</v>
      </c>
      <c r="F590" s="217" t="s">
        <v>907</v>
      </c>
      <c r="G590" s="218" t="s">
        <v>152</v>
      </c>
      <c r="H590" s="219">
        <v>242.80000000000001</v>
      </c>
      <c r="I590" s="220"/>
      <c r="J590" s="221">
        <f>ROUND(I590*H590,2)</f>
        <v>0</v>
      </c>
      <c r="K590" s="217" t="s">
        <v>229</v>
      </c>
      <c r="L590" s="46"/>
      <c r="M590" s="222" t="s">
        <v>40</v>
      </c>
      <c r="N590" s="223" t="s">
        <v>48</v>
      </c>
      <c r="O590" s="86"/>
      <c r="P590" s="224">
        <f>O590*H590</f>
        <v>0</v>
      </c>
      <c r="Q590" s="224">
        <v>0.0086499999999999997</v>
      </c>
      <c r="R590" s="224">
        <f>Q590*H590</f>
        <v>2.1002200000000002</v>
      </c>
      <c r="S590" s="224">
        <v>0</v>
      </c>
      <c r="T590" s="225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26" t="s">
        <v>230</v>
      </c>
      <c r="AT590" s="226" t="s">
        <v>226</v>
      </c>
      <c r="AU590" s="226" t="s">
        <v>85</v>
      </c>
      <c r="AY590" s="19" t="s">
        <v>224</v>
      </c>
      <c r="BE590" s="227">
        <f>IF(N590="základní",J590,0)</f>
        <v>0</v>
      </c>
      <c r="BF590" s="227">
        <f>IF(N590="snížená",J590,0)</f>
        <v>0</v>
      </c>
      <c r="BG590" s="227">
        <f>IF(N590="zákl. přenesená",J590,0)</f>
        <v>0</v>
      </c>
      <c r="BH590" s="227">
        <f>IF(N590="sníž. přenesená",J590,0)</f>
        <v>0</v>
      </c>
      <c r="BI590" s="227">
        <f>IF(N590="nulová",J590,0)</f>
        <v>0</v>
      </c>
      <c r="BJ590" s="19" t="s">
        <v>83</v>
      </c>
      <c r="BK590" s="227">
        <f>ROUND(I590*H590,2)</f>
        <v>0</v>
      </c>
      <c r="BL590" s="19" t="s">
        <v>230</v>
      </c>
      <c r="BM590" s="226" t="s">
        <v>908</v>
      </c>
    </row>
    <row r="591" s="2" customFormat="1">
      <c r="A591" s="40"/>
      <c r="B591" s="41"/>
      <c r="C591" s="42"/>
      <c r="D591" s="228" t="s">
        <v>232</v>
      </c>
      <c r="E591" s="42"/>
      <c r="F591" s="229" t="s">
        <v>909</v>
      </c>
      <c r="G591" s="42"/>
      <c r="H591" s="42"/>
      <c r="I591" s="230"/>
      <c r="J591" s="42"/>
      <c r="K591" s="42"/>
      <c r="L591" s="46"/>
      <c r="M591" s="231"/>
      <c r="N591" s="232"/>
      <c r="O591" s="86"/>
      <c r="P591" s="86"/>
      <c r="Q591" s="86"/>
      <c r="R591" s="86"/>
      <c r="S591" s="86"/>
      <c r="T591" s="87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232</v>
      </c>
      <c r="AU591" s="19" t="s">
        <v>85</v>
      </c>
    </row>
    <row r="592" s="2" customFormat="1">
      <c r="A592" s="40"/>
      <c r="B592" s="41"/>
      <c r="C592" s="42"/>
      <c r="D592" s="233" t="s">
        <v>234</v>
      </c>
      <c r="E592" s="42"/>
      <c r="F592" s="234" t="s">
        <v>910</v>
      </c>
      <c r="G592" s="42"/>
      <c r="H592" s="42"/>
      <c r="I592" s="230"/>
      <c r="J592" s="42"/>
      <c r="K592" s="42"/>
      <c r="L592" s="46"/>
      <c r="M592" s="231"/>
      <c r="N592" s="232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234</v>
      </c>
      <c r="AU592" s="19" t="s">
        <v>85</v>
      </c>
    </row>
    <row r="593" s="13" customFormat="1">
      <c r="A593" s="13"/>
      <c r="B593" s="235"/>
      <c r="C593" s="236"/>
      <c r="D593" s="228" t="s">
        <v>236</v>
      </c>
      <c r="E593" s="237" t="s">
        <v>40</v>
      </c>
      <c r="F593" s="238" t="s">
        <v>911</v>
      </c>
      <c r="G593" s="236"/>
      <c r="H593" s="239">
        <v>242.80000000000001</v>
      </c>
      <c r="I593" s="240"/>
      <c r="J593" s="236"/>
      <c r="K593" s="236"/>
      <c r="L593" s="241"/>
      <c r="M593" s="242"/>
      <c r="N593" s="243"/>
      <c r="O593" s="243"/>
      <c r="P593" s="243"/>
      <c r="Q593" s="243"/>
      <c r="R593" s="243"/>
      <c r="S593" s="243"/>
      <c r="T593" s="24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5" t="s">
        <v>236</v>
      </c>
      <c r="AU593" s="245" t="s">
        <v>85</v>
      </c>
      <c r="AV593" s="13" t="s">
        <v>85</v>
      </c>
      <c r="AW593" s="13" t="s">
        <v>38</v>
      </c>
      <c r="AX593" s="13" t="s">
        <v>83</v>
      </c>
      <c r="AY593" s="245" t="s">
        <v>224</v>
      </c>
    </row>
    <row r="594" s="12" customFormat="1" ht="22.8" customHeight="1">
      <c r="A594" s="12"/>
      <c r="B594" s="199"/>
      <c r="C594" s="200"/>
      <c r="D594" s="201" t="s">
        <v>76</v>
      </c>
      <c r="E594" s="213" t="s">
        <v>230</v>
      </c>
      <c r="F594" s="213" t="s">
        <v>912</v>
      </c>
      <c r="G594" s="200"/>
      <c r="H594" s="200"/>
      <c r="I594" s="203"/>
      <c r="J594" s="214">
        <f>BK594</f>
        <v>0</v>
      </c>
      <c r="K594" s="200"/>
      <c r="L594" s="205"/>
      <c r="M594" s="206"/>
      <c r="N594" s="207"/>
      <c r="O594" s="207"/>
      <c r="P594" s="208">
        <f>SUM(P595:P664)</f>
        <v>0</v>
      </c>
      <c r="Q594" s="207"/>
      <c r="R594" s="208">
        <f>SUM(R595:R664)</f>
        <v>5.5699277399999989</v>
      </c>
      <c r="S594" s="207"/>
      <c r="T594" s="209">
        <f>SUM(T595:T664)</f>
        <v>0</v>
      </c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R594" s="210" t="s">
        <v>83</v>
      </c>
      <c r="AT594" s="211" t="s">
        <v>76</v>
      </c>
      <c r="AU594" s="211" t="s">
        <v>83</v>
      </c>
      <c r="AY594" s="210" t="s">
        <v>224</v>
      </c>
      <c r="BK594" s="212">
        <f>SUM(BK595:BK664)</f>
        <v>0</v>
      </c>
    </row>
    <row r="595" s="2" customFormat="1" ht="16.5" customHeight="1">
      <c r="A595" s="40"/>
      <c r="B595" s="41"/>
      <c r="C595" s="215" t="s">
        <v>913</v>
      </c>
      <c r="D595" s="215" t="s">
        <v>226</v>
      </c>
      <c r="E595" s="216" t="s">
        <v>914</v>
      </c>
      <c r="F595" s="217" t="s">
        <v>915</v>
      </c>
      <c r="G595" s="218" t="s">
        <v>152</v>
      </c>
      <c r="H595" s="219">
        <v>5.71</v>
      </c>
      <c r="I595" s="220"/>
      <c r="J595" s="221">
        <f>ROUND(I595*H595,2)</f>
        <v>0</v>
      </c>
      <c r="K595" s="217" t="s">
        <v>229</v>
      </c>
      <c r="L595" s="46"/>
      <c r="M595" s="222" t="s">
        <v>40</v>
      </c>
      <c r="N595" s="223" t="s">
        <v>48</v>
      </c>
      <c r="O595" s="86"/>
      <c r="P595" s="224">
        <f>O595*H595</f>
        <v>0</v>
      </c>
      <c r="Q595" s="224">
        <v>0.0055199999999999997</v>
      </c>
      <c r="R595" s="224">
        <f>Q595*H595</f>
        <v>0.031519199999999997</v>
      </c>
      <c r="S595" s="224">
        <v>0</v>
      </c>
      <c r="T595" s="225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6" t="s">
        <v>230</v>
      </c>
      <c r="AT595" s="226" t="s">
        <v>226</v>
      </c>
      <c r="AU595" s="226" t="s">
        <v>85</v>
      </c>
      <c r="AY595" s="19" t="s">
        <v>224</v>
      </c>
      <c r="BE595" s="227">
        <f>IF(N595="základní",J595,0)</f>
        <v>0</v>
      </c>
      <c r="BF595" s="227">
        <f>IF(N595="snížená",J595,0)</f>
        <v>0</v>
      </c>
      <c r="BG595" s="227">
        <f>IF(N595="zákl. přenesená",J595,0)</f>
        <v>0</v>
      </c>
      <c r="BH595" s="227">
        <f>IF(N595="sníž. přenesená",J595,0)</f>
        <v>0</v>
      </c>
      <c r="BI595" s="227">
        <f>IF(N595="nulová",J595,0)</f>
        <v>0</v>
      </c>
      <c r="BJ595" s="19" t="s">
        <v>83</v>
      </c>
      <c r="BK595" s="227">
        <f>ROUND(I595*H595,2)</f>
        <v>0</v>
      </c>
      <c r="BL595" s="19" t="s">
        <v>230</v>
      </c>
      <c r="BM595" s="226" t="s">
        <v>916</v>
      </c>
    </row>
    <row r="596" s="2" customFormat="1">
      <c r="A596" s="40"/>
      <c r="B596" s="41"/>
      <c r="C596" s="42"/>
      <c r="D596" s="228" t="s">
        <v>232</v>
      </c>
      <c r="E596" s="42"/>
      <c r="F596" s="229" t="s">
        <v>917</v>
      </c>
      <c r="G596" s="42"/>
      <c r="H596" s="42"/>
      <c r="I596" s="230"/>
      <c r="J596" s="42"/>
      <c r="K596" s="42"/>
      <c r="L596" s="46"/>
      <c r="M596" s="231"/>
      <c r="N596" s="232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232</v>
      </c>
      <c r="AU596" s="19" t="s">
        <v>85</v>
      </c>
    </row>
    <row r="597" s="2" customFormat="1">
      <c r="A597" s="40"/>
      <c r="B597" s="41"/>
      <c r="C597" s="42"/>
      <c r="D597" s="233" t="s">
        <v>234</v>
      </c>
      <c r="E597" s="42"/>
      <c r="F597" s="234" t="s">
        <v>918</v>
      </c>
      <c r="G597" s="42"/>
      <c r="H597" s="42"/>
      <c r="I597" s="230"/>
      <c r="J597" s="42"/>
      <c r="K597" s="42"/>
      <c r="L597" s="46"/>
      <c r="M597" s="231"/>
      <c r="N597" s="232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234</v>
      </c>
      <c r="AU597" s="19" t="s">
        <v>85</v>
      </c>
    </row>
    <row r="598" s="14" customFormat="1">
      <c r="A598" s="14"/>
      <c r="B598" s="246"/>
      <c r="C598" s="247"/>
      <c r="D598" s="228" t="s">
        <v>236</v>
      </c>
      <c r="E598" s="248" t="s">
        <v>40</v>
      </c>
      <c r="F598" s="249" t="s">
        <v>251</v>
      </c>
      <c r="G598" s="247"/>
      <c r="H598" s="248" t="s">
        <v>40</v>
      </c>
      <c r="I598" s="250"/>
      <c r="J598" s="247"/>
      <c r="K598" s="247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236</v>
      </c>
      <c r="AU598" s="255" t="s">
        <v>85</v>
      </c>
      <c r="AV598" s="14" t="s">
        <v>83</v>
      </c>
      <c r="AW598" s="14" t="s">
        <v>38</v>
      </c>
      <c r="AX598" s="14" t="s">
        <v>77</v>
      </c>
      <c r="AY598" s="255" t="s">
        <v>224</v>
      </c>
    </row>
    <row r="599" s="13" customFormat="1">
      <c r="A599" s="13"/>
      <c r="B599" s="235"/>
      <c r="C599" s="236"/>
      <c r="D599" s="228" t="s">
        <v>236</v>
      </c>
      <c r="E599" s="237" t="s">
        <v>40</v>
      </c>
      <c r="F599" s="238" t="s">
        <v>919</v>
      </c>
      <c r="G599" s="236"/>
      <c r="H599" s="239">
        <v>4.1100000000000003</v>
      </c>
      <c r="I599" s="240"/>
      <c r="J599" s="236"/>
      <c r="K599" s="236"/>
      <c r="L599" s="241"/>
      <c r="M599" s="242"/>
      <c r="N599" s="243"/>
      <c r="O599" s="243"/>
      <c r="P599" s="243"/>
      <c r="Q599" s="243"/>
      <c r="R599" s="243"/>
      <c r="S599" s="243"/>
      <c r="T599" s="24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5" t="s">
        <v>236</v>
      </c>
      <c r="AU599" s="245" t="s">
        <v>85</v>
      </c>
      <c r="AV599" s="13" t="s">
        <v>85</v>
      </c>
      <c r="AW599" s="13" t="s">
        <v>38</v>
      </c>
      <c r="AX599" s="13" t="s">
        <v>77</v>
      </c>
      <c r="AY599" s="245" t="s">
        <v>224</v>
      </c>
    </row>
    <row r="600" s="13" customFormat="1">
      <c r="A600" s="13"/>
      <c r="B600" s="235"/>
      <c r="C600" s="236"/>
      <c r="D600" s="228" t="s">
        <v>236</v>
      </c>
      <c r="E600" s="237" t="s">
        <v>40</v>
      </c>
      <c r="F600" s="238" t="s">
        <v>920</v>
      </c>
      <c r="G600" s="236"/>
      <c r="H600" s="239">
        <v>1.6000000000000001</v>
      </c>
      <c r="I600" s="240"/>
      <c r="J600" s="236"/>
      <c r="K600" s="236"/>
      <c r="L600" s="241"/>
      <c r="M600" s="242"/>
      <c r="N600" s="243"/>
      <c r="O600" s="243"/>
      <c r="P600" s="243"/>
      <c r="Q600" s="243"/>
      <c r="R600" s="243"/>
      <c r="S600" s="243"/>
      <c r="T600" s="24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5" t="s">
        <v>236</v>
      </c>
      <c r="AU600" s="245" t="s">
        <v>85</v>
      </c>
      <c r="AV600" s="13" t="s">
        <v>85</v>
      </c>
      <c r="AW600" s="13" t="s">
        <v>38</v>
      </c>
      <c r="AX600" s="13" t="s">
        <v>77</v>
      </c>
      <c r="AY600" s="245" t="s">
        <v>224</v>
      </c>
    </row>
    <row r="601" s="15" customFormat="1">
      <c r="A601" s="15"/>
      <c r="B601" s="256"/>
      <c r="C601" s="257"/>
      <c r="D601" s="228" t="s">
        <v>236</v>
      </c>
      <c r="E601" s="258" t="s">
        <v>40</v>
      </c>
      <c r="F601" s="259" t="s">
        <v>253</v>
      </c>
      <c r="G601" s="257"/>
      <c r="H601" s="260">
        <v>5.71</v>
      </c>
      <c r="I601" s="261"/>
      <c r="J601" s="257"/>
      <c r="K601" s="257"/>
      <c r="L601" s="262"/>
      <c r="M601" s="263"/>
      <c r="N601" s="264"/>
      <c r="O601" s="264"/>
      <c r="P601" s="264"/>
      <c r="Q601" s="264"/>
      <c r="R601" s="264"/>
      <c r="S601" s="264"/>
      <c r="T601" s="26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66" t="s">
        <v>236</v>
      </c>
      <c r="AU601" s="266" t="s">
        <v>85</v>
      </c>
      <c r="AV601" s="15" t="s">
        <v>230</v>
      </c>
      <c r="AW601" s="15" t="s">
        <v>38</v>
      </c>
      <c r="AX601" s="15" t="s">
        <v>83</v>
      </c>
      <c r="AY601" s="266" t="s">
        <v>224</v>
      </c>
    </row>
    <row r="602" s="2" customFormat="1" ht="16.5" customHeight="1">
      <c r="A602" s="40"/>
      <c r="B602" s="41"/>
      <c r="C602" s="215" t="s">
        <v>921</v>
      </c>
      <c r="D602" s="215" t="s">
        <v>226</v>
      </c>
      <c r="E602" s="216" t="s">
        <v>922</v>
      </c>
      <c r="F602" s="217" t="s">
        <v>923</v>
      </c>
      <c r="G602" s="218" t="s">
        <v>152</v>
      </c>
      <c r="H602" s="219">
        <v>5.71</v>
      </c>
      <c r="I602" s="220"/>
      <c r="J602" s="221">
        <f>ROUND(I602*H602,2)</f>
        <v>0</v>
      </c>
      <c r="K602" s="217" t="s">
        <v>229</v>
      </c>
      <c r="L602" s="46"/>
      <c r="M602" s="222" t="s">
        <v>40</v>
      </c>
      <c r="N602" s="223" t="s">
        <v>48</v>
      </c>
      <c r="O602" s="86"/>
      <c r="P602" s="224">
        <f>O602*H602</f>
        <v>0</v>
      </c>
      <c r="Q602" s="224">
        <v>0</v>
      </c>
      <c r="R602" s="224">
        <f>Q602*H602</f>
        <v>0</v>
      </c>
      <c r="S602" s="224">
        <v>0</v>
      </c>
      <c r="T602" s="225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26" t="s">
        <v>230</v>
      </c>
      <c r="AT602" s="226" t="s">
        <v>226</v>
      </c>
      <c r="AU602" s="226" t="s">
        <v>85</v>
      </c>
      <c r="AY602" s="19" t="s">
        <v>224</v>
      </c>
      <c r="BE602" s="227">
        <f>IF(N602="základní",J602,0)</f>
        <v>0</v>
      </c>
      <c r="BF602" s="227">
        <f>IF(N602="snížená",J602,0)</f>
        <v>0</v>
      </c>
      <c r="BG602" s="227">
        <f>IF(N602="zákl. přenesená",J602,0)</f>
        <v>0</v>
      </c>
      <c r="BH602" s="227">
        <f>IF(N602="sníž. přenesená",J602,0)</f>
        <v>0</v>
      </c>
      <c r="BI602" s="227">
        <f>IF(N602="nulová",J602,0)</f>
        <v>0</v>
      </c>
      <c r="BJ602" s="19" t="s">
        <v>83</v>
      </c>
      <c r="BK602" s="227">
        <f>ROUND(I602*H602,2)</f>
        <v>0</v>
      </c>
      <c r="BL602" s="19" t="s">
        <v>230</v>
      </c>
      <c r="BM602" s="226" t="s">
        <v>924</v>
      </c>
    </row>
    <row r="603" s="2" customFormat="1">
      <c r="A603" s="40"/>
      <c r="B603" s="41"/>
      <c r="C603" s="42"/>
      <c r="D603" s="228" t="s">
        <v>232</v>
      </c>
      <c r="E603" s="42"/>
      <c r="F603" s="229" t="s">
        <v>925</v>
      </c>
      <c r="G603" s="42"/>
      <c r="H603" s="42"/>
      <c r="I603" s="230"/>
      <c r="J603" s="42"/>
      <c r="K603" s="42"/>
      <c r="L603" s="46"/>
      <c r="M603" s="231"/>
      <c r="N603" s="232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232</v>
      </c>
      <c r="AU603" s="19" t="s">
        <v>85</v>
      </c>
    </row>
    <row r="604" s="2" customFormat="1">
      <c r="A604" s="40"/>
      <c r="B604" s="41"/>
      <c r="C604" s="42"/>
      <c r="D604" s="233" t="s">
        <v>234</v>
      </c>
      <c r="E604" s="42"/>
      <c r="F604" s="234" t="s">
        <v>926</v>
      </c>
      <c r="G604" s="42"/>
      <c r="H604" s="42"/>
      <c r="I604" s="230"/>
      <c r="J604" s="42"/>
      <c r="K604" s="42"/>
      <c r="L604" s="46"/>
      <c r="M604" s="231"/>
      <c r="N604" s="232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234</v>
      </c>
      <c r="AU604" s="19" t="s">
        <v>85</v>
      </c>
    </row>
    <row r="605" s="2" customFormat="1" ht="16.5" customHeight="1">
      <c r="A605" s="40"/>
      <c r="B605" s="41"/>
      <c r="C605" s="215" t="s">
        <v>927</v>
      </c>
      <c r="D605" s="215" t="s">
        <v>226</v>
      </c>
      <c r="E605" s="216" t="s">
        <v>928</v>
      </c>
      <c r="F605" s="217" t="s">
        <v>929</v>
      </c>
      <c r="G605" s="218" t="s">
        <v>163</v>
      </c>
      <c r="H605" s="219">
        <v>8.2409999999999997</v>
      </c>
      <c r="I605" s="220"/>
      <c r="J605" s="221">
        <f>ROUND(I605*H605,2)</f>
        <v>0</v>
      </c>
      <c r="K605" s="217" t="s">
        <v>229</v>
      </c>
      <c r="L605" s="46"/>
      <c r="M605" s="222" t="s">
        <v>40</v>
      </c>
      <c r="N605" s="223" t="s">
        <v>48</v>
      </c>
      <c r="O605" s="86"/>
      <c r="P605" s="224">
        <f>O605*H605</f>
        <v>0</v>
      </c>
      <c r="Q605" s="224">
        <v>0</v>
      </c>
      <c r="R605" s="224">
        <f>Q605*H605</f>
        <v>0</v>
      </c>
      <c r="S605" s="224">
        <v>0</v>
      </c>
      <c r="T605" s="225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26" t="s">
        <v>230</v>
      </c>
      <c r="AT605" s="226" t="s">
        <v>226</v>
      </c>
      <c r="AU605" s="226" t="s">
        <v>85</v>
      </c>
      <c r="AY605" s="19" t="s">
        <v>224</v>
      </c>
      <c r="BE605" s="227">
        <f>IF(N605="základní",J605,0)</f>
        <v>0</v>
      </c>
      <c r="BF605" s="227">
        <f>IF(N605="snížená",J605,0)</f>
        <v>0</v>
      </c>
      <c r="BG605" s="227">
        <f>IF(N605="zákl. přenesená",J605,0)</f>
        <v>0</v>
      </c>
      <c r="BH605" s="227">
        <f>IF(N605="sníž. přenesená",J605,0)</f>
        <v>0</v>
      </c>
      <c r="BI605" s="227">
        <f>IF(N605="nulová",J605,0)</f>
        <v>0</v>
      </c>
      <c r="BJ605" s="19" t="s">
        <v>83</v>
      </c>
      <c r="BK605" s="227">
        <f>ROUND(I605*H605,2)</f>
        <v>0</v>
      </c>
      <c r="BL605" s="19" t="s">
        <v>230</v>
      </c>
      <c r="BM605" s="226" t="s">
        <v>930</v>
      </c>
    </row>
    <row r="606" s="2" customFormat="1">
      <c r="A606" s="40"/>
      <c r="B606" s="41"/>
      <c r="C606" s="42"/>
      <c r="D606" s="228" t="s">
        <v>232</v>
      </c>
      <c r="E606" s="42"/>
      <c r="F606" s="229" t="s">
        <v>931</v>
      </c>
      <c r="G606" s="42"/>
      <c r="H606" s="42"/>
      <c r="I606" s="230"/>
      <c r="J606" s="42"/>
      <c r="K606" s="42"/>
      <c r="L606" s="46"/>
      <c r="M606" s="231"/>
      <c r="N606" s="232"/>
      <c r="O606" s="86"/>
      <c r="P606" s="86"/>
      <c r="Q606" s="86"/>
      <c r="R606" s="86"/>
      <c r="S606" s="86"/>
      <c r="T606" s="87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232</v>
      </c>
      <c r="AU606" s="19" t="s">
        <v>85</v>
      </c>
    </row>
    <row r="607" s="2" customFormat="1">
      <c r="A607" s="40"/>
      <c r="B607" s="41"/>
      <c r="C607" s="42"/>
      <c r="D607" s="233" t="s">
        <v>234</v>
      </c>
      <c r="E607" s="42"/>
      <c r="F607" s="234" t="s">
        <v>932</v>
      </c>
      <c r="G607" s="42"/>
      <c r="H607" s="42"/>
      <c r="I607" s="230"/>
      <c r="J607" s="42"/>
      <c r="K607" s="42"/>
      <c r="L607" s="46"/>
      <c r="M607" s="231"/>
      <c r="N607" s="232"/>
      <c r="O607" s="86"/>
      <c r="P607" s="86"/>
      <c r="Q607" s="86"/>
      <c r="R607" s="86"/>
      <c r="S607" s="86"/>
      <c r="T607" s="87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234</v>
      </c>
      <c r="AU607" s="19" t="s">
        <v>85</v>
      </c>
    </row>
    <row r="608" s="13" customFormat="1">
      <c r="A608" s="13"/>
      <c r="B608" s="235"/>
      <c r="C608" s="236"/>
      <c r="D608" s="228" t="s">
        <v>236</v>
      </c>
      <c r="E608" s="237" t="s">
        <v>40</v>
      </c>
      <c r="F608" s="238" t="s">
        <v>933</v>
      </c>
      <c r="G608" s="236"/>
      <c r="H608" s="239">
        <v>2.665</v>
      </c>
      <c r="I608" s="240"/>
      <c r="J608" s="236"/>
      <c r="K608" s="236"/>
      <c r="L608" s="241"/>
      <c r="M608" s="242"/>
      <c r="N608" s="243"/>
      <c r="O608" s="243"/>
      <c r="P608" s="243"/>
      <c r="Q608" s="243"/>
      <c r="R608" s="243"/>
      <c r="S608" s="243"/>
      <c r="T608" s="24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5" t="s">
        <v>236</v>
      </c>
      <c r="AU608" s="245" t="s">
        <v>85</v>
      </c>
      <c r="AV608" s="13" t="s">
        <v>85</v>
      </c>
      <c r="AW608" s="13" t="s">
        <v>38</v>
      </c>
      <c r="AX608" s="13" t="s">
        <v>77</v>
      </c>
      <c r="AY608" s="245" t="s">
        <v>224</v>
      </c>
    </row>
    <row r="609" s="14" customFormat="1">
      <c r="A609" s="14"/>
      <c r="B609" s="246"/>
      <c r="C609" s="247"/>
      <c r="D609" s="228" t="s">
        <v>236</v>
      </c>
      <c r="E609" s="248" t="s">
        <v>40</v>
      </c>
      <c r="F609" s="249" t="s">
        <v>251</v>
      </c>
      <c r="G609" s="247"/>
      <c r="H609" s="248" t="s">
        <v>40</v>
      </c>
      <c r="I609" s="250"/>
      <c r="J609" s="247"/>
      <c r="K609" s="247"/>
      <c r="L609" s="251"/>
      <c r="M609" s="252"/>
      <c r="N609" s="253"/>
      <c r="O609" s="253"/>
      <c r="P609" s="253"/>
      <c r="Q609" s="253"/>
      <c r="R609" s="253"/>
      <c r="S609" s="253"/>
      <c r="T609" s="25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5" t="s">
        <v>236</v>
      </c>
      <c r="AU609" s="255" t="s">
        <v>85</v>
      </c>
      <c r="AV609" s="14" t="s">
        <v>83</v>
      </c>
      <c r="AW609" s="14" t="s">
        <v>38</v>
      </c>
      <c r="AX609" s="14" t="s">
        <v>77</v>
      </c>
      <c r="AY609" s="255" t="s">
        <v>224</v>
      </c>
    </row>
    <row r="610" s="13" customFormat="1">
      <c r="A610" s="13"/>
      <c r="B610" s="235"/>
      <c r="C610" s="236"/>
      <c r="D610" s="228" t="s">
        <v>236</v>
      </c>
      <c r="E610" s="237" t="s">
        <v>40</v>
      </c>
      <c r="F610" s="238" t="s">
        <v>934</v>
      </c>
      <c r="G610" s="236"/>
      <c r="H610" s="239">
        <v>2.726</v>
      </c>
      <c r="I610" s="240"/>
      <c r="J610" s="236"/>
      <c r="K610" s="236"/>
      <c r="L610" s="241"/>
      <c r="M610" s="242"/>
      <c r="N610" s="243"/>
      <c r="O610" s="243"/>
      <c r="P610" s="243"/>
      <c r="Q610" s="243"/>
      <c r="R610" s="243"/>
      <c r="S610" s="243"/>
      <c r="T610" s="24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5" t="s">
        <v>236</v>
      </c>
      <c r="AU610" s="245" t="s">
        <v>85</v>
      </c>
      <c r="AV610" s="13" t="s">
        <v>85</v>
      </c>
      <c r="AW610" s="13" t="s">
        <v>38</v>
      </c>
      <c r="AX610" s="13" t="s">
        <v>77</v>
      </c>
      <c r="AY610" s="245" t="s">
        <v>224</v>
      </c>
    </row>
    <row r="611" s="13" customFormat="1">
      <c r="A611" s="13"/>
      <c r="B611" s="235"/>
      <c r="C611" s="236"/>
      <c r="D611" s="228" t="s">
        <v>236</v>
      </c>
      <c r="E611" s="237" t="s">
        <v>40</v>
      </c>
      <c r="F611" s="238" t="s">
        <v>935</v>
      </c>
      <c r="G611" s="236"/>
      <c r="H611" s="239">
        <v>2.8500000000000001</v>
      </c>
      <c r="I611" s="240"/>
      <c r="J611" s="236"/>
      <c r="K611" s="236"/>
      <c r="L611" s="241"/>
      <c r="M611" s="242"/>
      <c r="N611" s="243"/>
      <c r="O611" s="243"/>
      <c r="P611" s="243"/>
      <c r="Q611" s="243"/>
      <c r="R611" s="243"/>
      <c r="S611" s="243"/>
      <c r="T611" s="24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5" t="s">
        <v>236</v>
      </c>
      <c r="AU611" s="245" t="s">
        <v>85</v>
      </c>
      <c r="AV611" s="13" t="s">
        <v>85</v>
      </c>
      <c r="AW611" s="13" t="s">
        <v>38</v>
      </c>
      <c r="AX611" s="13" t="s">
        <v>77</v>
      </c>
      <c r="AY611" s="245" t="s">
        <v>224</v>
      </c>
    </row>
    <row r="612" s="15" customFormat="1">
      <c r="A612" s="15"/>
      <c r="B612" s="256"/>
      <c r="C612" s="257"/>
      <c r="D612" s="228" t="s">
        <v>236</v>
      </c>
      <c r="E612" s="258" t="s">
        <v>40</v>
      </c>
      <c r="F612" s="259" t="s">
        <v>253</v>
      </c>
      <c r="G612" s="257"/>
      <c r="H612" s="260">
        <v>8.2409999999999997</v>
      </c>
      <c r="I612" s="261"/>
      <c r="J612" s="257"/>
      <c r="K612" s="257"/>
      <c r="L612" s="262"/>
      <c r="M612" s="263"/>
      <c r="N612" s="264"/>
      <c r="O612" s="264"/>
      <c r="P612" s="264"/>
      <c r="Q612" s="264"/>
      <c r="R612" s="264"/>
      <c r="S612" s="264"/>
      <c r="T612" s="26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6" t="s">
        <v>236</v>
      </c>
      <c r="AU612" s="266" t="s">
        <v>85</v>
      </c>
      <c r="AV612" s="15" t="s">
        <v>230</v>
      </c>
      <c r="AW612" s="15" t="s">
        <v>38</v>
      </c>
      <c r="AX612" s="15" t="s">
        <v>83</v>
      </c>
      <c r="AY612" s="266" t="s">
        <v>224</v>
      </c>
    </row>
    <row r="613" s="2" customFormat="1" ht="16.5" customHeight="1">
      <c r="A613" s="40"/>
      <c r="B613" s="41"/>
      <c r="C613" s="215" t="s">
        <v>936</v>
      </c>
      <c r="D613" s="215" t="s">
        <v>226</v>
      </c>
      <c r="E613" s="216" t="s">
        <v>937</v>
      </c>
      <c r="F613" s="217" t="s">
        <v>938</v>
      </c>
      <c r="G613" s="218" t="s">
        <v>811</v>
      </c>
      <c r="H613" s="219">
        <v>3</v>
      </c>
      <c r="I613" s="220"/>
      <c r="J613" s="221">
        <f>ROUND(I613*H613,2)</f>
        <v>0</v>
      </c>
      <c r="K613" s="217" t="s">
        <v>229</v>
      </c>
      <c r="L613" s="46"/>
      <c r="M613" s="222" t="s">
        <v>40</v>
      </c>
      <c r="N613" s="223" t="s">
        <v>48</v>
      </c>
      <c r="O613" s="86"/>
      <c r="P613" s="224">
        <f>O613*H613</f>
        <v>0</v>
      </c>
      <c r="Q613" s="224">
        <v>0.22394</v>
      </c>
      <c r="R613" s="224">
        <f>Q613*H613</f>
        <v>0.67181999999999997</v>
      </c>
      <c r="S613" s="224">
        <v>0</v>
      </c>
      <c r="T613" s="225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6" t="s">
        <v>230</v>
      </c>
      <c r="AT613" s="226" t="s">
        <v>226</v>
      </c>
      <c r="AU613" s="226" t="s">
        <v>85</v>
      </c>
      <c r="AY613" s="19" t="s">
        <v>224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19" t="s">
        <v>83</v>
      </c>
      <c r="BK613" s="227">
        <f>ROUND(I613*H613,2)</f>
        <v>0</v>
      </c>
      <c r="BL613" s="19" t="s">
        <v>230</v>
      </c>
      <c r="BM613" s="226" t="s">
        <v>939</v>
      </c>
    </row>
    <row r="614" s="2" customFormat="1">
      <c r="A614" s="40"/>
      <c r="B614" s="41"/>
      <c r="C614" s="42"/>
      <c r="D614" s="228" t="s">
        <v>232</v>
      </c>
      <c r="E614" s="42"/>
      <c r="F614" s="229" t="s">
        <v>940</v>
      </c>
      <c r="G614" s="42"/>
      <c r="H614" s="42"/>
      <c r="I614" s="230"/>
      <c r="J614" s="42"/>
      <c r="K614" s="42"/>
      <c r="L614" s="46"/>
      <c r="M614" s="231"/>
      <c r="N614" s="232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232</v>
      </c>
      <c r="AU614" s="19" t="s">
        <v>85</v>
      </c>
    </row>
    <row r="615" s="2" customFormat="1">
      <c r="A615" s="40"/>
      <c r="B615" s="41"/>
      <c r="C615" s="42"/>
      <c r="D615" s="233" t="s">
        <v>234</v>
      </c>
      <c r="E615" s="42"/>
      <c r="F615" s="234" t="s">
        <v>941</v>
      </c>
      <c r="G615" s="42"/>
      <c r="H615" s="42"/>
      <c r="I615" s="230"/>
      <c r="J615" s="42"/>
      <c r="K615" s="42"/>
      <c r="L615" s="46"/>
      <c r="M615" s="231"/>
      <c r="N615" s="232"/>
      <c r="O615" s="86"/>
      <c r="P615" s="86"/>
      <c r="Q615" s="86"/>
      <c r="R615" s="86"/>
      <c r="S615" s="86"/>
      <c r="T615" s="87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234</v>
      </c>
      <c r="AU615" s="19" t="s">
        <v>85</v>
      </c>
    </row>
    <row r="616" s="13" customFormat="1">
      <c r="A616" s="13"/>
      <c r="B616" s="235"/>
      <c r="C616" s="236"/>
      <c r="D616" s="228" t="s">
        <v>236</v>
      </c>
      <c r="E616" s="237" t="s">
        <v>40</v>
      </c>
      <c r="F616" s="238" t="s">
        <v>942</v>
      </c>
      <c r="G616" s="236"/>
      <c r="H616" s="239">
        <v>2</v>
      </c>
      <c r="I616" s="240"/>
      <c r="J616" s="236"/>
      <c r="K616" s="236"/>
      <c r="L616" s="241"/>
      <c r="M616" s="242"/>
      <c r="N616" s="243"/>
      <c r="O616" s="243"/>
      <c r="P616" s="243"/>
      <c r="Q616" s="243"/>
      <c r="R616" s="243"/>
      <c r="S616" s="243"/>
      <c r="T616" s="24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5" t="s">
        <v>236</v>
      </c>
      <c r="AU616" s="245" t="s">
        <v>85</v>
      </c>
      <c r="AV616" s="13" t="s">
        <v>85</v>
      </c>
      <c r="AW616" s="13" t="s">
        <v>38</v>
      </c>
      <c r="AX616" s="13" t="s">
        <v>77</v>
      </c>
      <c r="AY616" s="245" t="s">
        <v>224</v>
      </c>
    </row>
    <row r="617" s="13" customFormat="1">
      <c r="A617" s="13"/>
      <c r="B617" s="235"/>
      <c r="C617" s="236"/>
      <c r="D617" s="228" t="s">
        <v>236</v>
      </c>
      <c r="E617" s="237" t="s">
        <v>40</v>
      </c>
      <c r="F617" s="238" t="s">
        <v>943</v>
      </c>
      <c r="G617" s="236"/>
      <c r="H617" s="239">
        <v>1</v>
      </c>
      <c r="I617" s="240"/>
      <c r="J617" s="236"/>
      <c r="K617" s="236"/>
      <c r="L617" s="241"/>
      <c r="M617" s="242"/>
      <c r="N617" s="243"/>
      <c r="O617" s="243"/>
      <c r="P617" s="243"/>
      <c r="Q617" s="243"/>
      <c r="R617" s="243"/>
      <c r="S617" s="243"/>
      <c r="T617" s="24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5" t="s">
        <v>236</v>
      </c>
      <c r="AU617" s="245" t="s">
        <v>85</v>
      </c>
      <c r="AV617" s="13" t="s">
        <v>85</v>
      </c>
      <c r="AW617" s="13" t="s">
        <v>38</v>
      </c>
      <c r="AX617" s="13" t="s">
        <v>77</v>
      </c>
      <c r="AY617" s="245" t="s">
        <v>224</v>
      </c>
    </row>
    <row r="618" s="15" customFormat="1">
      <c r="A618" s="15"/>
      <c r="B618" s="256"/>
      <c r="C618" s="257"/>
      <c r="D618" s="228" t="s">
        <v>236</v>
      </c>
      <c r="E618" s="258" t="s">
        <v>40</v>
      </c>
      <c r="F618" s="259" t="s">
        <v>253</v>
      </c>
      <c r="G618" s="257"/>
      <c r="H618" s="260">
        <v>3</v>
      </c>
      <c r="I618" s="261"/>
      <c r="J618" s="257"/>
      <c r="K618" s="257"/>
      <c r="L618" s="262"/>
      <c r="M618" s="263"/>
      <c r="N618" s="264"/>
      <c r="O618" s="264"/>
      <c r="P618" s="264"/>
      <c r="Q618" s="264"/>
      <c r="R618" s="264"/>
      <c r="S618" s="264"/>
      <c r="T618" s="26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66" t="s">
        <v>236</v>
      </c>
      <c r="AU618" s="266" t="s">
        <v>85</v>
      </c>
      <c r="AV618" s="15" t="s">
        <v>230</v>
      </c>
      <c r="AW618" s="15" t="s">
        <v>38</v>
      </c>
      <c r="AX618" s="15" t="s">
        <v>83</v>
      </c>
      <c r="AY618" s="266" t="s">
        <v>224</v>
      </c>
    </row>
    <row r="619" s="2" customFormat="1" ht="16.5" customHeight="1">
      <c r="A619" s="40"/>
      <c r="B619" s="41"/>
      <c r="C619" s="268" t="s">
        <v>944</v>
      </c>
      <c r="D619" s="268" t="s">
        <v>305</v>
      </c>
      <c r="E619" s="269" t="s">
        <v>945</v>
      </c>
      <c r="F619" s="270" t="s">
        <v>946</v>
      </c>
      <c r="G619" s="271" t="s">
        <v>811</v>
      </c>
      <c r="H619" s="272">
        <v>1</v>
      </c>
      <c r="I619" s="273"/>
      <c r="J619" s="274">
        <f>ROUND(I619*H619,2)</f>
        <v>0</v>
      </c>
      <c r="K619" s="270" t="s">
        <v>229</v>
      </c>
      <c r="L619" s="275"/>
      <c r="M619" s="276" t="s">
        <v>40</v>
      </c>
      <c r="N619" s="277" t="s">
        <v>48</v>
      </c>
      <c r="O619" s="86"/>
      <c r="P619" s="224">
        <f>O619*H619</f>
        <v>0</v>
      </c>
      <c r="Q619" s="224">
        <v>0.050999999999999997</v>
      </c>
      <c r="R619" s="224">
        <f>Q619*H619</f>
        <v>0.050999999999999997</v>
      </c>
      <c r="S619" s="224">
        <v>0</v>
      </c>
      <c r="T619" s="225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26" t="s">
        <v>279</v>
      </c>
      <c r="AT619" s="226" t="s">
        <v>305</v>
      </c>
      <c r="AU619" s="226" t="s">
        <v>85</v>
      </c>
      <c r="AY619" s="19" t="s">
        <v>224</v>
      </c>
      <c r="BE619" s="227">
        <f>IF(N619="základní",J619,0)</f>
        <v>0</v>
      </c>
      <c r="BF619" s="227">
        <f>IF(N619="snížená",J619,0)</f>
        <v>0</v>
      </c>
      <c r="BG619" s="227">
        <f>IF(N619="zákl. přenesená",J619,0)</f>
        <v>0</v>
      </c>
      <c r="BH619" s="227">
        <f>IF(N619="sníž. přenesená",J619,0)</f>
        <v>0</v>
      </c>
      <c r="BI619" s="227">
        <f>IF(N619="nulová",J619,0)</f>
        <v>0</v>
      </c>
      <c r="BJ619" s="19" t="s">
        <v>83</v>
      </c>
      <c r="BK619" s="227">
        <f>ROUND(I619*H619,2)</f>
        <v>0</v>
      </c>
      <c r="BL619" s="19" t="s">
        <v>230</v>
      </c>
      <c r="BM619" s="226" t="s">
        <v>947</v>
      </c>
    </row>
    <row r="620" s="2" customFormat="1">
      <c r="A620" s="40"/>
      <c r="B620" s="41"/>
      <c r="C620" s="42"/>
      <c r="D620" s="228" t="s">
        <v>232</v>
      </c>
      <c r="E620" s="42"/>
      <c r="F620" s="229" t="s">
        <v>946</v>
      </c>
      <c r="G620" s="42"/>
      <c r="H620" s="42"/>
      <c r="I620" s="230"/>
      <c r="J620" s="42"/>
      <c r="K620" s="42"/>
      <c r="L620" s="46"/>
      <c r="M620" s="231"/>
      <c r="N620" s="232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232</v>
      </c>
      <c r="AU620" s="19" t="s">
        <v>85</v>
      </c>
    </row>
    <row r="621" s="2" customFormat="1">
      <c r="A621" s="40"/>
      <c r="B621" s="41"/>
      <c r="C621" s="42"/>
      <c r="D621" s="233" t="s">
        <v>234</v>
      </c>
      <c r="E621" s="42"/>
      <c r="F621" s="234" t="s">
        <v>948</v>
      </c>
      <c r="G621" s="42"/>
      <c r="H621" s="42"/>
      <c r="I621" s="230"/>
      <c r="J621" s="42"/>
      <c r="K621" s="42"/>
      <c r="L621" s="46"/>
      <c r="M621" s="231"/>
      <c r="N621" s="232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234</v>
      </c>
      <c r="AU621" s="19" t="s">
        <v>85</v>
      </c>
    </row>
    <row r="622" s="13" customFormat="1">
      <c r="A622" s="13"/>
      <c r="B622" s="235"/>
      <c r="C622" s="236"/>
      <c r="D622" s="228" t="s">
        <v>236</v>
      </c>
      <c r="E622" s="237" t="s">
        <v>40</v>
      </c>
      <c r="F622" s="238" t="s">
        <v>943</v>
      </c>
      <c r="G622" s="236"/>
      <c r="H622" s="239">
        <v>1</v>
      </c>
      <c r="I622" s="240"/>
      <c r="J622" s="236"/>
      <c r="K622" s="236"/>
      <c r="L622" s="241"/>
      <c r="M622" s="242"/>
      <c r="N622" s="243"/>
      <c r="O622" s="243"/>
      <c r="P622" s="243"/>
      <c r="Q622" s="243"/>
      <c r="R622" s="243"/>
      <c r="S622" s="243"/>
      <c r="T622" s="24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5" t="s">
        <v>236</v>
      </c>
      <c r="AU622" s="245" t="s">
        <v>85</v>
      </c>
      <c r="AV622" s="13" t="s">
        <v>85</v>
      </c>
      <c r="AW622" s="13" t="s">
        <v>38</v>
      </c>
      <c r="AX622" s="13" t="s">
        <v>83</v>
      </c>
      <c r="AY622" s="245" t="s">
        <v>224</v>
      </c>
    </row>
    <row r="623" s="2" customFormat="1" ht="16.5" customHeight="1">
      <c r="A623" s="40"/>
      <c r="B623" s="41"/>
      <c r="C623" s="268" t="s">
        <v>949</v>
      </c>
      <c r="D623" s="268" t="s">
        <v>305</v>
      </c>
      <c r="E623" s="269" t="s">
        <v>950</v>
      </c>
      <c r="F623" s="270" t="s">
        <v>951</v>
      </c>
      <c r="G623" s="271" t="s">
        <v>811</v>
      </c>
      <c r="H623" s="272">
        <v>2</v>
      </c>
      <c r="I623" s="273"/>
      <c r="J623" s="274">
        <f>ROUND(I623*H623,2)</f>
        <v>0</v>
      </c>
      <c r="K623" s="270" t="s">
        <v>229</v>
      </c>
      <c r="L623" s="275"/>
      <c r="M623" s="276" t="s">
        <v>40</v>
      </c>
      <c r="N623" s="277" t="s">
        <v>48</v>
      </c>
      <c r="O623" s="86"/>
      <c r="P623" s="224">
        <f>O623*H623</f>
        <v>0</v>
      </c>
      <c r="Q623" s="224">
        <v>0.068000000000000005</v>
      </c>
      <c r="R623" s="224">
        <f>Q623*H623</f>
        <v>0.13600000000000001</v>
      </c>
      <c r="S623" s="224">
        <v>0</v>
      </c>
      <c r="T623" s="225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26" t="s">
        <v>279</v>
      </c>
      <c r="AT623" s="226" t="s">
        <v>305</v>
      </c>
      <c r="AU623" s="226" t="s">
        <v>85</v>
      </c>
      <c r="AY623" s="19" t="s">
        <v>224</v>
      </c>
      <c r="BE623" s="227">
        <f>IF(N623="základní",J623,0)</f>
        <v>0</v>
      </c>
      <c r="BF623" s="227">
        <f>IF(N623="snížená",J623,0)</f>
        <v>0</v>
      </c>
      <c r="BG623" s="227">
        <f>IF(N623="zákl. přenesená",J623,0)</f>
        <v>0</v>
      </c>
      <c r="BH623" s="227">
        <f>IF(N623="sníž. přenesená",J623,0)</f>
        <v>0</v>
      </c>
      <c r="BI623" s="227">
        <f>IF(N623="nulová",J623,0)</f>
        <v>0</v>
      </c>
      <c r="BJ623" s="19" t="s">
        <v>83</v>
      </c>
      <c r="BK623" s="227">
        <f>ROUND(I623*H623,2)</f>
        <v>0</v>
      </c>
      <c r="BL623" s="19" t="s">
        <v>230</v>
      </c>
      <c r="BM623" s="226" t="s">
        <v>952</v>
      </c>
    </row>
    <row r="624" s="2" customFormat="1">
      <c r="A624" s="40"/>
      <c r="B624" s="41"/>
      <c r="C624" s="42"/>
      <c r="D624" s="228" t="s">
        <v>232</v>
      </c>
      <c r="E624" s="42"/>
      <c r="F624" s="229" t="s">
        <v>951</v>
      </c>
      <c r="G624" s="42"/>
      <c r="H624" s="42"/>
      <c r="I624" s="230"/>
      <c r="J624" s="42"/>
      <c r="K624" s="42"/>
      <c r="L624" s="46"/>
      <c r="M624" s="231"/>
      <c r="N624" s="232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232</v>
      </c>
      <c r="AU624" s="19" t="s">
        <v>85</v>
      </c>
    </row>
    <row r="625" s="2" customFormat="1">
      <c r="A625" s="40"/>
      <c r="B625" s="41"/>
      <c r="C625" s="42"/>
      <c r="D625" s="233" t="s">
        <v>234</v>
      </c>
      <c r="E625" s="42"/>
      <c r="F625" s="234" t="s">
        <v>953</v>
      </c>
      <c r="G625" s="42"/>
      <c r="H625" s="42"/>
      <c r="I625" s="230"/>
      <c r="J625" s="42"/>
      <c r="K625" s="42"/>
      <c r="L625" s="46"/>
      <c r="M625" s="231"/>
      <c r="N625" s="232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234</v>
      </c>
      <c r="AU625" s="19" t="s">
        <v>85</v>
      </c>
    </row>
    <row r="626" s="13" customFormat="1">
      <c r="A626" s="13"/>
      <c r="B626" s="235"/>
      <c r="C626" s="236"/>
      <c r="D626" s="228" t="s">
        <v>236</v>
      </c>
      <c r="E626" s="237" t="s">
        <v>40</v>
      </c>
      <c r="F626" s="238" t="s">
        <v>942</v>
      </c>
      <c r="G626" s="236"/>
      <c r="H626" s="239">
        <v>2</v>
      </c>
      <c r="I626" s="240"/>
      <c r="J626" s="236"/>
      <c r="K626" s="236"/>
      <c r="L626" s="241"/>
      <c r="M626" s="242"/>
      <c r="N626" s="243"/>
      <c r="O626" s="243"/>
      <c r="P626" s="243"/>
      <c r="Q626" s="243"/>
      <c r="R626" s="243"/>
      <c r="S626" s="243"/>
      <c r="T626" s="24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5" t="s">
        <v>236</v>
      </c>
      <c r="AU626" s="245" t="s">
        <v>85</v>
      </c>
      <c r="AV626" s="13" t="s">
        <v>85</v>
      </c>
      <c r="AW626" s="13" t="s">
        <v>38</v>
      </c>
      <c r="AX626" s="13" t="s">
        <v>83</v>
      </c>
      <c r="AY626" s="245" t="s">
        <v>224</v>
      </c>
    </row>
    <row r="627" s="2" customFormat="1" ht="16.5" customHeight="1">
      <c r="A627" s="40"/>
      <c r="B627" s="41"/>
      <c r="C627" s="215" t="s">
        <v>954</v>
      </c>
      <c r="D627" s="215" t="s">
        <v>226</v>
      </c>
      <c r="E627" s="216" t="s">
        <v>955</v>
      </c>
      <c r="F627" s="217" t="s">
        <v>956</v>
      </c>
      <c r="G627" s="218" t="s">
        <v>811</v>
      </c>
      <c r="H627" s="219">
        <v>52</v>
      </c>
      <c r="I627" s="220"/>
      <c r="J627" s="221">
        <f>ROUND(I627*H627,2)</f>
        <v>0</v>
      </c>
      <c r="K627" s="217" t="s">
        <v>229</v>
      </c>
      <c r="L627" s="46"/>
      <c r="M627" s="222" t="s">
        <v>40</v>
      </c>
      <c r="N627" s="223" t="s">
        <v>48</v>
      </c>
      <c r="O627" s="86"/>
      <c r="P627" s="224">
        <f>O627*H627</f>
        <v>0</v>
      </c>
      <c r="Q627" s="224">
        <v>0.017659999999999999</v>
      </c>
      <c r="R627" s="224">
        <f>Q627*H627</f>
        <v>0.91831999999999991</v>
      </c>
      <c r="S627" s="224">
        <v>0</v>
      </c>
      <c r="T627" s="225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26" t="s">
        <v>230</v>
      </c>
      <c r="AT627" s="226" t="s">
        <v>226</v>
      </c>
      <c r="AU627" s="226" t="s">
        <v>85</v>
      </c>
      <c r="AY627" s="19" t="s">
        <v>224</v>
      </c>
      <c r="BE627" s="227">
        <f>IF(N627="základní",J627,0)</f>
        <v>0</v>
      </c>
      <c r="BF627" s="227">
        <f>IF(N627="snížená",J627,0)</f>
        <v>0</v>
      </c>
      <c r="BG627" s="227">
        <f>IF(N627="zákl. přenesená",J627,0)</f>
        <v>0</v>
      </c>
      <c r="BH627" s="227">
        <f>IF(N627="sníž. přenesená",J627,0)</f>
        <v>0</v>
      </c>
      <c r="BI627" s="227">
        <f>IF(N627="nulová",J627,0)</f>
        <v>0</v>
      </c>
      <c r="BJ627" s="19" t="s">
        <v>83</v>
      </c>
      <c r="BK627" s="227">
        <f>ROUND(I627*H627,2)</f>
        <v>0</v>
      </c>
      <c r="BL627" s="19" t="s">
        <v>230</v>
      </c>
      <c r="BM627" s="226" t="s">
        <v>957</v>
      </c>
    </row>
    <row r="628" s="2" customFormat="1">
      <c r="A628" s="40"/>
      <c r="B628" s="41"/>
      <c r="C628" s="42"/>
      <c r="D628" s="228" t="s">
        <v>232</v>
      </c>
      <c r="E628" s="42"/>
      <c r="F628" s="229" t="s">
        <v>958</v>
      </c>
      <c r="G628" s="42"/>
      <c r="H628" s="42"/>
      <c r="I628" s="230"/>
      <c r="J628" s="42"/>
      <c r="K628" s="42"/>
      <c r="L628" s="46"/>
      <c r="M628" s="231"/>
      <c r="N628" s="232"/>
      <c r="O628" s="86"/>
      <c r="P628" s="86"/>
      <c r="Q628" s="86"/>
      <c r="R628" s="86"/>
      <c r="S628" s="86"/>
      <c r="T628" s="87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232</v>
      </c>
      <c r="AU628" s="19" t="s">
        <v>85</v>
      </c>
    </row>
    <row r="629" s="2" customFormat="1">
      <c r="A629" s="40"/>
      <c r="B629" s="41"/>
      <c r="C629" s="42"/>
      <c r="D629" s="233" t="s">
        <v>234</v>
      </c>
      <c r="E629" s="42"/>
      <c r="F629" s="234" t="s">
        <v>959</v>
      </c>
      <c r="G629" s="42"/>
      <c r="H629" s="42"/>
      <c r="I629" s="230"/>
      <c r="J629" s="42"/>
      <c r="K629" s="42"/>
      <c r="L629" s="46"/>
      <c r="M629" s="231"/>
      <c r="N629" s="232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234</v>
      </c>
      <c r="AU629" s="19" t="s">
        <v>85</v>
      </c>
    </row>
    <row r="630" s="13" customFormat="1">
      <c r="A630" s="13"/>
      <c r="B630" s="235"/>
      <c r="C630" s="236"/>
      <c r="D630" s="228" t="s">
        <v>236</v>
      </c>
      <c r="E630" s="237" t="s">
        <v>40</v>
      </c>
      <c r="F630" s="238" t="s">
        <v>593</v>
      </c>
      <c r="G630" s="236"/>
      <c r="H630" s="239">
        <v>52</v>
      </c>
      <c r="I630" s="240"/>
      <c r="J630" s="236"/>
      <c r="K630" s="236"/>
      <c r="L630" s="241"/>
      <c r="M630" s="242"/>
      <c r="N630" s="243"/>
      <c r="O630" s="243"/>
      <c r="P630" s="243"/>
      <c r="Q630" s="243"/>
      <c r="R630" s="243"/>
      <c r="S630" s="243"/>
      <c r="T630" s="24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5" t="s">
        <v>236</v>
      </c>
      <c r="AU630" s="245" t="s">
        <v>85</v>
      </c>
      <c r="AV630" s="13" t="s">
        <v>85</v>
      </c>
      <c r="AW630" s="13" t="s">
        <v>38</v>
      </c>
      <c r="AX630" s="13" t="s">
        <v>83</v>
      </c>
      <c r="AY630" s="245" t="s">
        <v>224</v>
      </c>
    </row>
    <row r="631" s="2" customFormat="1" ht="16.5" customHeight="1">
      <c r="A631" s="40"/>
      <c r="B631" s="41"/>
      <c r="C631" s="268" t="s">
        <v>960</v>
      </c>
      <c r="D631" s="268" t="s">
        <v>305</v>
      </c>
      <c r="E631" s="269" t="s">
        <v>961</v>
      </c>
      <c r="F631" s="270" t="s">
        <v>962</v>
      </c>
      <c r="G631" s="271" t="s">
        <v>163</v>
      </c>
      <c r="H631" s="272">
        <v>4.6799999999999997</v>
      </c>
      <c r="I631" s="273"/>
      <c r="J631" s="274">
        <f>ROUND(I631*H631,2)</f>
        <v>0</v>
      </c>
      <c r="K631" s="270" t="s">
        <v>40</v>
      </c>
      <c r="L631" s="275"/>
      <c r="M631" s="276" t="s">
        <v>40</v>
      </c>
      <c r="N631" s="277" t="s">
        <v>48</v>
      </c>
      <c r="O631" s="86"/>
      <c r="P631" s="224">
        <f>O631*H631</f>
        <v>0</v>
      </c>
      <c r="Q631" s="224">
        <v>0.75</v>
      </c>
      <c r="R631" s="224">
        <f>Q631*H631</f>
        <v>3.5099999999999998</v>
      </c>
      <c r="S631" s="224">
        <v>0</v>
      </c>
      <c r="T631" s="225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6" t="s">
        <v>279</v>
      </c>
      <c r="AT631" s="226" t="s">
        <v>305</v>
      </c>
      <c r="AU631" s="226" t="s">
        <v>85</v>
      </c>
      <c r="AY631" s="19" t="s">
        <v>224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19" t="s">
        <v>83</v>
      </c>
      <c r="BK631" s="227">
        <f>ROUND(I631*H631,2)</f>
        <v>0</v>
      </c>
      <c r="BL631" s="19" t="s">
        <v>230</v>
      </c>
      <c r="BM631" s="226" t="s">
        <v>963</v>
      </c>
    </row>
    <row r="632" s="2" customFormat="1">
      <c r="A632" s="40"/>
      <c r="B632" s="41"/>
      <c r="C632" s="42"/>
      <c r="D632" s="228" t="s">
        <v>232</v>
      </c>
      <c r="E632" s="42"/>
      <c r="F632" s="229" t="s">
        <v>962</v>
      </c>
      <c r="G632" s="42"/>
      <c r="H632" s="42"/>
      <c r="I632" s="230"/>
      <c r="J632" s="42"/>
      <c r="K632" s="42"/>
      <c r="L632" s="46"/>
      <c r="M632" s="231"/>
      <c r="N632" s="232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232</v>
      </c>
      <c r="AU632" s="19" t="s">
        <v>85</v>
      </c>
    </row>
    <row r="633" s="13" customFormat="1">
      <c r="A633" s="13"/>
      <c r="B633" s="235"/>
      <c r="C633" s="236"/>
      <c r="D633" s="228" t="s">
        <v>236</v>
      </c>
      <c r="E633" s="237" t="s">
        <v>40</v>
      </c>
      <c r="F633" s="238" t="s">
        <v>964</v>
      </c>
      <c r="G633" s="236"/>
      <c r="H633" s="239">
        <v>4.6799999999999997</v>
      </c>
      <c r="I633" s="240"/>
      <c r="J633" s="236"/>
      <c r="K633" s="236"/>
      <c r="L633" s="241"/>
      <c r="M633" s="242"/>
      <c r="N633" s="243"/>
      <c r="O633" s="243"/>
      <c r="P633" s="243"/>
      <c r="Q633" s="243"/>
      <c r="R633" s="243"/>
      <c r="S633" s="243"/>
      <c r="T633" s="24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5" t="s">
        <v>236</v>
      </c>
      <c r="AU633" s="245" t="s">
        <v>85</v>
      </c>
      <c r="AV633" s="13" t="s">
        <v>85</v>
      </c>
      <c r="AW633" s="13" t="s">
        <v>38</v>
      </c>
      <c r="AX633" s="13" t="s">
        <v>83</v>
      </c>
      <c r="AY633" s="245" t="s">
        <v>224</v>
      </c>
    </row>
    <row r="634" s="2" customFormat="1" ht="16.5" customHeight="1">
      <c r="A634" s="40"/>
      <c r="B634" s="41"/>
      <c r="C634" s="215" t="s">
        <v>965</v>
      </c>
      <c r="D634" s="215" t="s">
        <v>226</v>
      </c>
      <c r="E634" s="216" t="s">
        <v>966</v>
      </c>
      <c r="F634" s="217" t="s">
        <v>967</v>
      </c>
      <c r="G634" s="218" t="s">
        <v>163</v>
      </c>
      <c r="H634" s="219">
        <v>0.114</v>
      </c>
      <c r="I634" s="220"/>
      <c r="J634" s="221">
        <f>ROUND(I634*H634,2)</f>
        <v>0</v>
      </c>
      <c r="K634" s="217" t="s">
        <v>229</v>
      </c>
      <c r="L634" s="46"/>
      <c r="M634" s="222" t="s">
        <v>40</v>
      </c>
      <c r="N634" s="223" t="s">
        <v>48</v>
      </c>
      <c r="O634" s="86"/>
      <c r="P634" s="224">
        <f>O634*H634</f>
        <v>0</v>
      </c>
      <c r="Q634" s="224">
        <v>2.20411</v>
      </c>
      <c r="R634" s="224">
        <f>Q634*H634</f>
        <v>0.25126853999999998</v>
      </c>
      <c r="S634" s="224">
        <v>0</v>
      </c>
      <c r="T634" s="225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26" t="s">
        <v>230</v>
      </c>
      <c r="AT634" s="226" t="s">
        <v>226</v>
      </c>
      <c r="AU634" s="226" t="s">
        <v>85</v>
      </c>
      <c r="AY634" s="19" t="s">
        <v>224</v>
      </c>
      <c r="BE634" s="227">
        <f>IF(N634="základní",J634,0)</f>
        <v>0</v>
      </c>
      <c r="BF634" s="227">
        <f>IF(N634="snížená",J634,0)</f>
        <v>0</v>
      </c>
      <c r="BG634" s="227">
        <f>IF(N634="zákl. přenesená",J634,0)</f>
        <v>0</v>
      </c>
      <c r="BH634" s="227">
        <f>IF(N634="sníž. přenesená",J634,0)</f>
        <v>0</v>
      </c>
      <c r="BI634" s="227">
        <f>IF(N634="nulová",J634,0)</f>
        <v>0</v>
      </c>
      <c r="BJ634" s="19" t="s">
        <v>83</v>
      </c>
      <c r="BK634" s="227">
        <f>ROUND(I634*H634,2)</f>
        <v>0</v>
      </c>
      <c r="BL634" s="19" t="s">
        <v>230</v>
      </c>
      <c r="BM634" s="226" t="s">
        <v>968</v>
      </c>
    </row>
    <row r="635" s="2" customFormat="1">
      <c r="A635" s="40"/>
      <c r="B635" s="41"/>
      <c r="C635" s="42"/>
      <c r="D635" s="228" t="s">
        <v>232</v>
      </c>
      <c r="E635" s="42"/>
      <c r="F635" s="229" t="s">
        <v>969</v>
      </c>
      <c r="G635" s="42"/>
      <c r="H635" s="42"/>
      <c r="I635" s="230"/>
      <c r="J635" s="42"/>
      <c r="K635" s="42"/>
      <c r="L635" s="46"/>
      <c r="M635" s="231"/>
      <c r="N635" s="232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232</v>
      </c>
      <c r="AU635" s="19" t="s">
        <v>85</v>
      </c>
    </row>
    <row r="636" s="2" customFormat="1">
      <c r="A636" s="40"/>
      <c r="B636" s="41"/>
      <c r="C636" s="42"/>
      <c r="D636" s="233" t="s">
        <v>234</v>
      </c>
      <c r="E636" s="42"/>
      <c r="F636" s="234" t="s">
        <v>970</v>
      </c>
      <c r="G636" s="42"/>
      <c r="H636" s="42"/>
      <c r="I636" s="230"/>
      <c r="J636" s="42"/>
      <c r="K636" s="42"/>
      <c r="L636" s="46"/>
      <c r="M636" s="231"/>
      <c r="N636" s="232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234</v>
      </c>
      <c r="AU636" s="19" t="s">
        <v>85</v>
      </c>
    </row>
    <row r="637" s="14" customFormat="1">
      <c r="A637" s="14"/>
      <c r="B637" s="246"/>
      <c r="C637" s="247"/>
      <c r="D637" s="228" t="s">
        <v>236</v>
      </c>
      <c r="E637" s="248" t="s">
        <v>40</v>
      </c>
      <c r="F637" s="249" t="s">
        <v>251</v>
      </c>
      <c r="G637" s="247"/>
      <c r="H637" s="248" t="s">
        <v>40</v>
      </c>
      <c r="I637" s="250"/>
      <c r="J637" s="247"/>
      <c r="K637" s="247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236</v>
      </c>
      <c r="AU637" s="255" t="s">
        <v>85</v>
      </c>
      <c r="AV637" s="14" t="s">
        <v>83</v>
      </c>
      <c r="AW637" s="14" t="s">
        <v>38</v>
      </c>
      <c r="AX637" s="14" t="s">
        <v>77</v>
      </c>
      <c r="AY637" s="255" t="s">
        <v>224</v>
      </c>
    </row>
    <row r="638" s="13" customFormat="1">
      <c r="A638" s="13"/>
      <c r="B638" s="235"/>
      <c r="C638" s="236"/>
      <c r="D638" s="228" t="s">
        <v>236</v>
      </c>
      <c r="E638" s="237" t="s">
        <v>40</v>
      </c>
      <c r="F638" s="238" t="s">
        <v>971</v>
      </c>
      <c r="G638" s="236"/>
      <c r="H638" s="239">
        <v>0.083000000000000004</v>
      </c>
      <c r="I638" s="240"/>
      <c r="J638" s="236"/>
      <c r="K638" s="236"/>
      <c r="L638" s="241"/>
      <c r="M638" s="242"/>
      <c r="N638" s="243"/>
      <c r="O638" s="243"/>
      <c r="P638" s="243"/>
      <c r="Q638" s="243"/>
      <c r="R638" s="243"/>
      <c r="S638" s="243"/>
      <c r="T638" s="24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5" t="s">
        <v>236</v>
      </c>
      <c r="AU638" s="245" t="s">
        <v>85</v>
      </c>
      <c r="AV638" s="13" t="s">
        <v>85</v>
      </c>
      <c r="AW638" s="13" t="s">
        <v>38</v>
      </c>
      <c r="AX638" s="13" t="s">
        <v>77</v>
      </c>
      <c r="AY638" s="245" t="s">
        <v>224</v>
      </c>
    </row>
    <row r="639" s="13" customFormat="1">
      <c r="A639" s="13"/>
      <c r="B639" s="235"/>
      <c r="C639" s="236"/>
      <c r="D639" s="228" t="s">
        <v>236</v>
      </c>
      <c r="E639" s="237" t="s">
        <v>40</v>
      </c>
      <c r="F639" s="238" t="s">
        <v>972</v>
      </c>
      <c r="G639" s="236"/>
      <c r="H639" s="239">
        <v>0.031</v>
      </c>
      <c r="I639" s="240"/>
      <c r="J639" s="236"/>
      <c r="K639" s="236"/>
      <c r="L639" s="241"/>
      <c r="M639" s="242"/>
      <c r="N639" s="243"/>
      <c r="O639" s="243"/>
      <c r="P639" s="243"/>
      <c r="Q639" s="243"/>
      <c r="R639" s="243"/>
      <c r="S639" s="243"/>
      <c r="T639" s="24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5" t="s">
        <v>236</v>
      </c>
      <c r="AU639" s="245" t="s">
        <v>85</v>
      </c>
      <c r="AV639" s="13" t="s">
        <v>85</v>
      </c>
      <c r="AW639" s="13" t="s">
        <v>38</v>
      </c>
      <c r="AX639" s="13" t="s">
        <v>77</v>
      </c>
      <c r="AY639" s="245" t="s">
        <v>224</v>
      </c>
    </row>
    <row r="640" s="15" customFormat="1">
      <c r="A640" s="15"/>
      <c r="B640" s="256"/>
      <c r="C640" s="257"/>
      <c r="D640" s="228" t="s">
        <v>236</v>
      </c>
      <c r="E640" s="258" t="s">
        <v>40</v>
      </c>
      <c r="F640" s="259" t="s">
        <v>253</v>
      </c>
      <c r="G640" s="257"/>
      <c r="H640" s="260">
        <v>0.114</v>
      </c>
      <c r="I640" s="261"/>
      <c r="J640" s="257"/>
      <c r="K640" s="257"/>
      <c r="L640" s="262"/>
      <c r="M640" s="263"/>
      <c r="N640" s="264"/>
      <c r="O640" s="264"/>
      <c r="P640" s="264"/>
      <c r="Q640" s="264"/>
      <c r="R640" s="264"/>
      <c r="S640" s="264"/>
      <c r="T640" s="26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66" t="s">
        <v>236</v>
      </c>
      <c r="AU640" s="266" t="s">
        <v>85</v>
      </c>
      <c r="AV640" s="15" t="s">
        <v>230</v>
      </c>
      <c r="AW640" s="15" t="s">
        <v>38</v>
      </c>
      <c r="AX640" s="15" t="s">
        <v>83</v>
      </c>
      <c r="AY640" s="266" t="s">
        <v>224</v>
      </c>
    </row>
    <row r="641" s="2" customFormat="1" ht="16.5" customHeight="1">
      <c r="A641" s="40"/>
      <c r="B641" s="41"/>
      <c r="C641" s="215" t="s">
        <v>973</v>
      </c>
      <c r="D641" s="215" t="s">
        <v>226</v>
      </c>
      <c r="E641" s="216" t="s">
        <v>974</v>
      </c>
      <c r="F641" s="217" t="s">
        <v>975</v>
      </c>
      <c r="G641" s="218" t="s">
        <v>163</v>
      </c>
      <c r="H641" s="219">
        <v>22.975000000000001</v>
      </c>
      <c r="I641" s="220"/>
      <c r="J641" s="221">
        <f>ROUND(I641*H641,2)</f>
        <v>0</v>
      </c>
      <c r="K641" s="217" t="s">
        <v>229</v>
      </c>
      <c r="L641" s="46"/>
      <c r="M641" s="222" t="s">
        <v>40</v>
      </c>
      <c r="N641" s="223" t="s">
        <v>48</v>
      </c>
      <c r="O641" s="86"/>
      <c r="P641" s="224">
        <f>O641*H641</f>
        <v>0</v>
      </c>
      <c r="Q641" s="224">
        <v>0</v>
      </c>
      <c r="R641" s="224">
        <f>Q641*H641</f>
        <v>0</v>
      </c>
      <c r="S641" s="224">
        <v>0</v>
      </c>
      <c r="T641" s="225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26" t="s">
        <v>230</v>
      </c>
      <c r="AT641" s="226" t="s">
        <v>226</v>
      </c>
      <c r="AU641" s="226" t="s">
        <v>85</v>
      </c>
      <c r="AY641" s="19" t="s">
        <v>224</v>
      </c>
      <c r="BE641" s="227">
        <f>IF(N641="základní",J641,0)</f>
        <v>0</v>
      </c>
      <c r="BF641" s="227">
        <f>IF(N641="snížená",J641,0)</f>
        <v>0</v>
      </c>
      <c r="BG641" s="227">
        <f>IF(N641="zákl. přenesená",J641,0)</f>
        <v>0</v>
      </c>
      <c r="BH641" s="227">
        <f>IF(N641="sníž. přenesená",J641,0)</f>
        <v>0</v>
      </c>
      <c r="BI641" s="227">
        <f>IF(N641="nulová",J641,0)</f>
        <v>0</v>
      </c>
      <c r="BJ641" s="19" t="s">
        <v>83</v>
      </c>
      <c r="BK641" s="227">
        <f>ROUND(I641*H641,2)</f>
        <v>0</v>
      </c>
      <c r="BL641" s="19" t="s">
        <v>230</v>
      </c>
      <c r="BM641" s="226" t="s">
        <v>976</v>
      </c>
    </row>
    <row r="642" s="2" customFormat="1">
      <c r="A642" s="40"/>
      <c r="B642" s="41"/>
      <c r="C642" s="42"/>
      <c r="D642" s="228" t="s">
        <v>232</v>
      </c>
      <c r="E642" s="42"/>
      <c r="F642" s="229" t="s">
        <v>977</v>
      </c>
      <c r="G642" s="42"/>
      <c r="H642" s="42"/>
      <c r="I642" s="230"/>
      <c r="J642" s="42"/>
      <c r="K642" s="42"/>
      <c r="L642" s="46"/>
      <c r="M642" s="231"/>
      <c r="N642" s="232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232</v>
      </c>
      <c r="AU642" s="19" t="s">
        <v>85</v>
      </c>
    </row>
    <row r="643" s="2" customFormat="1">
      <c r="A643" s="40"/>
      <c r="B643" s="41"/>
      <c r="C643" s="42"/>
      <c r="D643" s="233" t="s">
        <v>234</v>
      </c>
      <c r="E643" s="42"/>
      <c r="F643" s="234" t="s">
        <v>978</v>
      </c>
      <c r="G643" s="42"/>
      <c r="H643" s="42"/>
      <c r="I643" s="230"/>
      <c r="J643" s="42"/>
      <c r="K643" s="42"/>
      <c r="L643" s="46"/>
      <c r="M643" s="231"/>
      <c r="N643" s="232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234</v>
      </c>
      <c r="AU643" s="19" t="s">
        <v>85</v>
      </c>
    </row>
    <row r="644" s="13" customFormat="1">
      <c r="A644" s="13"/>
      <c r="B644" s="235"/>
      <c r="C644" s="236"/>
      <c r="D644" s="228" t="s">
        <v>236</v>
      </c>
      <c r="E644" s="237" t="s">
        <v>40</v>
      </c>
      <c r="F644" s="238" t="s">
        <v>979</v>
      </c>
      <c r="G644" s="236"/>
      <c r="H644" s="239">
        <v>2.8519999999999999</v>
      </c>
      <c r="I644" s="240"/>
      <c r="J644" s="236"/>
      <c r="K644" s="236"/>
      <c r="L644" s="241"/>
      <c r="M644" s="242"/>
      <c r="N644" s="243"/>
      <c r="O644" s="243"/>
      <c r="P644" s="243"/>
      <c r="Q644" s="243"/>
      <c r="R644" s="243"/>
      <c r="S644" s="243"/>
      <c r="T644" s="24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5" t="s">
        <v>236</v>
      </c>
      <c r="AU644" s="245" t="s">
        <v>85</v>
      </c>
      <c r="AV644" s="13" t="s">
        <v>85</v>
      </c>
      <c r="AW644" s="13" t="s">
        <v>38</v>
      </c>
      <c r="AX644" s="13" t="s">
        <v>77</v>
      </c>
      <c r="AY644" s="245" t="s">
        <v>224</v>
      </c>
    </row>
    <row r="645" s="13" customFormat="1">
      <c r="A645" s="13"/>
      <c r="B645" s="235"/>
      <c r="C645" s="236"/>
      <c r="D645" s="228" t="s">
        <v>236</v>
      </c>
      <c r="E645" s="237" t="s">
        <v>40</v>
      </c>
      <c r="F645" s="238" t="s">
        <v>980</v>
      </c>
      <c r="G645" s="236"/>
      <c r="H645" s="239">
        <v>11.699999999999999</v>
      </c>
      <c r="I645" s="240"/>
      <c r="J645" s="236"/>
      <c r="K645" s="236"/>
      <c r="L645" s="241"/>
      <c r="M645" s="242"/>
      <c r="N645" s="243"/>
      <c r="O645" s="243"/>
      <c r="P645" s="243"/>
      <c r="Q645" s="243"/>
      <c r="R645" s="243"/>
      <c r="S645" s="243"/>
      <c r="T645" s="24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5" t="s">
        <v>236</v>
      </c>
      <c r="AU645" s="245" t="s">
        <v>85</v>
      </c>
      <c r="AV645" s="13" t="s">
        <v>85</v>
      </c>
      <c r="AW645" s="13" t="s">
        <v>38</v>
      </c>
      <c r="AX645" s="13" t="s">
        <v>77</v>
      </c>
      <c r="AY645" s="245" t="s">
        <v>224</v>
      </c>
    </row>
    <row r="646" s="14" customFormat="1">
      <c r="A646" s="14"/>
      <c r="B646" s="246"/>
      <c r="C646" s="247"/>
      <c r="D646" s="228" t="s">
        <v>236</v>
      </c>
      <c r="E646" s="248" t="s">
        <v>40</v>
      </c>
      <c r="F646" s="249" t="s">
        <v>251</v>
      </c>
      <c r="G646" s="247"/>
      <c r="H646" s="248" t="s">
        <v>40</v>
      </c>
      <c r="I646" s="250"/>
      <c r="J646" s="247"/>
      <c r="K646" s="247"/>
      <c r="L646" s="251"/>
      <c r="M646" s="252"/>
      <c r="N646" s="253"/>
      <c r="O646" s="253"/>
      <c r="P646" s="253"/>
      <c r="Q646" s="253"/>
      <c r="R646" s="253"/>
      <c r="S646" s="253"/>
      <c r="T646" s="25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5" t="s">
        <v>236</v>
      </c>
      <c r="AU646" s="255" t="s">
        <v>85</v>
      </c>
      <c r="AV646" s="14" t="s">
        <v>83</v>
      </c>
      <c r="AW646" s="14" t="s">
        <v>38</v>
      </c>
      <c r="AX646" s="14" t="s">
        <v>77</v>
      </c>
      <c r="AY646" s="255" t="s">
        <v>224</v>
      </c>
    </row>
    <row r="647" s="13" customFormat="1">
      <c r="A647" s="13"/>
      <c r="B647" s="235"/>
      <c r="C647" s="236"/>
      <c r="D647" s="228" t="s">
        <v>236</v>
      </c>
      <c r="E647" s="237" t="s">
        <v>40</v>
      </c>
      <c r="F647" s="238" t="s">
        <v>981</v>
      </c>
      <c r="G647" s="236"/>
      <c r="H647" s="239">
        <v>1.817</v>
      </c>
      <c r="I647" s="240"/>
      <c r="J647" s="236"/>
      <c r="K647" s="236"/>
      <c r="L647" s="241"/>
      <c r="M647" s="242"/>
      <c r="N647" s="243"/>
      <c r="O647" s="243"/>
      <c r="P647" s="243"/>
      <c r="Q647" s="243"/>
      <c r="R647" s="243"/>
      <c r="S647" s="243"/>
      <c r="T647" s="24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5" t="s">
        <v>236</v>
      </c>
      <c r="AU647" s="245" t="s">
        <v>85</v>
      </c>
      <c r="AV647" s="13" t="s">
        <v>85</v>
      </c>
      <c r="AW647" s="13" t="s">
        <v>38</v>
      </c>
      <c r="AX647" s="13" t="s">
        <v>77</v>
      </c>
      <c r="AY647" s="245" t="s">
        <v>224</v>
      </c>
    </row>
    <row r="648" s="13" customFormat="1">
      <c r="A648" s="13"/>
      <c r="B648" s="235"/>
      <c r="C648" s="236"/>
      <c r="D648" s="228" t="s">
        <v>236</v>
      </c>
      <c r="E648" s="237" t="s">
        <v>40</v>
      </c>
      <c r="F648" s="238" t="s">
        <v>982</v>
      </c>
      <c r="G648" s="236"/>
      <c r="H648" s="239">
        <v>6.6059999999999999</v>
      </c>
      <c r="I648" s="240"/>
      <c r="J648" s="236"/>
      <c r="K648" s="236"/>
      <c r="L648" s="241"/>
      <c r="M648" s="242"/>
      <c r="N648" s="243"/>
      <c r="O648" s="243"/>
      <c r="P648" s="243"/>
      <c r="Q648" s="243"/>
      <c r="R648" s="243"/>
      <c r="S648" s="243"/>
      <c r="T648" s="24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5" t="s">
        <v>236</v>
      </c>
      <c r="AU648" s="245" t="s">
        <v>85</v>
      </c>
      <c r="AV648" s="13" t="s">
        <v>85</v>
      </c>
      <c r="AW648" s="13" t="s">
        <v>38</v>
      </c>
      <c r="AX648" s="13" t="s">
        <v>77</v>
      </c>
      <c r="AY648" s="245" t="s">
        <v>224</v>
      </c>
    </row>
    <row r="649" s="15" customFormat="1">
      <c r="A649" s="15"/>
      <c r="B649" s="256"/>
      <c r="C649" s="257"/>
      <c r="D649" s="228" t="s">
        <v>236</v>
      </c>
      <c r="E649" s="258" t="s">
        <v>40</v>
      </c>
      <c r="F649" s="259" t="s">
        <v>253</v>
      </c>
      <c r="G649" s="257"/>
      <c r="H649" s="260">
        <v>22.975000000000001</v>
      </c>
      <c r="I649" s="261"/>
      <c r="J649" s="257"/>
      <c r="K649" s="257"/>
      <c r="L649" s="262"/>
      <c r="M649" s="263"/>
      <c r="N649" s="264"/>
      <c r="O649" s="264"/>
      <c r="P649" s="264"/>
      <c r="Q649" s="264"/>
      <c r="R649" s="264"/>
      <c r="S649" s="264"/>
      <c r="T649" s="26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66" t="s">
        <v>236</v>
      </c>
      <c r="AU649" s="266" t="s">
        <v>85</v>
      </c>
      <c r="AV649" s="15" t="s">
        <v>230</v>
      </c>
      <c r="AW649" s="15" t="s">
        <v>38</v>
      </c>
      <c r="AX649" s="15" t="s">
        <v>83</v>
      </c>
      <c r="AY649" s="266" t="s">
        <v>224</v>
      </c>
    </row>
    <row r="650" s="2" customFormat="1" ht="16.5" customHeight="1">
      <c r="A650" s="40"/>
      <c r="B650" s="41"/>
      <c r="C650" s="215" t="s">
        <v>983</v>
      </c>
      <c r="D650" s="215" t="s">
        <v>226</v>
      </c>
      <c r="E650" s="216" t="s">
        <v>984</v>
      </c>
      <c r="F650" s="217" t="s">
        <v>985</v>
      </c>
      <c r="G650" s="218" t="s">
        <v>163</v>
      </c>
      <c r="H650" s="219">
        <v>11.699999999999999</v>
      </c>
      <c r="I650" s="220"/>
      <c r="J650" s="221">
        <f>ROUND(I650*H650,2)</f>
        <v>0</v>
      </c>
      <c r="K650" s="217" t="s">
        <v>229</v>
      </c>
      <c r="L650" s="46"/>
      <c r="M650" s="222" t="s">
        <v>40</v>
      </c>
      <c r="N650" s="223" t="s">
        <v>48</v>
      </c>
      <c r="O650" s="86"/>
      <c r="P650" s="224">
        <f>O650*H650</f>
        <v>0</v>
      </c>
      <c r="Q650" s="224">
        <v>0</v>
      </c>
      <c r="R650" s="224">
        <f>Q650*H650</f>
        <v>0</v>
      </c>
      <c r="S650" s="224">
        <v>0</v>
      </c>
      <c r="T650" s="225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26" t="s">
        <v>230</v>
      </c>
      <c r="AT650" s="226" t="s">
        <v>226</v>
      </c>
      <c r="AU650" s="226" t="s">
        <v>85</v>
      </c>
      <c r="AY650" s="19" t="s">
        <v>224</v>
      </c>
      <c r="BE650" s="227">
        <f>IF(N650="základní",J650,0)</f>
        <v>0</v>
      </c>
      <c r="BF650" s="227">
        <f>IF(N650="snížená",J650,0)</f>
        <v>0</v>
      </c>
      <c r="BG650" s="227">
        <f>IF(N650="zákl. přenesená",J650,0)</f>
        <v>0</v>
      </c>
      <c r="BH650" s="227">
        <f>IF(N650="sníž. přenesená",J650,0)</f>
        <v>0</v>
      </c>
      <c r="BI650" s="227">
        <f>IF(N650="nulová",J650,0)</f>
        <v>0</v>
      </c>
      <c r="BJ650" s="19" t="s">
        <v>83</v>
      </c>
      <c r="BK650" s="227">
        <f>ROUND(I650*H650,2)</f>
        <v>0</v>
      </c>
      <c r="BL650" s="19" t="s">
        <v>230</v>
      </c>
      <c r="BM650" s="226" t="s">
        <v>986</v>
      </c>
    </row>
    <row r="651" s="2" customFormat="1">
      <c r="A651" s="40"/>
      <c r="B651" s="41"/>
      <c r="C651" s="42"/>
      <c r="D651" s="228" t="s">
        <v>232</v>
      </c>
      <c r="E651" s="42"/>
      <c r="F651" s="229" t="s">
        <v>987</v>
      </c>
      <c r="G651" s="42"/>
      <c r="H651" s="42"/>
      <c r="I651" s="230"/>
      <c r="J651" s="42"/>
      <c r="K651" s="42"/>
      <c r="L651" s="46"/>
      <c r="M651" s="231"/>
      <c r="N651" s="232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232</v>
      </c>
      <c r="AU651" s="19" t="s">
        <v>85</v>
      </c>
    </row>
    <row r="652" s="2" customFormat="1">
      <c r="A652" s="40"/>
      <c r="B652" s="41"/>
      <c r="C652" s="42"/>
      <c r="D652" s="233" t="s">
        <v>234</v>
      </c>
      <c r="E652" s="42"/>
      <c r="F652" s="234" t="s">
        <v>988</v>
      </c>
      <c r="G652" s="42"/>
      <c r="H652" s="42"/>
      <c r="I652" s="230"/>
      <c r="J652" s="42"/>
      <c r="K652" s="42"/>
      <c r="L652" s="46"/>
      <c r="M652" s="231"/>
      <c r="N652" s="232"/>
      <c r="O652" s="86"/>
      <c r="P652" s="86"/>
      <c r="Q652" s="86"/>
      <c r="R652" s="86"/>
      <c r="S652" s="86"/>
      <c r="T652" s="87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234</v>
      </c>
      <c r="AU652" s="19" t="s">
        <v>85</v>
      </c>
    </row>
    <row r="653" s="14" customFormat="1">
      <c r="A653" s="14"/>
      <c r="B653" s="246"/>
      <c r="C653" s="247"/>
      <c r="D653" s="228" t="s">
        <v>236</v>
      </c>
      <c r="E653" s="248" t="s">
        <v>40</v>
      </c>
      <c r="F653" s="249" t="s">
        <v>989</v>
      </c>
      <c r="G653" s="247"/>
      <c r="H653" s="248" t="s">
        <v>40</v>
      </c>
      <c r="I653" s="250"/>
      <c r="J653" s="247"/>
      <c r="K653" s="247"/>
      <c r="L653" s="251"/>
      <c r="M653" s="252"/>
      <c r="N653" s="253"/>
      <c r="O653" s="253"/>
      <c r="P653" s="253"/>
      <c r="Q653" s="253"/>
      <c r="R653" s="253"/>
      <c r="S653" s="253"/>
      <c r="T653" s="25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5" t="s">
        <v>236</v>
      </c>
      <c r="AU653" s="255" t="s">
        <v>85</v>
      </c>
      <c r="AV653" s="14" t="s">
        <v>83</v>
      </c>
      <c r="AW653" s="14" t="s">
        <v>38</v>
      </c>
      <c r="AX653" s="14" t="s">
        <v>77</v>
      </c>
      <c r="AY653" s="255" t="s">
        <v>224</v>
      </c>
    </row>
    <row r="654" s="13" customFormat="1">
      <c r="A654" s="13"/>
      <c r="B654" s="235"/>
      <c r="C654" s="236"/>
      <c r="D654" s="228" t="s">
        <v>236</v>
      </c>
      <c r="E654" s="237" t="s">
        <v>40</v>
      </c>
      <c r="F654" s="238" t="s">
        <v>990</v>
      </c>
      <c r="G654" s="236"/>
      <c r="H654" s="239">
        <v>11.699999999999999</v>
      </c>
      <c r="I654" s="240"/>
      <c r="J654" s="236"/>
      <c r="K654" s="236"/>
      <c r="L654" s="241"/>
      <c r="M654" s="242"/>
      <c r="N654" s="243"/>
      <c r="O654" s="243"/>
      <c r="P654" s="243"/>
      <c r="Q654" s="243"/>
      <c r="R654" s="243"/>
      <c r="S654" s="243"/>
      <c r="T654" s="24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5" t="s">
        <v>236</v>
      </c>
      <c r="AU654" s="245" t="s">
        <v>85</v>
      </c>
      <c r="AV654" s="13" t="s">
        <v>85</v>
      </c>
      <c r="AW654" s="13" t="s">
        <v>38</v>
      </c>
      <c r="AX654" s="13" t="s">
        <v>83</v>
      </c>
      <c r="AY654" s="245" t="s">
        <v>224</v>
      </c>
    </row>
    <row r="655" s="2" customFormat="1" ht="16.5" customHeight="1">
      <c r="A655" s="40"/>
      <c r="B655" s="41"/>
      <c r="C655" s="215" t="s">
        <v>991</v>
      </c>
      <c r="D655" s="215" t="s">
        <v>226</v>
      </c>
      <c r="E655" s="216" t="s">
        <v>992</v>
      </c>
      <c r="F655" s="217" t="s">
        <v>993</v>
      </c>
      <c r="G655" s="218" t="s">
        <v>163</v>
      </c>
      <c r="H655" s="219">
        <v>19.5</v>
      </c>
      <c r="I655" s="220"/>
      <c r="J655" s="221">
        <f>ROUND(I655*H655,2)</f>
        <v>0</v>
      </c>
      <c r="K655" s="217" t="s">
        <v>229</v>
      </c>
      <c r="L655" s="46"/>
      <c r="M655" s="222" t="s">
        <v>40</v>
      </c>
      <c r="N655" s="223" t="s">
        <v>48</v>
      </c>
      <c r="O655" s="86"/>
      <c r="P655" s="224">
        <f>O655*H655</f>
        <v>0</v>
      </c>
      <c r="Q655" s="224">
        <v>0</v>
      </c>
      <c r="R655" s="224">
        <f>Q655*H655</f>
        <v>0</v>
      </c>
      <c r="S655" s="224">
        <v>0</v>
      </c>
      <c r="T655" s="225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6" t="s">
        <v>230</v>
      </c>
      <c r="AT655" s="226" t="s">
        <v>226</v>
      </c>
      <c r="AU655" s="226" t="s">
        <v>85</v>
      </c>
      <c r="AY655" s="19" t="s">
        <v>224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19" t="s">
        <v>83</v>
      </c>
      <c r="BK655" s="227">
        <f>ROUND(I655*H655,2)</f>
        <v>0</v>
      </c>
      <c r="BL655" s="19" t="s">
        <v>230</v>
      </c>
      <c r="BM655" s="226" t="s">
        <v>994</v>
      </c>
    </row>
    <row r="656" s="2" customFormat="1">
      <c r="A656" s="40"/>
      <c r="B656" s="41"/>
      <c r="C656" s="42"/>
      <c r="D656" s="228" t="s">
        <v>232</v>
      </c>
      <c r="E656" s="42"/>
      <c r="F656" s="229" t="s">
        <v>995</v>
      </c>
      <c r="G656" s="42"/>
      <c r="H656" s="42"/>
      <c r="I656" s="230"/>
      <c r="J656" s="42"/>
      <c r="K656" s="42"/>
      <c r="L656" s="46"/>
      <c r="M656" s="231"/>
      <c r="N656" s="232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232</v>
      </c>
      <c r="AU656" s="19" t="s">
        <v>85</v>
      </c>
    </row>
    <row r="657" s="2" customFormat="1">
      <c r="A657" s="40"/>
      <c r="B657" s="41"/>
      <c r="C657" s="42"/>
      <c r="D657" s="233" t="s">
        <v>234</v>
      </c>
      <c r="E657" s="42"/>
      <c r="F657" s="234" t="s">
        <v>996</v>
      </c>
      <c r="G657" s="42"/>
      <c r="H657" s="42"/>
      <c r="I657" s="230"/>
      <c r="J657" s="42"/>
      <c r="K657" s="42"/>
      <c r="L657" s="46"/>
      <c r="M657" s="231"/>
      <c r="N657" s="232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234</v>
      </c>
      <c r="AU657" s="19" t="s">
        <v>85</v>
      </c>
    </row>
    <row r="658" s="14" customFormat="1">
      <c r="A658" s="14"/>
      <c r="B658" s="246"/>
      <c r="C658" s="247"/>
      <c r="D658" s="228" t="s">
        <v>236</v>
      </c>
      <c r="E658" s="248" t="s">
        <v>40</v>
      </c>
      <c r="F658" s="249" t="s">
        <v>989</v>
      </c>
      <c r="G658" s="247"/>
      <c r="H658" s="248" t="s">
        <v>40</v>
      </c>
      <c r="I658" s="250"/>
      <c r="J658" s="247"/>
      <c r="K658" s="247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236</v>
      </c>
      <c r="AU658" s="255" t="s">
        <v>85</v>
      </c>
      <c r="AV658" s="14" t="s">
        <v>83</v>
      </c>
      <c r="AW658" s="14" t="s">
        <v>38</v>
      </c>
      <c r="AX658" s="14" t="s">
        <v>77</v>
      </c>
      <c r="AY658" s="255" t="s">
        <v>224</v>
      </c>
    </row>
    <row r="659" s="13" customFormat="1">
      <c r="A659" s="13"/>
      <c r="B659" s="235"/>
      <c r="C659" s="236"/>
      <c r="D659" s="228" t="s">
        <v>236</v>
      </c>
      <c r="E659" s="237" t="s">
        <v>40</v>
      </c>
      <c r="F659" s="238" t="s">
        <v>997</v>
      </c>
      <c r="G659" s="236"/>
      <c r="H659" s="239">
        <v>19.5</v>
      </c>
      <c r="I659" s="240"/>
      <c r="J659" s="236"/>
      <c r="K659" s="236"/>
      <c r="L659" s="241"/>
      <c r="M659" s="242"/>
      <c r="N659" s="243"/>
      <c r="O659" s="243"/>
      <c r="P659" s="243"/>
      <c r="Q659" s="243"/>
      <c r="R659" s="243"/>
      <c r="S659" s="243"/>
      <c r="T659" s="24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5" t="s">
        <v>236</v>
      </c>
      <c r="AU659" s="245" t="s">
        <v>85</v>
      </c>
      <c r="AV659" s="13" t="s">
        <v>85</v>
      </c>
      <c r="AW659" s="13" t="s">
        <v>38</v>
      </c>
      <c r="AX659" s="13" t="s">
        <v>83</v>
      </c>
      <c r="AY659" s="245" t="s">
        <v>224</v>
      </c>
    </row>
    <row r="660" s="2" customFormat="1" ht="16.5" customHeight="1">
      <c r="A660" s="40"/>
      <c r="B660" s="41"/>
      <c r="C660" s="215" t="s">
        <v>998</v>
      </c>
      <c r="D660" s="215" t="s">
        <v>226</v>
      </c>
      <c r="E660" s="216" t="s">
        <v>999</v>
      </c>
      <c r="F660" s="217" t="s">
        <v>1000</v>
      </c>
      <c r="G660" s="218" t="s">
        <v>163</v>
      </c>
      <c r="H660" s="219">
        <v>19.5</v>
      </c>
      <c r="I660" s="220"/>
      <c r="J660" s="221">
        <f>ROUND(I660*H660,2)</f>
        <v>0</v>
      </c>
      <c r="K660" s="217" t="s">
        <v>229</v>
      </c>
      <c r="L660" s="46"/>
      <c r="M660" s="222" t="s">
        <v>40</v>
      </c>
      <c r="N660" s="223" t="s">
        <v>48</v>
      </c>
      <c r="O660" s="86"/>
      <c r="P660" s="224">
        <f>O660*H660</f>
        <v>0</v>
      </c>
      <c r="Q660" s="224">
        <v>0</v>
      </c>
      <c r="R660" s="224">
        <f>Q660*H660</f>
        <v>0</v>
      </c>
      <c r="S660" s="224">
        <v>0</v>
      </c>
      <c r="T660" s="225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6" t="s">
        <v>230</v>
      </c>
      <c r="AT660" s="226" t="s">
        <v>226</v>
      </c>
      <c r="AU660" s="226" t="s">
        <v>85</v>
      </c>
      <c r="AY660" s="19" t="s">
        <v>224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19" t="s">
        <v>83</v>
      </c>
      <c r="BK660" s="227">
        <f>ROUND(I660*H660,2)</f>
        <v>0</v>
      </c>
      <c r="BL660" s="19" t="s">
        <v>230</v>
      </c>
      <c r="BM660" s="226" t="s">
        <v>1001</v>
      </c>
    </row>
    <row r="661" s="2" customFormat="1">
      <c r="A661" s="40"/>
      <c r="B661" s="41"/>
      <c r="C661" s="42"/>
      <c r="D661" s="228" t="s">
        <v>232</v>
      </c>
      <c r="E661" s="42"/>
      <c r="F661" s="229" t="s">
        <v>1002</v>
      </c>
      <c r="G661" s="42"/>
      <c r="H661" s="42"/>
      <c r="I661" s="230"/>
      <c r="J661" s="42"/>
      <c r="K661" s="42"/>
      <c r="L661" s="46"/>
      <c r="M661" s="231"/>
      <c r="N661" s="232"/>
      <c r="O661" s="86"/>
      <c r="P661" s="86"/>
      <c r="Q661" s="86"/>
      <c r="R661" s="86"/>
      <c r="S661" s="86"/>
      <c r="T661" s="87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232</v>
      </c>
      <c r="AU661" s="19" t="s">
        <v>85</v>
      </c>
    </row>
    <row r="662" s="2" customFormat="1">
      <c r="A662" s="40"/>
      <c r="B662" s="41"/>
      <c r="C662" s="42"/>
      <c r="D662" s="233" t="s">
        <v>234</v>
      </c>
      <c r="E662" s="42"/>
      <c r="F662" s="234" t="s">
        <v>1003</v>
      </c>
      <c r="G662" s="42"/>
      <c r="H662" s="42"/>
      <c r="I662" s="230"/>
      <c r="J662" s="42"/>
      <c r="K662" s="42"/>
      <c r="L662" s="46"/>
      <c r="M662" s="231"/>
      <c r="N662" s="232"/>
      <c r="O662" s="86"/>
      <c r="P662" s="86"/>
      <c r="Q662" s="86"/>
      <c r="R662" s="86"/>
      <c r="S662" s="86"/>
      <c r="T662" s="87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234</v>
      </c>
      <c r="AU662" s="19" t="s">
        <v>85</v>
      </c>
    </row>
    <row r="663" s="14" customFormat="1">
      <c r="A663" s="14"/>
      <c r="B663" s="246"/>
      <c r="C663" s="247"/>
      <c r="D663" s="228" t="s">
        <v>236</v>
      </c>
      <c r="E663" s="248" t="s">
        <v>40</v>
      </c>
      <c r="F663" s="249" t="s">
        <v>989</v>
      </c>
      <c r="G663" s="247"/>
      <c r="H663" s="248" t="s">
        <v>40</v>
      </c>
      <c r="I663" s="250"/>
      <c r="J663" s="247"/>
      <c r="K663" s="247"/>
      <c r="L663" s="251"/>
      <c r="M663" s="252"/>
      <c r="N663" s="253"/>
      <c r="O663" s="253"/>
      <c r="P663" s="253"/>
      <c r="Q663" s="253"/>
      <c r="R663" s="253"/>
      <c r="S663" s="253"/>
      <c r="T663" s="25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5" t="s">
        <v>236</v>
      </c>
      <c r="AU663" s="255" t="s">
        <v>85</v>
      </c>
      <c r="AV663" s="14" t="s">
        <v>83</v>
      </c>
      <c r="AW663" s="14" t="s">
        <v>38</v>
      </c>
      <c r="AX663" s="14" t="s">
        <v>77</v>
      </c>
      <c r="AY663" s="255" t="s">
        <v>224</v>
      </c>
    </row>
    <row r="664" s="13" customFormat="1">
      <c r="A664" s="13"/>
      <c r="B664" s="235"/>
      <c r="C664" s="236"/>
      <c r="D664" s="228" t="s">
        <v>236</v>
      </c>
      <c r="E664" s="237" t="s">
        <v>40</v>
      </c>
      <c r="F664" s="238" t="s">
        <v>997</v>
      </c>
      <c r="G664" s="236"/>
      <c r="H664" s="239">
        <v>19.5</v>
      </c>
      <c r="I664" s="240"/>
      <c r="J664" s="236"/>
      <c r="K664" s="236"/>
      <c r="L664" s="241"/>
      <c r="M664" s="242"/>
      <c r="N664" s="243"/>
      <c r="O664" s="243"/>
      <c r="P664" s="243"/>
      <c r="Q664" s="243"/>
      <c r="R664" s="243"/>
      <c r="S664" s="243"/>
      <c r="T664" s="24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5" t="s">
        <v>236</v>
      </c>
      <c r="AU664" s="245" t="s">
        <v>85</v>
      </c>
      <c r="AV664" s="13" t="s">
        <v>85</v>
      </c>
      <c r="AW664" s="13" t="s">
        <v>38</v>
      </c>
      <c r="AX664" s="13" t="s">
        <v>83</v>
      </c>
      <c r="AY664" s="245" t="s">
        <v>224</v>
      </c>
    </row>
    <row r="665" s="12" customFormat="1" ht="22.8" customHeight="1">
      <c r="A665" s="12"/>
      <c r="B665" s="199"/>
      <c r="C665" s="200"/>
      <c r="D665" s="201" t="s">
        <v>76</v>
      </c>
      <c r="E665" s="213" t="s">
        <v>259</v>
      </c>
      <c r="F665" s="213" t="s">
        <v>1004</v>
      </c>
      <c r="G665" s="200"/>
      <c r="H665" s="200"/>
      <c r="I665" s="203"/>
      <c r="J665" s="214">
        <f>BK665</f>
        <v>0</v>
      </c>
      <c r="K665" s="200"/>
      <c r="L665" s="205"/>
      <c r="M665" s="206"/>
      <c r="N665" s="207"/>
      <c r="O665" s="207"/>
      <c r="P665" s="208">
        <f>SUM(P666:P716)</f>
        <v>0</v>
      </c>
      <c r="Q665" s="207"/>
      <c r="R665" s="208">
        <f>SUM(R666:R716)</f>
        <v>4.9284099999999995</v>
      </c>
      <c r="S665" s="207"/>
      <c r="T665" s="209">
        <f>SUM(T666:T716)</f>
        <v>0</v>
      </c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R665" s="210" t="s">
        <v>83</v>
      </c>
      <c r="AT665" s="211" t="s">
        <v>76</v>
      </c>
      <c r="AU665" s="211" t="s">
        <v>83</v>
      </c>
      <c r="AY665" s="210" t="s">
        <v>224</v>
      </c>
      <c r="BK665" s="212">
        <f>SUM(BK666:BK716)</f>
        <v>0</v>
      </c>
    </row>
    <row r="666" s="2" customFormat="1" ht="16.5" customHeight="1">
      <c r="A666" s="40"/>
      <c r="B666" s="41"/>
      <c r="C666" s="215" t="s">
        <v>1005</v>
      </c>
      <c r="D666" s="215" t="s">
        <v>226</v>
      </c>
      <c r="E666" s="216" t="s">
        <v>1006</v>
      </c>
      <c r="F666" s="217" t="s">
        <v>1007</v>
      </c>
      <c r="G666" s="218" t="s">
        <v>160</v>
      </c>
      <c r="H666" s="219">
        <v>40</v>
      </c>
      <c r="I666" s="220"/>
      <c r="J666" s="221">
        <f>ROUND(I666*H666,2)</f>
        <v>0</v>
      </c>
      <c r="K666" s="217" t="s">
        <v>229</v>
      </c>
      <c r="L666" s="46"/>
      <c r="M666" s="222" t="s">
        <v>40</v>
      </c>
      <c r="N666" s="223" t="s">
        <v>48</v>
      </c>
      <c r="O666" s="86"/>
      <c r="P666" s="224">
        <f>O666*H666</f>
        <v>0</v>
      </c>
      <c r="Q666" s="224">
        <v>0</v>
      </c>
      <c r="R666" s="224">
        <f>Q666*H666</f>
        <v>0</v>
      </c>
      <c r="S666" s="224">
        <v>0</v>
      </c>
      <c r="T666" s="225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26" t="s">
        <v>230</v>
      </c>
      <c r="AT666" s="226" t="s">
        <v>226</v>
      </c>
      <c r="AU666" s="226" t="s">
        <v>85</v>
      </c>
      <c r="AY666" s="19" t="s">
        <v>224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19" t="s">
        <v>83</v>
      </c>
      <c r="BK666" s="227">
        <f>ROUND(I666*H666,2)</f>
        <v>0</v>
      </c>
      <c r="BL666" s="19" t="s">
        <v>230</v>
      </c>
      <c r="BM666" s="226" t="s">
        <v>1008</v>
      </c>
    </row>
    <row r="667" s="2" customFormat="1">
      <c r="A667" s="40"/>
      <c r="B667" s="41"/>
      <c r="C667" s="42"/>
      <c r="D667" s="228" t="s">
        <v>232</v>
      </c>
      <c r="E667" s="42"/>
      <c r="F667" s="229" t="s">
        <v>1009</v>
      </c>
      <c r="G667" s="42"/>
      <c r="H667" s="42"/>
      <c r="I667" s="230"/>
      <c r="J667" s="42"/>
      <c r="K667" s="42"/>
      <c r="L667" s="46"/>
      <c r="M667" s="231"/>
      <c r="N667" s="232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232</v>
      </c>
      <c r="AU667" s="19" t="s">
        <v>85</v>
      </c>
    </row>
    <row r="668" s="2" customFormat="1">
      <c r="A668" s="40"/>
      <c r="B668" s="41"/>
      <c r="C668" s="42"/>
      <c r="D668" s="233" t="s">
        <v>234</v>
      </c>
      <c r="E668" s="42"/>
      <c r="F668" s="234" t="s">
        <v>1010</v>
      </c>
      <c r="G668" s="42"/>
      <c r="H668" s="42"/>
      <c r="I668" s="230"/>
      <c r="J668" s="42"/>
      <c r="K668" s="42"/>
      <c r="L668" s="46"/>
      <c r="M668" s="231"/>
      <c r="N668" s="232"/>
      <c r="O668" s="86"/>
      <c r="P668" s="86"/>
      <c r="Q668" s="86"/>
      <c r="R668" s="86"/>
      <c r="S668" s="86"/>
      <c r="T668" s="87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234</v>
      </c>
      <c r="AU668" s="19" t="s">
        <v>85</v>
      </c>
    </row>
    <row r="669" s="13" customFormat="1">
      <c r="A669" s="13"/>
      <c r="B669" s="235"/>
      <c r="C669" s="236"/>
      <c r="D669" s="228" t="s">
        <v>236</v>
      </c>
      <c r="E669" s="237" t="s">
        <v>40</v>
      </c>
      <c r="F669" s="238" t="s">
        <v>787</v>
      </c>
      <c r="G669" s="236"/>
      <c r="H669" s="239">
        <v>40</v>
      </c>
      <c r="I669" s="240"/>
      <c r="J669" s="236"/>
      <c r="K669" s="236"/>
      <c r="L669" s="241"/>
      <c r="M669" s="242"/>
      <c r="N669" s="243"/>
      <c r="O669" s="243"/>
      <c r="P669" s="243"/>
      <c r="Q669" s="243"/>
      <c r="R669" s="243"/>
      <c r="S669" s="243"/>
      <c r="T669" s="24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5" t="s">
        <v>236</v>
      </c>
      <c r="AU669" s="245" t="s">
        <v>85</v>
      </c>
      <c r="AV669" s="13" t="s">
        <v>85</v>
      </c>
      <c r="AW669" s="13" t="s">
        <v>38</v>
      </c>
      <c r="AX669" s="13" t="s">
        <v>83</v>
      </c>
      <c r="AY669" s="245" t="s">
        <v>224</v>
      </c>
    </row>
    <row r="670" s="2" customFormat="1" ht="16.5" customHeight="1">
      <c r="A670" s="40"/>
      <c r="B670" s="41"/>
      <c r="C670" s="268" t="s">
        <v>1011</v>
      </c>
      <c r="D670" s="268" t="s">
        <v>305</v>
      </c>
      <c r="E670" s="269" t="s">
        <v>1012</v>
      </c>
      <c r="F670" s="270" t="s">
        <v>1013</v>
      </c>
      <c r="G670" s="271" t="s">
        <v>160</v>
      </c>
      <c r="H670" s="272">
        <v>80</v>
      </c>
      <c r="I670" s="273"/>
      <c r="J670" s="274">
        <f>ROUND(I670*H670,2)</f>
        <v>0</v>
      </c>
      <c r="K670" s="270" t="s">
        <v>40</v>
      </c>
      <c r="L670" s="275"/>
      <c r="M670" s="276" t="s">
        <v>40</v>
      </c>
      <c r="N670" s="277" t="s">
        <v>48</v>
      </c>
      <c r="O670" s="86"/>
      <c r="P670" s="224">
        <f>O670*H670</f>
        <v>0</v>
      </c>
      <c r="Q670" s="224">
        <v>0</v>
      </c>
      <c r="R670" s="224">
        <f>Q670*H670</f>
        <v>0</v>
      </c>
      <c r="S670" s="224">
        <v>0</v>
      </c>
      <c r="T670" s="225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26" t="s">
        <v>279</v>
      </c>
      <c r="AT670" s="226" t="s">
        <v>305</v>
      </c>
      <c r="AU670" s="226" t="s">
        <v>85</v>
      </c>
      <c r="AY670" s="19" t="s">
        <v>224</v>
      </c>
      <c r="BE670" s="227">
        <f>IF(N670="základní",J670,0)</f>
        <v>0</v>
      </c>
      <c r="BF670" s="227">
        <f>IF(N670="snížená",J670,0)</f>
        <v>0</v>
      </c>
      <c r="BG670" s="227">
        <f>IF(N670="zákl. přenesená",J670,0)</f>
        <v>0</v>
      </c>
      <c r="BH670" s="227">
        <f>IF(N670="sníž. přenesená",J670,0)</f>
        <v>0</v>
      </c>
      <c r="BI670" s="227">
        <f>IF(N670="nulová",J670,0)</f>
        <v>0</v>
      </c>
      <c r="BJ670" s="19" t="s">
        <v>83</v>
      </c>
      <c r="BK670" s="227">
        <f>ROUND(I670*H670,2)</f>
        <v>0</v>
      </c>
      <c r="BL670" s="19" t="s">
        <v>230</v>
      </c>
      <c r="BM670" s="226" t="s">
        <v>1014</v>
      </c>
    </row>
    <row r="671" s="2" customFormat="1">
      <c r="A671" s="40"/>
      <c r="B671" s="41"/>
      <c r="C671" s="42"/>
      <c r="D671" s="228" t="s">
        <v>232</v>
      </c>
      <c r="E671" s="42"/>
      <c r="F671" s="229" t="s">
        <v>1013</v>
      </c>
      <c r="G671" s="42"/>
      <c r="H671" s="42"/>
      <c r="I671" s="230"/>
      <c r="J671" s="42"/>
      <c r="K671" s="42"/>
      <c r="L671" s="46"/>
      <c r="M671" s="231"/>
      <c r="N671" s="232"/>
      <c r="O671" s="86"/>
      <c r="P671" s="86"/>
      <c r="Q671" s="86"/>
      <c r="R671" s="86"/>
      <c r="S671" s="86"/>
      <c r="T671" s="87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232</v>
      </c>
      <c r="AU671" s="19" t="s">
        <v>85</v>
      </c>
    </row>
    <row r="672" s="13" customFormat="1">
      <c r="A672" s="13"/>
      <c r="B672" s="235"/>
      <c r="C672" s="236"/>
      <c r="D672" s="228" t="s">
        <v>236</v>
      </c>
      <c r="E672" s="237" t="s">
        <v>40</v>
      </c>
      <c r="F672" s="238" t="s">
        <v>1015</v>
      </c>
      <c r="G672" s="236"/>
      <c r="H672" s="239">
        <v>80</v>
      </c>
      <c r="I672" s="240"/>
      <c r="J672" s="236"/>
      <c r="K672" s="236"/>
      <c r="L672" s="241"/>
      <c r="M672" s="242"/>
      <c r="N672" s="243"/>
      <c r="O672" s="243"/>
      <c r="P672" s="243"/>
      <c r="Q672" s="243"/>
      <c r="R672" s="243"/>
      <c r="S672" s="243"/>
      <c r="T672" s="24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5" t="s">
        <v>236</v>
      </c>
      <c r="AU672" s="245" t="s">
        <v>85</v>
      </c>
      <c r="AV672" s="13" t="s">
        <v>85</v>
      </c>
      <c r="AW672" s="13" t="s">
        <v>38</v>
      </c>
      <c r="AX672" s="13" t="s">
        <v>83</v>
      </c>
      <c r="AY672" s="245" t="s">
        <v>224</v>
      </c>
    </row>
    <row r="673" s="2" customFormat="1" ht="16.5" customHeight="1">
      <c r="A673" s="40"/>
      <c r="B673" s="41"/>
      <c r="C673" s="215" t="s">
        <v>1016</v>
      </c>
      <c r="D673" s="215" t="s">
        <v>226</v>
      </c>
      <c r="E673" s="216" t="s">
        <v>1017</v>
      </c>
      <c r="F673" s="217" t="s">
        <v>1018</v>
      </c>
      <c r="G673" s="218" t="s">
        <v>152</v>
      </c>
      <c r="H673" s="219">
        <v>54.719999999999999</v>
      </c>
      <c r="I673" s="220"/>
      <c r="J673" s="221">
        <f>ROUND(I673*H673,2)</f>
        <v>0</v>
      </c>
      <c r="K673" s="217" t="s">
        <v>229</v>
      </c>
      <c r="L673" s="46"/>
      <c r="M673" s="222" t="s">
        <v>40</v>
      </c>
      <c r="N673" s="223" t="s">
        <v>48</v>
      </c>
      <c r="O673" s="86"/>
      <c r="P673" s="224">
        <f>O673*H673</f>
        <v>0</v>
      </c>
      <c r="Q673" s="224">
        <v>0</v>
      </c>
      <c r="R673" s="224">
        <f>Q673*H673</f>
        <v>0</v>
      </c>
      <c r="S673" s="224">
        <v>0</v>
      </c>
      <c r="T673" s="225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26" t="s">
        <v>230</v>
      </c>
      <c r="AT673" s="226" t="s">
        <v>226</v>
      </c>
      <c r="AU673" s="226" t="s">
        <v>85</v>
      </c>
      <c r="AY673" s="19" t="s">
        <v>224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19" t="s">
        <v>83</v>
      </c>
      <c r="BK673" s="227">
        <f>ROUND(I673*H673,2)</f>
        <v>0</v>
      </c>
      <c r="BL673" s="19" t="s">
        <v>230</v>
      </c>
      <c r="BM673" s="226" t="s">
        <v>1019</v>
      </c>
    </row>
    <row r="674" s="2" customFormat="1">
      <c r="A674" s="40"/>
      <c r="B674" s="41"/>
      <c r="C674" s="42"/>
      <c r="D674" s="228" t="s">
        <v>232</v>
      </c>
      <c r="E674" s="42"/>
      <c r="F674" s="229" t="s">
        <v>1020</v>
      </c>
      <c r="G674" s="42"/>
      <c r="H674" s="42"/>
      <c r="I674" s="230"/>
      <c r="J674" s="42"/>
      <c r="K674" s="42"/>
      <c r="L674" s="46"/>
      <c r="M674" s="231"/>
      <c r="N674" s="232"/>
      <c r="O674" s="86"/>
      <c r="P674" s="86"/>
      <c r="Q674" s="86"/>
      <c r="R674" s="86"/>
      <c r="S674" s="86"/>
      <c r="T674" s="87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232</v>
      </c>
      <c r="AU674" s="19" t="s">
        <v>85</v>
      </c>
    </row>
    <row r="675" s="2" customFormat="1">
      <c r="A675" s="40"/>
      <c r="B675" s="41"/>
      <c r="C675" s="42"/>
      <c r="D675" s="233" t="s">
        <v>234</v>
      </c>
      <c r="E675" s="42"/>
      <c r="F675" s="234" t="s">
        <v>1021</v>
      </c>
      <c r="G675" s="42"/>
      <c r="H675" s="42"/>
      <c r="I675" s="230"/>
      <c r="J675" s="42"/>
      <c r="K675" s="42"/>
      <c r="L675" s="46"/>
      <c r="M675" s="231"/>
      <c r="N675" s="232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234</v>
      </c>
      <c r="AU675" s="19" t="s">
        <v>85</v>
      </c>
    </row>
    <row r="676" s="13" customFormat="1">
      <c r="A676" s="13"/>
      <c r="B676" s="235"/>
      <c r="C676" s="236"/>
      <c r="D676" s="228" t="s">
        <v>236</v>
      </c>
      <c r="E676" s="237" t="s">
        <v>40</v>
      </c>
      <c r="F676" s="238" t="s">
        <v>265</v>
      </c>
      <c r="G676" s="236"/>
      <c r="H676" s="239">
        <v>54.719999999999999</v>
      </c>
      <c r="I676" s="240"/>
      <c r="J676" s="236"/>
      <c r="K676" s="236"/>
      <c r="L676" s="241"/>
      <c r="M676" s="242"/>
      <c r="N676" s="243"/>
      <c r="O676" s="243"/>
      <c r="P676" s="243"/>
      <c r="Q676" s="243"/>
      <c r="R676" s="243"/>
      <c r="S676" s="243"/>
      <c r="T676" s="24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5" t="s">
        <v>236</v>
      </c>
      <c r="AU676" s="245" t="s">
        <v>85</v>
      </c>
      <c r="AV676" s="13" t="s">
        <v>85</v>
      </c>
      <c r="AW676" s="13" t="s">
        <v>38</v>
      </c>
      <c r="AX676" s="13" t="s">
        <v>83</v>
      </c>
      <c r="AY676" s="245" t="s">
        <v>224</v>
      </c>
    </row>
    <row r="677" s="2" customFormat="1" ht="16.5" customHeight="1">
      <c r="A677" s="40"/>
      <c r="B677" s="41"/>
      <c r="C677" s="215" t="s">
        <v>1022</v>
      </c>
      <c r="D677" s="215" t="s">
        <v>226</v>
      </c>
      <c r="E677" s="216" t="s">
        <v>1023</v>
      </c>
      <c r="F677" s="217" t="s">
        <v>1024</v>
      </c>
      <c r="G677" s="218" t="s">
        <v>152</v>
      </c>
      <c r="H677" s="219">
        <v>54.719999999999999</v>
      </c>
      <c r="I677" s="220"/>
      <c r="J677" s="221">
        <f>ROUND(I677*H677,2)</f>
        <v>0</v>
      </c>
      <c r="K677" s="217" t="s">
        <v>229</v>
      </c>
      <c r="L677" s="46"/>
      <c r="M677" s="222" t="s">
        <v>40</v>
      </c>
      <c r="N677" s="223" t="s">
        <v>48</v>
      </c>
      <c r="O677" s="86"/>
      <c r="P677" s="224">
        <f>O677*H677</f>
        <v>0</v>
      </c>
      <c r="Q677" s="224">
        <v>0</v>
      </c>
      <c r="R677" s="224">
        <f>Q677*H677</f>
        <v>0</v>
      </c>
      <c r="S677" s="224">
        <v>0</v>
      </c>
      <c r="T677" s="225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26" t="s">
        <v>230</v>
      </c>
      <c r="AT677" s="226" t="s">
        <v>226</v>
      </c>
      <c r="AU677" s="226" t="s">
        <v>85</v>
      </c>
      <c r="AY677" s="19" t="s">
        <v>224</v>
      </c>
      <c r="BE677" s="227">
        <f>IF(N677="základní",J677,0)</f>
        <v>0</v>
      </c>
      <c r="BF677" s="227">
        <f>IF(N677="snížená",J677,0)</f>
        <v>0</v>
      </c>
      <c r="BG677" s="227">
        <f>IF(N677="zákl. přenesená",J677,0)</f>
        <v>0</v>
      </c>
      <c r="BH677" s="227">
        <f>IF(N677="sníž. přenesená",J677,0)</f>
        <v>0</v>
      </c>
      <c r="BI677" s="227">
        <f>IF(N677="nulová",J677,0)</f>
        <v>0</v>
      </c>
      <c r="BJ677" s="19" t="s">
        <v>83</v>
      </c>
      <c r="BK677" s="227">
        <f>ROUND(I677*H677,2)</f>
        <v>0</v>
      </c>
      <c r="BL677" s="19" t="s">
        <v>230</v>
      </c>
      <c r="BM677" s="226" t="s">
        <v>1025</v>
      </c>
    </row>
    <row r="678" s="2" customFormat="1">
      <c r="A678" s="40"/>
      <c r="B678" s="41"/>
      <c r="C678" s="42"/>
      <c r="D678" s="228" t="s">
        <v>232</v>
      </c>
      <c r="E678" s="42"/>
      <c r="F678" s="229" t="s">
        <v>1026</v>
      </c>
      <c r="G678" s="42"/>
      <c r="H678" s="42"/>
      <c r="I678" s="230"/>
      <c r="J678" s="42"/>
      <c r="K678" s="42"/>
      <c r="L678" s="46"/>
      <c r="M678" s="231"/>
      <c r="N678" s="232"/>
      <c r="O678" s="86"/>
      <c r="P678" s="86"/>
      <c r="Q678" s="86"/>
      <c r="R678" s="86"/>
      <c r="S678" s="86"/>
      <c r="T678" s="87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232</v>
      </c>
      <c r="AU678" s="19" t="s">
        <v>85</v>
      </c>
    </row>
    <row r="679" s="2" customFormat="1">
      <c r="A679" s="40"/>
      <c r="B679" s="41"/>
      <c r="C679" s="42"/>
      <c r="D679" s="233" t="s">
        <v>234</v>
      </c>
      <c r="E679" s="42"/>
      <c r="F679" s="234" t="s">
        <v>1027</v>
      </c>
      <c r="G679" s="42"/>
      <c r="H679" s="42"/>
      <c r="I679" s="230"/>
      <c r="J679" s="42"/>
      <c r="K679" s="42"/>
      <c r="L679" s="46"/>
      <c r="M679" s="231"/>
      <c r="N679" s="232"/>
      <c r="O679" s="86"/>
      <c r="P679" s="86"/>
      <c r="Q679" s="86"/>
      <c r="R679" s="86"/>
      <c r="S679" s="86"/>
      <c r="T679" s="87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234</v>
      </c>
      <c r="AU679" s="19" t="s">
        <v>85</v>
      </c>
    </row>
    <row r="680" s="13" customFormat="1">
      <c r="A680" s="13"/>
      <c r="B680" s="235"/>
      <c r="C680" s="236"/>
      <c r="D680" s="228" t="s">
        <v>236</v>
      </c>
      <c r="E680" s="237" t="s">
        <v>40</v>
      </c>
      <c r="F680" s="238" t="s">
        <v>265</v>
      </c>
      <c r="G680" s="236"/>
      <c r="H680" s="239">
        <v>54.719999999999999</v>
      </c>
      <c r="I680" s="240"/>
      <c r="J680" s="236"/>
      <c r="K680" s="236"/>
      <c r="L680" s="241"/>
      <c r="M680" s="242"/>
      <c r="N680" s="243"/>
      <c r="O680" s="243"/>
      <c r="P680" s="243"/>
      <c r="Q680" s="243"/>
      <c r="R680" s="243"/>
      <c r="S680" s="243"/>
      <c r="T680" s="24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5" t="s">
        <v>236</v>
      </c>
      <c r="AU680" s="245" t="s">
        <v>85</v>
      </c>
      <c r="AV680" s="13" t="s">
        <v>85</v>
      </c>
      <c r="AW680" s="13" t="s">
        <v>38</v>
      </c>
      <c r="AX680" s="13" t="s">
        <v>83</v>
      </c>
      <c r="AY680" s="245" t="s">
        <v>224</v>
      </c>
    </row>
    <row r="681" s="2" customFormat="1" ht="16.5" customHeight="1">
      <c r="A681" s="40"/>
      <c r="B681" s="41"/>
      <c r="C681" s="215" t="s">
        <v>1028</v>
      </c>
      <c r="D681" s="215" t="s">
        <v>226</v>
      </c>
      <c r="E681" s="216" t="s">
        <v>1023</v>
      </c>
      <c r="F681" s="217" t="s">
        <v>1024</v>
      </c>
      <c r="G681" s="218" t="s">
        <v>152</v>
      </c>
      <c r="H681" s="219">
        <v>44.823</v>
      </c>
      <c r="I681" s="220"/>
      <c r="J681" s="221">
        <f>ROUND(I681*H681,2)</f>
        <v>0</v>
      </c>
      <c r="K681" s="217" t="s">
        <v>229</v>
      </c>
      <c r="L681" s="46"/>
      <c r="M681" s="222" t="s">
        <v>40</v>
      </c>
      <c r="N681" s="223" t="s">
        <v>48</v>
      </c>
      <c r="O681" s="86"/>
      <c r="P681" s="224">
        <f>O681*H681</f>
        <v>0</v>
      </c>
      <c r="Q681" s="224">
        <v>0</v>
      </c>
      <c r="R681" s="224">
        <f>Q681*H681</f>
        <v>0</v>
      </c>
      <c r="S681" s="224">
        <v>0</v>
      </c>
      <c r="T681" s="225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6" t="s">
        <v>230</v>
      </c>
      <c r="AT681" s="226" t="s">
        <v>226</v>
      </c>
      <c r="AU681" s="226" t="s">
        <v>85</v>
      </c>
      <c r="AY681" s="19" t="s">
        <v>224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9" t="s">
        <v>83</v>
      </c>
      <c r="BK681" s="227">
        <f>ROUND(I681*H681,2)</f>
        <v>0</v>
      </c>
      <c r="BL681" s="19" t="s">
        <v>230</v>
      </c>
      <c r="BM681" s="226" t="s">
        <v>1029</v>
      </c>
    </row>
    <row r="682" s="2" customFormat="1">
      <c r="A682" s="40"/>
      <c r="B682" s="41"/>
      <c r="C682" s="42"/>
      <c r="D682" s="228" t="s">
        <v>232</v>
      </c>
      <c r="E682" s="42"/>
      <c r="F682" s="229" t="s">
        <v>1026</v>
      </c>
      <c r="G682" s="42"/>
      <c r="H682" s="42"/>
      <c r="I682" s="230"/>
      <c r="J682" s="42"/>
      <c r="K682" s="42"/>
      <c r="L682" s="46"/>
      <c r="M682" s="231"/>
      <c r="N682" s="232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232</v>
      </c>
      <c r="AU682" s="19" t="s">
        <v>85</v>
      </c>
    </row>
    <row r="683" s="2" customFormat="1">
      <c r="A683" s="40"/>
      <c r="B683" s="41"/>
      <c r="C683" s="42"/>
      <c r="D683" s="233" t="s">
        <v>234</v>
      </c>
      <c r="E683" s="42"/>
      <c r="F683" s="234" t="s">
        <v>1027</v>
      </c>
      <c r="G683" s="42"/>
      <c r="H683" s="42"/>
      <c r="I683" s="230"/>
      <c r="J683" s="42"/>
      <c r="K683" s="42"/>
      <c r="L683" s="46"/>
      <c r="M683" s="231"/>
      <c r="N683" s="232"/>
      <c r="O683" s="86"/>
      <c r="P683" s="86"/>
      <c r="Q683" s="86"/>
      <c r="R683" s="86"/>
      <c r="S683" s="86"/>
      <c r="T683" s="87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234</v>
      </c>
      <c r="AU683" s="19" t="s">
        <v>85</v>
      </c>
    </row>
    <row r="684" s="13" customFormat="1">
      <c r="A684" s="13"/>
      <c r="B684" s="235"/>
      <c r="C684" s="236"/>
      <c r="D684" s="228" t="s">
        <v>236</v>
      </c>
      <c r="E684" s="237" t="s">
        <v>40</v>
      </c>
      <c r="F684" s="238" t="s">
        <v>168</v>
      </c>
      <c r="G684" s="236"/>
      <c r="H684" s="239">
        <v>44.823</v>
      </c>
      <c r="I684" s="240"/>
      <c r="J684" s="236"/>
      <c r="K684" s="236"/>
      <c r="L684" s="241"/>
      <c r="M684" s="242"/>
      <c r="N684" s="243"/>
      <c r="O684" s="243"/>
      <c r="P684" s="243"/>
      <c r="Q684" s="243"/>
      <c r="R684" s="243"/>
      <c r="S684" s="243"/>
      <c r="T684" s="24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5" t="s">
        <v>236</v>
      </c>
      <c r="AU684" s="245" t="s">
        <v>85</v>
      </c>
      <c r="AV684" s="13" t="s">
        <v>85</v>
      </c>
      <c r="AW684" s="13" t="s">
        <v>38</v>
      </c>
      <c r="AX684" s="13" t="s">
        <v>83</v>
      </c>
      <c r="AY684" s="245" t="s">
        <v>224</v>
      </c>
    </row>
    <row r="685" s="2" customFormat="1" ht="16.5" customHeight="1">
      <c r="A685" s="40"/>
      <c r="B685" s="41"/>
      <c r="C685" s="215" t="s">
        <v>1030</v>
      </c>
      <c r="D685" s="215" t="s">
        <v>226</v>
      </c>
      <c r="E685" s="216" t="s">
        <v>1031</v>
      </c>
      <c r="F685" s="217" t="s">
        <v>1032</v>
      </c>
      <c r="G685" s="218" t="s">
        <v>152</v>
      </c>
      <c r="H685" s="219">
        <v>44.823</v>
      </c>
      <c r="I685" s="220"/>
      <c r="J685" s="221">
        <f>ROUND(I685*H685,2)</f>
        <v>0</v>
      </c>
      <c r="K685" s="217" t="s">
        <v>229</v>
      </c>
      <c r="L685" s="46"/>
      <c r="M685" s="222" t="s">
        <v>40</v>
      </c>
      <c r="N685" s="223" t="s">
        <v>48</v>
      </c>
      <c r="O685" s="86"/>
      <c r="P685" s="224">
        <f>O685*H685</f>
        <v>0</v>
      </c>
      <c r="Q685" s="224">
        <v>0</v>
      </c>
      <c r="R685" s="224">
        <f>Q685*H685</f>
        <v>0</v>
      </c>
      <c r="S685" s="224">
        <v>0</v>
      </c>
      <c r="T685" s="225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26" t="s">
        <v>230</v>
      </c>
      <c r="AT685" s="226" t="s">
        <v>226</v>
      </c>
      <c r="AU685" s="226" t="s">
        <v>85</v>
      </c>
      <c r="AY685" s="19" t="s">
        <v>224</v>
      </c>
      <c r="BE685" s="227">
        <f>IF(N685="základní",J685,0)</f>
        <v>0</v>
      </c>
      <c r="BF685" s="227">
        <f>IF(N685="snížená",J685,0)</f>
        <v>0</v>
      </c>
      <c r="BG685" s="227">
        <f>IF(N685="zákl. přenesená",J685,0)</f>
        <v>0</v>
      </c>
      <c r="BH685" s="227">
        <f>IF(N685="sníž. přenesená",J685,0)</f>
        <v>0</v>
      </c>
      <c r="BI685" s="227">
        <f>IF(N685="nulová",J685,0)</f>
        <v>0</v>
      </c>
      <c r="BJ685" s="19" t="s">
        <v>83</v>
      </c>
      <c r="BK685" s="227">
        <f>ROUND(I685*H685,2)</f>
        <v>0</v>
      </c>
      <c r="BL685" s="19" t="s">
        <v>230</v>
      </c>
      <c r="BM685" s="226" t="s">
        <v>1033</v>
      </c>
    </row>
    <row r="686" s="2" customFormat="1">
      <c r="A686" s="40"/>
      <c r="B686" s="41"/>
      <c r="C686" s="42"/>
      <c r="D686" s="228" t="s">
        <v>232</v>
      </c>
      <c r="E686" s="42"/>
      <c r="F686" s="229" t="s">
        <v>1034</v>
      </c>
      <c r="G686" s="42"/>
      <c r="H686" s="42"/>
      <c r="I686" s="230"/>
      <c r="J686" s="42"/>
      <c r="K686" s="42"/>
      <c r="L686" s="46"/>
      <c r="M686" s="231"/>
      <c r="N686" s="232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232</v>
      </c>
      <c r="AU686" s="19" t="s">
        <v>85</v>
      </c>
    </row>
    <row r="687" s="2" customFormat="1">
      <c r="A687" s="40"/>
      <c r="B687" s="41"/>
      <c r="C687" s="42"/>
      <c r="D687" s="233" t="s">
        <v>234</v>
      </c>
      <c r="E687" s="42"/>
      <c r="F687" s="234" t="s">
        <v>1035</v>
      </c>
      <c r="G687" s="42"/>
      <c r="H687" s="42"/>
      <c r="I687" s="230"/>
      <c r="J687" s="42"/>
      <c r="K687" s="42"/>
      <c r="L687" s="46"/>
      <c r="M687" s="231"/>
      <c r="N687" s="232"/>
      <c r="O687" s="86"/>
      <c r="P687" s="86"/>
      <c r="Q687" s="86"/>
      <c r="R687" s="86"/>
      <c r="S687" s="86"/>
      <c r="T687" s="87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234</v>
      </c>
      <c r="AU687" s="19" t="s">
        <v>85</v>
      </c>
    </row>
    <row r="688" s="13" customFormat="1">
      <c r="A688" s="13"/>
      <c r="B688" s="235"/>
      <c r="C688" s="236"/>
      <c r="D688" s="228" t="s">
        <v>236</v>
      </c>
      <c r="E688" s="237" t="s">
        <v>40</v>
      </c>
      <c r="F688" s="238" t="s">
        <v>168</v>
      </c>
      <c r="G688" s="236"/>
      <c r="H688" s="239">
        <v>44.823</v>
      </c>
      <c r="I688" s="240"/>
      <c r="J688" s="236"/>
      <c r="K688" s="236"/>
      <c r="L688" s="241"/>
      <c r="M688" s="242"/>
      <c r="N688" s="243"/>
      <c r="O688" s="243"/>
      <c r="P688" s="243"/>
      <c r="Q688" s="243"/>
      <c r="R688" s="243"/>
      <c r="S688" s="243"/>
      <c r="T688" s="24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5" t="s">
        <v>236</v>
      </c>
      <c r="AU688" s="245" t="s">
        <v>85</v>
      </c>
      <c r="AV688" s="13" t="s">
        <v>85</v>
      </c>
      <c r="AW688" s="13" t="s">
        <v>38</v>
      </c>
      <c r="AX688" s="13" t="s">
        <v>83</v>
      </c>
      <c r="AY688" s="245" t="s">
        <v>224</v>
      </c>
    </row>
    <row r="689" s="2" customFormat="1" ht="16.5" customHeight="1">
      <c r="A689" s="40"/>
      <c r="B689" s="41"/>
      <c r="C689" s="215" t="s">
        <v>1036</v>
      </c>
      <c r="D689" s="215" t="s">
        <v>226</v>
      </c>
      <c r="E689" s="216" t="s">
        <v>1037</v>
      </c>
      <c r="F689" s="217" t="s">
        <v>1038</v>
      </c>
      <c r="G689" s="218" t="s">
        <v>152</v>
      </c>
      <c r="H689" s="219">
        <v>44.823</v>
      </c>
      <c r="I689" s="220"/>
      <c r="J689" s="221">
        <f>ROUND(I689*H689,2)</f>
        <v>0</v>
      </c>
      <c r="K689" s="217" t="s">
        <v>229</v>
      </c>
      <c r="L689" s="46"/>
      <c r="M689" s="222" t="s">
        <v>40</v>
      </c>
      <c r="N689" s="223" t="s">
        <v>48</v>
      </c>
      <c r="O689" s="86"/>
      <c r="P689" s="224">
        <f>O689*H689</f>
        <v>0</v>
      </c>
      <c r="Q689" s="224">
        <v>0</v>
      </c>
      <c r="R689" s="224">
        <f>Q689*H689</f>
        <v>0</v>
      </c>
      <c r="S689" s="224">
        <v>0</v>
      </c>
      <c r="T689" s="225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26" t="s">
        <v>230</v>
      </c>
      <c r="AT689" s="226" t="s">
        <v>226</v>
      </c>
      <c r="AU689" s="226" t="s">
        <v>85</v>
      </c>
      <c r="AY689" s="19" t="s">
        <v>224</v>
      </c>
      <c r="BE689" s="227">
        <f>IF(N689="základní",J689,0)</f>
        <v>0</v>
      </c>
      <c r="BF689" s="227">
        <f>IF(N689="snížená",J689,0)</f>
        <v>0</v>
      </c>
      <c r="BG689" s="227">
        <f>IF(N689="zákl. přenesená",J689,0)</f>
        <v>0</v>
      </c>
      <c r="BH689" s="227">
        <f>IF(N689="sníž. přenesená",J689,0)</f>
        <v>0</v>
      </c>
      <c r="BI689" s="227">
        <f>IF(N689="nulová",J689,0)</f>
        <v>0</v>
      </c>
      <c r="BJ689" s="19" t="s">
        <v>83</v>
      </c>
      <c r="BK689" s="227">
        <f>ROUND(I689*H689,2)</f>
        <v>0</v>
      </c>
      <c r="BL689" s="19" t="s">
        <v>230</v>
      </c>
      <c r="BM689" s="226" t="s">
        <v>1039</v>
      </c>
    </row>
    <row r="690" s="2" customFormat="1">
      <c r="A690" s="40"/>
      <c r="B690" s="41"/>
      <c r="C690" s="42"/>
      <c r="D690" s="228" t="s">
        <v>232</v>
      </c>
      <c r="E690" s="42"/>
      <c r="F690" s="229" t="s">
        <v>1040</v>
      </c>
      <c r="G690" s="42"/>
      <c r="H690" s="42"/>
      <c r="I690" s="230"/>
      <c r="J690" s="42"/>
      <c r="K690" s="42"/>
      <c r="L690" s="46"/>
      <c r="M690" s="231"/>
      <c r="N690" s="232"/>
      <c r="O690" s="86"/>
      <c r="P690" s="86"/>
      <c r="Q690" s="86"/>
      <c r="R690" s="86"/>
      <c r="S690" s="86"/>
      <c r="T690" s="87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232</v>
      </c>
      <c r="AU690" s="19" t="s">
        <v>85</v>
      </c>
    </row>
    <row r="691" s="2" customFormat="1">
      <c r="A691" s="40"/>
      <c r="B691" s="41"/>
      <c r="C691" s="42"/>
      <c r="D691" s="233" t="s">
        <v>234</v>
      </c>
      <c r="E691" s="42"/>
      <c r="F691" s="234" t="s">
        <v>1041</v>
      </c>
      <c r="G691" s="42"/>
      <c r="H691" s="42"/>
      <c r="I691" s="230"/>
      <c r="J691" s="42"/>
      <c r="K691" s="42"/>
      <c r="L691" s="46"/>
      <c r="M691" s="231"/>
      <c r="N691" s="232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234</v>
      </c>
      <c r="AU691" s="19" t="s">
        <v>85</v>
      </c>
    </row>
    <row r="692" s="13" customFormat="1">
      <c r="A692" s="13"/>
      <c r="B692" s="235"/>
      <c r="C692" s="236"/>
      <c r="D692" s="228" t="s">
        <v>236</v>
      </c>
      <c r="E692" s="237" t="s">
        <v>40</v>
      </c>
      <c r="F692" s="238" t="s">
        <v>168</v>
      </c>
      <c r="G692" s="236"/>
      <c r="H692" s="239">
        <v>44.823</v>
      </c>
      <c r="I692" s="240"/>
      <c r="J692" s="236"/>
      <c r="K692" s="236"/>
      <c r="L692" s="241"/>
      <c r="M692" s="242"/>
      <c r="N692" s="243"/>
      <c r="O692" s="243"/>
      <c r="P692" s="243"/>
      <c r="Q692" s="243"/>
      <c r="R692" s="243"/>
      <c r="S692" s="243"/>
      <c r="T692" s="24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5" t="s">
        <v>236</v>
      </c>
      <c r="AU692" s="245" t="s">
        <v>85</v>
      </c>
      <c r="AV692" s="13" t="s">
        <v>85</v>
      </c>
      <c r="AW692" s="13" t="s">
        <v>38</v>
      </c>
      <c r="AX692" s="13" t="s">
        <v>83</v>
      </c>
      <c r="AY692" s="245" t="s">
        <v>224</v>
      </c>
    </row>
    <row r="693" s="2" customFormat="1" ht="16.5" customHeight="1">
      <c r="A693" s="40"/>
      <c r="B693" s="41"/>
      <c r="C693" s="215" t="s">
        <v>1042</v>
      </c>
      <c r="D693" s="215" t="s">
        <v>226</v>
      </c>
      <c r="E693" s="216" t="s">
        <v>1043</v>
      </c>
      <c r="F693" s="217" t="s">
        <v>1044</v>
      </c>
      <c r="G693" s="218" t="s">
        <v>152</v>
      </c>
      <c r="H693" s="219">
        <v>44.823</v>
      </c>
      <c r="I693" s="220"/>
      <c r="J693" s="221">
        <f>ROUND(I693*H693,2)</f>
        <v>0</v>
      </c>
      <c r="K693" s="217" t="s">
        <v>229</v>
      </c>
      <c r="L693" s="46"/>
      <c r="M693" s="222" t="s">
        <v>40</v>
      </c>
      <c r="N693" s="223" t="s">
        <v>48</v>
      </c>
      <c r="O693" s="86"/>
      <c r="P693" s="224">
        <f>O693*H693</f>
        <v>0</v>
      </c>
      <c r="Q693" s="224">
        <v>0</v>
      </c>
      <c r="R693" s="224">
        <f>Q693*H693</f>
        <v>0</v>
      </c>
      <c r="S693" s="224">
        <v>0</v>
      </c>
      <c r="T693" s="225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26" t="s">
        <v>230</v>
      </c>
      <c r="AT693" s="226" t="s">
        <v>226</v>
      </c>
      <c r="AU693" s="226" t="s">
        <v>85</v>
      </c>
      <c r="AY693" s="19" t="s">
        <v>224</v>
      </c>
      <c r="BE693" s="227">
        <f>IF(N693="základní",J693,0)</f>
        <v>0</v>
      </c>
      <c r="BF693" s="227">
        <f>IF(N693="snížená",J693,0)</f>
        <v>0</v>
      </c>
      <c r="BG693" s="227">
        <f>IF(N693="zákl. přenesená",J693,0)</f>
        <v>0</v>
      </c>
      <c r="BH693" s="227">
        <f>IF(N693="sníž. přenesená",J693,0)</f>
        <v>0</v>
      </c>
      <c r="BI693" s="227">
        <f>IF(N693="nulová",J693,0)</f>
        <v>0</v>
      </c>
      <c r="BJ693" s="19" t="s">
        <v>83</v>
      </c>
      <c r="BK693" s="227">
        <f>ROUND(I693*H693,2)</f>
        <v>0</v>
      </c>
      <c r="BL693" s="19" t="s">
        <v>230</v>
      </c>
      <c r="BM693" s="226" t="s">
        <v>1045</v>
      </c>
    </row>
    <row r="694" s="2" customFormat="1">
      <c r="A694" s="40"/>
      <c r="B694" s="41"/>
      <c r="C694" s="42"/>
      <c r="D694" s="228" t="s">
        <v>232</v>
      </c>
      <c r="E694" s="42"/>
      <c r="F694" s="229" t="s">
        <v>1046</v>
      </c>
      <c r="G694" s="42"/>
      <c r="H694" s="42"/>
      <c r="I694" s="230"/>
      <c r="J694" s="42"/>
      <c r="K694" s="42"/>
      <c r="L694" s="46"/>
      <c r="M694" s="231"/>
      <c r="N694" s="232"/>
      <c r="O694" s="86"/>
      <c r="P694" s="86"/>
      <c r="Q694" s="86"/>
      <c r="R694" s="86"/>
      <c r="S694" s="86"/>
      <c r="T694" s="87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232</v>
      </c>
      <c r="AU694" s="19" t="s">
        <v>85</v>
      </c>
    </row>
    <row r="695" s="2" customFormat="1">
      <c r="A695" s="40"/>
      <c r="B695" s="41"/>
      <c r="C695" s="42"/>
      <c r="D695" s="233" t="s">
        <v>234</v>
      </c>
      <c r="E695" s="42"/>
      <c r="F695" s="234" t="s">
        <v>1047</v>
      </c>
      <c r="G695" s="42"/>
      <c r="H695" s="42"/>
      <c r="I695" s="230"/>
      <c r="J695" s="42"/>
      <c r="K695" s="42"/>
      <c r="L695" s="46"/>
      <c r="M695" s="231"/>
      <c r="N695" s="232"/>
      <c r="O695" s="86"/>
      <c r="P695" s="86"/>
      <c r="Q695" s="86"/>
      <c r="R695" s="86"/>
      <c r="S695" s="86"/>
      <c r="T695" s="87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234</v>
      </c>
      <c r="AU695" s="19" t="s">
        <v>85</v>
      </c>
    </row>
    <row r="696" s="13" customFormat="1">
      <c r="A696" s="13"/>
      <c r="B696" s="235"/>
      <c r="C696" s="236"/>
      <c r="D696" s="228" t="s">
        <v>236</v>
      </c>
      <c r="E696" s="237" t="s">
        <v>40</v>
      </c>
      <c r="F696" s="238" t="s">
        <v>168</v>
      </c>
      <c r="G696" s="236"/>
      <c r="H696" s="239">
        <v>44.823</v>
      </c>
      <c r="I696" s="240"/>
      <c r="J696" s="236"/>
      <c r="K696" s="236"/>
      <c r="L696" s="241"/>
      <c r="M696" s="242"/>
      <c r="N696" s="243"/>
      <c r="O696" s="243"/>
      <c r="P696" s="243"/>
      <c r="Q696" s="243"/>
      <c r="R696" s="243"/>
      <c r="S696" s="243"/>
      <c r="T696" s="24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5" t="s">
        <v>236</v>
      </c>
      <c r="AU696" s="245" t="s">
        <v>85</v>
      </c>
      <c r="AV696" s="13" t="s">
        <v>85</v>
      </c>
      <c r="AW696" s="13" t="s">
        <v>38</v>
      </c>
      <c r="AX696" s="13" t="s">
        <v>83</v>
      </c>
      <c r="AY696" s="245" t="s">
        <v>224</v>
      </c>
    </row>
    <row r="697" s="2" customFormat="1" ht="16.5" customHeight="1">
      <c r="A697" s="40"/>
      <c r="B697" s="41"/>
      <c r="C697" s="215" t="s">
        <v>1048</v>
      </c>
      <c r="D697" s="215" t="s">
        <v>226</v>
      </c>
      <c r="E697" s="216" t="s">
        <v>1049</v>
      </c>
      <c r="F697" s="217" t="s">
        <v>1050</v>
      </c>
      <c r="G697" s="218" t="s">
        <v>152</v>
      </c>
      <c r="H697" s="219">
        <v>362.82299999999998</v>
      </c>
      <c r="I697" s="220"/>
      <c r="J697" s="221">
        <f>ROUND(I697*H697,2)</f>
        <v>0</v>
      </c>
      <c r="K697" s="217" t="s">
        <v>229</v>
      </c>
      <c r="L697" s="46"/>
      <c r="M697" s="222" t="s">
        <v>40</v>
      </c>
      <c r="N697" s="223" t="s">
        <v>48</v>
      </c>
      <c r="O697" s="86"/>
      <c r="P697" s="224">
        <f>O697*H697</f>
        <v>0</v>
      </c>
      <c r="Q697" s="224">
        <v>0</v>
      </c>
      <c r="R697" s="224">
        <f>Q697*H697</f>
        <v>0</v>
      </c>
      <c r="S697" s="224">
        <v>0</v>
      </c>
      <c r="T697" s="225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26" t="s">
        <v>230</v>
      </c>
      <c r="AT697" s="226" t="s">
        <v>226</v>
      </c>
      <c r="AU697" s="226" t="s">
        <v>85</v>
      </c>
      <c r="AY697" s="19" t="s">
        <v>224</v>
      </c>
      <c r="BE697" s="227">
        <f>IF(N697="základní",J697,0)</f>
        <v>0</v>
      </c>
      <c r="BF697" s="227">
        <f>IF(N697="snížená",J697,0)</f>
        <v>0</v>
      </c>
      <c r="BG697" s="227">
        <f>IF(N697="zákl. přenesená",J697,0)</f>
        <v>0</v>
      </c>
      <c r="BH697" s="227">
        <f>IF(N697="sníž. přenesená",J697,0)</f>
        <v>0</v>
      </c>
      <c r="BI697" s="227">
        <f>IF(N697="nulová",J697,0)</f>
        <v>0</v>
      </c>
      <c r="BJ697" s="19" t="s">
        <v>83</v>
      </c>
      <c r="BK697" s="227">
        <f>ROUND(I697*H697,2)</f>
        <v>0</v>
      </c>
      <c r="BL697" s="19" t="s">
        <v>230</v>
      </c>
      <c r="BM697" s="226" t="s">
        <v>1051</v>
      </c>
    </row>
    <row r="698" s="2" customFormat="1">
      <c r="A698" s="40"/>
      <c r="B698" s="41"/>
      <c r="C698" s="42"/>
      <c r="D698" s="228" t="s">
        <v>232</v>
      </c>
      <c r="E698" s="42"/>
      <c r="F698" s="229" t="s">
        <v>1052</v>
      </c>
      <c r="G698" s="42"/>
      <c r="H698" s="42"/>
      <c r="I698" s="230"/>
      <c r="J698" s="42"/>
      <c r="K698" s="42"/>
      <c r="L698" s="46"/>
      <c r="M698" s="231"/>
      <c r="N698" s="232"/>
      <c r="O698" s="86"/>
      <c r="P698" s="86"/>
      <c r="Q698" s="86"/>
      <c r="R698" s="86"/>
      <c r="S698" s="86"/>
      <c r="T698" s="87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232</v>
      </c>
      <c r="AU698" s="19" t="s">
        <v>85</v>
      </c>
    </row>
    <row r="699" s="2" customFormat="1">
      <c r="A699" s="40"/>
      <c r="B699" s="41"/>
      <c r="C699" s="42"/>
      <c r="D699" s="233" t="s">
        <v>234</v>
      </c>
      <c r="E699" s="42"/>
      <c r="F699" s="234" t="s">
        <v>1053</v>
      </c>
      <c r="G699" s="42"/>
      <c r="H699" s="42"/>
      <c r="I699" s="230"/>
      <c r="J699" s="42"/>
      <c r="K699" s="42"/>
      <c r="L699" s="46"/>
      <c r="M699" s="231"/>
      <c r="N699" s="232"/>
      <c r="O699" s="86"/>
      <c r="P699" s="86"/>
      <c r="Q699" s="86"/>
      <c r="R699" s="86"/>
      <c r="S699" s="86"/>
      <c r="T699" s="87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T699" s="19" t="s">
        <v>234</v>
      </c>
      <c r="AU699" s="19" t="s">
        <v>85</v>
      </c>
    </row>
    <row r="700" s="13" customFormat="1">
      <c r="A700" s="13"/>
      <c r="B700" s="235"/>
      <c r="C700" s="236"/>
      <c r="D700" s="228" t="s">
        <v>236</v>
      </c>
      <c r="E700" s="237" t="s">
        <v>40</v>
      </c>
      <c r="F700" s="238" t="s">
        <v>1054</v>
      </c>
      <c r="G700" s="236"/>
      <c r="H700" s="239">
        <v>362.82299999999998</v>
      </c>
      <c r="I700" s="240"/>
      <c r="J700" s="236"/>
      <c r="K700" s="236"/>
      <c r="L700" s="241"/>
      <c r="M700" s="242"/>
      <c r="N700" s="243"/>
      <c r="O700" s="243"/>
      <c r="P700" s="243"/>
      <c r="Q700" s="243"/>
      <c r="R700" s="243"/>
      <c r="S700" s="243"/>
      <c r="T700" s="24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5" t="s">
        <v>236</v>
      </c>
      <c r="AU700" s="245" t="s">
        <v>85</v>
      </c>
      <c r="AV700" s="13" t="s">
        <v>85</v>
      </c>
      <c r="AW700" s="13" t="s">
        <v>38</v>
      </c>
      <c r="AX700" s="13" t="s">
        <v>83</v>
      </c>
      <c r="AY700" s="245" t="s">
        <v>224</v>
      </c>
    </row>
    <row r="701" s="2" customFormat="1" ht="21.75" customHeight="1">
      <c r="A701" s="40"/>
      <c r="B701" s="41"/>
      <c r="C701" s="215" t="s">
        <v>1055</v>
      </c>
      <c r="D701" s="215" t="s">
        <v>226</v>
      </c>
      <c r="E701" s="216" t="s">
        <v>1056</v>
      </c>
      <c r="F701" s="217" t="s">
        <v>1057</v>
      </c>
      <c r="G701" s="218" t="s">
        <v>152</v>
      </c>
      <c r="H701" s="219">
        <v>318</v>
      </c>
      <c r="I701" s="220"/>
      <c r="J701" s="221">
        <f>ROUND(I701*H701,2)</f>
        <v>0</v>
      </c>
      <c r="K701" s="217" t="s">
        <v>229</v>
      </c>
      <c r="L701" s="46"/>
      <c r="M701" s="222" t="s">
        <v>40</v>
      </c>
      <c r="N701" s="223" t="s">
        <v>48</v>
      </c>
      <c r="O701" s="86"/>
      <c r="P701" s="224">
        <f>O701*H701</f>
        <v>0</v>
      </c>
      <c r="Q701" s="224">
        <v>0</v>
      </c>
      <c r="R701" s="224">
        <f>Q701*H701</f>
        <v>0</v>
      </c>
      <c r="S701" s="224">
        <v>0</v>
      </c>
      <c r="T701" s="225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26" t="s">
        <v>230</v>
      </c>
      <c r="AT701" s="226" t="s">
        <v>226</v>
      </c>
      <c r="AU701" s="226" t="s">
        <v>85</v>
      </c>
      <c r="AY701" s="19" t="s">
        <v>224</v>
      </c>
      <c r="BE701" s="227">
        <f>IF(N701="základní",J701,0)</f>
        <v>0</v>
      </c>
      <c r="BF701" s="227">
        <f>IF(N701="snížená",J701,0)</f>
        <v>0</v>
      </c>
      <c r="BG701" s="227">
        <f>IF(N701="zákl. přenesená",J701,0)</f>
        <v>0</v>
      </c>
      <c r="BH701" s="227">
        <f>IF(N701="sníž. přenesená",J701,0)</f>
        <v>0</v>
      </c>
      <c r="BI701" s="227">
        <f>IF(N701="nulová",J701,0)</f>
        <v>0</v>
      </c>
      <c r="BJ701" s="19" t="s">
        <v>83</v>
      </c>
      <c r="BK701" s="227">
        <f>ROUND(I701*H701,2)</f>
        <v>0</v>
      </c>
      <c r="BL701" s="19" t="s">
        <v>230</v>
      </c>
      <c r="BM701" s="226" t="s">
        <v>1058</v>
      </c>
    </row>
    <row r="702" s="2" customFormat="1">
      <c r="A702" s="40"/>
      <c r="B702" s="41"/>
      <c r="C702" s="42"/>
      <c r="D702" s="228" t="s">
        <v>232</v>
      </c>
      <c r="E702" s="42"/>
      <c r="F702" s="229" t="s">
        <v>1059</v>
      </c>
      <c r="G702" s="42"/>
      <c r="H702" s="42"/>
      <c r="I702" s="230"/>
      <c r="J702" s="42"/>
      <c r="K702" s="42"/>
      <c r="L702" s="46"/>
      <c r="M702" s="231"/>
      <c r="N702" s="232"/>
      <c r="O702" s="86"/>
      <c r="P702" s="86"/>
      <c r="Q702" s="86"/>
      <c r="R702" s="86"/>
      <c r="S702" s="86"/>
      <c r="T702" s="87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T702" s="19" t="s">
        <v>232</v>
      </c>
      <c r="AU702" s="19" t="s">
        <v>85</v>
      </c>
    </row>
    <row r="703" s="2" customFormat="1">
      <c r="A703" s="40"/>
      <c r="B703" s="41"/>
      <c r="C703" s="42"/>
      <c r="D703" s="233" t="s">
        <v>234</v>
      </c>
      <c r="E703" s="42"/>
      <c r="F703" s="234" t="s">
        <v>1060</v>
      </c>
      <c r="G703" s="42"/>
      <c r="H703" s="42"/>
      <c r="I703" s="230"/>
      <c r="J703" s="42"/>
      <c r="K703" s="42"/>
      <c r="L703" s="46"/>
      <c r="M703" s="231"/>
      <c r="N703" s="232"/>
      <c r="O703" s="86"/>
      <c r="P703" s="86"/>
      <c r="Q703" s="86"/>
      <c r="R703" s="86"/>
      <c r="S703" s="86"/>
      <c r="T703" s="87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234</v>
      </c>
      <c r="AU703" s="19" t="s">
        <v>85</v>
      </c>
    </row>
    <row r="704" s="13" customFormat="1">
      <c r="A704" s="13"/>
      <c r="B704" s="235"/>
      <c r="C704" s="236"/>
      <c r="D704" s="228" t="s">
        <v>236</v>
      </c>
      <c r="E704" s="237" t="s">
        <v>40</v>
      </c>
      <c r="F704" s="238" t="s">
        <v>1061</v>
      </c>
      <c r="G704" s="236"/>
      <c r="H704" s="239">
        <v>318</v>
      </c>
      <c r="I704" s="240"/>
      <c r="J704" s="236"/>
      <c r="K704" s="236"/>
      <c r="L704" s="241"/>
      <c r="M704" s="242"/>
      <c r="N704" s="243"/>
      <c r="O704" s="243"/>
      <c r="P704" s="243"/>
      <c r="Q704" s="243"/>
      <c r="R704" s="243"/>
      <c r="S704" s="243"/>
      <c r="T704" s="24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5" t="s">
        <v>236</v>
      </c>
      <c r="AU704" s="245" t="s">
        <v>85</v>
      </c>
      <c r="AV704" s="13" t="s">
        <v>85</v>
      </c>
      <c r="AW704" s="13" t="s">
        <v>38</v>
      </c>
      <c r="AX704" s="13" t="s">
        <v>83</v>
      </c>
      <c r="AY704" s="245" t="s">
        <v>224</v>
      </c>
    </row>
    <row r="705" s="2" customFormat="1" ht="16.5" customHeight="1">
      <c r="A705" s="40"/>
      <c r="B705" s="41"/>
      <c r="C705" s="215" t="s">
        <v>1062</v>
      </c>
      <c r="D705" s="215" t="s">
        <v>226</v>
      </c>
      <c r="E705" s="216" t="s">
        <v>1063</v>
      </c>
      <c r="F705" s="217" t="s">
        <v>1064</v>
      </c>
      <c r="G705" s="218" t="s">
        <v>152</v>
      </c>
      <c r="H705" s="219">
        <v>44.823</v>
      </c>
      <c r="I705" s="220"/>
      <c r="J705" s="221">
        <f>ROUND(I705*H705,2)</f>
        <v>0</v>
      </c>
      <c r="K705" s="217" t="s">
        <v>229</v>
      </c>
      <c r="L705" s="46"/>
      <c r="M705" s="222" t="s">
        <v>40</v>
      </c>
      <c r="N705" s="223" t="s">
        <v>48</v>
      </c>
      <c r="O705" s="86"/>
      <c r="P705" s="224">
        <f>O705*H705</f>
        <v>0</v>
      </c>
      <c r="Q705" s="224">
        <v>0</v>
      </c>
      <c r="R705" s="224">
        <f>Q705*H705</f>
        <v>0</v>
      </c>
      <c r="S705" s="224">
        <v>0</v>
      </c>
      <c r="T705" s="225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26" t="s">
        <v>230</v>
      </c>
      <c r="AT705" s="226" t="s">
        <v>226</v>
      </c>
      <c r="AU705" s="226" t="s">
        <v>85</v>
      </c>
      <c r="AY705" s="19" t="s">
        <v>224</v>
      </c>
      <c r="BE705" s="227">
        <f>IF(N705="základní",J705,0)</f>
        <v>0</v>
      </c>
      <c r="BF705" s="227">
        <f>IF(N705="snížená",J705,0)</f>
        <v>0</v>
      </c>
      <c r="BG705" s="227">
        <f>IF(N705="zákl. přenesená",J705,0)</f>
        <v>0</v>
      </c>
      <c r="BH705" s="227">
        <f>IF(N705="sníž. přenesená",J705,0)</f>
        <v>0</v>
      </c>
      <c r="BI705" s="227">
        <f>IF(N705="nulová",J705,0)</f>
        <v>0</v>
      </c>
      <c r="BJ705" s="19" t="s">
        <v>83</v>
      </c>
      <c r="BK705" s="227">
        <f>ROUND(I705*H705,2)</f>
        <v>0</v>
      </c>
      <c r="BL705" s="19" t="s">
        <v>230</v>
      </c>
      <c r="BM705" s="226" t="s">
        <v>1065</v>
      </c>
    </row>
    <row r="706" s="2" customFormat="1">
      <c r="A706" s="40"/>
      <c r="B706" s="41"/>
      <c r="C706" s="42"/>
      <c r="D706" s="228" t="s">
        <v>232</v>
      </c>
      <c r="E706" s="42"/>
      <c r="F706" s="229" t="s">
        <v>1066</v>
      </c>
      <c r="G706" s="42"/>
      <c r="H706" s="42"/>
      <c r="I706" s="230"/>
      <c r="J706" s="42"/>
      <c r="K706" s="42"/>
      <c r="L706" s="46"/>
      <c r="M706" s="231"/>
      <c r="N706" s="232"/>
      <c r="O706" s="86"/>
      <c r="P706" s="86"/>
      <c r="Q706" s="86"/>
      <c r="R706" s="86"/>
      <c r="S706" s="86"/>
      <c r="T706" s="87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232</v>
      </c>
      <c r="AU706" s="19" t="s">
        <v>85</v>
      </c>
    </row>
    <row r="707" s="2" customFormat="1">
      <c r="A707" s="40"/>
      <c r="B707" s="41"/>
      <c r="C707" s="42"/>
      <c r="D707" s="233" t="s">
        <v>234</v>
      </c>
      <c r="E707" s="42"/>
      <c r="F707" s="234" t="s">
        <v>1067</v>
      </c>
      <c r="G707" s="42"/>
      <c r="H707" s="42"/>
      <c r="I707" s="230"/>
      <c r="J707" s="42"/>
      <c r="K707" s="42"/>
      <c r="L707" s="46"/>
      <c r="M707" s="231"/>
      <c r="N707" s="232"/>
      <c r="O707" s="86"/>
      <c r="P707" s="86"/>
      <c r="Q707" s="86"/>
      <c r="R707" s="86"/>
      <c r="S707" s="86"/>
      <c r="T707" s="87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234</v>
      </c>
      <c r="AU707" s="19" t="s">
        <v>85</v>
      </c>
    </row>
    <row r="708" s="13" customFormat="1">
      <c r="A708" s="13"/>
      <c r="B708" s="235"/>
      <c r="C708" s="236"/>
      <c r="D708" s="228" t="s">
        <v>236</v>
      </c>
      <c r="E708" s="237" t="s">
        <v>40</v>
      </c>
      <c r="F708" s="238" t="s">
        <v>168</v>
      </c>
      <c r="G708" s="236"/>
      <c r="H708" s="239">
        <v>44.823</v>
      </c>
      <c r="I708" s="240"/>
      <c r="J708" s="236"/>
      <c r="K708" s="236"/>
      <c r="L708" s="241"/>
      <c r="M708" s="242"/>
      <c r="N708" s="243"/>
      <c r="O708" s="243"/>
      <c r="P708" s="243"/>
      <c r="Q708" s="243"/>
      <c r="R708" s="243"/>
      <c r="S708" s="243"/>
      <c r="T708" s="24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5" t="s">
        <v>236</v>
      </c>
      <c r="AU708" s="245" t="s">
        <v>85</v>
      </c>
      <c r="AV708" s="13" t="s">
        <v>85</v>
      </c>
      <c r="AW708" s="13" t="s">
        <v>38</v>
      </c>
      <c r="AX708" s="13" t="s">
        <v>83</v>
      </c>
      <c r="AY708" s="245" t="s">
        <v>224</v>
      </c>
    </row>
    <row r="709" s="2" customFormat="1" ht="16.5" customHeight="1">
      <c r="A709" s="40"/>
      <c r="B709" s="41"/>
      <c r="C709" s="215" t="s">
        <v>1068</v>
      </c>
      <c r="D709" s="215" t="s">
        <v>226</v>
      </c>
      <c r="E709" s="216" t="s">
        <v>1069</v>
      </c>
      <c r="F709" s="217" t="s">
        <v>1070</v>
      </c>
      <c r="G709" s="218" t="s">
        <v>152</v>
      </c>
      <c r="H709" s="219">
        <v>35.719999999999999</v>
      </c>
      <c r="I709" s="220"/>
      <c r="J709" s="221">
        <f>ROUND(I709*H709,2)</f>
        <v>0</v>
      </c>
      <c r="K709" s="217" t="s">
        <v>229</v>
      </c>
      <c r="L709" s="46"/>
      <c r="M709" s="222" t="s">
        <v>40</v>
      </c>
      <c r="N709" s="223" t="s">
        <v>48</v>
      </c>
      <c r="O709" s="86"/>
      <c r="P709" s="224">
        <f>O709*H709</f>
        <v>0</v>
      </c>
      <c r="Q709" s="224">
        <v>0.084250000000000005</v>
      </c>
      <c r="R709" s="224">
        <f>Q709*H709</f>
        <v>3.0094099999999999</v>
      </c>
      <c r="S709" s="224">
        <v>0</v>
      </c>
      <c r="T709" s="225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26" t="s">
        <v>230</v>
      </c>
      <c r="AT709" s="226" t="s">
        <v>226</v>
      </c>
      <c r="AU709" s="226" t="s">
        <v>85</v>
      </c>
      <c r="AY709" s="19" t="s">
        <v>224</v>
      </c>
      <c r="BE709" s="227">
        <f>IF(N709="základní",J709,0)</f>
        <v>0</v>
      </c>
      <c r="BF709" s="227">
        <f>IF(N709="snížená",J709,0)</f>
        <v>0</v>
      </c>
      <c r="BG709" s="227">
        <f>IF(N709="zákl. přenesená",J709,0)</f>
        <v>0</v>
      </c>
      <c r="BH709" s="227">
        <f>IF(N709="sníž. přenesená",J709,0)</f>
        <v>0</v>
      </c>
      <c r="BI709" s="227">
        <f>IF(N709="nulová",J709,0)</f>
        <v>0</v>
      </c>
      <c r="BJ709" s="19" t="s">
        <v>83</v>
      </c>
      <c r="BK709" s="227">
        <f>ROUND(I709*H709,2)</f>
        <v>0</v>
      </c>
      <c r="BL709" s="19" t="s">
        <v>230</v>
      </c>
      <c r="BM709" s="226" t="s">
        <v>1071</v>
      </c>
    </row>
    <row r="710" s="2" customFormat="1">
      <c r="A710" s="40"/>
      <c r="B710" s="41"/>
      <c r="C710" s="42"/>
      <c r="D710" s="228" t="s">
        <v>232</v>
      </c>
      <c r="E710" s="42"/>
      <c r="F710" s="229" t="s">
        <v>1072</v>
      </c>
      <c r="G710" s="42"/>
      <c r="H710" s="42"/>
      <c r="I710" s="230"/>
      <c r="J710" s="42"/>
      <c r="K710" s="42"/>
      <c r="L710" s="46"/>
      <c r="M710" s="231"/>
      <c r="N710" s="232"/>
      <c r="O710" s="86"/>
      <c r="P710" s="86"/>
      <c r="Q710" s="86"/>
      <c r="R710" s="86"/>
      <c r="S710" s="86"/>
      <c r="T710" s="87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232</v>
      </c>
      <c r="AU710" s="19" t="s">
        <v>85</v>
      </c>
    </row>
    <row r="711" s="2" customFormat="1">
      <c r="A711" s="40"/>
      <c r="B711" s="41"/>
      <c r="C711" s="42"/>
      <c r="D711" s="233" t="s">
        <v>234</v>
      </c>
      <c r="E711" s="42"/>
      <c r="F711" s="234" t="s">
        <v>1073</v>
      </c>
      <c r="G711" s="42"/>
      <c r="H711" s="42"/>
      <c r="I711" s="230"/>
      <c r="J711" s="42"/>
      <c r="K711" s="42"/>
      <c r="L711" s="46"/>
      <c r="M711" s="231"/>
      <c r="N711" s="232"/>
      <c r="O711" s="86"/>
      <c r="P711" s="86"/>
      <c r="Q711" s="86"/>
      <c r="R711" s="86"/>
      <c r="S711" s="86"/>
      <c r="T711" s="87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234</v>
      </c>
      <c r="AU711" s="19" t="s">
        <v>85</v>
      </c>
    </row>
    <row r="712" s="13" customFormat="1">
      <c r="A712" s="13"/>
      <c r="B712" s="235"/>
      <c r="C712" s="236"/>
      <c r="D712" s="228" t="s">
        <v>236</v>
      </c>
      <c r="E712" s="237" t="s">
        <v>40</v>
      </c>
      <c r="F712" s="238" t="s">
        <v>1074</v>
      </c>
      <c r="G712" s="236"/>
      <c r="H712" s="239">
        <v>35.719999999999999</v>
      </c>
      <c r="I712" s="240"/>
      <c r="J712" s="236"/>
      <c r="K712" s="236"/>
      <c r="L712" s="241"/>
      <c r="M712" s="242"/>
      <c r="N712" s="243"/>
      <c r="O712" s="243"/>
      <c r="P712" s="243"/>
      <c r="Q712" s="243"/>
      <c r="R712" s="243"/>
      <c r="S712" s="243"/>
      <c r="T712" s="24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5" t="s">
        <v>236</v>
      </c>
      <c r="AU712" s="245" t="s">
        <v>85</v>
      </c>
      <c r="AV712" s="13" t="s">
        <v>85</v>
      </c>
      <c r="AW712" s="13" t="s">
        <v>38</v>
      </c>
      <c r="AX712" s="13" t="s">
        <v>83</v>
      </c>
      <c r="AY712" s="245" t="s">
        <v>224</v>
      </c>
    </row>
    <row r="713" s="2" customFormat="1" ht="21.75" customHeight="1">
      <c r="A713" s="40"/>
      <c r="B713" s="41"/>
      <c r="C713" s="215" t="s">
        <v>1075</v>
      </c>
      <c r="D713" s="215" t="s">
        <v>226</v>
      </c>
      <c r="E713" s="216" t="s">
        <v>1076</v>
      </c>
      <c r="F713" s="217" t="s">
        <v>1077</v>
      </c>
      <c r="G713" s="218" t="s">
        <v>152</v>
      </c>
      <c r="H713" s="219">
        <v>19</v>
      </c>
      <c r="I713" s="220"/>
      <c r="J713" s="221">
        <f>ROUND(I713*H713,2)</f>
        <v>0</v>
      </c>
      <c r="K713" s="217" t="s">
        <v>229</v>
      </c>
      <c r="L713" s="46"/>
      <c r="M713" s="222" t="s">
        <v>40</v>
      </c>
      <c r="N713" s="223" t="s">
        <v>48</v>
      </c>
      <c r="O713" s="86"/>
      <c r="P713" s="224">
        <f>O713*H713</f>
        <v>0</v>
      </c>
      <c r="Q713" s="224">
        <v>0.10100000000000001</v>
      </c>
      <c r="R713" s="224">
        <f>Q713*H713</f>
        <v>1.919</v>
      </c>
      <c r="S713" s="224">
        <v>0</v>
      </c>
      <c r="T713" s="225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26" t="s">
        <v>230</v>
      </c>
      <c r="AT713" s="226" t="s">
        <v>226</v>
      </c>
      <c r="AU713" s="226" t="s">
        <v>85</v>
      </c>
      <c r="AY713" s="19" t="s">
        <v>224</v>
      </c>
      <c r="BE713" s="227">
        <f>IF(N713="základní",J713,0)</f>
        <v>0</v>
      </c>
      <c r="BF713" s="227">
        <f>IF(N713="snížená",J713,0)</f>
        <v>0</v>
      </c>
      <c r="BG713" s="227">
        <f>IF(N713="zákl. přenesená",J713,0)</f>
        <v>0</v>
      </c>
      <c r="BH713" s="227">
        <f>IF(N713="sníž. přenesená",J713,0)</f>
        <v>0</v>
      </c>
      <c r="BI713" s="227">
        <f>IF(N713="nulová",J713,0)</f>
        <v>0</v>
      </c>
      <c r="BJ713" s="19" t="s">
        <v>83</v>
      </c>
      <c r="BK713" s="227">
        <f>ROUND(I713*H713,2)</f>
        <v>0</v>
      </c>
      <c r="BL713" s="19" t="s">
        <v>230</v>
      </c>
      <c r="BM713" s="226" t="s">
        <v>1078</v>
      </c>
    </row>
    <row r="714" s="2" customFormat="1">
      <c r="A714" s="40"/>
      <c r="B714" s="41"/>
      <c r="C714" s="42"/>
      <c r="D714" s="228" t="s">
        <v>232</v>
      </c>
      <c r="E714" s="42"/>
      <c r="F714" s="229" t="s">
        <v>1079</v>
      </c>
      <c r="G714" s="42"/>
      <c r="H714" s="42"/>
      <c r="I714" s="230"/>
      <c r="J714" s="42"/>
      <c r="K714" s="42"/>
      <c r="L714" s="46"/>
      <c r="M714" s="231"/>
      <c r="N714" s="232"/>
      <c r="O714" s="86"/>
      <c r="P714" s="86"/>
      <c r="Q714" s="86"/>
      <c r="R714" s="86"/>
      <c r="S714" s="86"/>
      <c r="T714" s="87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T714" s="19" t="s">
        <v>232</v>
      </c>
      <c r="AU714" s="19" t="s">
        <v>85</v>
      </c>
    </row>
    <row r="715" s="2" customFormat="1">
      <c r="A715" s="40"/>
      <c r="B715" s="41"/>
      <c r="C715" s="42"/>
      <c r="D715" s="233" t="s">
        <v>234</v>
      </c>
      <c r="E715" s="42"/>
      <c r="F715" s="234" t="s">
        <v>1080</v>
      </c>
      <c r="G715" s="42"/>
      <c r="H715" s="42"/>
      <c r="I715" s="230"/>
      <c r="J715" s="42"/>
      <c r="K715" s="42"/>
      <c r="L715" s="46"/>
      <c r="M715" s="231"/>
      <c r="N715" s="232"/>
      <c r="O715" s="86"/>
      <c r="P715" s="86"/>
      <c r="Q715" s="86"/>
      <c r="R715" s="86"/>
      <c r="S715" s="86"/>
      <c r="T715" s="87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234</v>
      </c>
      <c r="AU715" s="19" t="s">
        <v>85</v>
      </c>
    </row>
    <row r="716" s="13" customFormat="1">
      <c r="A716" s="13"/>
      <c r="B716" s="235"/>
      <c r="C716" s="236"/>
      <c r="D716" s="228" t="s">
        <v>236</v>
      </c>
      <c r="E716" s="237" t="s">
        <v>40</v>
      </c>
      <c r="F716" s="238" t="s">
        <v>150</v>
      </c>
      <c r="G716" s="236"/>
      <c r="H716" s="239">
        <v>19</v>
      </c>
      <c r="I716" s="240"/>
      <c r="J716" s="236"/>
      <c r="K716" s="236"/>
      <c r="L716" s="241"/>
      <c r="M716" s="242"/>
      <c r="N716" s="243"/>
      <c r="O716" s="243"/>
      <c r="P716" s="243"/>
      <c r="Q716" s="243"/>
      <c r="R716" s="243"/>
      <c r="S716" s="243"/>
      <c r="T716" s="24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5" t="s">
        <v>236</v>
      </c>
      <c r="AU716" s="245" t="s">
        <v>85</v>
      </c>
      <c r="AV716" s="13" t="s">
        <v>85</v>
      </c>
      <c r="AW716" s="13" t="s">
        <v>38</v>
      </c>
      <c r="AX716" s="13" t="s">
        <v>83</v>
      </c>
      <c r="AY716" s="245" t="s">
        <v>224</v>
      </c>
    </row>
    <row r="717" s="12" customFormat="1" ht="22.8" customHeight="1">
      <c r="A717" s="12"/>
      <c r="B717" s="199"/>
      <c r="C717" s="200"/>
      <c r="D717" s="201" t="s">
        <v>76</v>
      </c>
      <c r="E717" s="213" t="s">
        <v>266</v>
      </c>
      <c r="F717" s="213" t="s">
        <v>1081</v>
      </c>
      <c r="G717" s="200"/>
      <c r="H717" s="200"/>
      <c r="I717" s="203"/>
      <c r="J717" s="214">
        <f>BK717</f>
        <v>0</v>
      </c>
      <c r="K717" s="200"/>
      <c r="L717" s="205"/>
      <c r="M717" s="206"/>
      <c r="N717" s="207"/>
      <c r="O717" s="207"/>
      <c r="P717" s="208">
        <f>SUM(P718:P729)</f>
        <v>0</v>
      </c>
      <c r="Q717" s="207"/>
      <c r="R717" s="208">
        <f>SUM(R718:R729)</f>
        <v>3.5522461399999994</v>
      </c>
      <c r="S717" s="207"/>
      <c r="T717" s="209">
        <f>SUM(T718:T729)</f>
        <v>0</v>
      </c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R717" s="210" t="s">
        <v>83</v>
      </c>
      <c r="AT717" s="211" t="s">
        <v>76</v>
      </c>
      <c r="AU717" s="211" t="s">
        <v>83</v>
      </c>
      <c r="AY717" s="210" t="s">
        <v>224</v>
      </c>
      <c r="BK717" s="212">
        <f>SUM(BK718:BK729)</f>
        <v>0</v>
      </c>
    </row>
    <row r="718" s="2" customFormat="1" ht="16.5" customHeight="1">
      <c r="A718" s="40"/>
      <c r="B718" s="41"/>
      <c r="C718" s="215" t="s">
        <v>1082</v>
      </c>
      <c r="D718" s="215" t="s">
        <v>226</v>
      </c>
      <c r="E718" s="216" t="s">
        <v>1083</v>
      </c>
      <c r="F718" s="217" t="s">
        <v>1084</v>
      </c>
      <c r="G718" s="218" t="s">
        <v>152</v>
      </c>
      <c r="H718" s="219">
        <v>0.94199999999999995</v>
      </c>
      <c r="I718" s="220"/>
      <c r="J718" s="221">
        <f>ROUND(I718*H718,2)</f>
        <v>0</v>
      </c>
      <c r="K718" s="217" t="s">
        <v>229</v>
      </c>
      <c r="L718" s="46"/>
      <c r="M718" s="222" t="s">
        <v>40</v>
      </c>
      <c r="N718" s="223" t="s">
        <v>48</v>
      </c>
      <c r="O718" s="86"/>
      <c r="P718" s="224">
        <f>O718*H718</f>
        <v>0</v>
      </c>
      <c r="Q718" s="224">
        <v>0.0080000000000000002</v>
      </c>
      <c r="R718" s="224">
        <f>Q718*H718</f>
        <v>0.0075360000000000002</v>
      </c>
      <c r="S718" s="224">
        <v>0</v>
      </c>
      <c r="T718" s="225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26" t="s">
        <v>230</v>
      </c>
      <c r="AT718" s="226" t="s">
        <v>226</v>
      </c>
      <c r="AU718" s="226" t="s">
        <v>85</v>
      </c>
      <c r="AY718" s="19" t="s">
        <v>224</v>
      </c>
      <c r="BE718" s="227">
        <f>IF(N718="základní",J718,0)</f>
        <v>0</v>
      </c>
      <c r="BF718" s="227">
        <f>IF(N718="snížená",J718,0)</f>
        <v>0</v>
      </c>
      <c r="BG718" s="227">
        <f>IF(N718="zákl. přenesená",J718,0)</f>
        <v>0</v>
      </c>
      <c r="BH718" s="227">
        <f>IF(N718="sníž. přenesená",J718,0)</f>
        <v>0</v>
      </c>
      <c r="BI718" s="227">
        <f>IF(N718="nulová",J718,0)</f>
        <v>0</v>
      </c>
      <c r="BJ718" s="19" t="s">
        <v>83</v>
      </c>
      <c r="BK718" s="227">
        <f>ROUND(I718*H718,2)</f>
        <v>0</v>
      </c>
      <c r="BL718" s="19" t="s">
        <v>230</v>
      </c>
      <c r="BM718" s="226" t="s">
        <v>1085</v>
      </c>
    </row>
    <row r="719" s="2" customFormat="1">
      <c r="A719" s="40"/>
      <c r="B719" s="41"/>
      <c r="C719" s="42"/>
      <c r="D719" s="228" t="s">
        <v>232</v>
      </c>
      <c r="E719" s="42"/>
      <c r="F719" s="229" t="s">
        <v>1086</v>
      </c>
      <c r="G719" s="42"/>
      <c r="H719" s="42"/>
      <c r="I719" s="230"/>
      <c r="J719" s="42"/>
      <c r="K719" s="42"/>
      <c r="L719" s="46"/>
      <c r="M719" s="231"/>
      <c r="N719" s="232"/>
      <c r="O719" s="86"/>
      <c r="P719" s="86"/>
      <c r="Q719" s="86"/>
      <c r="R719" s="86"/>
      <c r="S719" s="86"/>
      <c r="T719" s="87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232</v>
      </c>
      <c r="AU719" s="19" t="s">
        <v>85</v>
      </c>
    </row>
    <row r="720" s="2" customFormat="1">
      <c r="A720" s="40"/>
      <c r="B720" s="41"/>
      <c r="C720" s="42"/>
      <c r="D720" s="233" t="s">
        <v>234</v>
      </c>
      <c r="E720" s="42"/>
      <c r="F720" s="234" t="s">
        <v>1087</v>
      </c>
      <c r="G720" s="42"/>
      <c r="H720" s="42"/>
      <c r="I720" s="230"/>
      <c r="J720" s="42"/>
      <c r="K720" s="42"/>
      <c r="L720" s="46"/>
      <c r="M720" s="231"/>
      <c r="N720" s="232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234</v>
      </c>
      <c r="AU720" s="19" t="s">
        <v>85</v>
      </c>
    </row>
    <row r="721" s="14" customFormat="1">
      <c r="A721" s="14"/>
      <c r="B721" s="246"/>
      <c r="C721" s="247"/>
      <c r="D721" s="228" t="s">
        <v>236</v>
      </c>
      <c r="E721" s="248" t="s">
        <v>40</v>
      </c>
      <c r="F721" s="249" t="s">
        <v>1088</v>
      </c>
      <c r="G721" s="247"/>
      <c r="H721" s="248" t="s">
        <v>40</v>
      </c>
      <c r="I721" s="250"/>
      <c r="J721" s="247"/>
      <c r="K721" s="247"/>
      <c r="L721" s="251"/>
      <c r="M721" s="252"/>
      <c r="N721" s="253"/>
      <c r="O721" s="253"/>
      <c r="P721" s="253"/>
      <c r="Q721" s="253"/>
      <c r="R721" s="253"/>
      <c r="S721" s="253"/>
      <c r="T721" s="25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5" t="s">
        <v>236</v>
      </c>
      <c r="AU721" s="255" t="s">
        <v>85</v>
      </c>
      <c r="AV721" s="14" t="s">
        <v>83</v>
      </c>
      <c r="AW721" s="14" t="s">
        <v>38</v>
      </c>
      <c r="AX721" s="14" t="s">
        <v>77</v>
      </c>
      <c r="AY721" s="255" t="s">
        <v>224</v>
      </c>
    </row>
    <row r="722" s="13" customFormat="1">
      <c r="A722" s="13"/>
      <c r="B722" s="235"/>
      <c r="C722" s="236"/>
      <c r="D722" s="228" t="s">
        <v>236</v>
      </c>
      <c r="E722" s="237" t="s">
        <v>40</v>
      </c>
      <c r="F722" s="238" t="s">
        <v>1089</v>
      </c>
      <c r="G722" s="236"/>
      <c r="H722" s="239">
        <v>0.94199999999999995</v>
      </c>
      <c r="I722" s="240"/>
      <c r="J722" s="236"/>
      <c r="K722" s="236"/>
      <c r="L722" s="241"/>
      <c r="M722" s="242"/>
      <c r="N722" s="243"/>
      <c r="O722" s="243"/>
      <c r="P722" s="243"/>
      <c r="Q722" s="243"/>
      <c r="R722" s="243"/>
      <c r="S722" s="243"/>
      <c r="T722" s="24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5" t="s">
        <v>236</v>
      </c>
      <c r="AU722" s="245" t="s">
        <v>85</v>
      </c>
      <c r="AV722" s="13" t="s">
        <v>85</v>
      </c>
      <c r="AW722" s="13" t="s">
        <v>38</v>
      </c>
      <c r="AX722" s="13" t="s">
        <v>83</v>
      </c>
      <c r="AY722" s="245" t="s">
        <v>224</v>
      </c>
    </row>
    <row r="723" s="2" customFormat="1" ht="21.75" customHeight="1">
      <c r="A723" s="40"/>
      <c r="B723" s="41"/>
      <c r="C723" s="215" t="s">
        <v>1090</v>
      </c>
      <c r="D723" s="215" t="s">
        <v>226</v>
      </c>
      <c r="E723" s="216" t="s">
        <v>1091</v>
      </c>
      <c r="F723" s="217" t="s">
        <v>1092</v>
      </c>
      <c r="G723" s="218" t="s">
        <v>163</v>
      </c>
      <c r="H723" s="219">
        <v>1.571</v>
      </c>
      <c r="I723" s="220"/>
      <c r="J723" s="221">
        <f>ROUND(I723*H723,2)</f>
        <v>0</v>
      </c>
      <c r="K723" s="217" t="s">
        <v>229</v>
      </c>
      <c r="L723" s="46"/>
      <c r="M723" s="222" t="s">
        <v>40</v>
      </c>
      <c r="N723" s="223" t="s">
        <v>48</v>
      </c>
      <c r="O723" s="86"/>
      <c r="P723" s="224">
        <f>O723*H723</f>
        <v>0</v>
      </c>
      <c r="Q723" s="224">
        <v>2.2563399999999998</v>
      </c>
      <c r="R723" s="224">
        <f>Q723*H723</f>
        <v>3.5447101399999994</v>
      </c>
      <c r="S723" s="224">
        <v>0</v>
      </c>
      <c r="T723" s="225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26" t="s">
        <v>230</v>
      </c>
      <c r="AT723" s="226" t="s">
        <v>226</v>
      </c>
      <c r="AU723" s="226" t="s">
        <v>85</v>
      </c>
      <c r="AY723" s="19" t="s">
        <v>224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19" t="s">
        <v>83</v>
      </c>
      <c r="BK723" s="227">
        <f>ROUND(I723*H723,2)</f>
        <v>0</v>
      </c>
      <c r="BL723" s="19" t="s">
        <v>230</v>
      </c>
      <c r="BM723" s="226" t="s">
        <v>1093</v>
      </c>
    </row>
    <row r="724" s="2" customFormat="1">
      <c r="A724" s="40"/>
      <c r="B724" s="41"/>
      <c r="C724" s="42"/>
      <c r="D724" s="228" t="s">
        <v>232</v>
      </c>
      <c r="E724" s="42"/>
      <c r="F724" s="229" t="s">
        <v>1094</v>
      </c>
      <c r="G724" s="42"/>
      <c r="H724" s="42"/>
      <c r="I724" s="230"/>
      <c r="J724" s="42"/>
      <c r="K724" s="42"/>
      <c r="L724" s="46"/>
      <c r="M724" s="231"/>
      <c r="N724" s="232"/>
      <c r="O724" s="86"/>
      <c r="P724" s="86"/>
      <c r="Q724" s="86"/>
      <c r="R724" s="86"/>
      <c r="S724" s="86"/>
      <c r="T724" s="87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232</v>
      </c>
      <c r="AU724" s="19" t="s">
        <v>85</v>
      </c>
    </row>
    <row r="725" s="2" customFormat="1">
      <c r="A725" s="40"/>
      <c r="B725" s="41"/>
      <c r="C725" s="42"/>
      <c r="D725" s="233" t="s">
        <v>234</v>
      </c>
      <c r="E725" s="42"/>
      <c r="F725" s="234" t="s">
        <v>1095</v>
      </c>
      <c r="G725" s="42"/>
      <c r="H725" s="42"/>
      <c r="I725" s="230"/>
      <c r="J725" s="42"/>
      <c r="K725" s="42"/>
      <c r="L725" s="46"/>
      <c r="M725" s="231"/>
      <c r="N725" s="232"/>
      <c r="O725" s="86"/>
      <c r="P725" s="86"/>
      <c r="Q725" s="86"/>
      <c r="R725" s="86"/>
      <c r="S725" s="86"/>
      <c r="T725" s="87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T725" s="19" t="s">
        <v>234</v>
      </c>
      <c r="AU725" s="19" t="s">
        <v>85</v>
      </c>
    </row>
    <row r="726" s="14" customFormat="1">
      <c r="A726" s="14"/>
      <c r="B726" s="246"/>
      <c r="C726" s="247"/>
      <c r="D726" s="228" t="s">
        <v>236</v>
      </c>
      <c r="E726" s="248" t="s">
        <v>40</v>
      </c>
      <c r="F726" s="249" t="s">
        <v>251</v>
      </c>
      <c r="G726" s="247"/>
      <c r="H726" s="248" t="s">
        <v>40</v>
      </c>
      <c r="I726" s="250"/>
      <c r="J726" s="247"/>
      <c r="K726" s="247"/>
      <c r="L726" s="251"/>
      <c r="M726" s="252"/>
      <c r="N726" s="253"/>
      <c r="O726" s="253"/>
      <c r="P726" s="253"/>
      <c r="Q726" s="253"/>
      <c r="R726" s="253"/>
      <c r="S726" s="253"/>
      <c r="T726" s="25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5" t="s">
        <v>236</v>
      </c>
      <c r="AU726" s="255" t="s">
        <v>85</v>
      </c>
      <c r="AV726" s="14" t="s">
        <v>83</v>
      </c>
      <c r="AW726" s="14" t="s">
        <v>38</v>
      </c>
      <c r="AX726" s="14" t="s">
        <v>77</v>
      </c>
      <c r="AY726" s="255" t="s">
        <v>224</v>
      </c>
    </row>
    <row r="727" s="13" customFormat="1">
      <c r="A727" s="13"/>
      <c r="B727" s="235"/>
      <c r="C727" s="236"/>
      <c r="D727" s="228" t="s">
        <v>236</v>
      </c>
      <c r="E727" s="237" t="s">
        <v>40</v>
      </c>
      <c r="F727" s="238" t="s">
        <v>1096</v>
      </c>
      <c r="G727" s="236"/>
      <c r="H727" s="239">
        <v>1.0900000000000001</v>
      </c>
      <c r="I727" s="240"/>
      <c r="J727" s="236"/>
      <c r="K727" s="236"/>
      <c r="L727" s="241"/>
      <c r="M727" s="242"/>
      <c r="N727" s="243"/>
      <c r="O727" s="243"/>
      <c r="P727" s="243"/>
      <c r="Q727" s="243"/>
      <c r="R727" s="243"/>
      <c r="S727" s="243"/>
      <c r="T727" s="24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5" t="s">
        <v>236</v>
      </c>
      <c r="AU727" s="245" t="s">
        <v>85</v>
      </c>
      <c r="AV727" s="13" t="s">
        <v>85</v>
      </c>
      <c r="AW727" s="13" t="s">
        <v>38</v>
      </c>
      <c r="AX727" s="13" t="s">
        <v>77</v>
      </c>
      <c r="AY727" s="245" t="s">
        <v>224</v>
      </c>
    </row>
    <row r="728" s="13" customFormat="1">
      <c r="A728" s="13"/>
      <c r="B728" s="235"/>
      <c r="C728" s="236"/>
      <c r="D728" s="228" t="s">
        <v>236</v>
      </c>
      <c r="E728" s="237" t="s">
        <v>40</v>
      </c>
      <c r="F728" s="238" t="s">
        <v>1097</v>
      </c>
      <c r="G728" s="236"/>
      <c r="H728" s="239">
        <v>0.48099999999999998</v>
      </c>
      <c r="I728" s="240"/>
      <c r="J728" s="236"/>
      <c r="K728" s="236"/>
      <c r="L728" s="241"/>
      <c r="M728" s="242"/>
      <c r="N728" s="243"/>
      <c r="O728" s="243"/>
      <c r="P728" s="243"/>
      <c r="Q728" s="243"/>
      <c r="R728" s="243"/>
      <c r="S728" s="243"/>
      <c r="T728" s="24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5" t="s">
        <v>236</v>
      </c>
      <c r="AU728" s="245" t="s">
        <v>85</v>
      </c>
      <c r="AV728" s="13" t="s">
        <v>85</v>
      </c>
      <c r="AW728" s="13" t="s">
        <v>38</v>
      </c>
      <c r="AX728" s="13" t="s">
        <v>77</v>
      </c>
      <c r="AY728" s="245" t="s">
        <v>224</v>
      </c>
    </row>
    <row r="729" s="15" customFormat="1">
      <c r="A729" s="15"/>
      <c r="B729" s="256"/>
      <c r="C729" s="257"/>
      <c r="D729" s="228" t="s">
        <v>236</v>
      </c>
      <c r="E729" s="258" t="s">
        <v>40</v>
      </c>
      <c r="F729" s="259" t="s">
        <v>253</v>
      </c>
      <c r="G729" s="257"/>
      <c r="H729" s="260">
        <v>1.571</v>
      </c>
      <c r="I729" s="261"/>
      <c r="J729" s="257"/>
      <c r="K729" s="257"/>
      <c r="L729" s="262"/>
      <c r="M729" s="263"/>
      <c r="N729" s="264"/>
      <c r="O729" s="264"/>
      <c r="P729" s="264"/>
      <c r="Q729" s="264"/>
      <c r="R729" s="264"/>
      <c r="S729" s="264"/>
      <c r="T729" s="26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66" t="s">
        <v>236</v>
      </c>
      <c r="AU729" s="266" t="s">
        <v>85</v>
      </c>
      <c r="AV729" s="15" t="s">
        <v>230</v>
      </c>
      <c r="AW729" s="15" t="s">
        <v>38</v>
      </c>
      <c r="AX729" s="15" t="s">
        <v>83</v>
      </c>
      <c r="AY729" s="266" t="s">
        <v>224</v>
      </c>
    </row>
    <row r="730" s="12" customFormat="1" ht="22.8" customHeight="1">
      <c r="A730" s="12"/>
      <c r="B730" s="199"/>
      <c r="C730" s="200"/>
      <c r="D730" s="201" t="s">
        <v>76</v>
      </c>
      <c r="E730" s="213" t="s">
        <v>279</v>
      </c>
      <c r="F730" s="213" t="s">
        <v>1098</v>
      </c>
      <c r="G730" s="200"/>
      <c r="H730" s="200"/>
      <c r="I730" s="203"/>
      <c r="J730" s="214">
        <f>BK730</f>
        <v>0</v>
      </c>
      <c r="K730" s="200"/>
      <c r="L730" s="205"/>
      <c r="M730" s="206"/>
      <c r="N730" s="207"/>
      <c r="O730" s="207"/>
      <c r="P730" s="208">
        <f>SUM(P731:P946)</f>
        <v>0</v>
      </c>
      <c r="Q730" s="207"/>
      <c r="R730" s="208">
        <f>SUM(R731:R946)</f>
        <v>92.643267230000006</v>
      </c>
      <c r="S730" s="207"/>
      <c r="T730" s="209">
        <f>SUM(T731:T946)</f>
        <v>12.588000000000001</v>
      </c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R730" s="210" t="s">
        <v>83</v>
      </c>
      <c r="AT730" s="211" t="s">
        <v>76</v>
      </c>
      <c r="AU730" s="211" t="s">
        <v>83</v>
      </c>
      <c r="AY730" s="210" t="s">
        <v>224</v>
      </c>
      <c r="BK730" s="212">
        <f>SUM(BK731:BK946)</f>
        <v>0</v>
      </c>
    </row>
    <row r="731" s="2" customFormat="1" ht="21.75" customHeight="1">
      <c r="A731" s="40"/>
      <c r="B731" s="41"/>
      <c r="C731" s="215" t="s">
        <v>1099</v>
      </c>
      <c r="D731" s="215" t="s">
        <v>226</v>
      </c>
      <c r="E731" s="216" t="s">
        <v>1100</v>
      </c>
      <c r="F731" s="217" t="s">
        <v>1101</v>
      </c>
      <c r="G731" s="218" t="s">
        <v>160</v>
      </c>
      <c r="H731" s="219">
        <v>12.07</v>
      </c>
      <c r="I731" s="220"/>
      <c r="J731" s="221">
        <f>ROUND(I731*H731,2)</f>
        <v>0</v>
      </c>
      <c r="K731" s="217" t="s">
        <v>229</v>
      </c>
      <c r="L731" s="46"/>
      <c r="M731" s="222" t="s">
        <v>40</v>
      </c>
      <c r="N731" s="223" t="s">
        <v>48</v>
      </c>
      <c r="O731" s="86"/>
      <c r="P731" s="224">
        <f>O731*H731</f>
        <v>0</v>
      </c>
      <c r="Q731" s="224">
        <v>0.00050000000000000001</v>
      </c>
      <c r="R731" s="224">
        <f>Q731*H731</f>
        <v>0.0060350000000000004</v>
      </c>
      <c r="S731" s="224">
        <v>0</v>
      </c>
      <c r="T731" s="225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26" t="s">
        <v>230</v>
      </c>
      <c r="AT731" s="226" t="s">
        <v>226</v>
      </c>
      <c r="AU731" s="226" t="s">
        <v>85</v>
      </c>
      <c r="AY731" s="19" t="s">
        <v>224</v>
      </c>
      <c r="BE731" s="227">
        <f>IF(N731="základní",J731,0)</f>
        <v>0</v>
      </c>
      <c r="BF731" s="227">
        <f>IF(N731="snížená",J731,0)</f>
        <v>0</v>
      </c>
      <c r="BG731" s="227">
        <f>IF(N731="zákl. přenesená",J731,0)</f>
        <v>0</v>
      </c>
      <c r="BH731" s="227">
        <f>IF(N731="sníž. přenesená",J731,0)</f>
        <v>0</v>
      </c>
      <c r="BI731" s="227">
        <f>IF(N731="nulová",J731,0)</f>
        <v>0</v>
      </c>
      <c r="BJ731" s="19" t="s">
        <v>83</v>
      </c>
      <c r="BK731" s="227">
        <f>ROUND(I731*H731,2)</f>
        <v>0</v>
      </c>
      <c r="BL731" s="19" t="s">
        <v>230</v>
      </c>
      <c r="BM731" s="226" t="s">
        <v>1102</v>
      </c>
    </row>
    <row r="732" s="2" customFormat="1">
      <c r="A732" s="40"/>
      <c r="B732" s="41"/>
      <c r="C732" s="42"/>
      <c r="D732" s="228" t="s">
        <v>232</v>
      </c>
      <c r="E732" s="42"/>
      <c r="F732" s="229" t="s">
        <v>1103</v>
      </c>
      <c r="G732" s="42"/>
      <c r="H732" s="42"/>
      <c r="I732" s="230"/>
      <c r="J732" s="42"/>
      <c r="K732" s="42"/>
      <c r="L732" s="46"/>
      <c r="M732" s="231"/>
      <c r="N732" s="232"/>
      <c r="O732" s="86"/>
      <c r="P732" s="86"/>
      <c r="Q732" s="86"/>
      <c r="R732" s="86"/>
      <c r="S732" s="86"/>
      <c r="T732" s="87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232</v>
      </c>
      <c r="AU732" s="19" t="s">
        <v>85</v>
      </c>
    </row>
    <row r="733" s="2" customFormat="1">
      <c r="A733" s="40"/>
      <c r="B733" s="41"/>
      <c r="C733" s="42"/>
      <c r="D733" s="233" t="s">
        <v>234</v>
      </c>
      <c r="E733" s="42"/>
      <c r="F733" s="234" t="s">
        <v>1104</v>
      </c>
      <c r="G733" s="42"/>
      <c r="H733" s="42"/>
      <c r="I733" s="230"/>
      <c r="J733" s="42"/>
      <c r="K733" s="42"/>
      <c r="L733" s="46"/>
      <c r="M733" s="231"/>
      <c r="N733" s="232"/>
      <c r="O733" s="86"/>
      <c r="P733" s="86"/>
      <c r="Q733" s="86"/>
      <c r="R733" s="86"/>
      <c r="S733" s="86"/>
      <c r="T733" s="87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234</v>
      </c>
      <c r="AU733" s="19" t="s">
        <v>85</v>
      </c>
    </row>
    <row r="734" s="13" customFormat="1">
      <c r="A734" s="13"/>
      <c r="B734" s="235"/>
      <c r="C734" s="236"/>
      <c r="D734" s="228" t="s">
        <v>236</v>
      </c>
      <c r="E734" s="237" t="s">
        <v>40</v>
      </c>
      <c r="F734" s="238" t="s">
        <v>1105</v>
      </c>
      <c r="G734" s="236"/>
      <c r="H734" s="239">
        <v>9.1699999999999999</v>
      </c>
      <c r="I734" s="240"/>
      <c r="J734" s="236"/>
      <c r="K734" s="236"/>
      <c r="L734" s="241"/>
      <c r="M734" s="242"/>
      <c r="N734" s="243"/>
      <c r="O734" s="243"/>
      <c r="P734" s="243"/>
      <c r="Q734" s="243"/>
      <c r="R734" s="243"/>
      <c r="S734" s="243"/>
      <c r="T734" s="24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5" t="s">
        <v>236</v>
      </c>
      <c r="AU734" s="245" t="s">
        <v>85</v>
      </c>
      <c r="AV734" s="13" t="s">
        <v>85</v>
      </c>
      <c r="AW734" s="13" t="s">
        <v>38</v>
      </c>
      <c r="AX734" s="13" t="s">
        <v>77</v>
      </c>
      <c r="AY734" s="245" t="s">
        <v>224</v>
      </c>
    </row>
    <row r="735" s="13" customFormat="1">
      <c r="A735" s="13"/>
      <c r="B735" s="235"/>
      <c r="C735" s="236"/>
      <c r="D735" s="228" t="s">
        <v>236</v>
      </c>
      <c r="E735" s="237" t="s">
        <v>40</v>
      </c>
      <c r="F735" s="238" t="s">
        <v>1106</v>
      </c>
      <c r="G735" s="236"/>
      <c r="H735" s="239">
        <v>2.8999999999999999</v>
      </c>
      <c r="I735" s="240"/>
      <c r="J735" s="236"/>
      <c r="K735" s="236"/>
      <c r="L735" s="241"/>
      <c r="M735" s="242"/>
      <c r="N735" s="243"/>
      <c r="O735" s="243"/>
      <c r="P735" s="243"/>
      <c r="Q735" s="243"/>
      <c r="R735" s="243"/>
      <c r="S735" s="243"/>
      <c r="T735" s="24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5" t="s">
        <v>236</v>
      </c>
      <c r="AU735" s="245" t="s">
        <v>85</v>
      </c>
      <c r="AV735" s="13" t="s">
        <v>85</v>
      </c>
      <c r="AW735" s="13" t="s">
        <v>38</v>
      </c>
      <c r="AX735" s="13" t="s">
        <v>77</v>
      </c>
      <c r="AY735" s="245" t="s">
        <v>224</v>
      </c>
    </row>
    <row r="736" s="15" customFormat="1">
      <c r="A736" s="15"/>
      <c r="B736" s="256"/>
      <c r="C736" s="257"/>
      <c r="D736" s="228" t="s">
        <v>236</v>
      </c>
      <c r="E736" s="258" t="s">
        <v>40</v>
      </c>
      <c r="F736" s="259" t="s">
        <v>253</v>
      </c>
      <c r="G736" s="257"/>
      <c r="H736" s="260">
        <v>12.07</v>
      </c>
      <c r="I736" s="261"/>
      <c r="J736" s="257"/>
      <c r="K736" s="257"/>
      <c r="L736" s="262"/>
      <c r="M736" s="263"/>
      <c r="N736" s="264"/>
      <c r="O736" s="264"/>
      <c r="P736" s="264"/>
      <c r="Q736" s="264"/>
      <c r="R736" s="264"/>
      <c r="S736" s="264"/>
      <c r="T736" s="26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66" t="s">
        <v>236</v>
      </c>
      <c r="AU736" s="266" t="s">
        <v>85</v>
      </c>
      <c r="AV736" s="15" t="s">
        <v>230</v>
      </c>
      <c r="AW736" s="15" t="s">
        <v>38</v>
      </c>
      <c r="AX736" s="15" t="s">
        <v>83</v>
      </c>
      <c r="AY736" s="266" t="s">
        <v>224</v>
      </c>
    </row>
    <row r="737" s="2" customFormat="1" ht="16.5" customHeight="1">
      <c r="A737" s="40"/>
      <c r="B737" s="41"/>
      <c r="C737" s="268" t="s">
        <v>1107</v>
      </c>
      <c r="D737" s="268" t="s">
        <v>305</v>
      </c>
      <c r="E737" s="269" t="s">
        <v>1108</v>
      </c>
      <c r="F737" s="270" t="s">
        <v>1109</v>
      </c>
      <c r="G737" s="271" t="s">
        <v>160</v>
      </c>
      <c r="H737" s="272">
        <v>12.07</v>
      </c>
      <c r="I737" s="273"/>
      <c r="J737" s="274">
        <f>ROUND(I737*H737,2)</f>
        <v>0</v>
      </c>
      <c r="K737" s="270" t="s">
        <v>229</v>
      </c>
      <c r="L737" s="275"/>
      <c r="M737" s="276" t="s">
        <v>40</v>
      </c>
      <c r="N737" s="277" t="s">
        <v>48</v>
      </c>
      <c r="O737" s="86"/>
      <c r="P737" s="224">
        <f>O737*H737</f>
        <v>0</v>
      </c>
      <c r="Q737" s="224">
        <v>1.452</v>
      </c>
      <c r="R737" s="224">
        <f>Q737*H737</f>
        <v>17.525639999999999</v>
      </c>
      <c r="S737" s="224">
        <v>0</v>
      </c>
      <c r="T737" s="225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26" t="s">
        <v>279</v>
      </c>
      <c r="AT737" s="226" t="s">
        <v>305</v>
      </c>
      <c r="AU737" s="226" t="s">
        <v>85</v>
      </c>
      <c r="AY737" s="19" t="s">
        <v>224</v>
      </c>
      <c r="BE737" s="227">
        <f>IF(N737="základní",J737,0)</f>
        <v>0</v>
      </c>
      <c r="BF737" s="227">
        <f>IF(N737="snížená",J737,0)</f>
        <v>0</v>
      </c>
      <c r="BG737" s="227">
        <f>IF(N737="zákl. přenesená",J737,0)</f>
        <v>0</v>
      </c>
      <c r="BH737" s="227">
        <f>IF(N737="sníž. přenesená",J737,0)</f>
        <v>0</v>
      </c>
      <c r="BI737" s="227">
        <f>IF(N737="nulová",J737,0)</f>
        <v>0</v>
      </c>
      <c r="BJ737" s="19" t="s">
        <v>83</v>
      </c>
      <c r="BK737" s="227">
        <f>ROUND(I737*H737,2)</f>
        <v>0</v>
      </c>
      <c r="BL737" s="19" t="s">
        <v>230</v>
      </c>
      <c r="BM737" s="226" t="s">
        <v>1110</v>
      </c>
    </row>
    <row r="738" s="2" customFormat="1">
      <c r="A738" s="40"/>
      <c r="B738" s="41"/>
      <c r="C738" s="42"/>
      <c r="D738" s="228" t="s">
        <v>232</v>
      </c>
      <c r="E738" s="42"/>
      <c r="F738" s="229" t="s">
        <v>1109</v>
      </c>
      <c r="G738" s="42"/>
      <c r="H738" s="42"/>
      <c r="I738" s="230"/>
      <c r="J738" s="42"/>
      <c r="K738" s="42"/>
      <c r="L738" s="46"/>
      <c r="M738" s="231"/>
      <c r="N738" s="232"/>
      <c r="O738" s="86"/>
      <c r="P738" s="86"/>
      <c r="Q738" s="86"/>
      <c r="R738" s="86"/>
      <c r="S738" s="86"/>
      <c r="T738" s="87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9" t="s">
        <v>232</v>
      </c>
      <c r="AU738" s="19" t="s">
        <v>85</v>
      </c>
    </row>
    <row r="739" s="2" customFormat="1">
      <c r="A739" s="40"/>
      <c r="B739" s="41"/>
      <c r="C739" s="42"/>
      <c r="D739" s="233" t="s">
        <v>234</v>
      </c>
      <c r="E739" s="42"/>
      <c r="F739" s="234" t="s">
        <v>1111</v>
      </c>
      <c r="G739" s="42"/>
      <c r="H739" s="42"/>
      <c r="I739" s="230"/>
      <c r="J739" s="42"/>
      <c r="K739" s="42"/>
      <c r="L739" s="46"/>
      <c r="M739" s="231"/>
      <c r="N739" s="232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234</v>
      </c>
      <c r="AU739" s="19" t="s">
        <v>85</v>
      </c>
    </row>
    <row r="740" s="13" customFormat="1">
      <c r="A740" s="13"/>
      <c r="B740" s="235"/>
      <c r="C740" s="236"/>
      <c r="D740" s="228" t="s">
        <v>236</v>
      </c>
      <c r="E740" s="237" t="s">
        <v>40</v>
      </c>
      <c r="F740" s="238" t="s">
        <v>1105</v>
      </c>
      <c r="G740" s="236"/>
      <c r="H740" s="239">
        <v>9.1699999999999999</v>
      </c>
      <c r="I740" s="240"/>
      <c r="J740" s="236"/>
      <c r="K740" s="236"/>
      <c r="L740" s="241"/>
      <c r="M740" s="242"/>
      <c r="N740" s="243"/>
      <c r="O740" s="243"/>
      <c r="P740" s="243"/>
      <c r="Q740" s="243"/>
      <c r="R740" s="243"/>
      <c r="S740" s="243"/>
      <c r="T740" s="24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5" t="s">
        <v>236</v>
      </c>
      <c r="AU740" s="245" t="s">
        <v>85</v>
      </c>
      <c r="AV740" s="13" t="s">
        <v>85</v>
      </c>
      <c r="AW740" s="13" t="s">
        <v>38</v>
      </c>
      <c r="AX740" s="13" t="s">
        <v>77</v>
      </c>
      <c r="AY740" s="245" t="s">
        <v>224</v>
      </c>
    </row>
    <row r="741" s="13" customFormat="1">
      <c r="A741" s="13"/>
      <c r="B741" s="235"/>
      <c r="C741" s="236"/>
      <c r="D741" s="228" t="s">
        <v>236</v>
      </c>
      <c r="E741" s="237" t="s">
        <v>40</v>
      </c>
      <c r="F741" s="238" t="s">
        <v>1106</v>
      </c>
      <c r="G741" s="236"/>
      <c r="H741" s="239">
        <v>2.8999999999999999</v>
      </c>
      <c r="I741" s="240"/>
      <c r="J741" s="236"/>
      <c r="K741" s="236"/>
      <c r="L741" s="241"/>
      <c r="M741" s="242"/>
      <c r="N741" s="243"/>
      <c r="O741" s="243"/>
      <c r="P741" s="243"/>
      <c r="Q741" s="243"/>
      <c r="R741" s="243"/>
      <c r="S741" s="243"/>
      <c r="T741" s="24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5" t="s">
        <v>236</v>
      </c>
      <c r="AU741" s="245" t="s">
        <v>85</v>
      </c>
      <c r="AV741" s="13" t="s">
        <v>85</v>
      </c>
      <c r="AW741" s="13" t="s">
        <v>38</v>
      </c>
      <c r="AX741" s="13" t="s">
        <v>77</v>
      </c>
      <c r="AY741" s="245" t="s">
        <v>224</v>
      </c>
    </row>
    <row r="742" s="15" customFormat="1">
      <c r="A742" s="15"/>
      <c r="B742" s="256"/>
      <c r="C742" s="257"/>
      <c r="D742" s="228" t="s">
        <v>236</v>
      </c>
      <c r="E742" s="258" t="s">
        <v>40</v>
      </c>
      <c r="F742" s="259" t="s">
        <v>253</v>
      </c>
      <c r="G742" s="257"/>
      <c r="H742" s="260">
        <v>12.07</v>
      </c>
      <c r="I742" s="261"/>
      <c r="J742" s="257"/>
      <c r="K742" s="257"/>
      <c r="L742" s="262"/>
      <c r="M742" s="263"/>
      <c r="N742" s="264"/>
      <c r="O742" s="264"/>
      <c r="P742" s="264"/>
      <c r="Q742" s="264"/>
      <c r="R742" s="264"/>
      <c r="S742" s="264"/>
      <c r="T742" s="26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66" t="s">
        <v>236</v>
      </c>
      <c r="AU742" s="266" t="s">
        <v>85</v>
      </c>
      <c r="AV742" s="15" t="s">
        <v>230</v>
      </c>
      <c r="AW742" s="15" t="s">
        <v>38</v>
      </c>
      <c r="AX742" s="15" t="s">
        <v>83</v>
      </c>
      <c r="AY742" s="266" t="s">
        <v>224</v>
      </c>
    </row>
    <row r="743" s="2" customFormat="1" ht="16.5" customHeight="1">
      <c r="A743" s="40"/>
      <c r="B743" s="41"/>
      <c r="C743" s="215" t="s">
        <v>1112</v>
      </c>
      <c r="D743" s="215" t="s">
        <v>226</v>
      </c>
      <c r="E743" s="216" t="s">
        <v>1113</v>
      </c>
      <c r="F743" s="217" t="s">
        <v>1114</v>
      </c>
      <c r="G743" s="218" t="s">
        <v>811</v>
      </c>
      <c r="H743" s="219">
        <v>16</v>
      </c>
      <c r="I743" s="220"/>
      <c r="J743" s="221">
        <f>ROUND(I743*H743,2)</f>
        <v>0</v>
      </c>
      <c r="K743" s="217" t="s">
        <v>40</v>
      </c>
      <c r="L743" s="46"/>
      <c r="M743" s="222" t="s">
        <v>40</v>
      </c>
      <c r="N743" s="223" t="s">
        <v>48</v>
      </c>
      <c r="O743" s="86"/>
      <c r="P743" s="224">
        <f>O743*H743</f>
        <v>0</v>
      </c>
      <c r="Q743" s="224">
        <v>3.6299999999999999</v>
      </c>
      <c r="R743" s="224">
        <f>Q743*H743</f>
        <v>58.079999999999998</v>
      </c>
      <c r="S743" s="224">
        <v>0</v>
      </c>
      <c r="T743" s="225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26" t="s">
        <v>230</v>
      </c>
      <c r="AT743" s="226" t="s">
        <v>226</v>
      </c>
      <c r="AU743" s="226" t="s">
        <v>85</v>
      </c>
      <c r="AY743" s="19" t="s">
        <v>224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19" t="s">
        <v>83</v>
      </c>
      <c r="BK743" s="227">
        <f>ROUND(I743*H743,2)</f>
        <v>0</v>
      </c>
      <c r="BL743" s="19" t="s">
        <v>230</v>
      </c>
      <c r="BM743" s="226" t="s">
        <v>1115</v>
      </c>
    </row>
    <row r="744" s="2" customFormat="1">
      <c r="A744" s="40"/>
      <c r="B744" s="41"/>
      <c r="C744" s="42"/>
      <c r="D744" s="228" t="s">
        <v>232</v>
      </c>
      <c r="E744" s="42"/>
      <c r="F744" s="229" t="s">
        <v>1116</v>
      </c>
      <c r="G744" s="42"/>
      <c r="H744" s="42"/>
      <c r="I744" s="230"/>
      <c r="J744" s="42"/>
      <c r="K744" s="42"/>
      <c r="L744" s="46"/>
      <c r="M744" s="231"/>
      <c r="N744" s="232"/>
      <c r="O744" s="86"/>
      <c r="P744" s="86"/>
      <c r="Q744" s="86"/>
      <c r="R744" s="86"/>
      <c r="S744" s="86"/>
      <c r="T744" s="87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232</v>
      </c>
      <c r="AU744" s="19" t="s">
        <v>85</v>
      </c>
    </row>
    <row r="745" s="13" customFormat="1">
      <c r="A745" s="13"/>
      <c r="B745" s="235"/>
      <c r="C745" s="236"/>
      <c r="D745" s="228" t="s">
        <v>236</v>
      </c>
      <c r="E745" s="237" t="s">
        <v>40</v>
      </c>
      <c r="F745" s="238" t="s">
        <v>1117</v>
      </c>
      <c r="G745" s="236"/>
      <c r="H745" s="239">
        <v>16</v>
      </c>
      <c r="I745" s="240"/>
      <c r="J745" s="236"/>
      <c r="K745" s="236"/>
      <c r="L745" s="241"/>
      <c r="M745" s="242"/>
      <c r="N745" s="243"/>
      <c r="O745" s="243"/>
      <c r="P745" s="243"/>
      <c r="Q745" s="243"/>
      <c r="R745" s="243"/>
      <c r="S745" s="243"/>
      <c r="T745" s="24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5" t="s">
        <v>236</v>
      </c>
      <c r="AU745" s="245" t="s">
        <v>85</v>
      </c>
      <c r="AV745" s="13" t="s">
        <v>85</v>
      </c>
      <c r="AW745" s="13" t="s">
        <v>38</v>
      </c>
      <c r="AX745" s="13" t="s">
        <v>83</v>
      </c>
      <c r="AY745" s="245" t="s">
        <v>224</v>
      </c>
    </row>
    <row r="746" s="2" customFormat="1" ht="21.75" customHeight="1">
      <c r="A746" s="40"/>
      <c r="B746" s="41"/>
      <c r="C746" s="215" t="s">
        <v>1118</v>
      </c>
      <c r="D746" s="215" t="s">
        <v>226</v>
      </c>
      <c r="E746" s="216" t="s">
        <v>1119</v>
      </c>
      <c r="F746" s="217" t="s">
        <v>1120</v>
      </c>
      <c r="G746" s="218" t="s">
        <v>160</v>
      </c>
      <c r="H746" s="219">
        <v>2.2000000000000002</v>
      </c>
      <c r="I746" s="220"/>
      <c r="J746" s="221">
        <f>ROUND(I746*H746,2)</f>
        <v>0</v>
      </c>
      <c r="K746" s="217" t="s">
        <v>229</v>
      </c>
      <c r="L746" s="46"/>
      <c r="M746" s="222" t="s">
        <v>40</v>
      </c>
      <c r="N746" s="223" t="s">
        <v>48</v>
      </c>
      <c r="O746" s="86"/>
      <c r="P746" s="224">
        <f>O746*H746</f>
        <v>0</v>
      </c>
      <c r="Q746" s="224">
        <v>0.00013999999999999999</v>
      </c>
      <c r="R746" s="224">
        <f>Q746*H746</f>
        <v>0.00030800000000000001</v>
      </c>
      <c r="S746" s="224">
        <v>0</v>
      </c>
      <c r="T746" s="225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26" t="s">
        <v>230</v>
      </c>
      <c r="AT746" s="226" t="s">
        <v>226</v>
      </c>
      <c r="AU746" s="226" t="s">
        <v>85</v>
      </c>
      <c r="AY746" s="19" t="s">
        <v>224</v>
      </c>
      <c r="BE746" s="227">
        <f>IF(N746="základní",J746,0)</f>
        <v>0</v>
      </c>
      <c r="BF746" s="227">
        <f>IF(N746="snížená",J746,0)</f>
        <v>0</v>
      </c>
      <c r="BG746" s="227">
        <f>IF(N746="zákl. přenesená",J746,0)</f>
        <v>0</v>
      </c>
      <c r="BH746" s="227">
        <f>IF(N746="sníž. přenesená",J746,0)</f>
        <v>0</v>
      </c>
      <c r="BI746" s="227">
        <f>IF(N746="nulová",J746,0)</f>
        <v>0</v>
      </c>
      <c r="BJ746" s="19" t="s">
        <v>83</v>
      </c>
      <c r="BK746" s="227">
        <f>ROUND(I746*H746,2)</f>
        <v>0</v>
      </c>
      <c r="BL746" s="19" t="s">
        <v>230</v>
      </c>
      <c r="BM746" s="226" t="s">
        <v>1121</v>
      </c>
    </row>
    <row r="747" s="2" customFormat="1">
      <c r="A747" s="40"/>
      <c r="B747" s="41"/>
      <c r="C747" s="42"/>
      <c r="D747" s="228" t="s">
        <v>232</v>
      </c>
      <c r="E747" s="42"/>
      <c r="F747" s="229" t="s">
        <v>1122</v>
      </c>
      <c r="G747" s="42"/>
      <c r="H747" s="42"/>
      <c r="I747" s="230"/>
      <c r="J747" s="42"/>
      <c r="K747" s="42"/>
      <c r="L747" s="46"/>
      <c r="M747" s="231"/>
      <c r="N747" s="232"/>
      <c r="O747" s="86"/>
      <c r="P747" s="86"/>
      <c r="Q747" s="86"/>
      <c r="R747" s="86"/>
      <c r="S747" s="86"/>
      <c r="T747" s="87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232</v>
      </c>
      <c r="AU747" s="19" t="s">
        <v>85</v>
      </c>
    </row>
    <row r="748" s="2" customFormat="1">
      <c r="A748" s="40"/>
      <c r="B748" s="41"/>
      <c r="C748" s="42"/>
      <c r="D748" s="233" t="s">
        <v>234</v>
      </c>
      <c r="E748" s="42"/>
      <c r="F748" s="234" t="s">
        <v>1123</v>
      </c>
      <c r="G748" s="42"/>
      <c r="H748" s="42"/>
      <c r="I748" s="230"/>
      <c r="J748" s="42"/>
      <c r="K748" s="42"/>
      <c r="L748" s="46"/>
      <c r="M748" s="231"/>
      <c r="N748" s="232"/>
      <c r="O748" s="86"/>
      <c r="P748" s="86"/>
      <c r="Q748" s="86"/>
      <c r="R748" s="86"/>
      <c r="S748" s="86"/>
      <c r="T748" s="87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234</v>
      </c>
      <c r="AU748" s="19" t="s">
        <v>85</v>
      </c>
    </row>
    <row r="749" s="13" customFormat="1">
      <c r="A749" s="13"/>
      <c r="B749" s="235"/>
      <c r="C749" s="236"/>
      <c r="D749" s="228" t="s">
        <v>236</v>
      </c>
      <c r="E749" s="237" t="s">
        <v>40</v>
      </c>
      <c r="F749" s="238" t="s">
        <v>1124</v>
      </c>
      <c r="G749" s="236"/>
      <c r="H749" s="239">
        <v>2.2000000000000002</v>
      </c>
      <c r="I749" s="240"/>
      <c r="J749" s="236"/>
      <c r="K749" s="236"/>
      <c r="L749" s="241"/>
      <c r="M749" s="242"/>
      <c r="N749" s="243"/>
      <c r="O749" s="243"/>
      <c r="P749" s="243"/>
      <c r="Q749" s="243"/>
      <c r="R749" s="243"/>
      <c r="S749" s="243"/>
      <c r="T749" s="24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5" t="s">
        <v>236</v>
      </c>
      <c r="AU749" s="245" t="s">
        <v>85</v>
      </c>
      <c r="AV749" s="13" t="s">
        <v>85</v>
      </c>
      <c r="AW749" s="13" t="s">
        <v>38</v>
      </c>
      <c r="AX749" s="13" t="s">
        <v>83</v>
      </c>
      <c r="AY749" s="245" t="s">
        <v>224</v>
      </c>
    </row>
    <row r="750" s="2" customFormat="1" ht="16.5" customHeight="1">
      <c r="A750" s="40"/>
      <c r="B750" s="41"/>
      <c r="C750" s="268" t="s">
        <v>1125</v>
      </c>
      <c r="D750" s="268" t="s">
        <v>305</v>
      </c>
      <c r="E750" s="269" t="s">
        <v>1126</v>
      </c>
      <c r="F750" s="270" t="s">
        <v>1127</v>
      </c>
      <c r="G750" s="271" t="s">
        <v>160</v>
      </c>
      <c r="H750" s="272">
        <v>2.2330000000000001</v>
      </c>
      <c r="I750" s="273"/>
      <c r="J750" s="274">
        <f>ROUND(I750*H750,2)</f>
        <v>0</v>
      </c>
      <c r="K750" s="270" t="s">
        <v>229</v>
      </c>
      <c r="L750" s="275"/>
      <c r="M750" s="276" t="s">
        <v>40</v>
      </c>
      <c r="N750" s="277" t="s">
        <v>48</v>
      </c>
      <c r="O750" s="86"/>
      <c r="P750" s="224">
        <f>O750*H750</f>
        <v>0</v>
      </c>
      <c r="Q750" s="224">
        <v>0.23000000000000001</v>
      </c>
      <c r="R750" s="224">
        <f>Q750*H750</f>
        <v>0.51358999999999999</v>
      </c>
      <c r="S750" s="224">
        <v>0</v>
      </c>
      <c r="T750" s="225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26" t="s">
        <v>279</v>
      </c>
      <c r="AT750" s="226" t="s">
        <v>305</v>
      </c>
      <c r="AU750" s="226" t="s">
        <v>85</v>
      </c>
      <c r="AY750" s="19" t="s">
        <v>224</v>
      </c>
      <c r="BE750" s="227">
        <f>IF(N750="základní",J750,0)</f>
        <v>0</v>
      </c>
      <c r="BF750" s="227">
        <f>IF(N750="snížená",J750,0)</f>
        <v>0</v>
      </c>
      <c r="BG750" s="227">
        <f>IF(N750="zákl. přenesená",J750,0)</f>
        <v>0</v>
      </c>
      <c r="BH750" s="227">
        <f>IF(N750="sníž. přenesená",J750,0)</f>
        <v>0</v>
      </c>
      <c r="BI750" s="227">
        <f>IF(N750="nulová",J750,0)</f>
        <v>0</v>
      </c>
      <c r="BJ750" s="19" t="s">
        <v>83</v>
      </c>
      <c r="BK750" s="227">
        <f>ROUND(I750*H750,2)</f>
        <v>0</v>
      </c>
      <c r="BL750" s="19" t="s">
        <v>230</v>
      </c>
      <c r="BM750" s="226" t="s">
        <v>1128</v>
      </c>
    </row>
    <row r="751" s="2" customFormat="1">
      <c r="A751" s="40"/>
      <c r="B751" s="41"/>
      <c r="C751" s="42"/>
      <c r="D751" s="228" t="s">
        <v>232</v>
      </c>
      <c r="E751" s="42"/>
      <c r="F751" s="229" t="s">
        <v>1127</v>
      </c>
      <c r="G751" s="42"/>
      <c r="H751" s="42"/>
      <c r="I751" s="230"/>
      <c r="J751" s="42"/>
      <c r="K751" s="42"/>
      <c r="L751" s="46"/>
      <c r="M751" s="231"/>
      <c r="N751" s="232"/>
      <c r="O751" s="86"/>
      <c r="P751" s="86"/>
      <c r="Q751" s="86"/>
      <c r="R751" s="86"/>
      <c r="S751" s="86"/>
      <c r="T751" s="87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232</v>
      </c>
      <c r="AU751" s="19" t="s">
        <v>85</v>
      </c>
    </row>
    <row r="752" s="2" customFormat="1">
      <c r="A752" s="40"/>
      <c r="B752" s="41"/>
      <c r="C752" s="42"/>
      <c r="D752" s="233" t="s">
        <v>234</v>
      </c>
      <c r="E752" s="42"/>
      <c r="F752" s="234" t="s">
        <v>1129</v>
      </c>
      <c r="G752" s="42"/>
      <c r="H752" s="42"/>
      <c r="I752" s="230"/>
      <c r="J752" s="42"/>
      <c r="K752" s="42"/>
      <c r="L752" s="46"/>
      <c r="M752" s="231"/>
      <c r="N752" s="232"/>
      <c r="O752" s="86"/>
      <c r="P752" s="86"/>
      <c r="Q752" s="86"/>
      <c r="R752" s="86"/>
      <c r="S752" s="86"/>
      <c r="T752" s="87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234</v>
      </c>
      <c r="AU752" s="19" t="s">
        <v>85</v>
      </c>
    </row>
    <row r="753" s="13" customFormat="1">
      <c r="A753" s="13"/>
      <c r="B753" s="235"/>
      <c r="C753" s="236"/>
      <c r="D753" s="228" t="s">
        <v>236</v>
      </c>
      <c r="E753" s="236"/>
      <c r="F753" s="238" t="s">
        <v>1130</v>
      </c>
      <c r="G753" s="236"/>
      <c r="H753" s="239">
        <v>2.2330000000000001</v>
      </c>
      <c r="I753" s="240"/>
      <c r="J753" s="236"/>
      <c r="K753" s="236"/>
      <c r="L753" s="241"/>
      <c r="M753" s="242"/>
      <c r="N753" s="243"/>
      <c r="O753" s="243"/>
      <c r="P753" s="243"/>
      <c r="Q753" s="243"/>
      <c r="R753" s="243"/>
      <c r="S753" s="243"/>
      <c r="T753" s="24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5" t="s">
        <v>236</v>
      </c>
      <c r="AU753" s="245" t="s">
        <v>85</v>
      </c>
      <c r="AV753" s="13" t="s">
        <v>85</v>
      </c>
      <c r="AW753" s="13" t="s">
        <v>4</v>
      </c>
      <c r="AX753" s="13" t="s">
        <v>83</v>
      </c>
      <c r="AY753" s="245" t="s">
        <v>224</v>
      </c>
    </row>
    <row r="754" s="2" customFormat="1" ht="21.75" customHeight="1">
      <c r="A754" s="40"/>
      <c r="B754" s="41"/>
      <c r="C754" s="215" t="s">
        <v>1131</v>
      </c>
      <c r="D754" s="215" t="s">
        <v>226</v>
      </c>
      <c r="E754" s="216" t="s">
        <v>1132</v>
      </c>
      <c r="F754" s="217" t="s">
        <v>1133</v>
      </c>
      <c r="G754" s="218" t="s">
        <v>811</v>
      </c>
      <c r="H754" s="219">
        <v>1</v>
      </c>
      <c r="I754" s="220"/>
      <c r="J754" s="221">
        <f>ROUND(I754*H754,2)</f>
        <v>0</v>
      </c>
      <c r="K754" s="217" t="s">
        <v>229</v>
      </c>
      <c r="L754" s="46"/>
      <c r="M754" s="222" t="s">
        <v>40</v>
      </c>
      <c r="N754" s="223" t="s">
        <v>48</v>
      </c>
      <c r="O754" s="86"/>
      <c r="P754" s="224">
        <f>O754*H754</f>
        <v>0</v>
      </c>
      <c r="Q754" s="224">
        <v>0.0023999999999999998</v>
      </c>
      <c r="R754" s="224">
        <f>Q754*H754</f>
        <v>0.0023999999999999998</v>
      </c>
      <c r="S754" s="224">
        <v>0</v>
      </c>
      <c r="T754" s="225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26" t="s">
        <v>230</v>
      </c>
      <c r="AT754" s="226" t="s">
        <v>226</v>
      </c>
      <c r="AU754" s="226" t="s">
        <v>85</v>
      </c>
      <c r="AY754" s="19" t="s">
        <v>224</v>
      </c>
      <c r="BE754" s="227">
        <f>IF(N754="základní",J754,0)</f>
        <v>0</v>
      </c>
      <c r="BF754" s="227">
        <f>IF(N754="snížená",J754,0)</f>
        <v>0</v>
      </c>
      <c r="BG754" s="227">
        <f>IF(N754="zákl. přenesená",J754,0)</f>
        <v>0</v>
      </c>
      <c r="BH754" s="227">
        <f>IF(N754="sníž. přenesená",J754,0)</f>
        <v>0</v>
      </c>
      <c r="BI754" s="227">
        <f>IF(N754="nulová",J754,0)</f>
        <v>0</v>
      </c>
      <c r="BJ754" s="19" t="s">
        <v>83</v>
      </c>
      <c r="BK754" s="227">
        <f>ROUND(I754*H754,2)</f>
        <v>0</v>
      </c>
      <c r="BL754" s="19" t="s">
        <v>230</v>
      </c>
      <c r="BM754" s="226" t="s">
        <v>1134</v>
      </c>
    </row>
    <row r="755" s="2" customFormat="1">
      <c r="A755" s="40"/>
      <c r="B755" s="41"/>
      <c r="C755" s="42"/>
      <c r="D755" s="228" t="s">
        <v>232</v>
      </c>
      <c r="E755" s="42"/>
      <c r="F755" s="229" t="s">
        <v>1135</v>
      </c>
      <c r="G755" s="42"/>
      <c r="H755" s="42"/>
      <c r="I755" s="230"/>
      <c r="J755" s="42"/>
      <c r="K755" s="42"/>
      <c r="L755" s="46"/>
      <c r="M755" s="231"/>
      <c r="N755" s="232"/>
      <c r="O755" s="86"/>
      <c r="P755" s="86"/>
      <c r="Q755" s="86"/>
      <c r="R755" s="86"/>
      <c r="S755" s="86"/>
      <c r="T755" s="87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232</v>
      </c>
      <c r="AU755" s="19" t="s">
        <v>85</v>
      </c>
    </row>
    <row r="756" s="2" customFormat="1">
      <c r="A756" s="40"/>
      <c r="B756" s="41"/>
      <c r="C756" s="42"/>
      <c r="D756" s="233" t="s">
        <v>234</v>
      </c>
      <c r="E756" s="42"/>
      <c r="F756" s="234" t="s">
        <v>1136</v>
      </c>
      <c r="G756" s="42"/>
      <c r="H756" s="42"/>
      <c r="I756" s="230"/>
      <c r="J756" s="42"/>
      <c r="K756" s="42"/>
      <c r="L756" s="46"/>
      <c r="M756" s="231"/>
      <c r="N756" s="232"/>
      <c r="O756" s="86"/>
      <c r="P756" s="86"/>
      <c r="Q756" s="86"/>
      <c r="R756" s="86"/>
      <c r="S756" s="86"/>
      <c r="T756" s="87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234</v>
      </c>
      <c r="AU756" s="19" t="s">
        <v>85</v>
      </c>
    </row>
    <row r="757" s="2" customFormat="1" ht="16.5" customHeight="1">
      <c r="A757" s="40"/>
      <c r="B757" s="41"/>
      <c r="C757" s="215" t="s">
        <v>1137</v>
      </c>
      <c r="D757" s="215" t="s">
        <v>226</v>
      </c>
      <c r="E757" s="216" t="s">
        <v>1138</v>
      </c>
      <c r="F757" s="217" t="s">
        <v>1139</v>
      </c>
      <c r="G757" s="218" t="s">
        <v>160</v>
      </c>
      <c r="H757" s="219">
        <v>22.399999999999999</v>
      </c>
      <c r="I757" s="220"/>
      <c r="J757" s="221">
        <f>ROUND(I757*H757,2)</f>
        <v>0</v>
      </c>
      <c r="K757" s="217" t="s">
        <v>40</v>
      </c>
      <c r="L757" s="46"/>
      <c r="M757" s="222" t="s">
        <v>40</v>
      </c>
      <c r="N757" s="223" t="s">
        <v>48</v>
      </c>
      <c r="O757" s="86"/>
      <c r="P757" s="224">
        <f>O757*H757</f>
        <v>0</v>
      </c>
      <c r="Q757" s="224">
        <v>0</v>
      </c>
      <c r="R757" s="224">
        <f>Q757*H757</f>
        <v>0</v>
      </c>
      <c r="S757" s="224">
        <v>0</v>
      </c>
      <c r="T757" s="225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26" t="s">
        <v>230</v>
      </c>
      <c r="AT757" s="226" t="s">
        <v>226</v>
      </c>
      <c r="AU757" s="226" t="s">
        <v>85</v>
      </c>
      <c r="AY757" s="19" t="s">
        <v>224</v>
      </c>
      <c r="BE757" s="227">
        <f>IF(N757="základní",J757,0)</f>
        <v>0</v>
      </c>
      <c r="BF757" s="227">
        <f>IF(N757="snížená",J757,0)</f>
        <v>0</v>
      </c>
      <c r="BG757" s="227">
        <f>IF(N757="zákl. přenesená",J757,0)</f>
        <v>0</v>
      </c>
      <c r="BH757" s="227">
        <f>IF(N757="sníž. přenesená",J757,0)</f>
        <v>0</v>
      </c>
      <c r="BI757" s="227">
        <f>IF(N757="nulová",J757,0)</f>
        <v>0</v>
      </c>
      <c r="BJ757" s="19" t="s">
        <v>83</v>
      </c>
      <c r="BK757" s="227">
        <f>ROUND(I757*H757,2)</f>
        <v>0</v>
      </c>
      <c r="BL757" s="19" t="s">
        <v>230</v>
      </c>
      <c r="BM757" s="226" t="s">
        <v>1140</v>
      </c>
    </row>
    <row r="758" s="2" customFormat="1">
      <c r="A758" s="40"/>
      <c r="B758" s="41"/>
      <c r="C758" s="42"/>
      <c r="D758" s="228" t="s">
        <v>232</v>
      </c>
      <c r="E758" s="42"/>
      <c r="F758" s="229" t="s">
        <v>1139</v>
      </c>
      <c r="G758" s="42"/>
      <c r="H758" s="42"/>
      <c r="I758" s="230"/>
      <c r="J758" s="42"/>
      <c r="K758" s="42"/>
      <c r="L758" s="46"/>
      <c r="M758" s="231"/>
      <c r="N758" s="232"/>
      <c r="O758" s="86"/>
      <c r="P758" s="86"/>
      <c r="Q758" s="86"/>
      <c r="R758" s="86"/>
      <c r="S758" s="86"/>
      <c r="T758" s="87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232</v>
      </c>
      <c r="AU758" s="19" t="s">
        <v>85</v>
      </c>
    </row>
    <row r="759" s="2" customFormat="1">
      <c r="A759" s="40"/>
      <c r="B759" s="41"/>
      <c r="C759" s="42"/>
      <c r="D759" s="228" t="s">
        <v>283</v>
      </c>
      <c r="E759" s="42"/>
      <c r="F759" s="267" t="s">
        <v>1141</v>
      </c>
      <c r="G759" s="42"/>
      <c r="H759" s="42"/>
      <c r="I759" s="230"/>
      <c r="J759" s="42"/>
      <c r="K759" s="42"/>
      <c r="L759" s="46"/>
      <c r="M759" s="231"/>
      <c r="N759" s="232"/>
      <c r="O759" s="86"/>
      <c r="P759" s="86"/>
      <c r="Q759" s="86"/>
      <c r="R759" s="86"/>
      <c r="S759" s="86"/>
      <c r="T759" s="87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283</v>
      </c>
      <c r="AU759" s="19" t="s">
        <v>85</v>
      </c>
    </row>
    <row r="760" s="13" customFormat="1">
      <c r="A760" s="13"/>
      <c r="B760" s="235"/>
      <c r="C760" s="236"/>
      <c r="D760" s="228" t="s">
        <v>236</v>
      </c>
      <c r="E760" s="237" t="s">
        <v>40</v>
      </c>
      <c r="F760" s="238" t="s">
        <v>1142</v>
      </c>
      <c r="G760" s="236"/>
      <c r="H760" s="239">
        <v>16</v>
      </c>
      <c r="I760" s="240"/>
      <c r="J760" s="236"/>
      <c r="K760" s="236"/>
      <c r="L760" s="241"/>
      <c r="M760" s="242"/>
      <c r="N760" s="243"/>
      <c r="O760" s="243"/>
      <c r="P760" s="243"/>
      <c r="Q760" s="243"/>
      <c r="R760" s="243"/>
      <c r="S760" s="243"/>
      <c r="T760" s="24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5" t="s">
        <v>236</v>
      </c>
      <c r="AU760" s="245" t="s">
        <v>85</v>
      </c>
      <c r="AV760" s="13" t="s">
        <v>85</v>
      </c>
      <c r="AW760" s="13" t="s">
        <v>38</v>
      </c>
      <c r="AX760" s="13" t="s">
        <v>77</v>
      </c>
      <c r="AY760" s="245" t="s">
        <v>224</v>
      </c>
    </row>
    <row r="761" s="13" customFormat="1">
      <c r="A761" s="13"/>
      <c r="B761" s="235"/>
      <c r="C761" s="236"/>
      <c r="D761" s="228" t="s">
        <v>236</v>
      </c>
      <c r="E761" s="237" t="s">
        <v>40</v>
      </c>
      <c r="F761" s="238" t="s">
        <v>1143</v>
      </c>
      <c r="G761" s="236"/>
      <c r="H761" s="239">
        <v>6.4000000000000004</v>
      </c>
      <c r="I761" s="240"/>
      <c r="J761" s="236"/>
      <c r="K761" s="236"/>
      <c r="L761" s="241"/>
      <c r="M761" s="242"/>
      <c r="N761" s="243"/>
      <c r="O761" s="243"/>
      <c r="P761" s="243"/>
      <c r="Q761" s="243"/>
      <c r="R761" s="243"/>
      <c r="S761" s="243"/>
      <c r="T761" s="24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5" t="s">
        <v>236</v>
      </c>
      <c r="AU761" s="245" t="s">
        <v>85</v>
      </c>
      <c r="AV761" s="13" t="s">
        <v>85</v>
      </c>
      <c r="AW761" s="13" t="s">
        <v>38</v>
      </c>
      <c r="AX761" s="13" t="s">
        <v>77</v>
      </c>
      <c r="AY761" s="245" t="s">
        <v>224</v>
      </c>
    </row>
    <row r="762" s="15" customFormat="1">
      <c r="A762" s="15"/>
      <c r="B762" s="256"/>
      <c r="C762" s="257"/>
      <c r="D762" s="228" t="s">
        <v>236</v>
      </c>
      <c r="E762" s="258" t="s">
        <v>40</v>
      </c>
      <c r="F762" s="259" t="s">
        <v>253</v>
      </c>
      <c r="G762" s="257"/>
      <c r="H762" s="260">
        <v>22.399999999999999</v>
      </c>
      <c r="I762" s="261"/>
      <c r="J762" s="257"/>
      <c r="K762" s="257"/>
      <c r="L762" s="262"/>
      <c r="M762" s="263"/>
      <c r="N762" s="264"/>
      <c r="O762" s="264"/>
      <c r="P762" s="264"/>
      <c r="Q762" s="264"/>
      <c r="R762" s="264"/>
      <c r="S762" s="264"/>
      <c r="T762" s="26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66" t="s">
        <v>236</v>
      </c>
      <c r="AU762" s="266" t="s">
        <v>85</v>
      </c>
      <c r="AV762" s="15" t="s">
        <v>230</v>
      </c>
      <c r="AW762" s="15" t="s">
        <v>38</v>
      </c>
      <c r="AX762" s="15" t="s">
        <v>83</v>
      </c>
      <c r="AY762" s="266" t="s">
        <v>224</v>
      </c>
    </row>
    <row r="763" s="2" customFormat="1" ht="16.5" customHeight="1">
      <c r="A763" s="40"/>
      <c r="B763" s="41"/>
      <c r="C763" s="215" t="s">
        <v>1144</v>
      </c>
      <c r="D763" s="215" t="s">
        <v>226</v>
      </c>
      <c r="E763" s="216" t="s">
        <v>1145</v>
      </c>
      <c r="F763" s="217" t="s">
        <v>1146</v>
      </c>
      <c r="G763" s="218" t="s">
        <v>160</v>
      </c>
      <c r="H763" s="219">
        <v>40.399999999999999</v>
      </c>
      <c r="I763" s="220"/>
      <c r="J763" s="221">
        <f>ROUND(I763*H763,2)</f>
        <v>0</v>
      </c>
      <c r="K763" s="217" t="s">
        <v>40</v>
      </c>
      <c r="L763" s="46"/>
      <c r="M763" s="222" t="s">
        <v>40</v>
      </c>
      <c r="N763" s="223" t="s">
        <v>48</v>
      </c>
      <c r="O763" s="86"/>
      <c r="P763" s="224">
        <f>O763*H763</f>
        <v>0</v>
      </c>
      <c r="Q763" s="224">
        <v>0</v>
      </c>
      <c r="R763" s="224">
        <f>Q763*H763</f>
        <v>0</v>
      </c>
      <c r="S763" s="224">
        <v>0</v>
      </c>
      <c r="T763" s="225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26" t="s">
        <v>230</v>
      </c>
      <c r="AT763" s="226" t="s">
        <v>226</v>
      </c>
      <c r="AU763" s="226" t="s">
        <v>85</v>
      </c>
      <c r="AY763" s="19" t="s">
        <v>224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19" t="s">
        <v>83</v>
      </c>
      <c r="BK763" s="227">
        <f>ROUND(I763*H763,2)</f>
        <v>0</v>
      </c>
      <c r="BL763" s="19" t="s">
        <v>230</v>
      </c>
      <c r="BM763" s="226" t="s">
        <v>1147</v>
      </c>
    </row>
    <row r="764" s="2" customFormat="1">
      <c r="A764" s="40"/>
      <c r="B764" s="41"/>
      <c r="C764" s="42"/>
      <c r="D764" s="228" t="s">
        <v>232</v>
      </c>
      <c r="E764" s="42"/>
      <c r="F764" s="229" t="s">
        <v>1146</v>
      </c>
      <c r="G764" s="42"/>
      <c r="H764" s="42"/>
      <c r="I764" s="230"/>
      <c r="J764" s="42"/>
      <c r="K764" s="42"/>
      <c r="L764" s="46"/>
      <c r="M764" s="231"/>
      <c r="N764" s="232"/>
      <c r="O764" s="86"/>
      <c r="P764" s="86"/>
      <c r="Q764" s="86"/>
      <c r="R764" s="86"/>
      <c r="S764" s="86"/>
      <c r="T764" s="87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232</v>
      </c>
      <c r="AU764" s="19" t="s">
        <v>85</v>
      </c>
    </row>
    <row r="765" s="2" customFormat="1">
      <c r="A765" s="40"/>
      <c r="B765" s="41"/>
      <c r="C765" s="42"/>
      <c r="D765" s="228" t="s">
        <v>283</v>
      </c>
      <c r="E765" s="42"/>
      <c r="F765" s="267" t="s">
        <v>1148</v>
      </c>
      <c r="G765" s="42"/>
      <c r="H765" s="42"/>
      <c r="I765" s="230"/>
      <c r="J765" s="42"/>
      <c r="K765" s="42"/>
      <c r="L765" s="46"/>
      <c r="M765" s="231"/>
      <c r="N765" s="232"/>
      <c r="O765" s="86"/>
      <c r="P765" s="86"/>
      <c r="Q765" s="86"/>
      <c r="R765" s="86"/>
      <c r="S765" s="86"/>
      <c r="T765" s="87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283</v>
      </c>
      <c r="AU765" s="19" t="s">
        <v>85</v>
      </c>
    </row>
    <row r="766" s="13" customFormat="1">
      <c r="A766" s="13"/>
      <c r="B766" s="235"/>
      <c r="C766" s="236"/>
      <c r="D766" s="228" t="s">
        <v>236</v>
      </c>
      <c r="E766" s="237" t="s">
        <v>40</v>
      </c>
      <c r="F766" s="238" t="s">
        <v>1149</v>
      </c>
      <c r="G766" s="236"/>
      <c r="H766" s="239">
        <v>40.399999999999999</v>
      </c>
      <c r="I766" s="240"/>
      <c r="J766" s="236"/>
      <c r="K766" s="236"/>
      <c r="L766" s="241"/>
      <c r="M766" s="242"/>
      <c r="N766" s="243"/>
      <c r="O766" s="243"/>
      <c r="P766" s="243"/>
      <c r="Q766" s="243"/>
      <c r="R766" s="243"/>
      <c r="S766" s="243"/>
      <c r="T766" s="24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5" t="s">
        <v>236</v>
      </c>
      <c r="AU766" s="245" t="s">
        <v>85</v>
      </c>
      <c r="AV766" s="13" t="s">
        <v>85</v>
      </c>
      <c r="AW766" s="13" t="s">
        <v>38</v>
      </c>
      <c r="AX766" s="13" t="s">
        <v>83</v>
      </c>
      <c r="AY766" s="245" t="s">
        <v>224</v>
      </c>
    </row>
    <row r="767" s="2" customFormat="1" ht="16.5" customHeight="1">
      <c r="A767" s="40"/>
      <c r="B767" s="41"/>
      <c r="C767" s="215" t="s">
        <v>1150</v>
      </c>
      <c r="D767" s="215" t="s">
        <v>226</v>
      </c>
      <c r="E767" s="216" t="s">
        <v>1151</v>
      </c>
      <c r="F767" s="217" t="s">
        <v>1152</v>
      </c>
      <c r="G767" s="218" t="s">
        <v>160</v>
      </c>
      <c r="H767" s="219">
        <v>2</v>
      </c>
      <c r="I767" s="220"/>
      <c r="J767" s="221">
        <f>ROUND(I767*H767,2)</f>
        <v>0</v>
      </c>
      <c r="K767" s="217" t="s">
        <v>229</v>
      </c>
      <c r="L767" s="46"/>
      <c r="M767" s="222" t="s">
        <v>40</v>
      </c>
      <c r="N767" s="223" t="s">
        <v>48</v>
      </c>
      <c r="O767" s="86"/>
      <c r="P767" s="224">
        <f>O767*H767</f>
        <v>0</v>
      </c>
      <c r="Q767" s="224">
        <v>4.0000000000000003E-05</v>
      </c>
      <c r="R767" s="224">
        <f>Q767*H767</f>
        <v>8.0000000000000007E-05</v>
      </c>
      <c r="S767" s="224">
        <v>0</v>
      </c>
      <c r="T767" s="225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26" t="s">
        <v>230</v>
      </c>
      <c r="AT767" s="226" t="s">
        <v>226</v>
      </c>
      <c r="AU767" s="226" t="s">
        <v>85</v>
      </c>
      <c r="AY767" s="19" t="s">
        <v>224</v>
      </c>
      <c r="BE767" s="227">
        <f>IF(N767="základní",J767,0)</f>
        <v>0</v>
      </c>
      <c r="BF767" s="227">
        <f>IF(N767="snížená",J767,0)</f>
        <v>0</v>
      </c>
      <c r="BG767" s="227">
        <f>IF(N767="zákl. přenesená",J767,0)</f>
        <v>0</v>
      </c>
      <c r="BH767" s="227">
        <f>IF(N767="sníž. přenesená",J767,0)</f>
        <v>0</v>
      </c>
      <c r="BI767" s="227">
        <f>IF(N767="nulová",J767,0)</f>
        <v>0</v>
      </c>
      <c r="BJ767" s="19" t="s">
        <v>83</v>
      </c>
      <c r="BK767" s="227">
        <f>ROUND(I767*H767,2)</f>
        <v>0</v>
      </c>
      <c r="BL767" s="19" t="s">
        <v>230</v>
      </c>
      <c r="BM767" s="226" t="s">
        <v>1153</v>
      </c>
    </row>
    <row r="768" s="2" customFormat="1">
      <c r="A768" s="40"/>
      <c r="B768" s="41"/>
      <c r="C768" s="42"/>
      <c r="D768" s="228" t="s">
        <v>232</v>
      </c>
      <c r="E768" s="42"/>
      <c r="F768" s="229" t="s">
        <v>1154</v>
      </c>
      <c r="G768" s="42"/>
      <c r="H768" s="42"/>
      <c r="I768" s="230"/>
      <c r="J768" s="42"/>
      <c r="K768" s="42"/>
      <c r="L768" s="46"/>
      <c r="M768" s="231"/>
      <c r="N768" s="232"/>
      <c r="O768" s="86"/>
      <c r="P768" s="86"/>
      <c r="Q768" s="86"/>
      <c r="R768" s="86"/>
      <c r="S768" s="86"/>
      <c r="T768" s="87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232</v>
      </c>
      <c r="AU768" s="19" t="s">
        <v>85</v>
      </c>
    </row>
    <row r="769" s="2" customFormat="1">
      <c r="A769" s="40"/>
      <c r="B769" s="41"/>
      <c r="C769" s="42"/>
      <c r="D769" s="233" t="s">
        <v>234</v>
      </c>
      <c r="E769" s="42"/>
      <c r="F769" s="234" t="s">
        <v>1155</v>
      </c>
      <c r="G769" s="42"/>
      <c r="H769" s="42"/>
      <c r="I769" s="230"/>
      <c r="J769" s="42"/>
      <c r="K769" s="42"/>
      <c r="L769" s="46"/>
      <c r="M769" s="231"/>
      <c r="N769" s="232"/>
      <c r="O769" s="86"/>
      <c r="P769" s="86"/>
      <c r="Q769" s="86"/>
      <c r="R769" s="86"/>
      <c r="S769" s="86"/>
      <c r="T769" s="87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234</v>
      </c>
      <c r="AU769" s="19" t="s">
        <v>85</v>
      </c>
    </row>
    <row r="770" s="13" customFormat="1">
      <c r="A770" s="13"/>
      <c r="B770" s="235"/>
      <c r="C770" s="236"/>
      <c r="D770" s="228" t="s">
        <v>236</v>
      </c>
      <c r="E770" s="237" t="s">
        <v>40</v>
      </c>
      <c r="F770" s="238" t="s">
        <v>1156</v>
      </c>
      <c r="G770" s="236"/>
      <c r="H770" s="239">
        <v>2</v>
      </c>
      <c r="I770" s="240"/>
      <c r="J770" s="236"/>
      <c r="K770" s="236"/>
      <c r="L770" s="241"/>
      <c r="M770" s="242"/>
      <c r="N770" s="243"/>
      <c r="O770" s="243"/>
      <c r="P770" s="243"/>
      <c r="Q770" s="243"/>
      <c r="R770" s="243"/>
      <c r="S770" s="243"/>
      <c r="T770" s="24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5" t="s">
        <v>236</v>
      </c>
      <c r="AU770" s="245" t="s">
        <v>85</v>
      </c>
      <c r="AV770" s="13" t="s">
        <v>85</v>
      </c>
      <c r="AW770" s="13" t="s">
        <v>38</v>
      </c>
      <c r="AX770" s="13" t="s">
        <v>83</v>
      </c>
      <c r="AY770" s="245" t="s">
        <v>224</v>
      </c>
    </row>
    <row r="771" s="2" customFormat="1" ht="16.5" customHeight="1">
      <c r="A771" s="40"/>
      <c r="B771" s="41"/>
      <c r="C771" s="268" t="s">
        <v>1157</v>
      </c>
      <c r="D771" s="268" t="s">
        <v>305</v>
      </c>
      <c r="E771" s="269" t="s">
        <v>1158</v>
      </c>
      <c r="F771" s="270" t="s">
        <v>1159</v>
      </c>
      <c r="G771" s="271" t="s">
        <v>160</v>
      </c>
      <c r="H771" s="272">
        <v>2.0299999999999998</v>
      </c>
      <c r="I771" s="273"/>
      <c r="J771" s="274">
        <f>ROUND(I771*H771,2)</f>
        <v>0</v>
      </c>
      <c r="K771" s="270" t="s">
        <v>229</v>
      </c>
      <c r="L771" s="275"/>
      <c r="M771" s="276" t="s">
        <v>40</v>
      </c>
      <c r="N771" s="277" t="s">
        <v>48</v>
      </c>
      <c r="O771" s="86"/>
      <c r="P771" s="224">
        <f>O771*H771</f>
        <v>0</v>
      </c>
      <c r="Q771" s="224">
        <v>0.020240000000000001</v>
      </c>
      <c r="R771" s="224">
        <f>Q771*H771</f>
        <v>0.041087199999999997</v>
      </c>
      <c r="S771" s="224">
        <v>0</v>
      </c>
      <c r="T771" s="225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26" t="s">
        <v>279</v>
      </c>
      <c r="AT771" s="226" t="s">
        <v>305</v>
      </c>
      <c r="AU771" s="226" t="s">
        <v>85</v>
      </c>
      <c r="AY771" s="19" t="s">
        <v>224</v>
      </c>
      <c r="BE771" s="227">
        <f>IF(N771="základní",J771,0)</f>
        <v>0</v>
      </c>
      <c r="BF771" s="227">
        <f>IF(N771="snížená",J771,0)</f>
        <v>0</v>
      </c>
      <c r="BG771" s="227">
        <f>IF(N771="zákl. přenesená",J771,0)</f>
        <v>0</v>
      </c>
      <c r="BH771" s="227">
        <f>IF(N771="sníž. přenesená",J771,0)</f>
        <v>0</v>
      </c>
      <c r="BI771" s="227">
        <f>IF(N771="nulová",J771,0)</f>
        <v>0</v>
      </c>
      <c r="BJ771" s="19" t="s">
        <v>83</v>
      </c>
      <c r="BK771" s="227">
        <f>ROUND(I771*H771,2)</f>
        <v>0</v>
      </c>
      <c r="BL771" s="19" t="s">
        <v>230</v>
      </c>
      <c r="BM771" s="226" t="s">
        <v>1160</v>
      </c>
    </row>
    <row r="772" s="2" customFormat="1">
      <c r="A772" s="40"/>
      <c r="B772" s="41"/>
      <c r="C772" s="42"/>
      <c r="D772" s="228" t="s">
        <v>232</v>
      </c>
      <c r="E772" s="42"/>
      <c r="F772" s="229" t="s">
        <v>1159</v>
      </c>
      <c r="G772" s="42"/>
      <c r="H772" s="42"/>
      <c r="I772" s="230"/>
      <c r="J772" s="42"/>
      <c r="K772" s="42"/>
      <c r="L772" s="46"/>
      <c r="M772" s="231"/>
      <c r="N772" s="232"/>
      <c r="O772" s="86"/>
      <c r="P772" s="86"/>
      <c r="Q772" s="86"/>
      <c r="R772" s="86"/>
      <c r="S772" s="86"/>
      <c r="T772" s="87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232</v>
      </c>
      <c r="AU772" s="19" t="s">
        <v>85</v>
      </c>
    </row>
    <row r="773" s="2" customFormat="1">
      <c r="A773" s="40"/>
      <c r="B773" s="41"/>
      <c r="C773" s="42"/>
      <c r="D773" s="233" t="s">
        <v>234</v>
      </c>
      <c r="E773" s="42"/>
      <c r="F773" s="234" t="s">
        <v>1161</v>
      </c>
      <c r="G773" s="42"/>
      <c r="H773" s="42"/>
      <c r="I773" s="230"/>
      <c r="J773" s="42"/>
      <c r="K773" s="42"/>
      <c r="L773" s="46"/>
      <c r="M773" s="231"/>
      <c r="N773" s="232"/>
      <c r="O773" s="86"/>
      <c r="P773" s="86"/>
      <c r="Q773" s="86"/>
      <c r="R773" s="86"/>
      <c r="S773" s="86"/>
      <c r="T773" s="87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234</v>
      </c>
      <c r="AU773" s="19" t="s">
        <v>85</v>
      </c>
    </row>
    <row r="774" s="13" customFormat="1">
      <c r="A774" s="13"/>
      <c r="B774" s="235"/>
      <c r="C774" s="236"/>
      <c r="D774" s="228" t="s">
        <v>236</v>
      </c>
      <c r="E774" s="237" t="s">
        <v>40</v>
      </c>
      <c r="F774" s="238" t="s">
        <v>1162</v>
      </c>
      <c r="G774" s="236"/>
      <c r="H774" s="239">
        <v>2</v>
      </c>
      <c r="I774" s="240"/>
      <c r="J774" s="236"/>
      <c r="K774" s="236"/>
      <c r="L774" s="241"/>
      <c r="M774" s="242"/>
      <c r="N774" s="243"/>
      <c r="O774" s="243"/>
      <c r="P774" s="243"/>
      <c r="Q774" s="243"/>
      <c r="R774" s="243"/>
      <c r="S774" s="243"/>
      <c r="T774" s="24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5" t="s">
        <v>236</v>
      </c>
      <c r="AU774" s="245" t="s">
        <v>85</v>
      </c>
      <c r="AV774" s="13" t="s">
        <v>85</v>
      </c>
      <c r="AW774" s="13" t="s">
        <v>38</v>
      </c>
      <c r="AX774" s="13" t="s">
        <v>83</v>
      </c>
      <c r="AY774" s="245" t="s">
        <v>224</v>
      </c>
    </row>
    <row r="775" s="13" customFormat="1">
      <c r="A775" s="13"/>
      <c r="B775" s="235"/>
      <c r="C775" s="236"/>
      <c r="D775" s="228" t="s">
        <v>236</v>
      </c>
      <c r="E775" s="236"/>
      <c r="F775" s="238" t="s">
        <v>1163</v>
      </c>
      <c r="G775" s="236"/>
      <c r="H775" s="239">
        <v>2.0299999999999998</v>
      </c>
      <c r="I775" s="240"/>
      <c r="J775" s="236"/>
      <c r="K775" s="236"/>
      <c r="L775" s="241"/>
      <c r="M775" s="242"/>
      <c r="N775" s="243"/>
      <c r="O775" s="243"/>
      <c r="P775" s="243"/>
      <c r="Q775" s="243"/>
      <c r="R775" s="243"/>
      <c r="S775" s="243"/>
      <c r="T775" s="24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5" t="s">
        <v>236</v>
      </c>
      <c r="AU775" s="245" t="s">
        <v>85</v>
      </c>
      <c r="AV775" s="13" t="s">
        <v>85</v>
      </c>
      <c r="AW775" s="13" t="s">
        <v>4</v>
      </c>
      <c r="AX775" s="13" t="s">
        <v>83</v>
      </c>
      <c r="AY775" s="245" t="s">
        <v>224</v>
      </c>
    </row>
    <row r="776" s="2" customFormat="1" ht="16.5" customHeight="1">
      <c r="A776" s="40"/>
      <c r="B776" s="41"/>
      <c r="C776" s="215" t="s">
        <v>1164</v>
      </c>
      <c r="D776" s="215" t="s">
        <v>226</v>
      </c>
      <c r="E776" s="216" t="s">
        <v>1165</v>
      </c>
      <c r="F776" s="217" t="s">
        <v>1166</v>
      </c>
      <c r="G776" s="218" t="s">
        <v>163</v>
      </c>
      <c r="H776" s="219">
        <v>20.48</v>
      </c>
      <c r="I776" s="220"/>
      <c r="J776" s="221">
        <f>ROUND(I776*H776,2)</f>
        <v>0</v>
      </c>
      <c r="K776" s="217" t="s">
        <v>229</v>
      </c>
      <c r="L776" s="46"/>
      <c r="M776" s="222" t="s">
        <v>40</v>
      </c>
      <c r="N776" s="223" t="s">
        <v>48</v>
      </c>
      <c r="O776" s="86"/>
      <c r="P776" s="224">
        <f>O776*H776</f>
        <v>0</v>
      </c>
      <c r="Q776" s="224">
        <v>0</v>
      </c>
      <c r="R776" s="224">
        <f>Q776*H776</f>
        <v>0</v>
      </c>
      <c r="S776" s="224">
        <v>0.59999999999999998</v>
      </c>
      <c r="T776" s="225">
        <f>S776*H776</f>
        <v>12.288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26" t="s">
        <v>230</v>
      </c>
      <c r="AT776" s="226" t="s">
        <v>226</v>
      </c>
      <c r="AU776" s="226" t="s">
        <v>85</v>
      </c>
      <c r="AY776" s="19" t="s">
        <v>224</v>
      </c>
      <c r="BE776" s="227">
        <f>IF(N776="základní",J776,0)</f>
        <v>0</v>
      </c>
      <c r="BF776" s="227">
        <f>IF(N776="snížená",J776,0)</f>
        <v>0</v>
      </c>
      <c r="BG776" s="227">
        <f>IF(N776="zákl. přenesená",J776,0)</f>
        <v>0</v>
      </c>
      <c r="BH776" s="227">
        <f>IF(N776="sníž. přenesená",J776,0)</f>
        <v>0</v>
      </c>
      <c r="BI776" s="227">
        <f>IF(N776="nulová",J776,0)</f>
        <v>0</v>
      </c>
      <c r="BJ776" s="19" t="s">
        <v>83</v>
      </c>
      <c r="BK776" s="227">
        <f>ROUND(I776*H776,2)</f>
        <v>0</v>
      </c>
      <c r="BL776" s="19" t="s">
        <v>230</v>
      </c>
      <c r="BM776" s="226" t="s">
        <v>1167</v>
      </c>
    </row>
    <row r="777" s="2" customFormat="1">
      <c r="A777" s="40"/>
      <c r="B777" s="41"/>
      <c r="C777" s="42"/>
      <c r="D777" s="228" t="s">
        <v>232</v>
      </c>
      <c r="E777" s="42"/>
      <c r="F777" s="229" t="s">
        <v>1168</v>
      </c>
      <c r="G777" s="42"/>
      <c r="H777" s="42"/>
      <c r="I777" s="230"/>
      <c r="J777" s="42"/>
      <c r="K777" s="42"/>
      <c r="L777" s="46"/>
      <c r="M777" s="231"/>
      <c r="N777" s="232"/>
      <c r="O777" s="86"/>
      <c r="P777" s="86"/>
      <c r="Q777" s="86"/>
      <c r="R777" s="86"/>
      <c r="S777" s="86"/>
      <c r="T777" s="87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T777" s="19" t="s">
        <v>232</v>
      </c>
      <c r="AU777" s="19" t="s">
        <v>85</v>
      </c>
    </row>
    <row r="778" s="2" customFormat="1">
      <c r="A778" s="40"/>
      <c r="B778" s="41"/>
      <c r="C778" s="42"/>
      <c r="D778" s="233" t="s">
        <v>234</v>
      </c>
      <c r="E778" s="42"/>
      <c r="F778" s="234" t="s">
        <v>1169</v>
      </c>
      <c r="G778" s="42"/>
      <c r="H778" s="42"/>
      <c r="I778" s="230"/>
      <c r="J778" s="42"/>
      <c r="K778" s="42"/>
      <c r="L778" s="46"/>
      <c r="M778" s="231"/>
      <c r="N778" s="232"/>
      <c r="O778" s="86"/>
      <c r="P778" s="86"/>
      <c r="Q778" s="86"/>
      <c r="R778" s="86"/>
      <c r="S778" s="86"/>
      <c r="T778" s="87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9" t="s">
        <v>234</v>
      </c>
      <c r="AU778" s="19" t="s">
        <v>85</v>
      </c>
    </row>
    <row r="779" s="14" customFormat="1">
      <c r="A779" s="14"/>
      <c r="B779" s="246"/>
      <c r="C779" s="247"/>
      <c r="D779" s="228" t="s">
        <v>236</v>
      </c>
      <c r="E779" s="248" t="s">
        <v>40</v>
      </c>
      <c r="F779" s="249" t="s">
        <v>1170</v>
      </c>
      <c r="G779" s="247"/>
      <c r="H779" s="248" t="s">
        <v>40</v>
      </c>
      <c r="I779" s="250"/>
      <c r="J779" s="247"/>
      <c r="K779" s="247"/>
      <c r="L779" s="251"/>
      <c r="M779" s="252"/>
      <c r="N779" s="253"/>
      <c r="O779" s="253"/>
      <c r="P779" s="253"/>
      <c r="Q779" s="253"/>
      <c r="R779" s="253"/>
      <c r="S779" s="253"/>
      <c r="T779" s="25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5" t="s">
        <v>236</v>
      </c>
      <c r="AU779" s="255" t="s">
        <v>85</v>
      </c>
      <c r="AV779" s="14" t="s">
        <v>83</v>
      </c>
      <c r="AW779" s="14" t="s">
        <v>38</v>
      </c>
      <c r="AX779" s="14" t="s">
        <v>77</v>
      </c>
      <c r="AY779" s="255" t="s">
        <v>224</v>
      </c>
    </row>
    <row r="780" s="13" customFormat="1">
      <c r="A780" s="13"/>
      <c r="B780" s="235"/>
      <c r="C780" s="236"/>
      <c r="D780" s="228" t="s">
        <v>236</v>
      </c>
      <c r="E780" s="237" t="s">
        <v>40</v>
      </c>
      <c r="F780" s="238" t="s">
        <v>1171</v>
      </c>
      <c r="G780" s="236"/>
      <c r="H780" s="239">
        <v>20.48</v>
      </c>
      <c r="I780" s="240"/>
      <c r="J780" s="236"/>
      <c r="K780" s="236"/>
      <c r="L780" s="241"/>
      <c r="M780" s="242"/>
      <c r="N780" s="243"/>
      <c r="O780" s="243"/>
      <c r="P780" s="243"/>
      <c r="Q780" s="243"/>
      <c r="R780" s="243"/>
      <c r="S780" s="243"/>
      <c r="T780" s="24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5" t="s">
        <v>236</v>
      </c>
      <c r="AU780" s="245" t="s">
        <v>85</v>
      </c>
      <c r="AV780" s="13" t="s">
        <v>85</v>
      </c>
      <c r="AW780" s="13" t="s">
        <v>38</v>
      </c>
      <c r="AX780" s="13" t="s">
        <v>83</v>
      </c>
      <c r="AY780" s="245" t="s">
        <v>224</v>
      </c>
    </row>
    <row r="781" s="2" customFormat="1" ht="16.5" customHeight="1">
      <c r="A781" s="40"/>
      <c r="B781" s="41"/>
      <c r="C781" s="215" t="s">
        <v>1172</v>
      </c>
      <c r="D781" s="215" t="s">
        <v>226</v>
      </c>
      <c r="E781" s="216" t="s">
        <v>1173</v>
      </c>
      <c r="F781" s="217" t="s">
        <v>1174</v>
      </c>
      <c r="G781" s="218" t="s">
        <v>163</v>
      </c>
      <c r="H781" s="219">
        <v>54.796999999999997</v>
      </c>
      <c r="I781" s="220"/>
      <c r="J781" s="221">
        <f>ROUND(I781*H781,2)</f>
        <v>0</v>
      </c>
      <c r="K781" s="217" t="s">
        <v>229</v>
      </c>
      <c r="L781" s="46"/>
      <c r="M781" s="222" t="s">
        <v>40</v>
      </c>
      <c r="N781" s="223" t="s">
        <v>48</v>
      </c>
      <c r="O781" s="86"/>
      <c r="P781" s="224">
        <f>O781*H781</f>
        <v>0</v>
      </c>
      <c r="Q781" s="224">
        <v>0</v>
      </c>
      <c r="R781" s="224">
        <f>Q781*H781</f>
        <v>0</v>
      </c>
      <c r="S781" s="224">
        <v>0</v>
      </c>
      <c r="T781" s="225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26" t="s">
        <v>230</v>
      </c>
      <c r="AT781" s="226" t="s">
        <v>226</v>
      </c>
      <c r="AU781" s="226" t="s">
        <v>85</v>
      </c>
      <c r="AY781" s="19" t="s">
        <v>224</v>
      </c>
      <c r="BE781" s="227">
        <f>IF(N781="základní",J781,0)</f>
        <v>0</v>
      </c>
      <c r="BF781" s="227">
        <f>IF(N781="snížená",J781,0)</f>
        <v>0</v>
      </c>
      <c r="BG781" s="227">
        <f>IF(N781="zákl. přenesená",J781,0)</f>
        <v>0</v>
      </c>
      <c r="BH781" s="227">
        <f>IF(N781="sníž. přenesená",J781,0)</f>
        <v>0</v>
      </c>
      <c r="BI781" s="227">
        <f>IF(N781="nulová",J781,0)</f>
        <v>0</v>
      </c>
      <c r="BJ781" s="19" t="s">
        <v>83</v>
      </c>
      <c r="BK781" s="227">
        <f>ROUND(I781*H781,2)</f>
        <v>0</v>
      </c>
      <c r="BL781" s="19" t="s">
        <v>230</v>
      </c>
      <c r="BM781" s="226" t="s">
        <v>1175</v>
      </c>
    </row>
    <row r="782" s="2" customFormat="1">
      <c r="A782" s="40"/>
      <c r="B782" s="41"/>
      <c r="C782" s="42"/>
      <c r="D782" s="228" t="s">
        <v>232</v>
      </c>
      <c r="E782" s="42"/>
      <c r="F782" s="229" t="s">
        <v>1176</v>
      </c>
      <c r="G782" s="42"/>
      <c r="H782" s="42"/>
      <c r="I782" s="230"/>
      <c r="J782" s="42"/>
      <c r="K782" s="42"/>
      <c r="L782" s="46"/>
      <c r="M782" s="231"/>
      <c r="N782" s="232"/>
      <c r="O782" s="86"/>
      <c r="P782" s="86"/>
      <c r="Q782" s="86"/>
      <c r="R782" s="86"/>
      <c r="S782" s="86"/>
      <c r="T782" s="87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232</v>
      </c>
      <c r="AU782" s="19" t="s">
        <v>85</v>
      </c>
    </row>
    <row r="783" s="2" customFormat="1">
      <c r="A783" s="40"/>
      <c r="B783" s="41"/>
      <c r="C783" s="42"/>
      <c r="D783" s="233" t="s">
        <v>234</v>
      </c>
      <c r="E783" s="42"/>
      <c r="F783" s="234" t="s">
        <v>1177</v>
      </c>
      <c r="G783" s="42"/>
      <c r="H783" s="42"/>
      <c r="I783" s="230"/>
      <c r="J783" s="42"/>
      <c r="K783" s="42"/>
      <c r="L783" s="46"/>
      <c r="M783" s="231"/>
      <c r="N783" s="232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234</v>
      </c>
      <c r="AU783" s="19" t="s">
        <v>85</v>
      </c>
    </row>
    <row r="784" s="14" customFormat="1">
      <c r="A784" s="14"/>
      <c r="B784" s="246"/>
      <c r="C784" s="247"/>
      <c r="D784" s="228" t="s">
        <v>236</v>
      </c>
      <c r="E784" s="248" t="s">
        <v>40</v>
      </c>
      <c r="F784" s="249" t="s">
        <v>251</v>
      </c>
      <c r="G784" s="247"/>
      <c r="H784" s="248" t="s">
        <v>40</v>
      </c>
      <c r="I784" s="250"/>
      <c r="J784" s="247"/>
      <c r="K784" s="247"/>
      <c r="L784" s="251"/>
      <c r="M784" s="252"/>
      <c r="N784" s="253"/>
      <c r="O784" s="253"/>
      <c r="P784" s="253"/>
      <c r="Q784" s="253"/>
      <c r="R784" s="253"/>
      <c r="S784" s="253"/>
      <c r="T784" s="25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5" t="s">
        <v>236</v>
      </c>
      <c r="AU784" s="255" t="s">
        <v>85</v>
      </c>
      <c r="AV784" s="14" t="s">
        <v>83</v>
      </c>
      <c r="AW784" s="14" t="s">
        <v>38</v>
      </c>
      <c r="AX784" s="14" t="s">
        <v>77</v>
      </c>
      <c r="AY784" s="255" t="s">
        <v>224</v>
      </c>
    </row>
    <row r="785" s="13" customFormat="1">
      <c r="A785" s="13"/>
      <c r="B785" s="235"/>
      <c r="C785" s="236"/>
      <c r="D785" s="228" t="s">
        <v>236</v>
      </c>
      <c r="E785" s="237" t="s">
        <v>40</v>
      </c>
      <c r="F785" s="238" t="s">
        <v>1178</v>
      </c>
      <c r="G785" s="236"/>
      <c r="H785" s="239">
        <v>34.284999999999997</v>
      </c>
      <c r="I785" s="240"/>
      <c r="J785" s="236"/>
      <c r="K785" s="236"/>
      <c r="L785" s="241"/>
      <c r="M785" s="242"/>
      <c r="N785" s="243"/>
      <c r="O785" s="243"/>
      <c r="P785" s="243"/>
      <c r="Q785" s="243"/>
      <c r="R785" s="243"/>
      <c r="S785" s="243"/>
      <c r="T785" s="24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5" t="s">
        <v>236</v>
      </c>
      <c r="AU785" s="245" t="s">
        <v>85</v>
      </c>
      <c r="AV785" s="13" t="s">
        <v>85</v>
      </c>
      <c r="AW785" s="13" t="s">
        <v>38</v>
      </c>
      <c r="AX785" s="13" t="s">
        <v>77</v>
      </c>
      <c r="AY785" s="245" t="s">
        <v>224</v>
      </c>
    </row>
    <row r="786" s="13" customFormat="1">
      <c r="A786" s="13"/>
      <c r="B786" s="235"/>
      <c r="C786" s="236"/>
      <c r="D786" s="228" t="s">
        <v>236</v>
      </c>
      <c r="E786" s="237" t="s">
        <v>40</v>
      </c>
      <c r="F786" s="238" t="s">
        <v>1179</v>
      </c>
      <c r="G786" s="236"/>
      <c r="H786" s="239">
        <v>14.512000000000001</v>
      </c>
      <c r="I786" s="240"/>
      <c r="J786" s="236"/>
      <c r="K786" s="236"/>
      <c r="L786" s="241"/>
      <c r="M786" s="242"/>
      <c r="N786" s="243"/>
      <c r="O786" s="243"/>
      <c r="P786" s="243"/>
      <c r="Q786" s="243"/>
      <c r="R786" s="243"/>
      <c r="S786" s="243"/>
      <c r="T786" s="24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5" t="s">
        <v>236</v>
      </c>
      <c r="AU786" s="245" t="s">
        <v>85</v>
      </c>
      <c r="AV786" s="13" t="s">
        <v>85</v>
      </c>
      <c r="AW786" s="13" t="s">
        <v>38</v>
      </c>
      <c r="AX786" s="13" t="s">
        <v>77</v>
      </c>
      <c r="AY786" s="245" t="s">
        <v>224</v>
      </c>
    </row>
    <row r="787" s="13" customFormat="1">
      <c r="A787" s="13"/>
      <c r="B787" s="235"/>
      <c r="C787" s="236"/>
      <c r="D787" s="228" t="s">
        <v>236</v>
      </c>
      <c r="E787" s="237" t="s">
        <v>40</v>
      </c>
      <c r="F787" s="238" t="s">
        <v>1180</v>
      </c>
      <c r="G787" s="236"/>
      <c r="H787" s="239">
        <v>6</v>
      </c>
      <c r="I787" s="240"/>
      <c r="J787" s="236"/>
      <c r="K787" s="236"/>
      <c r="L787" s="241"/>
      <c r="M787" s="242"/>
      <c r="N787" s="243"/>
      <c r="O787" s="243"/>
      <c r="P787" s="243"/>
      <c r="Q787" s="243"/>
      <c r="R787" s="243"/>
      <c r="S787" s="243"/>
      <c r="T787" s="24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5" t="s">
        <v>236</v>
      </c>
      <c r="AU787" s="245" t="s">
        <v>85</v>
      </c>
      <c r="AV787" s="13" t="s">
        <v>85</v>
      </c>
      <c r="AW787" s="13" t="s">
        <v>38</v>
      </c>
      <c r="AX787" s="13" t="s">
        <v>77</v>
      </c>
      <c r="AY787" s="245" t="s">
        <v>224</v>
      </c>
    </row>
    <row r="788" s="15" customFormat="1">
      <c r="A788" s="15"/>
      <c r="B788" s="256"/>
      <c r="C788" s="257"/>
      <c r="D788" s="228" t="s">
        <v>236</v>
      </c>
      <c r="E788" s="258" t="s">
        <v>40</v>
      </c>
      <c r="F788" s="259" t="s">
        <v>253</v>
      </c>
      <c r="G788" s="257"/>
      <c r="H788" s="260">
        <v>54.796999999999997</v>
      </c>
      <c r="I788" s="261"/>
      <c r="J788" s="257"/>
      <c r="K788" s="257"/>
      <c r="L788" s="262"/>
      <c r="M788" s="263"/>
      <c r="N788" s="264"/>
      <c r="O788" s="264"/>
      <c r="P788" s="264"/>
      <c r="Q788" s="264"/>
      <c r="R788" s="264"/>
      <c r="S788" s="264"/>
      <c r="T788" s="26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66" t="s">
        <v>236</v>
      </c>
      <c r="AU788" s="266" t="s">
        <v>85</v>
      </c>
      <c r="AV788" s="15" t="s">
        <v>230</v>
      </c>
      <c r="AW788" s="15" t="s">
        <v>38</v>
      </c>
      <c r="AX788" s="15" t="s">
        <v>83</v>
      </c>
      <c r="AY788" s="266" t="s">
        <v>224</v>
      </c>
    </row>
    <row r="789" s="2" customFormat="1" ht="16.5" customHeight="1">
      <c r="A789" s="40"/>
      <c r="B789" s="41"/>
      <c r="C789" s="215" t="s">
        <v>1181</v>
      </c>
      <c r="D789" s="215" t="s">
        <v>226</v>
      </c>
      <c r="E789" s="216" t="s">
        <v>1182</v>
      </c>
      <c r="F789" s="217" t="s">
        <v>1183</v>
      </c>
      <c r="G789" s="218" t="s">
        <v>163</v>
      </c>
      <c r="H789" s="219">
        <v>3.9969999999999999</v>
      </c>
      <c r="I789" s="220"/>
      <c r="J789" s="221">
        <f>ROUND(I789*H789,2)</f>
        <v>0</v>
      </c>
      <c r="K789" s="217" t="s">
        <v>229</v>
      </c>
      <c r="L789" s="46"/>
      <c r="M789" s="222" t="s">
        <v>40</v>
      </c>
      <c r="N789" s="223" t="s">
        <v>48</v>
      </c>
      <c r="O789" s="86"/>
      <c r="P789" s="224">
        <f>O789*H789</f>
        <v>0</v>
      </c>
      <c r="Q789" s="224">
        <v>0</v>
      </c>
      <c r="R789" s="224">
        <f>Q789*H789</f>
        <v>0</v>
      </c>
      <c r="S789" s="224">
        <v>0</v>
      </c>
      <c r="T789" s="225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26" t="s">
        <v>230</v>
      </c>
      <c r="AT789" s="226" t="s">
        <v>226</v>
      </c>
      <c r="AU789" s="226" t="s">
        <v>85</v>
      </c>
      <c r="AY789" s="19" t="s">
        <v>224</v>
      </c>
      <c r="BE789" s="227">
        <f>IF(N789="základní",J789,0)</f>
        <v>0</v>
      </c>
      <c r="BF789" s="227">
        <f>IF(N789="snížená",J789,0)</f>
        <v>0</v>
      </c>
      <c r="BG789" s="227">
        <f>IF(N789="zákl. přenesená",J789,0)</f>
        <v>0</v>
      </c>
      <c r="BH789" s="227">
        <f>IF(N789="sníž. přenesená",J789,0)</f>
        <v>0</v>
      </c>
      <c r="BI789" s="227">
        <f>IF(N789="nulová",J789,0)</f>
        <v>0</v>
      </c>
      <c r="BJ789" s="19" t="s">
        <v>83</v>
      </c>
      <c r="BK789" s="227">
        <f>ROUND(I789*H789,2)</f>
        <v>0</v>
      </c>
      <c r="BL789" s="19" t="s">
        <v>230</v>
      </c>
      <c r="BM789" s="226" t="s">
        <v>1184</v>
      </c>
    </row>
    <row r="790" s="2" customFormat="1">
      <c r="A790" s="40"/>
      <c r="B790" s="41"/>
      <c r="C790" s="42"/>
      <c r="D790" s="228" t="s">
        <v>232</v>
      </c>
      <c r="E790" s="42"/>
      <c r="F790" s="229" t="s">
        <v>1185</v>
      </c>
      <c r="G790" s="42"/>
      <c r="H790" s="42"/>
      <c r="I790" s="230"/>
      <c r="J790" s="42"/>
      <c r="K790" s="42"/>
      <c r="L790" s="46"/>
      <c r="M790" s="231"/>
      <c r="N790" s="232"/>
      <c r="O790" s="86"/>
      <c r="P790" s="86"/>
      <c r="Q790" s="86"/>
      <c r="R790" s="86"/>
      <c r="S790" s="86"/>
      <c r="T790" s="87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232</v>
      </c>
      <c r="AU790" s="19" t="s">
        <v>85</v>
      </c>
    </row>
    <row r="791" s="2" customFormat="1">
      <c r="A791" s="40"/>
      <c r="B791" s="41"/>
      <c r="C791" s="42"/>
      <c r="D791" s="233" t="s">
        <v>234</v>
      </c>
      <c r="E791" s="42"/>
      <c r="F791" s="234" t="s">
        <v>1186</v>
      </c>
      <c r="G791" s="42"/>
      <c r="H791" s="42"/>
      <c r="I791" s="230"/>
      <c r="J791" s="42"/>
      <c r="K791" s="42"/>
      <c r="L791" s="46"/>
      <c r="M791" s="231"/>
      <c r="N791" s="232"/>
      <c r="O791" s="86"/>
      <c r="P791" s="86"/>
      <c r="Q791" s="86"/>
      <c r="R791" s="86"/>
      <c r="S791" s="86"/>
      <c r="T791" s="87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234</v>
      </c>
      <c r="AU791" s="19" t="s">
        <v>85</v>
      </c>
    </row>
    <row r="792" s="14" customFormat="1">
      <c r="A792" s="14"/>
      <c r="B792" s="246"/>
      <c r="C792" s="247"/>
      <c r="D792" s="228" t="s">
        <v>236</v>
      </c>
      <c r="E792" s="248" t="s">
        <v>40</v>
      </c>
      <c r="F792" s="249" t="s">
        <v>251</v>
      </c>
      <c r="G792" s="247"/>
      <c r="H792" s="248" t="s">
        <v>40</v>
      </c>
      <c r="I792" s="250"/>
      <c r="J792" s="247"/>
      <c r="K792" s="247"/>
      <c r="L792" s="251"/>
      <c r="M792" s="252"/>
      <c r="N792" s="253"/>
      <c r="O792" s="253"/>
      <c r="P792" s="253"/>
      <c r="Q792" s="253"/>
      <c r="R792" s="253"/>
      <c r="S792" s="253"/>
      <c r="T792" s="25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5" t="s">
        <v>236</v>
      </c>
      <c r="AU792" s="255" t="s">
        <v>85</v>
      </c>
      <c r="AV792" s="14" t="s">
        <v>83</v>
      </c>
      <c r="AW792" s="14" t="s">
        <v>38</v>
      </c>
      <c r="AX792" s="14" t="s">
        <v>77</v>
      </c>
      <c r="AY792" s="255" t="s">
        <v>224</v>
      </c>
    </row>
    <row r="793" s="13" customFormat="1">
      <c r="A793" s="13"/>
      <c r="B793" s="235"/>
      <c r="C793" s="236"/>
      <c r="D793" s="228" t="s">
        <v>236</v>
      </c>
      <c r="E793" s="237" t="s">
        <v>40</v>
      </c>
      <c r="F793" s="238" t="s">
        <v>1187</v>
      </c>
      <c r="G793" s="236"/>
      <c r="H793" s="239">
        <v>2.9969999999999999</v>
      </c>
      <c r="I793" s="240"/>
      <c r="J793" s="236"/>
      <c r="K793" s="236"/>
      <c r="L793" s="241"/>
      <c r="M793" s="242"/>
      <c r="N793" s="243"/>
      <c r="O793" s="243"/>
      <c r="P793" s="243"/>
      <c r="Q793" s="243"/>
      <c r="R793" s="243"/>
      <c r="S793" s="243"/>
      <c r="T793" s="244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5" t="s">
        <v>236</v>
      </c>
      <c r="AU793" s="245" t="s">
        <v>85</v>
      </c>
      <c r="AV793" s="13" t="s">
        <v>85</v>
      </c>
      <c r="AW793" s="13" t="s">
        <v>38</v>
      </c>
      <c r="AX793" s="13" t="s">
        <v>77</v>
      </c>
      <c r="AY793" s="245" t="s">
        <v>224</v>
      </c>
    </row>
    <row r="794" s="13" customFormat="1">
      <c r="A794" s="13"/>
      <c r="B794" s="235"/>
      <c r="C794" s="236"/>
      <c r="D794" s="228" t="s">
        <v>236</v>
      </c>
      <c r="E794" s="237" t="s">
        <v>40</v>
      </c>
      <c r="F794" s="238" t="s">
        <v>1188</v>
      </c>
      <c r="G794" s="236"/>
      <c r="H794" s="239">
        <v>1</v>
      </c>
      <c r="I794" s="240"/>
      <c r="J794" s="236"/>
      <c r="K794" s="236"/>
      <c r="L794" s="241"/>
      <c r="M794" s="242"/>
      <c r="N794" s="243"/>
      <c r="O794" s="243"/>
      <c r="P794" s="243"/>
      <c r="Q794" s="243"/>
      <c r="R794" s="243"/>
      <c r="S794" s="243"/>
      <c r="T794" s="24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5" t="s">
        <v>236</v>
      </c>
      <c r="AU794" s="245" t="s">
        <v>85</v>
      </c>
      <c r="AV794" s="13" t="s">
        <v>85</v>
      </c>
      <c r="AW794" s="13" t="s">
        <v>38</v>
      </c>
      <c r="AX794" s="13" t="s">
        <v>77</v>
      </c>
      <c r="AY794" s="245" t="s">
        <v>224</v>
      </c>
    </row>
    <row r="795" s="15" customFormat="1">
      <c r="A795" s="15"/>
      <c r="B795" s="256"/>
      <c r="C795" s="257"/>
      <c r="D795" s="228" t="s">
        <v>236</v>
      </c>
      <c r="E795" s="258" t="s">
        <v>40</v>
      </c>
      <c r="F795" s="259" t="s">
        <v>253</v>
      </c>
      <c r="G795" s="257"/>
      <c r="H795" s="260">
        <v>3.9969999999999999</v>
      </c>
      <c r="I795" s="261"/>
      <c r="J795" s="257"/>
      <c r="K795" s="257"/>
      <c r="L795" s="262"/>
      <c r="M795" s="263"/>
      <c r="N795" s="264"/>
      <c r="O795" s="264"/>
      <c r="P795" s="264"/>
      <c r="Q795" s="264"/>
      <c r="R795" s="264"/>
      <c r="S795" s="264"/>
      <c r="T795" s="26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66" t="s">
        <v>236</v>
      </c>
      <c r="AU795" s="266" t="s">
        <v>85</v>
      </c>
      <c r="AV795" s="15" t="s">
        <v>230</v>
      </c>
      <c r="AW795" s="15" t="s">
        <v>38</v>
      </c>
      <c r="AX795" s="15" t="s">
        <v>83</v>
      </c>
      <c r="AY795" s="266" t="s">
        <v>224</v>
      </c>
    </row>
    <row r="796" s="2" customFormat="1" ht="16.5" customHeight="1">
      <c r="A796" s="40"/>
      <c r="B796" s="41"/>
      <c r="C796" s="215" t="s">
        <v>1189</v>
      </c>
      <c r="D796" s="215" t="s">
        <v>226</v>
      </c>
      <c r="E796" s="216" t="s">
        <v>1190</v>
      </c>
      <c r="F796" s="217" t="s">
        <v>1191</v>
      </c>
      <c r="G796" s="218" t="s">
        <v>163</v>
      </c>
      <c r="H796" s="219">
        <v>17.922000000000001</v>
      </c>
      <c r="I796" s="220"/>
      <c r="J796" s="221">
        <f>ROUND(I796*H796,2)</f>
        <v>0</v>
      </c>
      <c r="K796" s="217" t="s">
        <v>229</v>
      </c>
      <c r="L796" s="46"/>
      <c r="M796" s="222" t="s">
        <v>40</v>
      </c>
      <c r="N796" s="223" t="s">
        <v>48</v>
      </c>
      <c r="O796" s="86"/>
      <c r="P796" s="224">
        <f>O796*H796</f>
        <v>0</v>
      </c>
      <c r="Q796" s="224">
        <v>0</v>
      </c>
      <c r="R796" s="224">
        <f>Q796*H796</f>
        <v>0</v>
      </c>
      <c r="S796" s="224">
        <v>0</v>
      </c>
      <c r="T796" s="225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26" t="s">
        <v>230</v>
      </c>
      <c r="AT796" s="226" t="s">
        <v>226</v>
      </c>
      <c r="AU796" s="226" t="s">
        <v>85</v>
      </c>
      <c r="AY796" s="19" t="s">
        <v>224</v>
      </c>
      <c r="BE796" s="227">
        <f>IF(N796="základní",J796,0)</f>
        <v>0</v>
      </c>
      <c r="BF796" s="227">
        <f>IF(N796="snížená",J796,0)</f>
        <v>0</v>
      </c>
      <c r="BG796" s="227">
        <f>IF(N796="zákl. přenesená",J796,0)</f>
        <v>0</v>
      </c>
      <c r="BH796" s="227">
        <f>IF(N796="sníž. přenesená",J796,0)</f>
        <v>0</v>
      </c>
      <c r="BI796" s="227">
        <f>IF(N796="nulová",J796,0)</f>
        <v>0</v>
      </c>
      <c r="BJ796" s="19" t="s">
        <v>83</v>
      </c>
      <c r="BK796" s="227">
        <f>ROUND(I796*H796,2)</f>
        <v>0</v>
      </c>
      <c r="BL796" s="19" t="s">
        <v>230</v>
      </c>
      <c r="BM796" s="226" t="s">
        <v>1192</v>
      </c>
    </row>
    <row r="797" s="2" customFormat="1">
      <c r="A797" s="40"/>
      <c r="B797" s="41"/>
      <c r="C797" s="42"/>
      <c r="D797" s="228" t="s">
        <v>232</v>
      </c>
      <c r="E797" s="42"/>
      <c r="F797" s="229" t="s">
        <v>1193</v>
      </c>
      <c r="G797" s="42"/>
      <c r="H797" s="42"/>
      <c r="I797" s="230"/>
      <c r="J797" s="42"/>
      <c r="K797" s="42"/>
      <c r="L797" s="46"/>
      <c r="M797" s="231"/>
      <c r="N797" s="232"/>
      <c r="O797" s="86"/>
      <c r="P797" s="86"/>
      <c r="Q797" s="86"/>
      <c r="R797" s="86"/>
      <c r="S797" s="86"/>
      <c r="T797" s="87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T797" s="19" t="s">
        <v>232</v>
      </c>
      <c r="AU797" s="19" t="s">
        <v>85</v>
      </c>
    </row>
    <row r="798" s="2" customFormat="1">
      <c r="A798" s="40"/>
      <c r="B798" s="41"/>
      <c r="C798" s="42"/>
      <c r="D798" s="233" t="s">
        <v>234</v>
      </c>
      <c r="E798" s="42"/>
      <c r="F798" s="234" t="s">
        <v>1194</v>
      </c>
      <c r="G798" s="42"/>
      <c r="H798" s="42"/>
      <c r="I798" s="230"/>
      <c r="J798" s="42"/>
      <c r="K798" s="42"/>
      <c r="L798" s="46"/>
      <c r="M798" s="231"/>
      <c r="N798" s="232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234</v>
      </c>
      <c r="AU798" s="19" t="s">
        <v>85</v>
      </c>
    </row>
    <row r="799" s="14" customFormat="1">
      <c r="A799" s="14"/>
      <c r="B799" s="246"/>
      <c r="C799" s="247"/>
      <c r="D799" s="228" t="s">
        <v>236</v>
      </c>
      <c r="E799" s="248" t="s">
        <v>40</v>
      </c>
      <c r="F799" s="249" t="s">
        <v>251</v>
      </c>
      <c r="G799" s="247"/>
      <c r="H799" s="248" t="s">
        <v>40</v>
      </c>
      <c r="I799" s="250"/>
      <c r="J799" s="247"/>
      <c r="K799" s="247"/>
      <c r="L799" s="251"/>
      <c r="M799" s="252"/>
      <c r="N799" s="253"/>
      <c r="O799" s="253"/>
      <c r="P799" s="253"/>
      <c r="Q799" s="253"/>
      <c r="R799" s="253"/>
      <c r="S799" s="253"/>
      <c r="T799" s="25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5" t="s">
        <v>236</v>
      </c>
      <c r="AU799" s="255" t="s">
        <v>85</v>
      </c>
      <c r="AV799" s="14" t="s">
        <v>83</v>
      </c>
      <c r="AW799" s="14" t="s">
        <v>38</v>
      </c>
      <c r="AX799" s="14" t="s">
        <v>77</v>
      </c>
      <c r="AY799" s="255" t="s">
        <v>224</v>
      </c>
    </row>
    <row r="800" s="13" customFormat="1">
      <c r="A800" s="13"/>
      <c r="B800" s="235"/>
      <c r="C800" s="236"/>
      <c r="D800" s="228" t="s">
        <v>236</v>
      </c>
      <c r="E800" s="237" t="s">
        <v>40</v>
      </c>
      <c r="F800" s="238" t="s">
        <v>1195</v>
      </c>
      <c r="G800" s="236"/>
      <c r="H800" s="239">
        <v>12.694000000000001</v>
      </c>
      <c r="I800" s="240"/>
      <c r="J800" s="236"/>
      <c r="K800" s="236"/>
      <c r="L800" s="241"/>
      <c r="M800" s="242"/>
      <c r="N800" s="243"/>
      <c r="O800" s="243"/>
      <c r="P800" s="243"/>
      <c r="Q800" s="243"/>
      <c r="R800" s="243"/>
      <c r="S800" s="243"/>
      <c r="T800" s="24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5" t="s">
        <v>236</v>
      </c>
      <c r="AU800" s="245" t="s">
        <v>85</v>
      </c>
      <c r="AV800" s="13" t="s">
        <v>85</v>
      </c>
      <c r="AW800" s="13" t="s">
        <v>38</v>
      </c>
      <c r="AX800" s="13" t="s">
        <v>77</v>
      </c>
      <c r="AY800" s="245" t="s">
        <v>224</v>
      </c>
    </row>
    <row r="801" s="13" customFormat="1">
      <c r="A801" s="13"/>
      <c r="B801" s="235"/>
      <c r="C801" s="236"/>
      <c r="D801" s="228" t="s">
        <v>236</v>
      </c>
      <c r="E801" s="237" t="s">
        <v>40</v>
      </c>
      <c r="F801" s="238" t="s">
        <v>1196</v>
      </c>
      <c r="G801" s="236"/>
      <c r="H801" s="239">
        <v>5.2279999999999998</v>
      </c>
      <c r="I801" s="240"/>
      <c r="J801" s="236"/>
      <c r="K801" s="236"/>
      <c r="L801" s="241"/>
      <c r="M801" s="242"/>
      <c r="N801" s="243"/>
      <c r="O801" s="243"/>
      <c r="P801" s="243"/>
      <c r="Q801" s="243"/>
      <c r="R801" s="243"/>
      <c r="S801" s="243"/>
      <c r="T801" s="24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5" t="s">
        <v>236</v>
      </c>
      <c r="AU801" s="245" t="s">
        <v>85</v>
      </c>
      <c r="AV801" s="13" t="s">
        <v>85</v>
      </c>
      <c r="AW801" s="13" t="s">
        <v>38</v>
      </c>
      <c r="AX801" s="13" t="s">
        <v>77</v>
      </c>
      <c r="AY801" s="245" t="s">
        <v>224</v>
      </c>
    </row>
    <row r="802" s="15" customFormat="1">
      <c r="A802" s="15"/>
      <c r="B802" s="256"/>
      <c r="C802" s="257"/>
      <c r="D802" s="228" t="s">
        <v>236</v>
      </c>
      <c r="E802" s="258" t="s">
        <v>40</v>
      </c>
      <c r="F802" s="259" t="s">
        <v>253</v>
      </c>
      <c r="G802" s="257"/>
      <c r="H802" s="260">
        <v>17.922000000000001</v>
      </c>
      <c r="I802" s="261"/>
      <c r="J802" s="257"/>
      <c r="K802" s="257"/>
      <c r="L802" s="262"/>
      <c r="M802" s="263"/>
      <c r="N802" s="264"/>
      <c r="O802" s="264"/>
      <c r="P802" s="264"/>
      <c r="Q802" s="264"/>
      <c r="R802" s="264"/>
      <c r="S802" s="264"/>
      <c r="T802" s="26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66" t="s">
        <v>236</v>
      </c>
      <c r="AU802" s="266" t="s">
        <v>85</v>
      </c>
      <c r="AV802" s="15" t="s">
        <v>230</v>
      </c>
      <c r="AW802" s="15" t="s">
        <v>38</v>
      </c>
      <c r="AX802" s="15" t="s">
        <v>83</v>
      </c>
      <c r="AY802" s="266" t="s">
        <v>224</v>
      </c>
    </row>
    <row r="803" s="2" customFormat="1" ht="16.5" customHeight="1">
      <c r="A803" s="40"/>
      <c r="B803" s="41"/>
      <c r="C803" s="215" t="s">
        <v>1197</v>
      </c>
      <c r="D803" s="215" t="s">
        <v>226</v>
      </c>
      <c r="E803" s="216" t="s">
        <v>1198</v>
      </c>
      <c r="F803" s="217" t="s">
        <v>1199</v>
      </c>
      <c r="G803" s="218" t="s">
        <v>163</v>
      </c>
      <c r="H803" s="219">
        <v>0.85699999999999998</v>
      </c>
      <c r="I803" s="220"/>
      <c r="J803" s="221">
        <f>ROUND(I803*H803,2)</f>
        <v>0</v>
      </c>
      <c r="K803" s="217" t="s">
        <v>40</v>
      </c>
      <c r="L803" s="46"/>
      <c r="M803" s="222" t="s">
        <v>40</v>
      </c>
      <c r="N803" s="223" t="s">
        <v>48</v>
      </c>
      <c r="O803" s="86"/>
      <c r="P803" s="224">
        <f>O803*H803</f>
        <v>0</v>
      </c>
      <c r="Q803" s="224">
        <v>0</v>
      </c>
      <c r="R803" s="224">
        <f>Q803*H803</f>
        <v>0</v>
      </c>
      <c r="S803" s="224">
        <v>0</v>
      </c>
      <c r="T803" s="225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26" t="s">
        <v>230</v>
      </c>
      <c r="AT803" s="226" t="s">
        <v>226</v>
      </c>
      <c r="AU803" s="226" t="s">
        <v>85</v>
      </c>
      <c r="AY803" s="19" t="s">
        <v>224</v>
      </c>
      <c r="BE803" s="227">
        <f>IF(N803="základní",J803,0)</f>
        <v>0</v>
      </c>
      <c r="BF803" s="227">
        <f>IF(N803="snížená",J803,0)</f>
        <v>0</v>
      </c>
      <c r="BG803" s="227">
        <f>IF(N803="zákl. přenesená",J803,0)</f>
        <v>0</v>
      </c>
      <c r="BH803" s="227">
        <f>IF(N803="sníž. přenesená",J803,0)</f>
        <v>0</v>
      </c>
      <c r="BI803" s="227">
        <f>IF(N803="nulová",J803,0)</f>
        <v>0</v>
      </c>
      <c r="BJ803" s="19" t="s">
        <v>83</v>
      </c>
      <c r="BK803" s="227">
        <f>ROUND(I803*H803,2)</f>
        <v>0</v>
      </c>
      <c r="BL803" s="19" t="s">
        <v>230</v>
      </c>
      <c r="BM803" s="226" t="s">
        <v>1200</v>
      </c>
    </row>
    <row r="804" s="2" customFormat="1">
      <c r="A804" s="40"/>
      <c r="B804" s="41"/>
      <c r="C804" s="42"/>
      <c r="D804" s="228" t="s">
        <v>232</v>
      </c>
      <c r="E804" s="42"/>
      <c r="F804" s="229" t="s">
        <v>1199</v>
      </c>
      <c r="G804" s="42"/>
      <c r="H804" s="42"/>
      <c r="I804" s="230"/>
      <c r="J804" s="42"/>
      <c r="K804" s="42"/>
      <c r="L804" s="46"/>
      <c r="M804" s="231"/>
      <c r="N804" s="232"/>
      <c r="O804" s="86"/>
      <c r="P804" s="86"/>
      <c r="Q804" s="86"/>
      <c r="R804" s="86"/>
      <c r="S804" s="86"/>
      <c r="T804" s="87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9" t="s">
        <v>232</v>
      </c>
      <c r="AU804" s="19" t="s">
        <v>85</v>
      </c>
    </row>
    <row r="805" s="14" customFormat="1">
      <c r="A805" s="14"/>
      <c r="B805" s="246"/>
      <c r="C805" s="247"/>
      <c r="D805" s="228" t="s">
        <v>236</v>
      </c>
      <c r="E805" s="248" t="s">
        <v>40</v>
      </c>
      <c r="F805" s="249" t="s">
        <v>251</v>
      </c>
      <c r="G805" s="247"/>
      <c r="H805" s="248" t="s">
        <v>40</v>
      </c>
      <c r="I805" s="250"/>
      <c r="J805" s="247"/>
      <c r="K805" s="247"/>
      <c r="L805" s="251"/>
      <c r="M805" s="252"/>
      <c r="N805" s="253"/>
      <c r="O805" s="253"/>
      <c r="P805" s="253"/>
      <c r="Q805" s="253"/>
      <c r="R805" s="253"/>
      <c r="S805" s="253"/>
      <c r="T805" s="25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5" t="s">
        <v>236</v>
      </c>
      <c r="AU805" s="255" t="s">
        <v>85</v>
      </c>
      <c r="AV805" s="14" t="s">
        <v>83</v>
      </c>
      <c r="AW805" s="14" t="s">
        <v>38</v>
      </c>
      <c r="AX805" s="14" t="s">
        <v>77</v>
      </c>
      <c r="AY805" s="255" t="s">
        <v>224</v>
      </c>
    </row>
    <row r="806" s="13" customFormat="1">
      <c r="A806" s="13"/>
      <c r="B806" s="235"/>
      <c r="C806" s="236"/>
      <c r="D806" s="228" t="s">
        <v>236</v>
      </c>
      <c r="E806" s="237" t="s">
        <v>40</v>
      </c>
      <c r="F806" s="238" t="s">
        <v>1201</v>
      </c>
      <c r="G806" s="236"/>
      <c r="H806" s="239">
        <v>0.61699999999999999</v>
      </c>
      <c r="I806" s="240"/>
      <c r="J806" s="236"/>
      <c r="K806" s="236"/>
      <c r="L806" s="241"/>
      <c r="M806" s="242"/>
      <c r="N806" s="243"/>
      <c r="O806" s="243"/>
      <c r="P806" s="243"/>
      <c r="Q806" s="243"/>
      <c r="R806" s="243"/>
      <c r="S806" s="243"/>
      <c r="T806" s="24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5" t="s">
        <v>236</v>
      </c>
      <c r="AU806" s="245" t="s">
        <v>85</v>
      </c>
      <c r="AV806" s="13" t="s">
        <v>85</v>
      </c>
      <c r="AW806" s="13" t="s">
        <v>38</v>
      </c>
      <c r="AX806" s="13" t="s">
        <v>77</v>
      </c>
      <c r="AY806" s="245" t="s">
        <v>224</v>
      </c>
    </row>
    <row r="807" s="13" customFormat="1">
      <c r="A807" s="13"/>
      <c r="B807" s="235"/>
      <c r="C807" s="236"/>
      <c r="D807" s="228" t="s">
        <v>236</v>
      </c>
      <c r="E807" s="237" t="s">
        <v>40</v>
      </c>
      <c r="F807" s="238" t="s">
        <v>1202</v>
      </c>
      <c r="G807" s="236"/>
      <c r="H807" s="239">
        <v>0.23999999999999999</v>
      </c>
      <c r="I807" s="240"/>
      <c r="J807" s="236"/>
      <c r="K807" s="236"/>
      <c r="L807" s="241"/>
      <c r="M807" s="242"/>
      <c r="N807" s="243"/>
      <c r="O807" s="243"/>
      <c r="P807" s="243"/>
      <c r="Q807" s="243"/>
      <c r="R807" s="243"/>
      <c r="S807" s="243"/>
      <c r="T807" s="24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5" t="s">
        <v>236</v>
      </c>
      <c r="AU807" s="245" t="s">
        <v>85</v>
      </c>
      <c r="AV807" s="13" t="s">
        <v>85</v>
      </c>
      <c r="AW807" s="13" t="s">
        <v>38</v>
      </c>
      <c r="AX807" s="13" t="s">
        <v>77</v>
      </c>
      <c r="AY807" s="245" t="s">
        <v>224</v>
      </c>
    </row>
    <row r="808" s="15" customFormat="1">
      <c r="A808" s="15"/>
      <c r="B808" s="256"/>
      <c r="C808" s="257"/>
      <c r="D808" s="228" t="s">
        <v>236</v>
      </c>
      <c r="E808" s="258" t="s">
        <v>40</v>
      </c>
      <c r="F808" s="259" t="s">
        <v>253</v>
      </c>
      <c r="G808" s="257"/>
      <c r="H808" s="260">
        <v>0.85699999999999998</v>
      </c>
      <c r="I808" s="261"/>
      <c r="J808" s="257"/>
      <c r="K808" s="257"/>
      <c r="L808" s="262"/>
      <c r="M808" s="263"/>
      <c r="N808" s="264"/>
      <c r="O808" s="264"/>
      <c r="P808" s="264"/>
      <c r="Q808" s="264"/>
      <c r="R808" s="264"/>
      <c r="S808" s="264"/>
      <c r="T808" s="26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66" t="s">
        <v>236</v>
      </c>
      <c r="AU808" s="266" t="s">
        <v>85</v>
      </c>
      <c r="AV808" s="15" t="s">
        <v>230</v>
      </c>
      <c r="AW808" s="15" t="s">
        <v>38</v>
      </c>
      <c r="AX808" s="15" t="s">
        <v>83</v>
      </c>
      <c r="AY808" s="266" t="s">
        <v>224</v>
      </c>
    </row>
    <row r="809" s="2" customFormat="1" ht="16.5" customHeight="1">
      <c r="A809" s="40"/>
      <c r="B809" s="41"/>
      <c r="C809" s="215" t="s">
        <v>1203</v>
      </c>
      <c r="D809" s="215" t="s">
        <v>226</v>
      </c>
      <c r="E809" s="216" t="s">
        <v>1204</v>
      </c>
      <c r="F809" s="217" t="s">
        <v>1205</v>
      </c>
      <c r="G809" s="218" t="s">
        <v>163</v>
      </c>
      <c r="H809" s="219">
        <v>3.681</v>
      </c>
      <c r="I809" s="220"/>
      <c r="J809" s="221">
        <f>ROUND(I809*H809,2)</f>
        <v>0</v>
      </c>
      <c r="K809" s="217" t="s">
        <v>229</v>
      </c>
      <c r="L809" s="46"/>
      <c r="M809" s="222" t="s">
        <v>40</v>
      </c>
      <c r="N809" s="223" t="s">
        <v>48</v>
      </c>
      <c r="O809" s="86"/>
      <c r="P809" s="224">
        <f>O809*H809</f>
        <v>0</v>
      </c>
      <c r="Q809" s="224">
        <v>0</v>
      </c>
      <c r="R809" s="224">
        <f>Q809*H809</f>
        <v>0</v>
      </c>
      <c r="S809" s="224">
        <v>0</v>
      </c>
      <c r="T809" s="225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26" t="s">
        <v>230</v>
      </c>
      <c r="AT809" s="226" t="s">
        <v>226</v>
      </c>
      <c r="AU809" s="226" t="s">
        <v>85</v>
      </c>
      <c r="AY809" s="19" t="s">
        <v>224</v>
      </c>
      <c r="BE809" s="227">
        <f>IF(N809="základní",J809,0)</f>
        <v>0</v>
      </c>
      <c r="BF809" s="227">
        <f>IF(N809="snížená",J809,0)</f>
        <v>0</v>
      </c>
      <c r="BG809" s="227">
        <f>IF(N809="zákl. přenesená",J809,0)</f>
        <v>0</v>
      </c>
      <c r="BH809" s="227">
        <f>IF(N809="sníž. přenesená",J809,0)</f>
        <v>0</v>
      </c>
      <c r="BI809" s="227">
        <f>IF(N809="nulová",J809,0)</f>
        <v>0</v>
      </c>
      <c r="BJ809" s="19" t="s">
        <v>83</v>
      </c>
      <c r="BK809" s="227">
        <f>ROUND(I809*H809,2)</f>
        <v>0</v>
      </c>
      <c r="BL809" s="19" t="s">
        <v>230</v>
      </c>
      <c r="BM809" s="226" t="s">
        <v>1206</v>
      </c>
    </row>
    <row r="810" s="2" customFormat="1">
      <c r="A810" s="40"/>
      <c r="B810" s="41"/>
      <c r="C810" s="42"/>
      <c r="D810" s="228" t="s">
        <v>232</v>
      </c>
      <c r="E810" s="42"/>
      <c r="F810" s="229" t="s">
        <v>1207</v>
      </c>
      <c r="G810" s="42"/>
      <c r="H810" s="42"/>
      <c r="I810" s="230"/>
      <c r="J810" s="42"/>
      <c r="K810" s="42"/>
      <c r="L810" s="46"/>
      <c r="M810" s="231"/>
      <c r="N810" s="232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232</v>
      </c>
      <c r="AU810" s="19" t="s">
        <v>85</v>
      </c>
    </row>
    <row r="811" s="2" customFormat="1">
      <c r="A811" s="40"/>
      <c r="B811" s="41"/>
      <c r="C811" s="42"/>
      <c r="D811" s="233" t="s">
        <v>234</v>
      </c>
      <c r="E811" s="42"/>
      <c r="F811" s="234" t="s">
        <v>1208</v>
      </c>
      <c r="G811" s="42"/>
      <c r="H811" s="42"/>
      <c r="I811" s="230"/>
      <c r="J811" s="42"/>
      <c r="K811" s="42"/>
      <c r="L811" s="46"/>
      <c r="M811" s="231"/>
      <c r="N811" s="232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234</v>
      </c>
      <c r="AU811" s="19" t="s">
        <v>85</v>
      </c>
    </row>
    <row r="812" s="14" customFormat="1">
      <c r="A812" s="14"/>
      <c r="B812" s="246"/>
      <c r="C812" s="247"/>
      <c r="D812" s="228" t="s">
        <v>236</v>
      </c>
      <c r="E812" s="248" t="s">
        <v>40</v>
      </c>
      <c r="F812" s="249" t="s">
        <v>251</v>
      </c>
      <c r="G812" s="247"/>
      <c r="H812" s="248" t="s">
        <v>40</v>
      </c>
      <c r="I812" s="250"/>
      <c r="J812" s="247"/>
      <c r="K812" s="247"/>
      <c r="L812" s="251"/>
      <c r="M812" s="252"/>
      <c r="N812" s="253"/>
      <c r="O812" s="253"/>
      <c r="P812" s="253"/>
      <c r="Q812" s="253"/>
      <c r="R812" s="253"/>
      <c r="S812" s="253"/>
      <c r="T812" s="25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5" t="s">
        <v>236</v>
      </c>
      <c r="AU812" s="255" t="s">
        <v>85</v>
      </c>
      <c r="AV812" s="14" t="s">
        <v>83</v>
      </c>
      <c r="AW812" s="14" t="s">
        <v>38</v>
      </c>
      <c r="AX812" s="14" t="s">
        <v>77</v>
      </c>
      <c r="AY812" s="255" t="s">
        <v>224</v>
      </c>
    </row>
    <row r="813" s="13" customFormat="1">
      <c r="A813" s="13"/>
      <c r="B813" s="235"/>
      <c r="C813" s="236"/>
      <c r="D813" s="228" t="s">
        <v>236</v>
      </c>
      <c r="E813" s="237" t="s">
        <v>40</v>
      </c>
      <c r="F813" s="238" t="s">
        <v>1209</v>
      </c>
      <c r="G813" s="236"/>
      <c r="H813" s="239">
        <v>2.8940000000000001</v>
      </c>
      <c r="I813" s="240"/>
      <c r="J813" s="236"/>
      <c r="K813" s="236"/>
      <c r="L813" s="241"/>
      <c r="M813" s="242"/>
      <c r="N813" s="243"/>
      <c r="O813" s="243"/>
      <c r="P813" s="243"/>
      <c r="Q813" s="243"/>
      <c r="R813" s="243"/>
      <c r="S813" s="243"/>
      <c r="T813" s="24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5" t="s">
        <v>236</v>
      </c>
      <c r="AU813" s="245" t="s">
        <v>85</v>
      </c>
      <c r="AV813" s="13" t="s">
        <v>85</v>
      </c>
      <c r="AW813" s="13" t="s">
        <v>38</v>
      </c>
      <c r="AX813" s="13" t="s">
        <v>77</v>
      </c>
      <c r="AY813" s="245" t="s">
        <v>224</v>
      </c>
    </row>
    <row r="814" s="13" customFormat="1">
      <c r="A814" s="13"/>
      <c r="B814" s="235"/>
      <c r="C814" s="236"/>
      <c r="D814" s="228" t="s">
        <v>236</v>
      </c>
      <c r="E814" s="237" t="s">
        <v>40</v>
      </c>
      <c r="F814" s="238" t="s">
        <v>1210</v>
      </c>
      <c r="G814" s="236"/>
      <c r="H814" s="239">
        <v>0.78700000000000003</v>
      </c>
      <c r="I814" s="240"/>
      <c r="J814" s="236"/>
      <c r="K814" s="236"/>
      <c r="L814" s="241"/>
      <c r="M814" s="242"/>
      <c r="N814" s="243"/>
      <c r="O814" s="243"/>
      <c r="P814" s="243"/>
      <c r="Q814" s="243"/>
      <c r="R814" s="243"/>
      <c r="S814" s="243"/>
      <c r="T814" s="24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5" t="s">
        <v>236</v>
      </c>
      <c r="AU814" s="245" t="s">
        <v>85</v>
      </c>
      <c r="AV814" s="13" t="s">
        <v>85</v>
      </c>
      <c r="AW814" s="13" t="s">
        <v>38</v>
      </c>
      <c r="AX814" s="13" t="s">
        <v>77</v>
      </c>
      <c r="AY814" s="245" t="s">
        <v>224</v>
      </c>
    </row>
    <row r="815" s="15" customFormat="1">
      <c r="A815" s="15"/>
      <c r="B815" s="256"/>
      <c r="C815" s="257"/>
      <c r="D815" s="228" t="s">
        <v>236</v>
      </c>
      <c r="E815" s="258" t="s">
        <v>40</v>
      </c>
      <c r="F815" s="259" t="s">
        <v>253</v>
      </c>
      <c r="G815" s="257"/>
      <c r="H815" s="260">
        <v>3.681</v>
      </c>
      <c r="I815" s="261"/>
      <c r="J815" s="257"/>
      <c r="K815" s="257"/>
      <c r="L815" s="262"/>
      <c r="M815" s="263"/>
      <c r="N815" s="264"/>
      <c r="O815" s="264"/>
      <c r="P815" s="264"/>
      <c r="Q815" s="264"/>
      <c r="R815" s="264"/>
      <c r="S815" s="264"/>
      <c r="T815" s="26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66" t="s">
        <v>236</v>
      </c>
      <c r="AU815" s="266" t="s">
        <v>85</v>
      </c>
      <c r="AV815" s="15" t="s">
        <v>230</v>
      </c>
      <c r="AW815" s="15" t="s">
        <v>38</v>
      </c>
      <c r="AX815" s="15" t="s">
        <v>83</v>
      </c>
      <c r="AY815" s="266" t="s">
        <v>224</v>
      </c>
    </row>
    <row r="816" s="2" customFormat="1" ht="16.5" customHeight="1">
      <c r="A816" s="40"/>
      <c r="B816" s="41"/>
      <c r="C816" s="215" t="s">
        <v>1211</v>
      </c>
      <c r="D816" s="215" t="s">
        <v>226</v>
      </c>
      <c r="E816" s="216" t="s">
        <v>1212</v>
      </c>
      <c r="F816" s="217" t="s">
        <v>1213</v>
      </c>
      <c r="G816" s="218" t="s">
        <v>811</v>
      </c>
      <c r="H816" s="219">
        <v>2</v>
      </c>
      <c r="I816" s="220"/>
      <c r="J816" s="221">
        <f>ROUND(I816*H816,2)</f>
        <v>0</v>
      </c>
      <c r="K816" s="217" t="s">
        <v>229</v>
      </c>
      <c r="L816" s="46"/>
      <c r="M816" s="222" t="s">
        <v>40</v>
      </c>
      <c r="N816" s="223" t="s">
        <v>48</v>
      </c>
      <c r="O816" s="86"/>
      <c r="P816" s="224">
        <f>O816*H816</f>
        <v>0</v>
      </c>
      <c r="Q816" s="224">
        <v>0.010189999999999999</v>
      </c>
      <c r="R816" s="224">
        <f>Q816*H816</f>
        <v>0.020379999999999999</v>
      </c>
      <c r="S816" s="224">
        <v>0</v>
      </c>
      <c r="T816" s="225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26" t="s">
        <v>230</v>
      </c>
      <c r="AT816" s="226" t="s">
        <v>226</v>
      </c>
      <c r="AU816" s="226" t="s">
        <v>85</v>
      </c>
      <c r="AY816" s="19" t="s">
        <v>224</v>
      </c>
      <c r="BE816" s="227">
        <f>IF(N816="základní",J816,0)</f>
        <v>0</v>
      </c>
      <c r="BF816" s="227">
        <f>IF(N816="snížená",J816,0)</f>
        <v>0</v>
      </c>
      <c r="BG816" s="227">
        <f>IF(N816="zákl. přenesená",J816,0)</f>
        <v>0</v>
      </c>
      <c r="BH816" s="227">
        <f>IF(N816="sníž. přenesená",J816,0)</f>
        <v>0</v>
      </c>
      <c r="BI816" s="227">
        <f>IF(N816="nulová",J816,0)</f>
        <v>0</v>
      </c>
      <c r="BJ816" s="19" t="s">
        <v>83</v>
      </c>
      <c r="BK816" s="227">
        <f>ROUND(I816*H816,2)</f>
        <v>0</v>
      </c>
      <c r="BL816" s="19" t="s">
        <v>230</v>
      </c>
      <c r="BM816" s="226" t="s">
        <v>1214</v>
      </c>
    </row>
    <row r="817" s="2" customFormat="1">
      <c r="A817" s="40"/>
      <c r="B817" s="41"/>
      <c r="C817" s="42"/>
      <c r="D817" s="228" t="s">
        <v>232</v>
      </c>
      <c r="E817" s="42"/>
      <c r="F817" s="229" t="s">
        <v>1213</v>
      </c>
      <c r="G817" s="42"/>
      <c r="H817" s="42"/>
      <c r="I817" s="230"/>
      <c r="J817" s="42"/>
      <c r="K817" s="42"/>
      <c r="L817" s="46"/>
      <c r="M817" s="231"/>
      <c r="N817" s="232"/>
      <c r="O817" s="86"/>
      <c r="P817" s="86"/>
      <c r="Q817" s="86"/>
      <c r="R817" s="86"/>
      <c r="S817" s="86"/>
      <c r="T817" s="87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232</v>
      </c>
      <c r="AU817" s="19" t="s">
        <v>85</v>
      </c>
    </row>
    <row r="818" s="2" customFormat="1">
      <c r="A818" s="40"/>
      <c r="B818" s="41"/>
      <c r="C818" s="42"/>
      <c r="D818" s="233" t="s">
        <v>234</v>
      </c>
      <c r="E818" s="42"/>
      <c r="F818" s="234" t="s">
        <v>1215</v>
      </c>
      <c r="G818" s="42"/>
      <c r="H818" s="42"/>
      <c r="I818" s="230"/>
      <c r="J818" s="42"/>
      <c r="K818" s="42"/>
      <c r="L818" s="46"/>
      <c r="M818" s="231"/>
      <c r="N818" s="232"/>
      <c r="O818" s="86"/>
      <c r="P818" s="86"/>
      <c r="Q818" s="86"/>
      <c r="R818" s="86"/>
      <c r="S818" s="86"/>
      <c r="T818" s="87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234</v>
      </c>
      <c r="AU818" s="19" t="s">
        <v>85</v>
      </c>
    </row>
    <row r="819" s="14" customFormat="1">
      <c r="A819" s="14"/>
      <c r="B819" s="246"/>
      <c r="C819" s="247"/>
      <c r="D819" s="228" t="s">
        <v>236</v>
      </c>
      <c r="E819" s="248" t="s">
        <v>40</v>
      </c>
      <c r="F819" s="249" t="s">
        <v>251</v>
      </c>
      <c r="G819" s="247"/>
      <c r="H819" s="248" t="s">
        <v>40</v>
      </c>
      <c r="I819" s="250"/>
      <c r="J819" s="247"/>
      <c r="K819" s="247"/>
      <c r="L819" s="251"/>
      <c r="M819" s="252"/>
      <c r="N819" s="253"/>
      <c r="O819" s="253"/>
      <c r="P819" s="253"/>
      <c r="Q819" s="253"/>
      <c r="R819" s="253"/>
      <c r="S819" s="253"/>
      <c r="T819" s="25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5" t="s">
        <v>236</v>
      </c>
      <c r="AU819" s="255" t="s">
        <v>85</v>
      </c>
      <c r="AV819" s="14" t="s">
        <v>83</v>
      </c>
      <c r="AW819" s="14" t="s">
        <v>38</v>
      </c>
      <c r="AX819" s="14" t="s">
        <v>77</v>
      </c>
      <c r="AY819" s="255" t="s">
        <v>224</v>
      </c>
    </row>
    <row r="820" s="13" customFormat="1">
      <c r="A820" s="13"/>
      <c r="B820" s="235"/>
      <c r="C820" s="236"/>
      <c r="D820" s="228" t="s">
        <v>236</v>
      </c>
      <c r="E820" s="237" t="s">
        <v>40</v>
      </c>
      <c r="F820" s="238" t="s">
        <v>1216</v>
      </c>
      <c r="G820" s="236"/>
      <c r="H820" s="239">
        <v>1</v>
      </c>
      <c r="I820" s="240"/>
      <c r="J820" s="236"/>
      <c r="K820" s="236"/>
      <c r="L820" s="241"/>
      <c r="M820" s="242"/>
      <c r="N820" s="243"/>
      <c r="O820" s="243"/>
      <c r="P820" s="243"/>
      <c r="Q820" s="243"/>
      <c r="R820" s="243"/>
      <c r="S820" s="243"/>
      <c r="T820" s="24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5" t="s">
        <v>236</v>
      </c>
      <c r="AU820" s="245" t="s">
        <v>85</v>
      </c>
      <c r="AV820" s="13" t="s">
        <v>85</v>
      </c>
      <c r="AW820" s="13" t="s">
        <v>38</v>
      </c>
      <c r="AX820" s="13" t="s">
        <v>77</v>
      </c>
      <c r="AY820" s="245" t="s">
        <v>224</v>
      </c>
    </row>
    <row r="821" s="13" customFormat="1">
      <c r="A821" s="13"/>
      <c r="B821" s="235"/>
      <c r="C821" s="236"/>
      <c r="D821" s="228" t="s">
        <v>236</v>
      </c>
      <c r="E821" s="237" t="s">
        <v>40</v>
      </c>
      <c r="F821" s="238" t="s">
        <v>1217</v>
      </c>
      <c r="G821" s="236"/>
      <c r="H821" s="239">
        <v>1</v>
      </c>
      <c r="I821" s="240"/>
      <c r="J821" s="236"/>
      <c r="K821" s="236"/>
      <c r="L821" s="241"/>
      <c r="M821" s="242"/>
      <c r="N821" s="243"/>
      <c r="O821" s="243"/>
      <c r="P821" s="243"/>
      <c r="Q821" s="243"/>
      <c r="R821" s="243"/>
      <c r="S821" s="243"/>
      <c r="T821" s="24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5" t="s">
        <v>236</v>
      </c>
      <c r="AU821" s="245" t="s">
        <v>85</v>
      </c>
      <c r="AV821" s="13" t="s">
        <v>85</v>
      </c>
      <c r="AW821" s="13" t="s">
        <v>38</v>
      </c>
      <c r="AX821" s="13" t="s">
        <v>77</v>
      </c>
      <c r="AY821" s="245" t="s">
        <v>224</v>
      </c>
    </row>
    <row r="822" s="15" customFormat="1">
      <c r="A822" s="15"/>
      <c r="B822" s="256"/>
      <c r="C822" s="257"/>
      <c r="D822" s="228" t="s">
        <v>236</v>
      </c>
      <c r="E822" s="258" t="s">
        <v>40</v>
      </c>
      <c r="F822" s="259" t="s">
        <v>253</v>
      </c>
      <c r="G822" s="257"/>
      <c r="H822" s="260">
        <v>2</v>
      </c>
      <c r="I822" s="261"/>
      <c r="J822" s="257"/>
      <c r="K822" s="257"/>
      <c r="L822" s="262"/>
      <c r="M822" s="263"/>
      <c r="N822" s="264"/>
      <c r="O822" s="264"/>
      <c r="P822" s="264"/>
      <c r="Q822" s="264"/>
      <c r="R822" s="264"/>
      <c r="S822" s="264"/>
      <c r="T822" s="26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66" t="s">
        <v>236</v>
      </c>
      <c r="AU822" s="266" t="s">
        <v>85</v>
      </c>
      <c r="AV822" s="15" t="s">
        <v>230</v>
      </c>
      <c r="AW822" s="15" t="s">
        <v>38</v>
      </c>
      <c r="AX822" s="15" t="s">
        <v>83</v>
      </c>
      <c r="AY822" s="266" t="s">
        <v>224</v>
      </c>
    </row>
    <row r="823" s="2" customFormat="1" ht="16.5" customHeight="1">
      <c r="A823" s="40"/>
      <c r="B823" s="41"/>
      <c r="C823" s="268" t="s">
        <v>1218</v>
      </c>
      <c r="D823" s="268" t="s">
        <v>305</v>
      </c>
      <c r="E823" s="269" t="s">
        <v>1219</v>
      </c>
      <c r="F823" s="270" t="s">
        <v>1220</v>
      </c>
      <c r="G823" s="271" t="s">
        <v>811</v>
      </c>
      <c r="H823" s="272">
        <v>1</v>
      </c>
      <c r="I823" s="273"/>
      <c r="J823" s="274">
        <f>ROUND(I823*H823,2)</f>
        <v>0</v>
      </c>
      <c r="K823" s="270" t="s">
        <v>229</v>
      </c>
      <c r="L823" s="275"/>
      <c r="M823" s="276" t="s">
        <v>40</v>
      </c>
      <c r="N823" s="277" t="s">
        <v>48</v>
      </c>
      <c r="O823" s="86"/>
      <c r="P823" s="224">
        <f>O823*H823</f>
        <v>0</v>
      </c>
      <c r="Q823" s="224">
        <v>0.254</v>
      </c>
      <c r="R823" s="224">
        <f>Q823*H823</f>
        <v>0.254</v>
      </c>
      <c r="S823" s="224">
        <v>0</v>
      </c>
      <c r="T823" s="225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26" t="s">
        <v>279</v>
      </c>
      <c r="AT823" s="226" t="s">
        <v>305</v>
      </c>
      <c r="AU823" s="226" t="s">
        <v>85</v>
      </c>
      <c r="AY823" s="19" t="s">
        <v>224</v>
      </c>
      <c r="BE823" s="227">
        <f>IF(N823="základní",J823,0)</f>
        <v>0</v>
      </c>
      <c r="BF823" s="227">
        <f>IF(N823="snížená",J823,0)</f>
        <v>0</v>
      </c>
      <c r="BG823" s="227">
        <f>IF(N823="zákl. přenesená",J823,0)</f>
        <v>0</v>
      </c>
      <c r="BH823" s="227">
        <f>IF(N823="sníž. přenesená",J823,0)</f>
        <v>0</v>
      </c>
      <c r="BI823" s="227">
        <f>IF(N823="nulová",J823,0)</f>
        <v>0</v>
      </c>
      <c r="BJ823" s="19" t="s">
        <v>83</v>
      </c>
      <c r="BK823" s="227">
        <f>ROUND(I823*H823,2)</f>
        <v>0</v>
      </c>
      <c r="BL823" s="19" t="s">
        <v>230</v>
      </c>
      <c r="BM823" s="226" t="s">
        <v>1221</v>
      </c>
    </row>
    <row r="824" s="2" customFormat="1">
      <c r="A824" s="40"/>
      <c r="B824" s="41"/>
      <c r="C824" s="42"/>
      <c r="D824" s="228" t="s">
        <v>232</v>
      </c>
      <c r="E824" s="42"/>
      <c r="F824" s="229" t="s">
        <v>1220</v>
      </c>
      <c r="G824" s="42"/>
      <c r="H824" s="42"/>
      <c r="I824" s="230"/>
      <c r="J824" s="42"/>
      <c r="K824" s="42"/>
      <c r="L824" s="46"/>
      <c r="M824" s="231"/>
      <c r="N824" s="232"/>
      <c r="O824" s="86"/>
      <c r="P824" s="86"/>
      <c r="Q824" s="86"/>
      <c r="R824" s="86"/>
      <c r="S824" s="86"/>
      <c r="T824" s="87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232</v>
      </c>
      <c r="AU824" s="19" t="s">
        <v>85</v>
      </c>
    </row>
    <row r="825" s="2" customFormat="1">
      <c r="A825" s="40"/>
      <c r="B825" s="41"/>
      <c r="C825" s="42"/>
      <c r="D825" s="233" t="s">
        <v>234</v>
      </c>
      <c r="E825" s="42"/>
      <c r="F825" s="234" t="s">
        <v>1222</v>
      </c>
      <c r="G825" s="42"/>
      <c r="H825" s="42"/>
      <c r="I825" s="230"/>
      <c r="J825" s="42"/>
      <c r="K825" s="42"/>
      <c r="L825" s="46"/>
      <c r="M825" s="231"/>
      <c r="N825" s="232"/>
      <c r="O825" s="86"/>
      <c r="P825" s="86"/>
      <c r="Q825" s="86"/>
      <c r="R825" s="86"/>
      <c r="S825" s="86"/>
      <c r="T825" s="87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T825" s="19" t="s">
        <v>234</v>
      </c>
      <c r="AU825" s="19" t="s">
        <v>85</v>
      </c>
    </row>
    <row r="826" s="14" customFormat="1">
      <c r="A826" s="14"/>
      <c r="B826" s="246"/>
      <c r="C826" s="247"/>
      <c r="D826" s="228" t="s">
        <v>236</v>
      </c>
      <c r="E826" s="248" t="s">
        <v>40</v>
      </c>
      <c r="F826" s="249" t="s">
        <v>251</v>
      </c>
      <c r="G826" s="247"/>
      <c r="H826" s="248" t="s">
        <v>40</v>
      </c>
      <c r="I826" s="250"/>
      <c r="J826" s="247"/>
      <c r="K826" s="247"/>
      <c r="L826" s="251"/>
      <c r="M826" s="252"/>
      <c r="N826" s="253"/>
      <c r="O826" s="253"/>
      <c r="P826" s="253"/>
      <c r="Q826" s="253"/>
      <c r="R826" s="253"/>
      <c r="S826" s="253"/>
      <c r="T826" s="25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5" t="s">
        <v>236</v>
      </c>
      <c r="AU826" s="255" t="s">
        <v>85</v>
      </c>
      <c r="AV826" s="14" t="s">
        <v>83</v>
      </c>
      <c r="AW826" s="14" t="s">
        <v>38</v>
      </c>
      <c r="AX826" s="14" t="s">
        <v>77</v>
      </c>
      <c r="AY826" s="255" t="s">
        <v>224</v>
      </c>
    </row>
    <row r="827" s="13" customFormat="1">
      <c r="A827" s="13"/>
      <c r="B827" s="235"/>
      <c r="C827" s="236"/>
      <c r="D827" s="228" t="s">
        <v>236</v>
      </c>
      <c r="E827" s="237" t="s">
        <v>40</v>
      </c>
      <c r="F827" s="238" t="s">
        <v>1216</v>
      </c>
      <c r="G827" s="236"/>
      <c r="H827" s="239">
        <v>1</v>
      </c>
      <c r="I827" s="240"/>
      <c r="J827" s="236"/>
      <c r="K827" s="236"/>
      <c r="L827" s="241"/>
      <c r="M827" s="242"/>
      <c r="N827" s="243"/>
      <c r="O827" s="243"/>
      <c r="P827" s="243"/>
      <c r="Q827" s="243"/>
      <c r="R827" s="243"/>
      <c r="S827" s="243"/>
      <c r="T827" s="24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5" t="s">
        <v>236</v>
      </c>
      <c r="AU827" s="245" t="s">
        <v>85</v>
      </c>
      <c r="AV827" s="13" t="s">
        <v>85</v>
      </c>
      <c r="AW827" s="13" t="s">
        <v>38</v>
      </c>
      <c r="AX827" s="13" t="s">
        <v>83</v>
      </c>
      <c r="AY827" s="245" t="s">
        <v>224</v>
      </c>
    </row>
    <row r="828" s="2" customFormat="1" ht="16.5" customHeight="1">
      <c r="A828" s="40"/>
      <c r="B828" s="41"/>
      <c r="C828" s="268" t="s">
        <v>1223</v>
      </c>
      <c r="D828" s="268" t="s">
        <v>305</v>
      </c>
      <c r="E828" s="269" t="s">
        <v>1224</v>
      </c>
      <c r="F828" s="270" t="s">
        <v>1225</v>
      </c>
      <c r="G828" s="271" t="s">
        <v>811</v>
      </c>
      <c r="H828" s="272">
        <v>1</v>
      </c>
      <c r="I828" s="273"/>
      <c r="J828" s="274">
        <f>ROUND(I828*H828,2)</f>
        <v>0</v>
      </c>
      <c r="K828" s="270" t="s">
        <v>229</v>
      </c>
      <c r="L828" s="275"/>
      <c r="M828" s="276" t="s">
        <v>40</v>
      </c>
      <c r="N828" s="277" t="s">
        <v>48</v>
      </c>
      <c r="O828" s="86"/>
      <c r="P828" s="224">
        <f>O828*H828</f>
        <v>0</v>
      </c>
      <c r="Q828" s="224">
        <v>1.0129999999999999</v>
      </c>
      <c r="R828" s="224">
        <f>Q828*H828</f>
        <v>1.0129999999999999</v>
      </c>
      <c r="S828" s="224">
        <v>0</v>
      </c>
      <c r="T828" s="225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26" t="s">
        <v>279</v>
      </c>
      <c r="AT828" s="226" t="s">
        <v>305</v>
      </c>
      <c r="AU828" s="226" t="s">
        <v>85</v>
      </c>
      <c r="AY828" s="19" t="s">
        <v>224</v>
      </c>
      <c r="BE828" s="227">
        <f>IF(N828="základní",J828,0)</f>
        <v>0</v>
      </c>
      <c r="BF828" s="227">
        <f>IF(N828="snížená",J828,0)</f>
        <v>0</v>
      </c>
      <c r="BG828" s="227">
        <f>IF(N828="zákl. přenesená",J828,0)</f>
        <v>0</v>
      </c>
      <c r="BH828" s="227">
        <f>IF(N828="sníž. přenesená",J828,0)</f>
        <v>0</v>
      </c>
      <c r="BI828" s="227">
        <f>IF(N828="nulová",J828,0)</f>
        <v>0</v>
      </c>
      <c r="BJ828" s="19" t="s">
        <v>83</v>
      </c>
      <c r="BK828" s="227">
        <f>ROUND(I828*H828,2)</f>
        <v>0</v>
      </c>
      <c r="BL828" s="19" t="s">
        <v>230</v>
      </c>
      <c r="BM828" s="226" t="s">
        <v>1226</v>
      </c>
    </row>
    <row r="829" s="2" customFormat="1">
      <c r="A829" s="40"/>
      <c r="B829" s="41"/>
      <c r="C829" s="42"/>
      <c r="D829" s="228" t="s">
        <v>232</v>
      </c>
      <c r="E829" s="42"/>
      <c r="F829" s="229" t="s">
        <v>1225</v>
      </c>
      <c r="G829" s="42"/>
      <c r="H829" s="42"/>
      <c r="I829" s="230"/>
      <c r="J829" s="42"/>
      <c r="K829" s="42"/>
      <c r="L829" s="46"/>
      <c r="M829" s="231"/>
      <c r="N829" s="232"/>
      <c r="O829" s="86"/>
      <c r="P829" s="86"/>
      <c r="Q829" s="86"/>
      <c r="R829" s="86"/>
      <c r="S829" s="86"/>
      <c r="T829" s="87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T829" s="19" t="s">
        <v>232</v>
      </c>
      <c r="AU829" s="19" t="s">
        <v>85</v>
      </c>
    </row>
    <row r="830" s="2" customFormat="1">
      <c r="A830" s="40"/>
      <c r="B830" s="41"/>
      <c r="C830" s="42"/>
      <c r="D830" s="233" t="s">
        <v>234</v>
      </c>
      <c r="E830" s="42"/>
      <c r="F830" s="234" t="s">
        <v>1227</v>
      </c>
      <c r="G830" s="42"/>
      <c r="H830" s="42"/>
      <c r="I830" s="230"/>
      <c r="J830" s="42"/>
      <c r="K830" s="42"/>
      <c r="L830" s="46"/>
      <c r="M830" s="231"/>
      <c r="N830" s="232"/>
      <c r="O830" s="86"/>
      <c r="P830" s="86"/>
      <c r="Q830" s="86"/>
      <c r="R830" s="86"/>
      <c r="S830" s="86"/>
      <c r="T830" s="87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234</v>
      </c>
      <c r="AU830" s="19" t="s">
        <v>85</v>
      </c>
    </row>
    <row r="831" s="14" customFormat="1">
      <c r="A831" s="14"/>
      <c r="B831" s="246"/>
      <c r="C831" s="247"/>
      <c r="D831" s="228" t="s">
        <v>236</v>
      </c>
      <c r="E831" s="248" t="s">
        <v>40</v>
      </c>
      <c r="F831" s="249" t="s">
        <v>251</v>
      </c>
      <c r="G831" s="247"/>
      <c r="H831" s="248" t="s">
        <v>40</v>
      </c>
      <c r="I831" s="250"/>
      <c r="J831" s="247"/>
      <c r="K831" s="247"/>
      <c r="L831" s="251"/>
      <c r="M831" s="252"/>
      <c r="N831" s="253"/>
      <c r="O831" s="253"/>
      <c r="P831" s="253"/>
      <c r="Q831" s="253"/>
      <c r="R831" s="253"/>
      <c r="S831" s="253"/>
      <c r="T831" s="25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5" t="s">
        <v>236</v>
      </c>
      <c r="AU831" s="255" t="s">
        <v>85</v>
      </c>
      <c r="AV831" s="14" t="s">
        <v>83</v>
      </c>
      <c r="AW831" s="14" t="s">
        <v>38</v>
      </c>
      <c r="AX831" s="14" t="s">
        <v>77</v>
      </c>
      <c r="AY831" s="255" t="s">
        <v>224</v>
      </c>
    </row>
    <row r="832" s="13" customFormat="1">
      <c r="A832" s="13"/>
      <c r="B832" s="235"/>
      <c r="C832" s="236"/>
      <c r="D832" s="228" t="s">
        <v>236</v>
      </c>
      <c r="E832" s="237" t="s">
        <v>40</v>
      </c>
      <c r="F832" s="238" t="s">
        <v>1217</v>
      </c>
      <c r="G832" s="236"/>
      <c r="H832" s="239">
        <v>1</v>
      </c>
      <c r="I832" s="240"/>
      <c r="J832" s="236"/>
      <c r="K832" s="236"/>
      <c r="L832" s="241"/>
      <c r="M832" s="242"/>
      <c r="N832" s="243"/>
      <c r="O832" s="243"/>
      <c r="P832" s="243"/>
      <c r="Q832" s="243"/>
      <c r="R832" s="243"/>
      <c r="S832" s="243"/>
      <c r="T832" s="24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5" t="s">
        <v>236</v>
      </c>
      <c r="AU832" s="245" t="s">
        <v>85</v>
      </c>
      <c r="AV832" s="13" t="s">
        <v>85</v>
      </c>
      <c r="AW832" s="13" t="s">
        <v>38</v>
      </c>
      <c r="AX832" s="13" t="s">
        <v>83</v>
      </c>
      <c r="AY832" s="245" t="s">
        <v>224</v>
      </c>
    </row>
    <row r="833" s="2" customFormat="1" ht="16.5" customHeight="1">
      <c r="A833" s="40"/>
      <c r="B833" s="41"/>
      <c r="C833" s="268" t="s">
        <v>1228</v>
      </c>
      <c r="D833" s="268" t="s">
        <v>305</v>
      </c>
      <c r="E833" s="269" t="s">
        <v>1229</v>
      </c>
      <c r="F833" s="270" t="s">
        <v>1230</v>
      </c>
      <c r="G833" s="271" t="s">
        <v>811</v>
      </c>
      <c r="H833" s="272">
        <v>2</v>
      </c>
      <c r="I833" s="273"/>
      <c r="J833" s="274">
        <f>ROUND(I833*H833,2)</f>
        <v>0</v>
      </c>
      <c r="K833" s="270" t="s">
        <v>229</v>
      </c>
      <c r="L833" s="275"/>
      <c r="M833" s="276" t="s">
        <v>40</v>
      </c>
      <c r="N833" s="277" t="s">
        <v>48</v>
      </c>
      <c r="O833" s="86"/>
      <c r="P833" s="224">
        <f>O833*H833</f>
        <v>0</v>
      </c>
      <c r="Q833" s="224">
        <v>0.002</v>
      </c>
      <c r="R833" s="224">
        <f>Q833*H833</f>
        <v>0.0040000000000000001</v>
      </c>
      <c r="S833" s="224">
        <v>0</v>
      </c>
      <c r="T833" s="225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26" t="s">
        <v>279</v>
      </c>
      <c r="AT833" s="226" t="s">
        <v>305</v>
      </c>
      <c r="AU833" s="226" t="s">
        <v>85</v>
      </c>
      <c r="AY833" s="19" t="s">
        <v>224</v>
      </c>
      <c r="BE833" s="227">
        <f>IF(N833="základní",J833,0)</f>
        <v>0</v>
      </c>
      <c r="BF833" s="227">
        <f>IF(N833="snížená",J833,0)</f>
        <v>0</v>
      </c>
      <c r="BG833" s="227">
        <f>IF(N833="zákl. přenesená",J833,0)</f>
        <v>0</v>
      </c>
      <c r="BH833" s="227">
        <f>IF(N833="sníž. přenesená",J833,0)</f>
        <v>0</v>
      </c>
      <c r="BI833" s="227">
        <f>IF(N833="nulová",J833,0)</f>
        <v>0</v>
      </c>
      <c r="BJ833" s="19" t="s">
        <v>83</v>
      </c>
      <c r="BK833" s="227">
        <f>ROUND(I833*H833,2)</f>
        <v>0</v>
      </c>
      <c r="BL833" s="19" t="s">
        <v>230</v>
      </c>
      <c r="BM833" s="226" t="s">
        <v>1231</v>
      </c>
    </row>
    <row r="834" s="2" customFormat="1">
      <c r="A834" s="40"/>
      <c r="B834" s="41"/>
      <c r="C834" s="42"/>
      <c r="D834" s="228" t="s">
        <v>232</v>
      </c>
      <c r="E834" s="42"/>
      <c r="F834" s="229" t="s">
        <v>1230</v>
      </c>
      <c r="G834" s="42"/>
      <c r="H834" s="42"/>
      <c r="I834" s="230"/>
      <c r="J834" s="42"/>
      <c r="K834" s="42"/>
      <c r="L834" s="46"/>
      <c r="M834" s="231"/>
      <c r="N834" s="232"/>
      <c r="O834" s="86"/>
      <c r="P834" s="86"/>
      <c r="Q834" s="86"/>
      <c r="R834" s="86"/>
      <c r="S834" s="86"/>
      <c r="T834" s="87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232</v>
      </c>
      <c r="AU834" s="19" t="s">
        <v>85</v>
      </c>
    </row>
    <row r="835" s="2" customFormat="1">
      <c r="A835" s="40"/>
      <c r="B835" s="41"/>
      <c r="C835" s="42"/>
      <c r="D835" s="233" t="s">
        <v>234</v>
      </c>
      <c r="E835" s="42"/>
      <c r="F835" s="234" t="s">
        <v>1232</v>
      </c>
      <c r="G835" s="42"/>
      <c r="H835" s="42"/>
      <c r="I835" s="230"/>
      <c r="J835" s="42"/>
      <c r="K835" s="42"/>
      <c r="L835" s="46"/>
      <c r="M835" s="231"/>
      <c r="N835" s="232"/>
      <c r="O835" s="86"/>
      <c r="P835" s="86"/>
      <c r="Q835" s="86"/>
      <c r="R835" s="86"/>
      <c r="S835" s="86"/>
      <c r="T835" s="87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T835" s="19" t="s">
        <v>234</v>
      </c>
      <c r="AU835" s="19" t="s">
        <v>85</v>
      </c>
    </row>
    <row r="836" s="14" customFormat="1">
      <c r="A836" s="14"/>
      <c r="B836" s="246"/>
      <c r="C836" s="247"/>
      <c r="D836" s="228" t="s">
        <v>236</v>
      </c>
      <c r="E836" s="248" t="s">
        <v>40</v>
      </c>
      <c r="F836" s="249" t="s">
        <v>251</v>
      </c>
      <c r="G836" s="247"/>
      <c r="H836" s="248" t="s">
        <v>40</v>
      </c>
      <c r="I836" s="250"/>
      <c r="J836" s="247"/>
      <c r="K836" s="247"/>
      <c r="L836" s="251"/>
      <c r="M836" s="252"/>
      <c r="N836" s="253"/>
      <c r="O836" s="253"/>
      <c r="P836" s="253"/>
      <c r="Q836" s="253"/>
      <c r="R836" s="253"/>
      <c r="S836" s="253"/>
      <c r="T836" s="25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5" t="s">
        <v>236</v>
      </c>
      <c r="AU836" s="255" t="s">
        <v>85</v>
      </c>
      <c r="AV836" s="14" t="s">
        <v>83</v>
      </c>
      <c r="AW836" s="14" t="s">
        <v>38</v>
      </c>
      <c r="AX836" s="14" t="s">
        <v>77</v>
      </c>
      <c r="AY836" s="255" t="s">
        <v>224</v>
      </c>
    </row>
    <row r="837" s="13" customFormat="1">
      <c r="A837" s="13"/>
      <c r="B837" s="235"/>
      <c r="C837" s="236"/>
      <c r="D837" s="228" t="s">
        <v>236</v>
      </c>
      <c r="E837" s="237" t="s">
        <v>40</v>
      </c>
      <c r="F837" s="238" t="s">
        <v>1216</v>
      </c>
      <c r="G837" s="236"/>
      <c r="H837" s="239">
        <v>1</v>
      </c>
      <c r="I837" s="240"/>
      <c r="J837" s="236"/>
      <c r="K837" s="236"/>
      <c r="L837" s="241"/>
      <c r="M837" s="242"/>
      <c r="N837" s="243"/>
      <c r="O837" s="243"/>
      <c r="P837" s="243"/>
      <c r="Q837" s="243"/>
      <c r="R837" s="243"/>
      <c r="S837" s="243"/>
      <c r="T837" s="24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5" t="s">
        <v>236</v>
      </c>
      <c r="AU837" s="245" t="s">
        <v>85</v>
      </c>
      <c r="AV837" s="13" t="s">
        <v>85</v>
      </c>
      <c r="AW837" s="13" t="s">
        <v>38</v>
      </c>
      <c r="AX837" s="13" t="s">
        <v>77</v>
      </c>
      <c r="AY837" s="245" t="s">
        <v>224</v>
      </c>
    </row>
    <row r="838" s="13" customFormat="1">
      <c r="A838" s="13"/>
      <c r="B838" s="235"/>
      <c r="C838" s="236"/>
      <c r="D838" s="228" t="s">
        <v>236</v>
      </c>
      <c r="E838" s="237" t="s">
        <v>40</v>
      </c>
      <c r="F838" s="238" t="s">
        <v>1217</v>
      </c>
      <c r="G838" s="236"/>
      <c r="H838" s="239">
        <v>1</v>
      </c>
      <c r="I838" s="240"/>
      <c r="J838" s="236"/>
      <c r="K838" s="236"/>
      <c r="L838" s="241"/>
      <c r="M838" s="242"/>
      <c r="N838" s="243"/>
      <c r="O838" s="243"/>
      <c r="P838" s="243"/>
      <c r="Q838" s="243"/>
      <c r="R838" s="243"/>
      <c r="S838" s="243"/>
      <c r="T838" s="24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5" t="s">
        <v>236</v>
      </c>
      <c r="AU838" s="245" t="s">
        <v>85</v>
      </c>
      <c r="AV838" s="13" t="s">
        <v>85</v>
      </c>
      <c r="AW838" s="13" t="s">
        <v>38</v>
      </c>
      <c r="AX838" s="13" t="s">
        <v>77</v>
      </c>
      <c r="AY838" s="245" t="s">
        <v>224</v>
      </c>
    </row>
    <row r="839" s="15" customFormat="1">
      <c r="A839" s="15"/>
      <c r="B839" s="256"/>
      <c r="C839" s="257"/>
      <c r="D839" s="228" t="s">
        <v>236</v>
      </c>
      <c r="E839" s="258" t="s">
        <v>40</v>
      </c>
      <c r="F839" s="259" t="s">
        <v>253</v>
      </c>
      <c r="G839" s="257"/>
      <c r="H839" s="260">
        <v>2</v>
      </c>
      <c r="I839" s="261"/>
      <c r="J839" s="257"/>
      <c r="K839" s="257"/>
      <c r="L839" s="262"/>
      <c r="M839" s="263"/>
      <c r="N839" s="264"/>
      <c r="O839" s="264"/>
      <c r="P839" s="264"/>
      <c r="Q839" s="264"/>
      <c r="R839" s="264"/>
      <c r="S839" s="264"/>
      <c r="T839" s="26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66" t="s">
        <v>236</v>
      </c>
      <c r="AU839" s="266" t="s">
        <v>85</v>
      </c>
      <c r="AV839" s="15" t="s">
        <v>230</v>
      </c>
      <c r="AW839" s="15" t="s">
        <v>38</v>
      </c>
      <c r="AX839" s="15" t="s">
        <v>83</v>
      </c>
      <c r="AY839" s="266" t="s">
        <v>224</v>
      </c>
    </row>
    <row r="840" s="2" customFormat="1" ht="16.5" customHeight="1">
      <c r="A840" s="40"/>
      <c r="B840" s="41"/>
      <c r="C840" s="215" t="s">
        <v>1233</v>
      </c>
      <c r="D840" s="215" t="s">
        <v>226</v>
      </c>
      <c r="E840" s="216" t="s">
        <v>1234</v>
      </c>
      <c r="F840" s="217" t="s">
        <v>1235</v>
      </c>
      <c r="G840" s="218" t="s">
        <v>811</v>
      </c>
      <c r="H840" s="219">
        <v>2</v>
      </c>
      <c r="I840" s="220"/>
      <c r="J840" s="221">
        <f>ROUND(I840*H840,2)</f>
        <v>0</v>
      </c>
      <c r="K840" s="217" t="s">
        <v>229</v>
      </c>
      <c r="L840" s="46"/>
      <c r="M840" s="222" t="s">
        <v>40</v>
      </c>
      <c r="N840" s="223" t="s">
        <v>48</v>
      </c>
      <c r="O840" s="86"/>
      <c r="P840" s="224">
        <f>O840*H840</f>
        <v>0</v>
      </c>
      <c r="Q840" s="224">
        <v>0.01248</v>
      </c>
      <c r="R840" s="224">
        <f>Q840*H840</f>
        <v>0.02496</v>
      </c>
      <c r="S840" s="224">
        <v>0</v>
      </c>
      <c r="T840" s="225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26" t="s">
        <v>230</v>
      </c>
      <c r="AT840" s="226" t="s">
        <v>226</v>
      </c>
      <c r="AU840" s="226" t="s">
        <v>85</v>
      </c>
      <c r="AY840" s="19" t="s">
        <v>224</v>
      </c>
      <c r="BE840" s="227">
        <f>IF(N840="základní",J840,0)</f>
        <v>0</v>
      </c>
      <c r="BF840" s="227">
        <f>IF(N840="snížená",J840,0)</f>
        <v>0</v>
      </c>
      <c r="BG840" s="227">
        <f>IF(N840="zákl. přenesená",J840,0)</f>
        <v>0</v>
      </c>
      <c r="BH840" s="227">
        <f>IF(N840="sníž. přenesená",J840,0)</f>
        <v>0</v>
      </c>
      <c r="BI840" s="227">
        <f>IF(N840="nulová",J840,0)</f>
        <v>0</v>
      </c>
      <c r="BJ840" s="19" t="s">
        <v>83</v>
      </c>
      <c r="BK840" s="227">
        <f>ROUND(I840*H840,2)</f>
        <v>0</v>
      </c>
      <c r="BL840" s="19" t="s">
        <v>230</v>
      </c>
      <c r="BM840" s="226" t="s">
        <v>1236</v>
      </c>
    </row>
    <row r="841" s="2" customFormat="1">
      <c r="A841" s="40"/>
      <c r="B841" s="41"/>
      <c r="C841" s="42"/>
      <c r="D841" s="228" t="s">
        <v>232</v>
      </c>
      <c r="E841" s="42"/>
      <c r="F841" s="229" t="s">
        <v>1235</v>
      </c>
      <c r="G841" s="42"/>
      <c r="H841" s="42"/>
      <c r="I841" s="230"/>
      <c r="J841" s="42"/>
      <c r="K841" s="42"/>
      <c r="L841" s="46"/>
      <c r="M841" s="231"/>
      <c r="N841" s="232"/>
      <c r="O841" s="86"/>
      <c r="P841" s="86"/>
      <c r="Q841" s="86"/>
      <c r="R841" s="86"/>
      <c r="S841" s="86"/>
      <c r="T841" s="87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232</v>
      </c>
      <c r="AU841" s="19" t="s">
        <v>85</v>
      </c>
    </row>
    <row r="842" s="2" customFormat="1">
      <c r="A842" s="40"/>
      <c r="B842" s="41"/>
      <c r="C842" s="42"/>
      <c r="D842" s="233" t="s">
        <v>234</v>
      </c>
      <c r="E842" s="42"/>
      <c r="F842" s="234" t="s">
        <v>1237</v>
      </c>
      <c r="G842" s="42"/>
      <c r="H842" s="42"/>
      <c r="I842" s="230"/>
      <c r="J842" s="42"/>
      <c r="K842" s="42"/>
      <c r="L842" s="46"/>
      <c r="M842" s="231"/>
      <c r="N842" s="232"/>
      <c r="O842" s="86"/>
      <c r="P842" s="86"/>
      <c r="Q842" s="86"/>
      <c r="R842" s="86"/>
      <c r="S842" s="86"/>
      <c r="T842" s="87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T842" s="19" t="s">
        <v>234</v>
      </c>
      <c r="AU842" s="19" t="s">
        <v>85</v>
      </c>
    </row>
    <row r="843" s="14" customFormat="1">
      <c r="A843" s="14"/>
      <c r="B843" s="246"/>
      <c r="C843" s="247"/>
      <c r="D843" s="228" t="s">
        <v>236</v>
      </c>
      <c r="E843" s="248" t="s">
        <v>40</v>
      </c>
      <c r="F843" s="249" t="s">
        <v>251</v>
      </c>
      <c r="G843" s="247"/>
      <c r="H843" s="248" t="s">
        <v>40</v>
      </c>
      <c r="I843" s="250"/>
      <c r="J843" s="247"/>
      <c r="K843" s="247"/>
      <c r="L843" s="251"/>
      <c r="M843" s="252"/>
      <c r="N843" s="253"/>
      <c r="O843" s="253"/>
      <c r="P843" s="253"/>
      <c r="Q843" s="253"/>
      <c r="R843" s="253"/>
      <c r="S843" s="253"/>
      <c r="T843" s="25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5" t="s">
        <v>236</v>
      </c>
      <c r="AU843" s="255" t="s">
        <v>85</v>
      </c>
      <c r="AV843" s="14" t="s">
        <v>83</v>
      </c>
      <c r="AW843" s="14" t="s">
        <v>38</v>
      </c>
      <c r="AX843" s="14" t="s">
        <v>77</v>
      </c>
      <c r="AY843" s="255" t="s">
        <v>224</v>
      </c>
    </row>
    <row r="844" s="13" customFormat="1">
      <c r="A844" s="13"/>
      <c r="B844" s="235"/>
      <c r="C844" s="236"/>
      <c r="D844" s="228" t="s">
        <v>236</v>
      </c>
      <c r="E844" s="237" t="s">
        <v>40</v>
      </c>
      <c r="F844" s="238" t="s">
        <v>1216</v>
      </c>
      <c r="G844" s="236"/>
      <c r="H844" s="239">
        <v>1</v>
      </c>
      <c r="I844" s="240"/>
      <c r="J844" s="236"/>
      <c r="K844" s="236"/>
      <c r="L844" s="241"/>
      <c r="M844" s="242"/>
      <c r="N844" s="243"/>
      <c r="O844" s="243"/>
      <c r="P844" s="243"/>
      <c r="Q844" s="243"/>
      <c r="R844" s="243"/>
      <c r="S844" s="243"/>
      <c r="T844" s="24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5" t="s">
        <v>236</v>
      </c>
      <c r="AU844" s="245" t="s">
        <v>85</v>
      </c>
      <c r="AV844" s="13" t="s">
        <v>85</v>
      </c>
      <c r="AW844" s="13" t="s">
        <v>38</v>
      </c>
      <c r="AX844" s="13" t="s">
        <v>77</v>
      </c>
      <c r="AY844" s="245" t="s">
        <v>224</v>
      </c>
    </row>
    <row r="845" s="13" customFormat="1">
      <c r="A845" s="13"/>
      <c r="B845" s="235"/>
      <c r="C845" s="236"/>
      <c r="D845" s="228" t="s">
        <v>236</v>
      </c>
      <c r="E845" s="237" t="s">
        <v>40</v>
      </c>
      <c r="F845" s="238" t="s">
        <v>1217</v>
      </c>
      <c r="G845" s="236"/>
      <c r="H845" s="239">
        <v>1</v>
      </c>
      <c r="I845" s="240"/>
      <c r="J845" s="236"/>
      <c r="K845" s="236"/>
      <c r="L845" s="241"/>
      <c r="M845" s="242"/>
      <c r="N845" s="243"/>
      <c r="O845" s="243"/>
      <c r="P845" s="243"/>
      <c r="Q845" s="243"/>
      <c r="R845" s="243"/>
      <c r="S845" s="243"/>
      <c r="T845" s="24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5" t="s">
        <v>236</v>
      </c>
      <c r="AU845" s="245" t="s">
        <v>85</v>
      </c>
      <c r="AV845" s="13" t="s">
        <v>85</v>
      </c>
      <c r="AW845" s="13" t="s">
        <v>38</v>
      </c>
      <c r="AX845" s="13" t="s">
        <v>77</v>
      </c>
      <c r="AY845" s="245" t="s">
        <v>224</v>
      </c>
    </row>
    <row r="846" s="15" customFormat="1">
      <c r="A846" s="15"/>
      <c r="B846" s="256"/>
      <c r="C846" s="257"/>
      <c r="D846" s="228" t="s">
        <v>236</v>
      </c>
      <c r="E846" s="258" t="s">
        <v>40</v>
      </c>
      <c r="F846" s="259" t="s">
        <v>253</v>
      </c>
      <c r="G846" s="257"/>
      <c r="H846" s="260">
        <v>2</v>
      </c>
      <c r="I846" s="261"/>
      <c r="J846" s="257"/>
      <c r="K846" s="257"/>
      <c r="L846" s="262"/>
      <c r="M846" s="263"/>
      <c r="N846" s="264"/>
      <c r="O846" s="264"/>
      <c r="P846" s="264"/>
      <c r="Q846" s="264"/>
      <c r="R846" s="264"/>
      <c r="S846" s="264"/>
      <c r="T846" s="26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66" t="s">
        <v>236</v>
      </c>
      <c r="AU846" s="266" t="s">
        <v>85</v>
      </c>
      <c r="AV846" s="15" t="s">
        <v>230</v>
      </c>
      <c r="AW846" s="15" t="s">
        <v>38</v>
      </c>
      <c r="AX846" s="15" t="s">
        <v>83</v>
      </c>
      <c r="AY846" s="266" t="s">
        <v>224</v>
      </c>
    </row>
    <row r="847" s="2" customFormat="1" ht="16.5" customHeight="1">
      <c r="A847" s="40"/>
      <c r="B847" s="41"/>
      <c r="C847" s="268" t="s">
        <v>1238</v>
      </c>
      <c r="D847" s="268" t="s">
        <v>305</v>
      </c>
      <c r="E847" s="269" t="s">
        <v>1239</v>
      </c>
      <c r="F847" s="270" t="s">
        <v>1240</v>
      </c>
      <c r="G847" s="271" t="s">
        <v>811</v>
      </c>
      <c r="H847" s="272">
        <v>2</v>
      </c>
      <c r="I847" s="273"/>
      <c r="J847" s="274">
        <f>ROUND(I847*H847,2)</f>
        <v>0</v>
      </c>
      <c r="K847" s="270" t="s">
        <v>229</v>
      </c>
      <c r="L847" s="275"/>
      <c r="M847" s="276" t="s">
        <v>40</v>
      </c>
      <c r="N847" s="277" t="s">
        <v>48</v>
      </c>
      <c r="O847" s="86"/>
      <c r="P847" s="224">
        <f>O847*H847</f>
        <v>0</v>
      </c>
      <c r="Q847" s="224">
        <v>0.58499999999999996</v>
      </c>
      <c r="R847" s="224">
        <f>Q847*H847</f>
        <v>1.1699999999999999</v>
      </c>
      <c r="S847" s="224">
        <v>0</v>
      </c>
      <c r="T847" s="225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26" t="s">
        <v>279</v>
      </c>
      <c r="AT847" s="226" t="s">
        <v>305</v>
      </c>
      <c r="AU847" s="226" t="s">
        <v>85</v>
      </c>
      <c r="AY847" s="19" t="s">
        <v>224</v>
      </c>
      <c r="BE847" s="227">
        <f>IF(N847="základní",J847,0)</f>
        <v>0</v>
      </c>
      <c r="BF847" s="227">
        <f>IF(N847="snížená",J847,0)</f>
        <v>0</v>
      </c>
      <c r="BG847" s="227">
        <f>IF(N847="zákl. přenesená",J847,0)</f>
        <v>0</v>
      </c>
      <c r="BH847" s="227">
        <f>IF(N847="sníž. přenesená",J847,0)</f>
        <v>0</v>
      </c>
      <c r="BI847" s="227">
        <f>IF(N847="nulová",J847,0)</f>
        <v>0</v>
      </c>
      <c r="BJ847" s="19" t="s">
        <v>83</v>
      </c>
      <c r="BK847" s="227">
        <f>ROUND(I847*H847,2)</f>
        <v>0</v>
      </c>
      <c r="BL847" s="19" t="s">
        <v>230</v>
      </c>
      <c r="BM847" s="226" t="s">
        <v>1241</v>
      </c>
    </row>
    <row r="848" s="2" customFormat="1">
      <c r="A848" s="40"/>
      <c r="B848" s="41"/>
      <c r="C848" s="42"/>
      <c r="D848" s="228" t="s">
        <v>232</v>
      </c>
      <c r="E848" s="42"/>
      <c r="F848" s="229" t="s">
        <v>1240</v>
      </c>
      <c r="G848" s="42"/>
      <c r="H848" s="42"/>
      <c r="I848" s="230"/>
      <c r="J848" s="42"/>
      <c r="K848" s="42"/>
      <c r="L848" s="46"/>
      <c r="M848" s="231"/>
      <c r="N848" s="232"/>
      <c r="O848" s="86"/>
      <c r="P848" s="86"/>
      <c r="Q848" s="86"/>
      <c r="R848" s="86"/>
      <c r="S848" s="86"/>
      <c r="T848" s="87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232</v>
      </c>
      <c r="AU848" s="19" t="s">
        <v>85</v>
      </c>
    </row>
    <row r="849" s="2" customFormat="1">
      <c r="A849" s="40"/>
      <c r="B849" s="41"/>
      <c r="C849" s="42"/>
      <c r="D849" s="233" t="s">
        <v>234</v>
      </c>
      <c r="E849" s="42"/>
      <c r="F849" s="234" t="s">
        <v>1242</v>
      </c>
      <c r="G849" s="42"/>
      <c r="H849" s="42"/>
      <c r="I849" s="230"/>
      <c r="J849" s="42"/>
      <c r="K849" s="42"/>
      <c r="L849" s="46"/>
      <c r="M849" s="231"/>
      <c r="N849" s="232"/>
      <c r="O849" s="86"/>
      <c r="P849" s="86"/>
      <c r="Q849" s="86"/>
      <c r="R849" s="86"/>
      <c r="S849" s="86"/>
      <c r="T849" s="87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T849" s="19" t="s">
        <v>234</v>
      </c>
      <c r="AU849" s="19" t="s">
        <v>85</v>
      </c>
    </row>
    <row r="850" s="14" customFormat="1">
      <c r="A850" s="14"/>
      <c r="B850" s="246"/>
      <c r="C850" s="247"/>
      <c r="D850" s="228" t="s">
        <v>236</v>
      </c>
      <c r="E850" s="248" t="s">
        <v>40</v>
      </c>
      <c r="F850" s="249" t="s">
        <v>251</v>
      </c>
      <c r="G850" s="247"/>
      <c r="H850" s="248" t="s">
        <v>40</v>
      </c>
      <c r="I850" s="250"/>
      <c r="J850" s="247"/>
      <c r="K850" s="247"/>
      <c r="L850" s="251"/>
      <c r="M850" s="252"/>
      <c r="N850" s="253"/>
      <c r="O850" s="253"/>
      <c r="P850" s="253"/>
      <c r="Q850" s="253"/>
      <c r="R850" s="253"/>
      <c r="S850" s="253"/>
      <c r="T850" s="25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5" t="s">
        <v>236</v>
      </c>
      <c r="AU850" s="255" t="s">
        <v>85</v>
      </c>
      <c r="AV850" s="14" t="s">
        <v>83</v>
      </c>
      <c r="AW850" s="14" t="s">
        <v>38</v>
      </c>
      <c r="AX850" s="14" t="s">
        <v>77</v>
      </c>
      <c r="AY850" s="255" t="s">
        <v>224</v>
      </c>
    </row>
    <row r="851" s="13" customFormat="1">
      <c r="A851" s="13"/>
      <c r="B851" s="235"/>
      <c r="C851" s="236"/>
      <c r="D851" s="228" t="s">
        <v>236</v>
      </c>
      <c r="E851" s="237" t="s">
        <v>40</v>
      </c>
      <c r="F851" s="238" t="s">
        <v>1216</v>
      </c>
      <c r="G851" s="236"/>
      <c r="H851" s="239">
        <v>1</v>
      </c>
      <c r="I851" s="240"/>
      <c r="J851" s="236"/>
      <c r="K851" s="236"/>
      <c r="L851" s="241"/>
      <c r="M851" s="242"/>
      <c r="N851" s="243"/>
      <c r="O851" s="243"/>
      <c r="P851" s="243"/>
      <c r="Q851" s="243"/>
      <c r="R851" s="243"/>
      <c r="S851" s="243"/>
      <c r="T851" s="24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5" t="s">
        <v>236</v>
      </c>
      <c r="AU851" s="245" t="s">
        <v>85</v>
      </c>
      <c r="AV851" s="13" t="s">
        <v>85</v>
      </c>
      <c r="AW851" s="13" t="s">
        <v>38</v>
      </c>
      <c r="AX851" s="13" t="s">
        <v>77</v>
      </c>
      <c r="AY851" s="245" t="s">
        <v>224</v>
      </c>
    </row>
    <row r="852" s="13" customFormat="1">
      <c r="A852" s="13"/>
      <c r="B852" s="235"/>
      <c r="C852" s="236"/>
      <c r="D852" s="228" t="s">
        <v>236</v>
      </c>
      <c r="E852" s="237" t="s">
        <v>40</v>
      </c>
      <c r="F852" s="238" t="s">
        <v>1217</v>
      </c>
      <c r="G852" s="236"/>
      <c r="H852" s="239">
        <v>1</v>
      </c>
      <c r="I852" s="240"/>
      <c r="J852" s="236"/>
      <c r="K852" s="236"/>
      <c r="L852" s="241"/>
      <c r="M852" s="242"/>
      <c r="N852" s="243"/>
      <c r="O852" s="243"/>
      <c r="P852" s="243"/>
      <c r="Q852" s="243"/>
      <c r="R852" s="243"/>
      <c r="S852" s="243"/>
      <c r="T852" s="244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5" t="s">
        <v>236</v>
      </c>
      <c r="AU852" s="245" t="s">
        <v>85</v>
      </c>
      <c r="AV852" s="13" t="s">
        <v>85</v>
      </c>
      <c r="AW852" s="13" t="s">
        <v>38</v>
      </c>
      <c r="AX852" s="13" t="s">
        <v>77</v>
      </c>
      <c r="AY852" s="245" t="s">
        <v>224</v>
      </c>
    </row>
    <row r="853" s="15" customFormat="1">
      <c r="A853" s="15"/>
      <c r="B853" s="256"/>
      <c r="C853" s="257"/>
      <c r="D853" s="228" t="s">
        <v>236</v>
      </c>
      <c r="E853" s="258" t="s">
        <v>40</v>
      </c>
      <c r="F853" s="259" t="s">
        <v>253</v>
      </c>
      <c r="G853" s="257"/>
      <c r="H853" s="260">
        <v>2</v>
      </c>
      <c r="I853" s="261"/>
      <c r="J853" s="257"/>
      <c r="K853" s="257"/>
      <c r="L853" s="262"/>
      <c r="M853" s="263"/>
      <c r="N853" s="264"/>
      <c r="O853" s="264"/>
      <c r="P853" s="264"/>
      <c r="Q853" s="264"/>
      <c r="R853" s="264"/>
      <c r="S853" s="264"/>
      <c r="T853" s="26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66" t="s">
        <v>236</v>
      </c>
      <c r="AU853" s="266" t="s">
        <v>85</v>
      </c>
      <c r="AV853" s="15" t="s">
        <v>230</v>
      </c>
      <c r="AW853" s="15" t="s">
        <v>38</v>
      </c>
      <c r="AX853" s="15" t="s">
        <v>83</v>
      </c>
      <c r="AY853" s="266" t="s">
        <v>224</v>
      </c>
    </row>
    <row r="854" s="2" customFormat="1" ht="16.5" customHeight="1">
      <c r="A854" s="40"/>
      <c r="B854" s="41"/>
      <c r="C854" s="215" t="s">
        <v>1243</v>
      </c>
      <c r="D854" s="215" t="s">
        <v>226</v>
      </c>
      <c r="E854" s="216" t="s">
        <v>1244</v>
      </c>
      <c r="F854" s="217" t="s">
        <v>1245</v>
      </c>
      <c r="G854" s="218" t="s">
        <v>152</v>
      </c>
      <c r="H854" s="219">
        <v>35.883000000000003</v>
      </c>
      <c r="I854" s="220"/>
      <c r="J854" s="221">
        <f>ROUND(I854*H854,2)</f>
        <v>0</v>
      </c>
      <c r="K854" s="217" t="s">
        <v>40</v>
      </c>
      <c r="L854" s="46"/>
      <c r="M854" s="222" t="s">
        <v>40</v>
      </c>
      <c r="N854" s="223" t="s">
        <v>48</v>
      </c>
      <c r="O854" s="86"/>
      <c r="P854" s="224">
        <f>O854*H854</f>
        <v>0</v>
      </c>
      <c r="Q854" s="224">
        <v>0</v>
      </c>
      <c r="R854" s="224">
        <f>Q854*H854</f>
        <v>0</v>
      </c>
      <c r="S854" s="224">
        <v>0</v>
      </c>
      <c r="T854" s="225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26" t="s">
        <v>230</v>
      </c>
      <c r="AT854" s="226" t="s">
        <v>226</v>
      </c>
      <c r="AU854" s="226" t="s">
        <v>85</v>
      </c>
      <c r="AY854" s="19" t="s">
        <v>224</v>
      </c>
      <c r="BE854" s="227">
        <f>IF(N854="základní",J854,0)</f>
        <v>0</v>
      </c>
      <c r="BF854" s="227">
        <f>IF(N854="snížená",J854,0)</f>
        <v>0</v>
      </c>
      <c r="BG854" s="227">
        <f>IF(N854="zákl. přenesená",J854,0)</f>
        <v>0</v>
      </c>
      <c r="BH854" s="227">
        <f>IF(N854="sníž. přenesená",J854,0)</f>
        <v>0</v>
      </c>
      <c r="BI854" s="227">
        <f>IF(N854="nulová",J854,0)</f>
        <v>0</v>
      </c>
      <c r="BJ854" s="19" t="s">
        <v>83</v>
      </c>
      <c r="BK854" s="227">
        <f>ROUND(I854*H854,2)</f>
        <v>0</v>
      </c>
      <c r="BL854" s="19" t="s">
        <v>230</v>
      </c>
      <c r="BM854" s="226" t="s">
        <v>1246</v>
      </c>
    </row>
    <row r="855" s="2" customFormat="1">
      <c r="A855" s="40"/>
      <c r="B855" s="41"/>
      <c r="C855" s="42"/>
      <c r="D855" s="228" t="s">
        <v>232</v>
      </c>
      <c r="E855" s="42"/>
      <c r="F855" s="229" t="s">
        <v>1245</v>
      </c>
      <c r="G855" s="42"/>
      <c r="H855" s="42"/>
      <c r="I855" s="230"/>
      <c r="J855" s="42"/>
      <c r="K855" s="42"/>
      <c r="L855" s="46"/>
      <c r="M855" s="231"/>
      <c r="N855" s="232"/>
      <c r="O855" s="86"/>
      <c r="P855" s="86"/>
      <c r="Q855" s="86"/>
      <c r="R855" s="86"/>
      <c r="S855" s="86"/>
      <c r="T855" s="87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9" t="s">
        <v>232</v>
      </c>
      <c r="AU855" s="19" t="s">
        <v>85</v>
      </c>
    </row>
    <row r="856" s="2" customFormat="1">
      <c r="A856" s="40"/>
      <c r="B856" s="41"/>
      <c r="C856" s="42"/>
      <c r="D856" s="228" t="s">
        <v>283</v>
      </c>
      <c r="E856" s="42"/>
      <c r="F856" s="267" t="s">
        <v>1247</v>
      </c>
      <c r="G856" s="42"/>
      <c r="H856" s="42"/>
      <c r="I856" s="230"/>
      <c r="J856" s="42"/>
      <c r="K856" s="42"/>
      <c r="L856" s="46"/>
      <c r="M856" s="231"/>
      <c r="N856" s="232"/>
      <c r="O856" s="86"/>
      <c r="P856" s="86"/>
      <c r="Q856" s="86"/>
      <c r="R856" s="86"/>
      <c r="S856" s="86"/>
      <c r="T856" s="87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283</v>
      </c>
      <c r="AU856" s="19" t="s">
        <v>85</v>
      </c>
    </row>
    <row r="857" s="14" customFormat="1">
      <c r="A857" s="14"/>
      <c r="B857" s="246"/>
      <c r="C857" s="247"/>
      <c r="D857" s="228" t="s">
        <v>236</v>
      </c>
      <c r="E857" s="248" t="s">
        <v>40</v>
      </c>
      <c r="F857" s="249" t="s">
        <v>251</v>
      </c>
      <c r="G857" s="247"/>
      <c r="H857" s="248" t="s">
        <v>40</v>
      </c>
      <c r="I857" s="250"/>
      <c r="J857" s="247"/>
      <c r="K857" s="247"/>
      <c r="L857" s="251"/>
      <c r="M857" s="252"/>
      <c r="N857" s="253"/>
      <c r="O857" s="253"/>
      <c r="P857" s="253"/>
      <c r="Q857" s="253"/>
      <c r="R857" s="253"/>
      <c r="S857" s="253"/>
      <c r="T857" s="25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5" t="s">
        <v>236</v>
      </c>
      <c r="AU857" s="255" t="s">
        <v>85</v>
      </c>
      <c r="AV857" s="14" t="s">
        <v>83</v>
      </c>
      <c r="AW857" s="14" t="s">
        <v>38</v>
      </c>
      <c r="AX857" s="14" t="s">
        <v>77</v>
      </c>
      <c r="AY857" s="255" t="s">
        <v>224</v>
      </c>
    </row>
    <row r="858" s="13" customFormat="1">
      <c r="A858" s="13"/>
      <c r="B858" s="235"/>
      <c r="C858" s="236"/>
      <c r="D858" s="228" t="s">
        <v>236</v>
      </c>
      <c r="E858" s="237" t="s">
        <v>40</v>
      </c>
      <c r="F858" s="238" t="s">
        <v>1248</v>
      </c>
      <c r="G858" s="236"/>
      <c r="H858" s="239">
        <v>21.843</v>
      </c>
      <c r="I858" s="240"/>
      <c r="J858" s="236"/>
      <c r="K858" s="236"/>
      <c r="L858" s="241"/>
      <c r="M858" s="242"/>
      <c r="N858" s="243"/>
      <c r="O858" s="243"/>
      <c r="P858" s="243"/>
      <c r="Q858" s="243"/>
      <c r="R858" s="243"/>
      <c r="S858" s="243"/>
      <c r="T858" s="24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5" t="s">
        <v>236</v>
      </c>
      <c r="AU858" s="245" t="s">
        <v>85</v>
      </c>
      <c r="AV858" s="13" t="s">
        <v>85</v>
      </c>
      <c r="AW858" s="13" t="s">
        <v>38</v>
      </c>
      <c r="AX858" s="13" t="s">
        <v>77</v>
      </c>
      <c r="AY858" s="245" t="s">
        <v>224</v>
      </c>
    </row>
    <row r="859" s="13" customFormat="1">
      <c r="A859" s="13"/>
      <c r="B859" s="235"/>
      <c r="C859" s="236"/>
      <c r="D859" s="228" t="s">
        <v>236</v>
      </c>
      <c r="E859" s="237" t="s">
        <v>40</v>
      </c>
      <c r="F859" s="238" t="s">
        <v>1249</v>
      </c>
      <c r="G859" s="236"/>
      <c r="H859" s="239">
        <v>14.039999999999999</v>
      </c>
      <c r="I859" s="240"/>
      <c r="J859" s="236"/>
      <c r="K859" s="236"/>
      <c r="L859" s="241"/>
      <c r="M859" s="242"/>
      <c r="N859" s="243"/>
      <c r="O859" s="243"/>
      <c r="P859" s="243"/>
      <c r="Q859" s="243"/>
      <c r="R859" s="243"/>
      <c r="S859" s="243"/>
      <c r="T859" s="244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5" t="s">
        <v>236</v>
      </c>
      <c r="AU859" s="245" t="s">
        <v>85</v>
      </c>
      <c r="AV859" s="13" t="s">
        <v>85</v>
      </c>
      <c r="AW859" s="13" t="s">
        <v>38</v>
      </c>
      <c r="AX859" s="13" t="s">
        <v>77</v>
      </c>
      <c r="AY859" s="245" t="s">
        <v>224</v>
      </c>
    </row>
    <row r="860" s="15" customFormat="1">
      <c r="A860" s="15"/>
      <c r="B860" s="256"/>
      <c r="C860" s="257"/>
      <c r="D860" s="228" t="s">
        <v>236</v>
      </c>
      <c r="E860" s="258" t="s">
        <v>40</v>
      </c>
      <c r="F860" s="259" t="s">
        <v>253</v>
      </c>
      <c r="G860" s="257"/>
      <c r="H860" s="260">
        <v>35.883000000000003</v>
      </c>
      <c r="I860" s="261"/>
      <c r="J860" s="257"/>
      <c r="K860" s="257"/>
      <c r="L860" s="262"/>
      <c r="M860" s="263"/>
      <c r="N860" s="264"/>
      <c r="O860" s="264"/>
      <c r="P860" s="264"/>
      <c r="Q860" s="264"/>
      <c r="R860" s="264"/>
      <c r="S860" s="264"/>
      <c r="T860" s="26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66" t="s">
        <v>236</v>
      </c>
      <c r="AU860" s="266" t="s">
        <v>85</v>
      </c>
      <c r="AV860" s="15" t="s">
        <v>230</v>
      </c>
      <c r="AW860" s="15" t="s">
        <v>38</v>
      </c>
      <c r="AX860" s="15" t="s">
        <v>83</v>
      </c>
      <c r="AY860" s="266" t="s">
        <v>224</v>
      </c>
    </row>
    <row r="861" s="2" customFormat="1" ht="16.5" customHeight="1">
      <c r="A861" s="40"/>
      <c r="B861" s="41"/>
      <c r="C861" s="215" t="s">
        <v>1250</v>
      </c>
      <c r="D861" s="215" t="s">
        <v>226</v>
      </c>
      <c r="E861" s="216" t="s">
        <v>1251</v>
      </c>
      <c r="F861" s="217" t="s">
        <v>1252</v>
      </c>
      <c r="G861" s="218" t="s">
        <v>152</v>
      </c>
      <c r="H861" s="219">
        <v>16.337</v>
      </c>
      <c r="I861" s="220"/>
      <c r="J861" s="221">
        <f>ROUND(I861*H861,2)</f>
        <v>0</v>
      </c>
      <c r="K861" s="217" t="s">
        <v>229</v>
      </c>
      <c r="L861" s="46"/>
      <c r="M861" s="222" t="s">
        <v>40</v>
      </c>
      <c r="N861" s="223" t="s">
        <v>48</v>
      </c>
      <c r="O861" s="86"/>
      <c r="P861" s="224">
        <f>O861*H861</f>
        <v>0</v>
      </c>
      <c r="Q861" s="224">
        <v>0.00232</v>
      </c>
      <c r="R861" s="224">
        <f>Q861*H861</f>
        <v>0.037901839999999999</v>
      </c>
      <c r="S861" s="224">
        <v>0</v>
      </c>
      <c r="T861" s="225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26" t="s">
        <v>230</v>
      </c>
      <c r="AT861" s="226" t="s">
        <v>226</v>
      </c>
      <c r="AU861" s="226" t="s">
        <v>85</v>
      </c>
      <c r="AY861" s="19" t="s">
        <v>224</v>
      </c>
      <c r="BE861" s="227">
        <f>IF(N861="základní",J861,0)</f>
        <v>0</v>
      </c>
      <c r="BF861" s="227">
        <f>IF(N861="snížená",J861,0)</f>
        <v>0</v>
      </c>
      <c r="BG861" s="227">
        <f>IF(N861="zákl. přenesená",J861,0)</f>
        <v>0</v>
      </c>
      <c r="BH861" s="227">
        <f>IF(N861="sníž. přenesená",J861,0)</f>
        <v>0</v>
      </c>
      <c r="BI861" s="227">
        <f>IF(N861="nulová",J861,0)</f>
        <v>0</v>
      </c>
      <c r="BJ861" s="19" t="s">
        <v>83</v>
      </c>
      <c r="BK861" s="227">
        <f>ROUND(I861*H861,2)</f>
        <v>0</v>
      </c>
      <c r="BL861" s="19" t="s">
        <v>230</v>
      </c>
      <c r="BM861" s="226" t="s">
        <v>1253</v>
      </c>
    </row>
    <row r="862" s="2" customFormat="1">
      <c r="A862" s="40"/>
      <c r="B862" s="41"/>
      <c r="C862" s="42"/>
      <c r="D862" s="228" t="s">
        <v>232</v>
      </c>
      <c r="E862" s="42"/>
      <c r="F862" s="229" t="s">
        <v>1254</v>
      </c>
      <c r="G862" s="42"/>
      <c r="H862" s="42"/>
      <c r="I862" s="230"/>
      <c r="J862" s="42"/>
      <c r="K862" s="42"/>
      <c r="L862" s="46"/>
      <c r="M862" s="231"/>
      <c r="N862" s="232"/>
      <c r="O862" s="86"/>
      <c r="P862" s="86"/>
      <c r="Q862" s="86"/>
      <c r="R862" s="86"/>
      <c r="S862" s="86"/>
      <c r="T862" s="87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T862" s="19" t="s">
        <v>232</v>
      </c>
      <c r="AU862" s="19" t="s">
        <v>85</v>
      </c>
    </row>
    <row r="863" s="2" customFormat="1">
      <c r="A863" s="40"/>
      <c r="B863" s="41"/>
      <c r="C863" s="42"/>
      <c r="D863" s="233" t="s">
        <v>234</v>
      </c>
      <c r="E863" s="42"/>
      <c r="F863" s="234" t="s">
        <v>1255</v>
      </c>
      <c r="G863" s="42"/>
      <c r="H863" s="42"/>
      <c r="I863" s="230"/>
      <c r="J863" s="42"/>
      <c r="K863" s="42"/>
      <c r="L863" s="46"/>
      <c r="M863" s="231"/>
      <c r="N863" s="232"/>
      <c r="O863" s="86"/>
      <c r="P863" s="86"/>
      <c r="Q863" s="86"/>
      <c r="R863" s="86"/>
      <c r="S863" s="86"/>
      <c r="T863" s="87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234</v>
      </c>
      <c r="AU863" s="19" t="s">
        <v>85</v>
      </c>
    </row>
    <row r="864" s="14" customFormat="1">
      <c r="A864" s="14"/>
      <c r="B864" s="246"/>
      <c r="C864" s="247"/>
      <c r="D864" s="228" t="s">
        <v>236</v>
      </c>
      <c r="E864" s="248" t="s">
        <v>40</v>
      </c>
      <c r="F864" s="249" t="s">
        <v>251</v>
      </c>
      <c r="G864" s="247"/>
      <c r="H864" s="248" t="s">
        <v>40</v>
      </c>
      <c r="I864" s="250"/>
      <c r="J864" s="247"/>
      <c r="K864" s="247"/>
      <c r="L864" s="251"/>
      <c r="M864" s="252"/>
      <c r="N864" s="253"/>
      <c r="O864" s="253"/>
      <c r="P864" s="253"/>
      <c r="Q864" s="253"/>
      <c r="R864" s="253"/>
      <c r="S864" s="253"/>
      <c r="T864" s="25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5" t="s">
        <v>236</v>
      </c>
      <c r="AU864" s="255" t="s">
        <v>85</v>
      </c>
      <c r="AV864" s="14" t="s">
        <v>83</v>
      </c>
      <c r="AW864" s="14" t="s">
        <v>38</v>
      </c>
      <c r="AX864" s="14" t="s">
        <v>77</v>
      </c>
      <c r="AY864" s="255" t="s">
        <v>224</v>
      </c>
    </row>
    <row r="865" s="13" customFormat="1">
      <c r="A865" s="13"/>
      <c r="B865" s="235"/>
      <c r="C865" s="236"/>
      <c r="D865" s="228" t="s">
        <v>236</v>
      </c>
      <c r="E865" s="237" t="s">
        <v>40</v>
      </c>
      <c r="F865" s="238" t="s">
        <v>1256</v>
      </c>
      <c r="G865" s="236"/>
      <c r="H865" s="239">
        <v>10.26</v>
      </c>
      <c r="I865" s="240"/>
      <c r="J865" s="236"/>
      <c r="K865" s="236"/>
      <c r="L865" s="241"/>
      <c r="M865" s="242"/>
      <c r="N865" s="243"/>
      <c r="O865" s="243"/>
      <c r="P865" s="243"/>
      <c r="Q865" s="243"/>
      <c r="R865" s="243"/>
      <c r="S865" s="243"/>
      <c r="T865" s="24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5" t="s">
        <v>236</v>
      </c>
      <c r="AU865" s="245" t="s">
        <v>85</v>
      </c>
      <c r="AV865" s="13" t="s">
        <v>85</v>
      </c>
      <c r="AW865" s="13" t="s">
        <v>38</v>
      </c>
      <c r="AX865" s="13" t="s">
        <v>77</v>
      </c>
      <c r="AY865" s="245" t="s">
        <v>224</v>
      </c>
    </row>
    <row r="866" s="13" customFormat="1">
      <c r="A866" s="13"/>
      <c r="B866" s="235"/>
      <c r="C866" s="236"/>
      <c r="D866" s="228" t="s">
        <v>236</v>
      </c>
      <c r="E866" s="237" t="s">
        <v>40</v>
      </c>
      <c r="F866" s="238" t="s">
        <v>1257</v>
      </c>
      <c r="G866" s="236"/>
      <c r="H866" s="239">
        <v>6.077</v>
      </c>
      <c r="I866" s="240"/>
      <c r="J866" s="236"/>
      <c r="K866" s="236"/>
      <c r="L866" s="241"/>
      <c r="M866" s="242"/>
      <c r="N866" s="243"/>
      <c r="O866" s="243"/>
      <c r="P866" s="243"/>
      <c r="Q866" s="243"/>
      <c r="R866" s="243"/>
      <c r="S866" s="243"/>
      <c r="T866" s="24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5" t="s">
        <v>236</v>
      </c>
      <c r="AU866" s="245" t="s">
        <v>85</v>
      </c>
      <c r="AV866" s="13" t="s">
        <v>85</v>
      </c>
      <c r="AW866" s="13" t="s">
        <v>38</v>
      </c>
      <c r="AX866" s="13" t="s">
        <v>77</v>
      </c>
      <c r="AY866" s="245" t="s">
        <v>224</v>
      </c>
    </row>
    <row r="867" s="15" customFormat="1">
      <c r="A867" s="15"/>
      <c r="B867" s="256"/>
      <c r="C867" s="257"/>
      <c r="D867" s="228" t="s">
        <v>236</v>
      </c>
      <c r="E867" s="258" t="s">
        <v>40</v>
      </c>
      <c r="F867" s="259" t="s">
        <v>253</v>
      </c>
      <c r="G867" s="257"/>
      <c r="H867" s="260">
        <v>16.337</v>
      </c>
      <c r="I867" s="261"/>
      <c r="J867" s="257"/>
      <c r="K867" s="257"/>
      <c r="L867" s="262"/>
      <c r="M867" s="263"/>
      <c r="N867" s="264"/>
      <c r="O867" s="264"/>
      <c r="P867" s="264"/>
      <c r="Q867" s="264"/>
      <c r="R867" s="264"/>
      <c r="S867" s="264"/>
      <c r="T867" s="26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66" t="s">
        <v>236</v>
      </c>
      <c r="AU867" s="266" t="s">
        <v>85</v>
      </c>
      <c r="AV867" s="15" t="s">
        <v>230</v>
      </c>
      <c r="AW867" s="15" t="s">
        <v>38</v>
      </c>
      <c r="AX867" s="15" t="s">
        <v>83</v>
      </c>
      <c r="AY867" s="266" t="s">
        <v>224</v>
      </c>
    </row>
    <row r="868" s="2" customFormat="1" ht="16.5" customHeight="1">
      <c r="A868" s="40"/>
      <c r="B868" s="41"/>
      <c r="C868" s="215" t="s">
        <v>1258</v>
      </c>
      <c r="D868" s="215" t="s">
        <v>226</v>
      </c>
      <c r="E868" s="216" t="s">
        <v>1259</v>
      </c>
      <c r="F868" s="217" t="s">
        <v>1260</v>
      </c>
      <c r="G868" s="218" t="s">
        <v>152</v>
      </c>
      <c r="H868" s="219">
        <v>13.144</v>
      </c>
      <c r="I868" s="220"/>
      <c r="J868" s="221">
        <f>ROUND(I868*H868,2)</f>
        <v>0</v>
      </c>
      <c r="K868" s="217" t="s">
        <v>229</v>
      </c>
      <c r="L868" s="46"/>
      <c r="M868" s="222" t="s">
        <v>40</v>
      </c>
      <c r="N868" s="223" t="s">
        <v>48</v>
      </c>
      <c r="O868" s="86"/>
      <c r="P868" s="224">
        <f>O868*H868</f>
        <v>0</v>
      </c>
      <c r="Q868" s="224">
        <v>0.0029099999999999998</v>
      </c>
      <c r="R868" s="224">
        <f>Q868*H868</f>
        <v>0.038249039999999998</v>
      </c>
      <c r="S868" s="224">
        <v>0</v>
      </c>
      <c r="T868" s="225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26" t="s">
        <v>230</v>
      </c>
      <c r="AT868" s="226" t="s">
        <v>226</v>
      </c>
      <c r="AU868" s="226" t="s">
        <v>85</v>
      </c>
      <c r="AY868" s="19" t="s">
        <v>224</v>
      </c>
      <c r="BE868" s="227">
        <f>IF(N868="základní",J868,0)</f>
        <v>0</v>
      </c>
      <c r="BF868" s="227">
        <f>IF(N868="snížená",J868,0)</f>
        <v>0</v>
      </c>
      <c r="BG868" s="227">
        <f>IF(N868="zákl. přenesená",J868,0)</f>
        <v>0</v>
      </c>
      <c r="BH868" s="227">
        <f>IF(N868="sníž. přenesená",J868,0)</f>
        <v>0</v>
      </c>
      <c r="BI868" s="227">
        <f>IF(N868="nulová",J868,0)</f>
        <v>0</v>
      </c>
      <c r="BJ868" s="19" t="s">
        <v>83</v>
      </c>
      <c r="BK868" s="227">
        <f>ROUND(I868*H868,2)</f>
        <v>0</v>
      </c>
      <c r="BL868" s="19" t="s">
        <v>230</v>
      </c>
      <c r="BM868" s="226" t="s">
        <v>1261</v>
      </c>
    </row>
    <row r="869" s="2" customFormat="1">
      <c r="A869" s="40"/>
      <c r="B869" s="41"/>
      <c r="C869" s="42"/>
      <c r="D869" s="228" t="s">
        <v>232</v>
      </c>
      <c r="E869" s="42"/>
      <c r="F869" s="229" t="s">
        <v>1262</v>
      </c>
      <c r="G869" s="42"/>
      <c r="H869" s="42"/>
      <c r="I869" s="230"/>
      <c r="J869" s="42"/>
      <c r="K869" s="42"/>
      <c r="L869" s="46"/>
      <c r="M869" s="231"/>
      <c r="N869" s="232"/>
      <c r="O869" s="86"/>
      <c r="P869" s="86"/>
      <c r="Q869" s="86"/>
      <c r="R869" s="86"/>
      <c r="S869" s="86"/>
      <c r="T869" s="87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232</v>
      </c>
      <c r="AU869" s="19" t="s">
        <v>85</v>
      </c>
    </row>
    <row r="870" s="2" customFormat="1">
      <c r="A870" s="40"/>
      <c r="B870" s="41"/>
      <c r="C870" s="42"/>
      <c r="D870" s="233" t="s">
        <v>234</v>
      </c>
      <c r="E870" s="42"/>
      <c r="F870" s="234" t="s">
        <v>1263</v>
      </c>
      <c r="G870" s="42"/>
      <c r="H870" s="42"/>
      <c r="I870" s="230"/>
      <c r="J870" s="42"/>
      <c r="K870" s="42"/>
      <c r="L870" s="46"/>
      <c r="M870" s="231"/>
      <c r="N870" s="232"/>
      <c r="O870" s="86"/>
      <c r="P870" s="86"/>
      <c r="Q870" s="86"/>
      <c r="R870" s="86"/>
      <c r="S870" s="86"/>
      <c r="T870" s="87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234</v>
      </c>
      <c r="AU870" s="19" t="s">
        <v>85</v>
      </c>
    </row>
    <row r="871" s="14" customFormat="1">
      <c r="A871" s="14"/>
      <c r="B871" s="246"/>
      <c r="C871" s="247"/>
      <c r="D871" s="228" t="s">
        <v>236</v>
      </c>
      <c r="E871" s="248" t="s">
        <v>40</v>
      </c>
      <c r="F871" s="249" t="s">
        <v>251</v>
      </c>
      <c r="G871" s="247"/>
      <c r="H871" s="248" t="s">
        <v>40</v>
      </c>
      <c r="I871" s="250"/>
      <c r="J871" s="247"/>
      <c r="K871" s="247"/>
      <c r="L871" s="251"/>
      <c r="M871" s="252"/>
      <c r="N871" s="253"/>
      <c r="O871" s="253"/>
      <c r="P871" s="253"/>
      <c r="Q871" s="253"/>
      <c r="R871" s="253"/>
      <c r="S871" s="253"/>
      <c r="T871" s="25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5" t="s">
        <v>236</v>
      </c>
      <c r="AU871" s="255" t="s">
        <v>85</v>
      </c>
      <c r="AV871" s="14" t="s">
        <v>83</v>
      </c>
      <c r="AW871" s="14" t="s">
        <v>38</v>
      </c>
      <c r="AX871" s="14" t="s">
        <v>77</v>
      </c>
      <c r="AY871" s="255" t="s">
        <v>224</v>
      </c>
    </row>
    <row r="872" s="13" customFormat="1">
      <c r="A872" s="13"/>
      <c r="B872" s="235"/>
      <c r="C872" s="236"/>
      <c r="D872" s="228" t="s">
        <v>236</v>
      </c>
      <c r="E872" s="237" t="s">
        <v>40</v>
      </c>
      <c r="F872" s="238" t="s">
        <v>1264</v>
      </c>
      <c r="G872" s="236"/>
      <c r="H872" s="239">
        <v>6.2510000000000003</v>
      </c>
      <c r="I872" s="240"/>
      <c r="J872" s="236"/>
      <c r="K872" s="236"/>
      <c r="L872" s="241"/>
      <c r="M872" s="242"/>
      <c r="N872" s="243"/>
      <c r="O872" s="243"/>
      <c r="P872" s="243"/>
      <c r="Q872" s="243"/>
      <c r="R872" s="243"/>
      <c r="S872" s="243"/>
      <c r="T872" s="244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5" t="s">
        <v>236</v>
      </c>
      <c r="AU872" s="245" t="s">
        <v>85</v>
      </c>
      <c r="AV872" s="13" t="s">
        <v>85</v>
      </c>
      <c r="AW872" s="13" t="s">
        <v>38</v>
      </c>
      <c r="AX872" s="13" t="s">
        <v>77</v>
      </c>
      <c r="AY872" s="245" t="s">
        <v>224</v>
      </c>
    </row>
    <row r="873" s="13" customFormat="1">
      <c r="A873" s="13"/>
      <c r="B873" s="235"/>
      <c r="C873" s="236"/>
      <c r="D873" s="228" t="s">
        <v>236</v>
      </c>
      <c r="E873" s="237" t="s">
        <v>40</v>
      </c>
      <c r="F873" s="238" t="s">
        <v>1265</v>
      </c>
      <c r="G873" s="236"/>
      <c r="H873" s="239">
        <v>2.282</v>
      </c>
      <c r="I873" s="240"/>
      <c r="J873" s="236"/>
      <c r="K873" s="236"/>
      <c r="L873" s="241"/>
      <c r="M873" s="242"/>
      <c r="N873" s="243"/>
      <c r="O873" s="243"/>
      <c r="P873" s="243"/>
      <c r="Q873" s="243"/>
      <c r="R873" s="243"/>
      <c r="S873" s="243"/>
      <c r="T873" s="244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5" t="s">
        <v>236</v>
      </c>
      <c r="AU873" s="245" t="s">
        <v>85</v>
      </c>
      <c r="AV873" s="13" t="s">
        <v>85</v>
      </c>
      <c r="AW873" s="13" t="s">
        <v>38</v>
      </c>
      <c r="AX873" s="13" t="s">
        <v>77</v>
      </c>
      <c r="AY873" s="245" t="s">
        <v>224</v>
      </c>
    </row>
    <row r="874" s="13" customFormat="1">
      <c r="A874" s="13"/>
      <c r="B874" s="235"/>
      <c r="C874" s="236"/>
      <c r="D874" s="228" t="s">
        <v>236</v>
      </c>
      <c r="E874" s="237" t="s">
        <v>40</v>
      </c>
      <c r="F874" s="238" t="s">
        <v>1266</v>
      </c>
      <c r="G874" s="236"/>
      <c r="H874" s="239">
        <v>4.6109999999999998</v>
      </c>
      <c r="I874" s="240"/>
      <c r="J874" s="236"/>
      <c r="K874" s="236"/>
      <c r="L874" s="241"/>
      <c r="M874" s="242"/>
      <c r="N874" s="243"/>
      <c r="O874" s="243"/>
      <c r="P874" s="243"/>
      <c r="Q874" s="243"/>
      <c r="R874" s="243"/>
      <c r="S874" s="243"/>
      <c r="T874" s="24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5" t="s">
        <v>236</v>
      </c>
      <c r="AU874" s="245" t="s">
        <v>85</v>
      </c>
      <c r="AV874" s="13" t="s">
        <v>85</v>
      </c>
      <c r="AW874" s="13" t="s">
        <v>38</v>
      </c>
      <c r="AX874" s="13" t="s">
        <v>77</v>
      </c>
      <c r="AY874" s="245" t="s">
        <v>224</v>
      </c>
    </row>
    <row r="875" s="15" customFormat="1">
      <c r="A875" s="15"/>
      <c r="B875" s="256"/>
      <c r="C875" s="257"/>
      <c r="D875" s="228" t="s">
        <v>236</v>
      </c>
      <c r="E875" s="258" t="s">
        <v>40</v>
      </c>
      <c r="F875" s="259" t="s">
        <v>253</v>
      </c>
      <c r="G875" s="257"/>
      <c r="H875" s="260">
        <v>13.144</v>
      </c>
      <c r="I875" s="261"/>
      <c r="J875" s="257"/>
      <c r="K875" s="257"/>
      <c r="L875" s="262"/>
      <c r="M875" s="263"/>
      <c r="N875" s="264"/>
      <c r="O875" s="264"/>
      <c r="P875" s="264"/>
      <c r="Q875" s="264"/>
      <c r="R875" s="264"/>
      <c r="S875" s="264"/>
      <c r="T875" s="26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66" t="s">
        <v>236</v>
      </c>
      <c r="AU875" s="266" t="s">
        <v>85</v>
      </c>
      <c r="AV875" s="15" t="s">
        <v>230</v>
      </c>
      <c r="AW875" s="15" t="s">
        <v>38</v>
      </c>
      <c r="AX875" s="15" t="s">
        <v>83</v>
      </c>
      <c r="AY875" s="266" t="s">
        <v>224</v>
      </c>
    </row>
    <row r="876" s="2" customFormat="1" ht="16.5" customHeight="1">
      <c r="A876" s="40"/>
      <c r="B876" s="41"/>
      <c r="C876" s="215" t="s">
        <v>1267</v>
      </c>
      <c r="D876" s="215" t="s">
        <v>226</v>
      </c>
      <c r="E876" s="216" t="s">
        <v>1268</v>
      </c>
      <c r="F876" s="217" t="s">
        <v>1269</v>
      </c>
      <c r="G876" s="218" t="s">
        <v>152</v>
      </c>
      <c r="H876" s="219">
        <v>5.71</v>
      </c>
      <c r="I876" s="220"/>
      <c r="J876" s="221">
        <f>ROUND(I876*H876,2)</f>
        <v>0</v>
      </c>
      <c r="K876" s="217" t="s">
        <v>40</v>
      </c>
      <c r="L876" s="46"/>
      <c r="M876" s="222" t="s">
        <v>40</v>
      </c>
      <c r="N876" s="223" t="s">
        <v>48</v>
      </c>
      <c r="O876" s="86"/>
      <c r="P876" s="224">
        <f>O876*H876</f>
        <v>0</v>
      </c>
      <c r="Q876" s="224">
        <v>0.00396</v>
      </c>
      <c r="R876" s="224">
        <f>Q876*H876</f>
        <v>0.022611599999999999</v>
      </c>
      <c r="S876" s="224">
        <v>0</v>
      </c>
      <c r="T876" s="225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26" t="s">
        <v>230</v>
      </c>
      <c r="AT876" s="226" t="s">
        <v>226</v>
      </c>
      <c r="AU876" s="226" t="s">
        <v>85</v>
      </c>
      <c r="AY876" s="19" t="s">
        <v>224</v>
      </c>
      <c r="BE876" s="227">
        <f>IF(N876="základní",J876,0)</f>
        <v>0</v>
      </c>
      <c r="BF876" s="227">
        <f>IF(N876="snížená",J876,0)</f>
        <v>0</v>
      </c>
      <c r="BG876" s="227">
        <f>IF(N876="zákl. přenesená",J876,0)</f>
        <v>0</v>
      </c>
      <c r="BH876" s="227">
        <f>IF(N876="sníž. přenesená",J876,0)</f>
        <v>0</v>
      </c>
      <c r="BI876" s="227">
        <f>IF(N876="nulová",J876,0)</f>
        <v>0</v>
      </c>
      <c r="BJ876" s="19" t="s">
        <v>83</v>
      </c>
      <c r="BK876" s="227">
        <f>ROUND(I876*H876,2)</f>
        <v>0</v>
      </c>
      <c r="BL876" s="19" t="s">
        <v>230</v>
      </c>
      <c r="BM876" s="226" t="s">
        <v>1270</v>
      </c>
    </row>
    <row r="877" s="2" customFormat="1">
      <c r="A877" s="40"/>
      <c r="B877" s="41"/>
      <c r="C877" s="42"/>
      <c r="D877" s="228" t="s">
        <v>232</v>
      </c>
      <c r="E877" s="42"/>
      <c r="F877" s="229" t="s">
        <v>1271</v>
      </c>
      <c r="G877" s="42"/>
      <c r="H877" s="42"/>
      <c r="I877" s="230"/>
      <c r="J877" s="42"/>
      <c r="K877" s="42"/>
      <c r="L877" s="46"/>
      <c r="M877" s="231"/>
      <c r="N877" s="232"/>
      <c r="O877" s="86"/>
      <c r="P877" s="86"/>
      <c r="Q877" s="86"/>
      <c r="R877" s="86"/>
      <c r="S877" s="86"/>
      <c r="T877" s="87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T877" s="19" t="s">
        <v>232</v>
      </c>
      <c r="AU877" s="19" t="s">
        <v>85</v>
      </c>
    </row>
    <row r="878" s="2" customFormat="1">
      <c r="A878" s="40"/>
      <c r="B878" s="41"/>
      <c r="C878" s="42"/>
      <c r="D878" s="228" t="s">
        <v>283</v>
      </c>
      <c r="E878" s="42"/>
      <c r="F878" s="267" t="s">
        <v>1247</v>
      </c>
      <c r="G878" s="42"/>
      <c r="H878" s="42"/>
      <c r="I878" s="230"/>
      <c r="J878" s="42"/>
      <c r="K878" s="42"/>
      <c r="L878" s="46"/>
      <c r="M878" s="231"/>
      <c r="N878" s="232"/>
      <c r="O878" s="86"/>
      <c r="P878" s="86"/>
      <c r="Q878" s="86"/>
      <c r="R878" s="86"/>
      <c r="S878" s="86"/>
      <c r="T878" s="87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283</v>
      </c>
      <c r="AU878" s="19" t="s">
        <v>85</v>
      </c>
    </row>
    <row r="879" s="14" customFormat="1">
      <c r="A879" s="14"/>
      <c r="B879" s="246"/>
      <c r="C879" s="247"/>
      <c r="D879" s="228" t="s">
        <v>236</v>
      </c>
      <c r="E879" s="248" t="s">
        <v>40</v>
      </c>
      <c r="F879" s="249" t="s">
        <v>251</v>
      </c>
      <c r="G879" s="247"/>
      <c r="H879" s="248" t="s">
        <v>40</v>
      </c>
      <c r="I879" s="250"/>
      <c r="J879" s="247"/>
      <c r="K879" s="247"/>
      <c r="L879" s="251"/>
      <c r="M879" s="252"/>
      <c r="N879" s="253"/>
      <c r="O879" s="253"/>
      <c r="P879" s="253"/>
      <c r="Q879" s="253"/>
      <c r="R879" s="253"/>
      <c r="S879" s="253"/>
      <c r="T879" s="25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5" t="s">
        <v>236</v>
      </c>
      <c r="AU879" s="255" t="s">
        <v>85</v>
      </c>
      <c r="AV879" s="14" t="s">
        <v>83</v>
      </c>
      <c r="AW879" s="14" t="s">
        <v>38</v>
      </c>
      <c r="AX879" s="14" t="s">
        <v>77</v>
      </c>
      <c r="AY879" s="255" t="s">
        <v>224</v>
      </c>
    </row>
    <row r="880" s="13" customFormat="1">
      <c r="A880" s="13"/>
      <c r="B880" s="235"/>
      <c r="C880" s="236"/>
      <c r="D880" s="228" t="s">
        <v>236</v>
      </c>
      <c r="E880" s="237" t="s">
        <v>40</v>
      </c>
      <c r="F880" s="238" t="s">
        <v>919</v>
      </c>
      <c r="G880" s="236"/>
      <c r="H880" s="239">
        <v>4.1100000000000003</v>
      </c>
      <c r="I880" s="240"/>
      <c r="J880" s="236"/>
      <c r="K880" s="236"/>
      <c r="L880" s="241"/>
      <c r="M880" s="242"/>
      <c r="N880" s="243"/>
      <c r="O880" s="243"/>
      <c r="P880" s="243"/>
      <c r="Q880" s="243"/>
      <c r="R880" s="243"/>
      <c r="S880" s="243"/>
      <c r="T880" s="24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5" t="s">
        <v>236</v>
      </c>
      <c r="AU880" s="245" t="s">
        <v>85</v>
      </c>
      <c r="AV880" s="13" t="s">
        <v>85</v>
      </c>
      <c r="AW880" s="13" t="s">
        <v>38</v>
      </c>
      <c r="AX880" s="13" t="s">
        <v>77</v>
      </c>
      <c r="AY880" s="245" t="s">
        <v>224</v>
      </c>
    </row>
    <row r="881" s="13" customFormat="1">
      <c r="A881" s="13"/>
      <c r="B881" s="235"/>
      <c r="C881" s="236"/>
      <c r="D881" s="228" t="s">
        <v>236</v>
      </c>
      <c r="E881" s="237" t="s">
        <v>40</v>
      </c>
      <c r="F881" s="238" t="s">
        <v>920</v>
      </c>
      <c r="G881" s="236"/>
      <c r="H881" s="239">
        <v>1.6000000000000001</v>
      </c>
      <c r="I881" s="240"/>
      <c r="J881" s="236"/>
      <c r="K881" s="236"/>
      <c r="L881" s="241"/>
      <c r="M881" s="242"/>
      <c r="N881" s="243"/>
      <c r="O881" s="243"/>
      <c r="P881" s="243"/>
      <c r="Q881" s="243"/>
      <c r="R881" s="243"/>
      <c r="S881" s="243"/>
      <c r="T881" s="24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5" t="s">
        <v>236</v>
      </c>
      <c r="AU881" s="245" t="s">
        <v>85</v>
      </c>
      <c r="AV881" s="13" t="s">
        <v>85</v>
      </c>
      <c r="AW881" s="13" t="s">
        <v>38</v>
      </c>
      <c r="AX881" s="13" t="s">
        <v>77</v>
      </c>
      <c r="AY881" s="245" t="s">
        <v>224</v>
      </c>
    </row>
    <row r="882" s="15" customFormat="1">
      <c r="A882" s="15"/>
      <c r="B882" s="256"/>
      <c r="C882" s="257"/>
      <c r="D882" s="228" t="s">
        <v>236</v>
      </c>
      <c r="E882" s="258" t="s">
        <v>40</v>
      </c>
      <c r="F882" s="259" t="s">
        <v>253</v>
      </c>
      <c r="G882" s="257"/>
      <c r="H882" s="260">
        <v>5.71</v>
      </c>
      <c r="I882" s="261"/>
      <c r="J882" s="257"/>
      <c r="K882" s="257"/>
      <c r="L882" s="262"/>
      <c r="M882" s="263"/>
      <c r="N882" s="264"/>
      <c r="O882" s="264"/>
      <c r="P882" s="264"/>
      <c r="Q882" s="264"/>
      <c r="R882" s="264"/>
      <c r="S882" s="264"/>
      <c r="T882" s="26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66" t="s">
        <v>236</v>
      </c>
      <c r="AU882" s="266" t="s">
        <v>85</v>
      </c>
      <c r="AV882" s="15" t="s">
        <v>230</v>
      </c>
      <c r="AW882" s="15" t="s">
        <v>38</v>
      </c>
      <c r="AX882" s="15" t="s">
        <v>83</v>
      </c>
      <c r="AY882" s="266" t="s">
        <v>224</v>
      </c>
    </row>
    <row r="883" s="2" customFormat="1" ht="16.5" customHeight="1">
      <c r="A883" s="40"/>
      <c r="B883" s="41"/>
      <c r="C883" s="215" t="s">
        <v>1272</v>
      </c>
      <c r="D883" s="215" t="s">
        <v>226</v>
      </c>
      <c r="E883" s="216" t="s">
        <v>1273</v>
      </c>
      <c r="F883" s="217" t="s">
        <v>1274</v>
      </c>
      <c r="G883" s="218" t="s">
        <v>604</v>
      </c>
      <c r="H883" s="219">
        <v>11.881</v>
      </c>
      <c r="I883" s="220"/>
      <c r="J883" s="221">
        <f>ROUND(I883*H883,2)</f>
        <v>0</v>
      </c>
      <c r="K883" s="217" t="s">
        <v>229</v>
      </c>
      <c r="L883" s="46"/>
      <c r="M883" s="222" t="s">
        <v>40</v>
      </c>
      <c r="N883" s="223" t="s">
        <v>48</v>
      </c>
      <c r="O883" s="86"/>
      <c r="P883" s="224">
        <f>O883*H883</f>
        <v>0</v>
      </c>
      <c r="Q883" s="224">
        <v>1.0423199999999999</v>
      </c>
      <c r="R883" s="224">
        <f>Q883*H883</f>
        <v>12.38380392</v>
      </c>
      <c r="S883" s="224">
        <v>0</v>
      </c>
      <c r="T883" s="225">
        <f>S883*H883</f>
        <v>0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26" t="s">
        <v>230</v>
      </c>
      <c r="AT883" s="226" t="s">
        <v>226</v>
      </c>
      <c r="AU883" s="226" t="s">
        <v>85</v>
      </c>
      <c r="AY883" s="19" t="s">
        <v>224</v>
      </c>
      <c r="BE883" s="227">
        <f>IF(N883="základní",J883,0)</f>
        <v>0</v>
      </c>
      <c r="BF883" s="227">
        <f>IF(N883="snížená",J883,0)</f>
        <v>0</v>
      </c>
      <c r="BG883" s="227">
        <f>IF(N883="zákl. přenesená",J883,0)</f>
        <v>0</v>
      </c>
      <c r="BH883" s="227">
        <f>IF(N883="sníž. přenesená",J883,0)</f>
        <v>0</v>
      </c>
      <c r="BI883" s="227">
        <f>IF(N883="nulová",J883,0)</f>
        <v>0</v>
      </c>
      <c r="BJ883" s="19" t="s">
        <v>83</v>
      </c>
      <c r="BK883" s="227">
        <f>ROUND(I883*H883,2)</f>
        <v>0</v>
      </c>
      <c r="BL883" s="19" t="s">
        <v>230</v>
      </c>
      <c r="BM883" s="226" t="s">
        <v>1275</v>
      </c>
    </row>
    <row r="884" s="2" customFormat="1">
      <c r="A884" s="40"/>
      <c r="B884" s="41"/>
      <c r="C884" s="42"/>
      <c r="D884" s="228" t="s">
        <v>232</v>
      </c>
      <c r="E884" s="42"/>
      <c r="F884" s="229" t="s">
        <v>1276</v>
      </c>
      <c r="G884" s="42"/>
      <c r="H884" s="42"/>
      <c r="I884" s="230"/>
      <c r="J884" s="42"/>
      <c r="K884" s="42"/>
      <c r="L884" s="46"/>
      <c r="M884" s="231"/>
      <c r="N884" s="232"/>
      <c r="O884" s="86"/>
      <c r="P884" s="86"/>
      <c r="Q884" s="86"/>
      <c r="R884" s="86"/>
      <c r="S884" s="86"/>
      <c r="T884" s="87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9" t="s">
        <v>232</v>
      </c>
      <c r="AU884" s="19" t="s">
        <v>85</v>
      </c>
    </row>
    <row r="885" s="2" customFormat="1">
      <c r="A885" s="40"/>
      <c r="B885" s="41"/>
      <c r="C885" s="42"/>
      <c r="D885" s="233" t="s">
        <v>234</v>
      </c>
      <c r="E885" s="42"/>
      <c r="F885" s="234" t="s">
        <v>1277</v>
      </c>
      <c r="G885" s="42"/>
      <c r="H885" s="42"/>
      <c r="I885" s="230"/>
      <c r="J885" s="42"/>
      <c r="K885" s="42"/>
      <c r="L885" s="46"/>
      <c r="M885" s="231"/>
      <c r="N885" s="232"/>
      <c r="O885" s="86"/>
      <c r="P885" s="86"/>
      <c r="Q885" s="86"/>
      <c r="R885" s="86"/>
      <c r="S885" s="86"/>
      <c r="T885" s="87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234</v>
      </c>
      <c r="AU885" s="19" t="s">
        <v>85</v>
      </c>
    </row>
    <row r="886" s="14" customFormat="1">
      <c r="A886" s="14"/>
      <c r="B886" s="246"/>
      <c r="C886" s="247"/>
      <c r="D886" s="228" t="s">
        <v>236</v>
      </c>
      <c r="E886" s="248" t="s">
        <v>40</v>
      </c>
      <c r="F886" s="249" t="s">
        <v>251</v>
      </c>
      <c r="G886" s="247"/>
      <c r="H886" s="248" t="s">
        <v>40</v>
      </c>
      <c r="I886" s="250"/>
      <c r="J886" s="247"/>
      <c r="K886" s="247"/>
      <c r="L886" s="251"/>
      <c r="M886" s="252"/>
      <c r="N886" s="253"/>
      <c r="O886" s="253"/>
      <c r="P886" s="253"/>
      <c r="Q886" s="253"/>
      <c r="R886" s="253"/>
      <c r="S886" s="253"/>
      <c r="T886" s="25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5" t="s">
        <v>236</v>
      </c>
      <c r="AU886" s="255" t="s">
        <v>85</v>
      </c>
      <c r="AV886" s="14" t="s">
        <v>83</v>
      </c>
      <c r="AW886" s="14" t="s">
        <v>38</v>
      </c>
      <c r="AX886" s="14" t="s">
        <v>77</v>
      </c>
      <c r="AY886" s="255" t="s">
        <v>224</v>
      </c>
    </row>
    <row r="887" s="13" customFormat="1">
      <c r="A887" s="13"/>
      <c r="B887" s="235"/>
      <c r="C887" s="236"/>
      <c r="D887" s="228" t="s">
        <v>236</v>
      </c>
      <c r="E887" s="237" t="s">
        <v>40</v>
      </c>
      <c r="F887" s="238" t="s">
        <v>1278</v>
      </c>
      <c r="G887" s="236"/>
      <c r="H887" s="239">
        <v>8.5730000000000004</v>
      </c>
      <c r="I887" s="240"/>
      <c r="J887" s="236"/>
      <c r="K887" s="236"/>
      <c r="L887" s="241"/>
      <c r="M887" s="242"/>
      <c r="N887" s="243"/>
      <c r="O887" s="243"/>
      <c r="P887" s="243"/>
      <c r="Q887" s="243"/>
      <c r="R887" s="243"/>
      <c r="S887" s="243"/>
      <c r="T887" s="244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5" t="s">
        <v>236</v>
      </c>
      <c r="AU887" s="245" t="s">
        <v>85</v>
      </c>
      <c r="AV887" s="13" t="s">
        <v>85</v>
      </c>
      <c r="AW887" s="13" t="s">
        <v>38</v>
      </c>
      <c r="AX887" s="13" t="s">
        <v>77</v>
      </c>
      <c r="AY887" s="245" t="s">
        <v>224</v>
      </c>
    </row>
    <row r="888" s="13" customFormat="1">
      <c r="A888" s="13"/>
      <c r="B888" s="235"/>
      <c r="C888" s="236"/>
      <c r="D888" s="228" t="s">
        <v>236</v>
      </c>
      <c r="E888" s="237" t="s">
        <v>40</v>
      </c>
      <c r="F888" s="238" t="s">
        <v>1279</v>
      </c>
      <c r="G888" s="236"/>
      <c r="H888" s="239">
        <v>3.3079999999999998</v>
      </c>
      <c r="I888" s="240"/>
      <c r="J888" s="236"/>
      <c r="K888" s="236"/>
      <c r="L888" s="241"/>
      <c r="M888" s="242"/>
      <c r="N888" s="243"/>
      <c r="O888" s="243"/>
      <c r="P888" s="243"/>
      <c r="Q888" s="243"/>
      <c r="R888" s="243"/>
      <c r="S888" s="243"/>
      <c r="T888" s="244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5" t="s">
        <v>236</v>
      </c>
      <c r="AU888" s="245" t="s">
        <v>85</v>
      </c>
      <c r="AV888" s="13" t="s">
        <v>85</v>
      </c>
      <c r="AW888" s="13" t="s">
        <v>38</v>
      </c>
      <c r="AX888" s="13" t="s">
        <v>77</v>
      </c>
      <c r="AY888" s="245" t="s">
        <v>224</v>
      </c>
    </row>
    <row r="889" s="15" customFormat="1">
      <c r="A889" s="15"/>
      <c r="B889" s="256"/>
      <c r="C889" s="257"/>
      <c r="D889" s="228" t="s">
        <v>236</v>
      </c>
      <c r="E889" s="258" t="s">
        <v>40</v>
      </c>
      <c r="F889" s="259" t="s">
        <v>253</v>
      </c>
      <c r="G889" s="257"/>
      <c r="H889" s="260">
        <v>11.881</v>
      </c>
      <c r="I889" s="261"/>
      <c r="J889" s="257"/>
      <c r="K889" s="257"/>
      <c r="L889" s="262"/>
      <c r="M889" s="263"/>
      <c r="N889" s="264"/>
      <c r="O889" s="264"/>
      <c r="P889" s="264"/>
      <c r="Q889" s="264"/>
      <c r="R889" s="264"/>
      <c r="S889" s="264"/>
      <c r="T889" s="26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66" t="s">
        <v>236</v>
      </c>
      <c r="AU889" s="266" t="s">
        <v>85</v>
      </c>
      <c r="AV889" s="15" t="s">
        <v>230</v>
      </c>
      <c r="AW889" s="15" t="s">
        <v>38</v>
      </c>
      <c r="AX889" s="15" t="s">
        <v>83</v>
      </c>
      <c r="AY889" s="266" t="s">
        <v>224</v>
      </c>
    </row>
    <row r="890" s="2" customFormat="1" ht="16.5" customHeight="1">
      <c r="A890" s="40"/>
      <c r="B890" s="41"/>
      <c r="C890" s="215" t="s">
        <v>1280</v>
      </c>
      <c r="D890" s="215" t="s">
        <v>226</v>
      </c>
      <c r="E890" s="216" t="s">
        <v>1281</v>
      </c>
      <c r="F890" s="217" t="s">
        <v>1282</v>
      </c>
      <c r="G890" s="218" t="s">
        <v>604</v>
      </c>
      <c r="H890" s="219">
        <v>0.070999999999999994</v>
      </c>
      <c r="I890" s="220"/>
      <c r="J890" s="221">
        <f>ROUND(I890*H890,2)</f>
        <v>0</v>
      </c>
      <c r="K890" s="217" t="s">
        <v>229</v>
      </c>
      <c r="L890" s="46"/>
      <c r="M890" s="222" t="s">
        <v>40</v>
      </c>
      <c r="N890" s="223" t="s">
        <v>48</v>
      </c>
      <c r="O890" s="86"/>
      <c r="P890" s="224">
        <f>O890*H890</f>
        <v>0</v>
      </c>
      <c r="Q890" s="224">
        <v>1.0040899999999999</v>
      </c>
      <c r="R890" s="224">
        <f>Q890*H890</f>
        <v>0.071290389999999995</v>
      </c>
      <c r="S890" s="224">
        <v>0</v>
      </c>
      <c r="T890" s="225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26" t="s">
        <v>230</v>
      </c>
      <c r="AT890" s="226" t="s">
        <v>226</v>
      </c>
      <c r="AU890" s="226" t="s">
        <v>85</v>
      </c>
      <c r="AY890" s="19" t="s">
        <v>224</v>
      </c>
      <c r="BE890" s="227">
        <f>IF(N890="základní",J890,0)</f>
        <v>0</v>
      </c>
      <c r="BF890" s="227">
        <f>IF(N890="snížená",J890,0)</f>
        <v>0</v>
      </c>
      <c r="BG890" s="227">
        <f>IF(N890="zákl. přenesená",J890,0)</f>
        <v>0</v>
      </c>
      <c r="BH890" s="227">
        <f>IF(N890="sníž. přenesená",J890,0)</f>
        <v>0</v>
      </c>
      <c r="BI890" s="227">
        <f>IF(N890="nulová",J890,0)</f>
        <v>0</v>
      </c>
      <c r="BJ890" s="19" t="s">
        <v>83</v>
      </c>
      <c r="BK890" s="227">
        <f>ROUND(I890*H890,2)</f>
        <v>0</v>
      </c>
      <c r="BL890" s="19" t="s">
        <v>230</v>
      </c>
      <c r="BM890" s="226" t="s">
        <v>1283</v>
      </c>
    </row>
    <row r="891" s="2" customFormat="1">
      <c r="A891" s="40"/>
      <c r="B891" s="41"/>
      <c r="C891" s="42"/>
      <c r="D891" s="228" t="s">
        <v>232</v>
      </c>
      <c r="E891" s="42"/>
      <c r="F891" s="229" t="s">
        <v>1282</v>
      </c>
      <c r="G891" s="42"/>
      <c r="H891" s="42"/>
      <c r="I891" s="230"/>
      <c r="J891" s="42"/>
      <c r="K891" s="42"/>
      <c r="L891" s="46"/>
      <c r="M891" s="231"/>
      <c r="N891" s="232"/>
      <c r="O891" s="86"/>
      <c r="P891" s="86"/>
      <c r="Q891" s="86"/>
      <c r="R891" s="86"/>
      <c r="S891" s="86"/>
      <c r="T891" s="87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T891" s="19" t="s">
        <v>232</v>
      </c>
      <c r="AU891" s="19" t="s">
        <v>85</v>
      </c>
    </row>
    <row r="892" s="2" customFormat="1">
      <c r="A892" s="40"/>
      <c r="B892" s="41"/>
      <c r="C892" s="42"/>
      <c r="D892" s="233" t="s">
        <v>234</v>
      </c>
      <c r="E892" s="42"/>
      <c r="F892" s="234" t="s">
        <v>1284</v>
      </c>
      <c r="G892" s="42"/>
      <c r="H892" s="42"/>
      <c r="I892" s="230"/>
      <c r="J892" s="42"/>
      <c r="K892" s="42"/>
      <c r="L892" s="46"/>
      <c r="M892" s="231"/>
      <c r="N892" s="232"/>
      <c r="O892" s="86"/>
      <c r="P892" s="86"/>
      <c r="Q892" s="86"/>
      <c r="R892" s="86"/>
      <c r="S892" s="86"/>
      <c r="T892" s="87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234</v>
      </c>
      <c r="AU892" s="19" t="s">
        <v>85</v>
      </c>
    </row>
    <row r="893" s="13" customFormat="1">
      <c r="A893" s="13"/>
      <c r="B893" s="235"/>
      <c r="C893" s="236"/>
      <c r="D893" s="228" t="s">
        <v>236</v>
      </c>
      <c r="E893" s="237" t="s">
        <v>40</v>
      </c>
      <c r="F893" s="238" t="s">
        <v>1285</v>
      </c>
      <c r="G893" s="236"/>
      <c r="H893" s="239">
        <v>0.070999999999999994</v>
      </c>
      <c r="I893" s="240"/>
      <c r="J893" s="236"/>
      <c r="K893" s="236"/>
      <c r="L893" s="241"/>
      <c r="M893" s="242"/>
      <c r="N893" s="243"/>
      <c r="O893" s="243"/>
      <c r="P893" s="243"/>
      <c r="Q893" s="243"/>
      <c r="R893" s="243"/>
      <c r="S893" s="243"/>
      <c r="T893" s="244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5" t="s">
        <v>236</v>
      </c>
      <c r="AU893" s="245" t="s">
        <v>85</v>
      </c>
      <c r="AV893" s="13" t="s">
        <v>85</v>
      </c>
      <c r="AW893" s="13" t="s">
        <v>38</v>
      </c>
      <c r="AX893" s="13" t="s">
        <v>83</v>
      </c>
      <c r="AY893" s="245" t="s">
        <v>224</v>
      </c>
    </row>
    <row r="894" s="2" customFormat="1" ht="16.5" customHeight="1">
      <c r="A894" s="40"/>
      <c r="B894" s="41"/>
      <c r="C894" s="215" t="s">
        <v>1286</v>
      </c>
      <c r="D894" s="215" t="s">
        <v>226</v>
      </c>
      <c r="E894" s="216" t="s">
        <v>1287</v>
      </c>
      <c r="F894" s="217" t="s">
        <v>1288</v>
      </c>
      <c r="G894" s="218" t="s">
        <v>152</v>
      </c>
      <c r="H894" s="219">
        <v>10.079000000000001</v>
      </c>
      <c r="I894" s="220"/>
      <c r="J894" s="221">
        <f>ROUND(I894*H894,2)</f>
        <v>0</v>
      </c>
      <c r="K894" s="217" t="s">
        <v>40</v>
      </c>
      <c r="L894" s="46"/>
      <c r="M894" s="222" t="s">
        <v>40</v>
      </c>
      <c r="N894" s="223" t="s">
        <v>48</v>
      </c>
      <c r="O894" s="86"/>
      <c r="P894" s="224">
        <f>O894*H894</f>
        <v>0</v>
      </c>
      <c r="Q894" s="224">
        <v>0</v>
      </c>
      <c r="R894" s="224">
        <f>Q894*H894</f>
        <v>0</v>
      </c>
      <c r="S894" s="224">
        <v>0</v>
      </c>
      <c r="T894" s="225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26" t="s">
        <v>230</v>
      </c>
      <c r="AT894" s="226" t="s">
        <v>226</v>
      </c>
      <c r="AU894" s="226" t="s">
        <v>85</v>
      </c>
      <c r="AY894" s="19" t="s">
        <v>224</v>
      </c>
      <c r="BE894" s="227">
        <f>IF(N894="základní",J894,0)</f>
        <v>0</v>
      </c>
      <c r="BF894" s="227">
        <f>IF(N894="snížená",J894,0)</f>
        <v>0</v>
      </c>
      <c r="BG894" s="227">
        <f>IF(N894="zákl. přenesená",J894,0)</f>
        <v>0</v>
      </c>
      <c r="BH894" s="227">
        <f>IF(N894="sníž. přenesená",J894,0)</f>
        <v>0</v>
      </c>
      <c r="BI894" s="227">
        <f>IF(N894="nulová",J894,0)</f>
        <v>0</v>
      </c>
      <c r="BJ894" s="19" t="s">
        <v>83</v>
      </c>
      <c r="BK894" s="227">
        <f>ROUND(I894*H894,2)</f>
        <v>0</v>
      </c>
      <c r="BL894" s="19" t="s">
        <v>230</v>
      </c>
      <c r="BM894" s="226" t="s">
        <v>1289</v>
      </c>
    </row>
    <row r="895" s="2" customFormat="1">
      <c r="A895" s="40"/>
      <c r="B895" s="41"/>
      <c r="C895" s="42"/>
      <c r="D895" s="228" t="s">
        <v>232</v>
      </c>
      <c r="E895" s="42"/>
      <c r="F895" s="229" t="s">
        <v>1288</v>
      </c>
      <c r="G895" s="42"/>
      <c r="H895" s="42"/>
      <c r="I895" s="230"/>
      <c r="J895" s="42"/>
      <c r="K895" s="42"/>
      <c r="L895" s="46"/>
      <c r="M895" s="231"/>
      <c r="N895" s="232"/>
      <c r="O895" s="86"/>
      <c r="P895" s="86"/>
      <c r="Q895" s="86"/>
      <c r="R895" s="86"/>
      <c r="S895" s="86"/>
      <c r="T895" s="87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T895" s="19" t="s">
        <v>232</v>
      </c>
      <c r="AU895" s="19" t="s">
        <v>85</v>
      </c>
    </row>
    <row r="896" s="14" customFormat="1">
      <c r="A896" s="14"/>
      <c r="B896" s="246"/>
      <c r="C896" s="247"/>
      <c r="D896" s="228" t="s">
        <v>236</v>
      </c>
      <c r="E896" s="248" t="s">
        <v>40</v>
      </c>
      <c r="F896" s="249" t="s">
        <v>251</v>
      </c>
      <c r="G896" s="247"/>
      <c r="H896" s="248" t="s">
        <v>40</v>
      </c>
      <c r="I896" s="250"/>
      <c r="J896" s="247"/>
      <c r="K896" s="247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236</v>
      </c>
      <c r="AU896" s="255" t="s">
        <v>85</v>
      </c>
      <c r="AV896" s="14" t="s">
        <v>83</v>
      </c>
      <c r="AW896" s="14" t="s">
        <v>38</v>
      </c>
      <c r="AX896" s="14" t="s">
        <v>77</v>
      </c>
      <c r="AY896" s="255" t="s">
        <v>224</v>
      </c>
    </row>
    <row r="897" s="13" customFormat="1">
      <c r="A897" s="13"/>
      <c r="B897" s="235"/>
      <c r="C897" s="236"/>
      <c r="D897" s="228" t="s">
        <v>236</v>
      </c>
      <c r="E897" s="237" t="s">
        <v>40</v>
      </c>
      <c r="F897" s="238" t="s">
        <v>1290</v>
      </c>
      <c r="G897" s="236"/>
      <c r="H897" s="239">
        <v>7.3490000000000002</v>
      </c>
      <c r="I897" s="240"/>
      <c r="J897" s="236"/>
      <c r="K897" s="236"/>
      <c r="L897" s="241"/>
      <c r="M897" s="242"/>
      <c r="N897" s="243"/>
      <c r="O897" s="243"/>
      <c r="P897" s="243"/>
      <c r="Q897" s="243"/>
      <c r="R897" s="243"/>
      <c r="S897" s="243"/>
      <c r="T897" s="24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5" t="s">
        <v>236</v>
      </c>
      <c r="AU897" s="245" t="s">
        <v>85</v>
      </c>
      <c r="AV897" s="13" t="s">
        <v>85</v>
      </c>
      <c r="AW897" s="13" t="s">
        <v>38</v>
      </c>
      <c r="AX897" s="13" t="s">
        <v>77</v>
      </c>
      <c r="AY897" s="245" t="s">
        <v>224</v>
      </c>
    </row>
    <row r="898" s="13" customFormat="1">
      <c r="A898" s="13"/>
      <c r="B898" s="235"/>
      <c r="C898" s="236"/>
      <c r="D898" s="228" t="s">
        <v>236</v>
      </c>
      <c r="E898" s="237" t="s">
        <v>40</v>
      </c>
      <c r="F898" s="238" t="s">
        <v>1291</v>
      </c>
      <c r="G898" s="236"/>
      <c r="H898" s="239">
        <v>2.73</v>
      </c>
      <c r="I898" s="240"/>
      <c r="J898" s="236"/>
      <c r="K898" s="236"/>
      <c r="L898" s="241"/>
      <c r="M898" s="242"/>
      <c r="N898" s="243"/>
      <c r="O898" s="243"/>
      <c r="P898" s="243"/>
      <c r="Q898" s="243"/>
      <c r="R898" s="243"/>
      <c r="S898" s="243"/>
      <c r="T898" s="24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5" t="s">
        <v>236</v>
      </c>
      <c r="AU898" s="245" t="s">
        <v>85</v>
      </c>
      <c r="AV898" s="13" t="s">
        <v>85</v>
      </c>
      <c r="AW898" s="13" t="s">
        <v>38</v>
      </c>
      <c r="AX898" s="13" t="s">
        <v>77</v>
      </c>
      <c r="AY898" s="245" t="s">
        <v>224</v>
      </c>
    </row>
    <row r="899" s="15" customFormat="1">
      <c r="A899" s="15"/>
      <c r="B899" s="256"/>
      <c r="C899" s="257"/>
      <c r="D899" s="228" t="s">
        <v>236</v>
      </c>
      <c r="E899" s="258" t="s">
        <v>40</v>
      </c>
      <c r="F899" s="259" t="s">
        <v>253</v>
      </c>
      <c r="G899" s="257"/>
      <c r="H899" s="260">
        <v>10.079000000000001</v>
      </c>
      <c r="I899" s="261"/>
      <c r="J899" s="257"/>
      <c r="K899" s="257"/>
      <c r="L899" s="262"/>
      <c r="M899" s="263"/>
      <c r="N899" s="264"/>
      <c r="O899" s="264"/>
      <c r="P899" s="264"/>
      <c r="Q899" s="264"/>
      <c r="R899" s="264"/>
      <c r="S899" s="264"/>
      <c r="T899" s="26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66" t="s">
        <v>236</v>
      </c>
      <c r="AU899" s="266" t="s">
        <v>85</v>
      </c>
      <c r="AV899" s="15" t="s">
        <v>230</v>
      </c>
      <c r="AW899" s="15" t="s">
        <v>38</v>
      </c>
      <c r="AX899" s="15" t="s">
        <v>83</v>
      </c>
      <c r="AY899" s="266" t="s">
        <v>224</v>
      </c>
    </row>
    <row r="900" s="2" customFormat="1" ht="16.5" customHeight="1">
      <c r="A900" s="40"/>
      <c r="B900" s="41"/>
      <c r="C900" s="215" t="s">
        <v>1292</v>
      </c>
      <c r="D900" s="215" t="s">
        <v>226</v>
      </c>
      <c r="E900" s="216" t="s">
        <v>1293</v>
      </c>
      <c r="F900" s="217" t="s">
        <v>1294</v>
      </c>
      <c r="G900" s="218" t="s">
        <v>163</v>
      </c>
      <c r="H900" s="219">
        <v>72.072000000000003</v>
      </c>
      <c r="I900" s="220"/>
      <c r="J900" s="221">
        <f>ROUND(I900*H900,2)</f>
        <v>0</v>
      </c>
      <c r="K900" s="217" t="s">
        <v>40</v>
      </c>
      <c r="L900" s="46"/>
      <c r="M900" s="222" t="s">
        <v>40</v>
      </c>
      <c r="N900" s="223" t="s">
        <v>48</v>
      </c>
      <c r="O900" s="86"/>
      <c r="P900" s="224">
        <f>O900*H900</f>
        <v>0</v>
      </c>
      <c r="Q900" s="224">
        <v>0</v>
      </c>
      <c r="R900" s="224">
        <f>Q900*H900</f>
        <v>0</v>
      </c>
      <c r="S900" s="224">
        <v>0</v>
      </c>
      <c r="T900" s="225">
        <f>S900*H900</f>
        <v>0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26" t="s">
        <v>230</v>
      </c>
      <c r="AT900" s="226" t="s">
        <v>226</v>
      </c>
      <c r="AU900" s="226" t="s">
        <v>85</v>
      </c>
      <c r="AY900" s="19" t="s">
        <v>224</v>
      </c>
      <c r="BE900" s="227">
        <f>IF(N900="základní",J900,0)</f>
        <v>0</v>
      </c>
      <c r="BF900" s="227">
        <f>IF(N900="snížená",J900,0)</f>
        <v>0</v>
      </c>
      <c r="BG900" s="227">
        <f>IF(N900="zákl. přenesená",J900,0)</f>
        <v>0</v>
      </c>
      <c r="BH900" s="227">
        <f>IF(N900="sníž. přenesená",J900,0)</f>
        <v>0</v>
      </c>
      <c r="BI900" s="227">
        <f>IF(N900="nulová",J900,0)</f>
        <v>0</v>
      </c>
      <c r="BJ900" s="19" t="s">
        <v>83</v>
      </c>
      <c r="BK900" s="227">
        <f>ROUND(I900*H900,2)</f>
        <v>0</v>
      </c>
      <c r="BL900" s="19" t="s">
        <v>230</v>
      </c>
      <c r="BM900" s="226" t="s">
        <v>1295</v>
      </c>
    </row>
    <row r="901" s="2" customFormat="1">
      <c r="A901" s="40"/>
      <c r="B901" s="41"/>
      <c r="C901" s="42"/>
      <c r="D901" s="228" t="s">
        <v>232</v>
      </c>
      <c r="E901" s="42"/>
      <c r="F901" s="229" t="s">
        <v>1294</v>
      </c>
      <c r="G901" s="42"/>
      <c r="H901" s="42"/>
      <c r="I901" s="230"/>
      <c r="J901" s="42"/>
      <c r="K901" s="42"/>
      <c r="L901" s="46"/>
      <c r="M901" s="231"/>
      <c r="N901" s="232"/>
      <c r="O901" s="86"/>
      <c r="P901" s="86"/>
      <c r="Q901" s="86"/>
      <c r="R901" s="86"/>
      <c r="S901" s="86"/>
      <c r="T901" s="87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9" t="s">
        <v>232</v>
      </c>
      <c r="AU901" s="19" t="s">
        <v>85</v>
      </c>
    </row>
    <row r="902" s="13" customFormat="1">
      <c r="A902" s="13"/>
      <c r="B902" s="235"/>
      <c r="C902" s="236"/>
      <c r="D902" s="228" t="s">
        <v>236</v>
      </c>
      <c r="E902" s="237" t="s">
        <v>40</v>
      </c>
      <c r="F902" s="238" t="s">
        <v>1296</v>
      </c>
      <c r="G902" s="236"/>
      <c r="H902" s="239">
        <v>4.0430000000000001</v>
      </c>
      <c r="I902" s="240"/>
      <c r="J902" s="236"/>
      <c r="K902" s="236"/>
      <c r="L902" s="241"/>
      <c r="M902" s="242"/>
      <c r="N902" s="243"/>
      <c r="O902" s="243"/>
      <c r="P902" s="243"/>
      <c r="Q902" s="243"/>
      <c r="R902" s="243"/>
      <c r="S902" s="243"/>
      <c r="T902" s="24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5" t="s">
        <v>236</v>
      </c>
      <c r="AU902" s="245" t="s">
        <v>85</v>
      </c>
      <c r="AV902" s="13" t="s">
        <v>85</v>
      </c>
      <c r="AW902" s="13" t="s">
        <v>38</v>
      </c>
      <c r="AX902" s="13" t="s">
        <v>77</v>
      </c>
      <c r="AY902" s="245" t="s">
        <v>224</v>
      </c>
    </row>
    <row r="903" s="13" customFormat="1">
      <c r="A903" s="13"/>
      <c r="B903" s="235"/>
      <c r="C903" s="236"/>
      <c r="D903" s="228" t="s">
        <v>236</v>
      </c>
      <c r="E903" s="237" t="s">
        <v>40</v>
      </c>
      <c r="F903" s="238" t="s">
        <v>1297</v>
      </c>
      <c r="G903" s="236"/>
      <c r="H903" s="239">
        <v>15.228999999999999</v>
      </c>
      <c r="I903" s="240"/>
      <c r="J903" s="236"/>
      <c r="K903" s="236"/>
      <c r="L903" s="241"/>
      <c r="M903" s="242"/>
      <c r="N903" s="243"/>
      <c r="O903" s="243"/>
      <c r="P903" s="243"/>
      <c r="Q903" s="243"/>
      <c r="R903" s="243"/>
      <c r="S903" s="243"/>
      <c r="T903" s="24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5" t="s">
        <v>236</v>
      </c>
      <c r="AU903" s="245" t="s">
        <v>85</v>
      </c>
      <c r="AV903" s="13" t="s">
        <v>85</v>
      </c>
      <c r="AW903" s="13" t="s">
        <v>38</v>
      </c>
      <c r="AX903" s="13" t="s">
        <v>77</v>
      </c>
      <c r="AY903" s="245" t="s">
        <v>224</v>
      </c>
    </row>
    <row r="904" s="13" customFormat="1">
      <c r="A904" s="13"/>
      <c r="B904" s="235"/>
      <c r="C904" s="236"/>
      <c r="D904" s="228" t="s">
        <v>236</v>
      </c>
      <c r="E904" s="237" t="s">
        <v>40</v>
      </c>
      <c r="F904" s="238" t="s">
        <v>1298</v>
      </c>
      <c r="G904" s="236"/>
      <c r="H904" s="239">
        <v>52.799999999999997</v>
      </c>
      <c r="I904" s="240"/>
      <c r="J904" s="236"/>
      <c r="K904" s="236"/>
      <c r="L904" s="241"/>
      <c r="M904" s="242"/>
      <c r="N904" s="243"/>
      <c r="O904" s="243"/>
      <c r="P904" s="243"/>
      <c r="Q904" s="243"/>
      <c r="R904" s="243"/>
      <c r="S904" s="243"/>
      <c r="T904" s="24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5" t="s">
        <v>236</v>
      </c>
      <c r="AU904" s="245" t="s">
        <v>85</v>
      </c>
      <c r="AV904" s="13" t="s">
        <v>85</v>
      </c>
      <c r="AW904" s="13" t="s">
        <v>38</v>
      </c>
      <c r="AX904" s="13" t="s">
        <v>77</v>
      </c>
      <c r="AY904" s="245" t="s">
        <v>224</v>
      </c>
    </row>
    <row r="905" s="15" customFormat="1">
      <c r="A905" s="15"/>
      <c r="B905" s="256"/>
      <c r="C905" s="257"/>
      <c r="D905" s="228" t="s">
        <v>236</v>
      </c>
      <c r="E905" s="258" t="s">
        <v>40</v>
      </c>
      <c r="F905" s="259" t="s">
        <v>253</v>
      </c>
      <c r="G905" s="257"/>
      <c r="H905" s="260">
        <v>72.072000000000003</v>
      </c>
      <c r="I905" s="261"/>
      <c r="J905" s="257"/>
      <c r="K905" s="257"/>
      <c r="L905" s="262"/>
      <c r="M905" s="263"/>
      <c r="N905" s="264"/>
      <c r="O905" s="264"/>
      <c r="P905" s="264"/>
      <c r="Q905" s="264"/>
      <c r="R905" s="264"/>
      <c r="S905" s="264"/>
      <c r="T905" s="26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66" t="s">
        <v>236</v>
      </c>
      <c r="AU905" s="266" t="s">
        <v>85</v>
      </c>
      <c r="AV905" s="15" t="s">
        <v>230</v>
      </c>
      <c r="AW905" s="15" t="s">
        <v>38</v>
      </c>
      <c r="AX905" s="15" t="s">
        <v>83</v>
      </c>
      <c r="AY905" s="266" t="s">
        <v>224</v>
      </c>
    </row>
    <row r="906" s="2" customFormat="1" ht="16.5" customHeight="1">
      <c r="A906" s="40"/>
      <c r="B906" s="41"/>
      <c r="C906" s="215" t="s">
        <v>1299</v>
      </c>
      <c r="D906" s="215" t="s">
        <v>226</v>
      </c>
      <c r="E906" s="216" t="s">
        <v>1300</v>
      </c>
      <c r="F906" s="217" t="s">
        <v>1301</v>
      </c>
      <c r="G906" s="218" t="s">
        <v>811</v>
      </c>
      <c r="H906" s="219">
        <v>2</v>
      </c>
      <c r="I906" s="220"/>
      <c r="J906" s="221">
        <f>ROUND(I906*H906,2)</f>
        <v>0</v>
      </c>
      <c r="K906" s="217" t="s">
        <v>229</v>
      </c>
      <c r="L906" s="46"/>
      <c r="M906" s="222" t="s">
        <v>40</v>
      </c>
      <c r="N906" s="223" t="s">
        <v>48</v>
      </c>
      <c r="O906" s="86"/>
      <c r="P906" s="224">
        <f>O906*H906</f>
        <v>0</v>
      </c>
      <c r="Q906" s="224">
        <v>0</v>
      </c>
      <c r="R906" s="224">
        <f>Q906*H906</f>
        <v>0</v>
      </c>
      <c r="S906" s="224">
        <v>0.14999999999999999</v>
      </c>
      <c r="T906" s="225">
        <f>S906*H906</f>
        <v>0.29999999999999999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26" t="s">
        <v>230</v>
      </c>
      <c r="AT906" s="226" t="s">
        <v>226</v>
      </c>
      <c r="AU906" s="226" t="s">
        <v>85</v>
      </c>
      <c r="AY906" s="19" t="s">
        <v>224</v>
      </c>
      <c r="BE906" s="227">
        <f>IF(N906="základní",J906,0)</f>
        <v>0</v>
      </c>
      <c r="BF906" s="227">
        <f>IF(N906="snížená",J906,0)</f>
        <v>0</v>
      </c>
      <c r="BG906" s="227">
        <f>IF(N906="zákl. přenesená",J906,0)</f>
        <v>0</v>
      </c>
      <c r="BH906" s="227">
        <f>IF(N906="sníž. přenesená",J906,0)</f>
        <v>0</v>
      </c>
      <c r="BI906" s="227">
        <f>IF(N906="nulová",J906,0)</f>
        <v>0</v>
      </c>
      <c r="BJ906" s="19" t="s">
        <v>83</v>
      </c>
      <c r="BK906" s="227">
        <f>ROUND(I906*H906,2)</f>
        <v>0</v>
      </c>
      <c r="BL906" s="19" t="s">
        <v>230</v>
      </c>
      <c r="BM906" s="226" t="s">
        <v>1302</v>
      </c>
    </row>
    <row r="907" s="2" customFormat="1">
      <c r="A907" s="40"/>
      <c r="B907" s="41"/>
      <c r="C907" s="42"/>
      <c r="D907" s="228" t="s">
        <v>232</v>
      </c>
      <c r="E907" s="42"/>
      <c r="F907" s="229" t="s">
        <v>1303</v>
      </c>
      <c r="G907" s="42"/>
      <c r="H907" s="42"/>
      <c r="I907" s="230"/>
      <c r="J907" s="42"/>
      <c r="K907" s="42"/>
      <c r="L907" s="46"/>
      <c r="M907" s="231"/>
      <c r="N907" s="232"/>
      <c r="O907" s="86"/>
      <c r="P907" s="86"/>
      <c r="Q907" s="86"/>
      <c r="R907" s="86"/>
      <c r="S907" s="86"/>
      <c r="T907" s="87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T907" s="19" t="s">
        <v>232</v>
      </c>
      <c r="AU907" s="19" t="s">
        <v>85</v>
      </c>
    </row>
    <row r="908" s="2" customFormat="1">
      <c r="A908" s="40"/>
      <c r="B908" s="41"/>
      <c r="C908" s="42"/>
      <c r="D908" s="233" t="s">
        <v>234</v>
      </c>
      <c r="E908" s="42"/>
      <c r="F908" s="234" t="s">
        <v>1304</v>
      </c>
      <c r="G908" s="42"/>
      <c r="H908" s="42"/>
      <c r="I908" s="230"/>
      <c r="J908" s="42"/>
      <c r="K908" s="42"/>
      <c r="L908" s="46"/>
      <c r="M908" s="231"/>
      <c r="N908" s="232"/>
      <c r="O908" s="86"/>
      <c r="P908" s="86"/>
      <c r="Q908" s="86"/>
      <c r="R908" s="86"/>
      <c r="S908" s="86"/>
      <c r="T908" s="87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T908" s="19" t="s">
        <v>234</v>
      </c>
      <c r="AU908" s="19" t="s">
        <v>85</v>
      </c>
    </row>
    <row r="909" s="13" customFormat="1">
      <c r="A909" s="13"/>
      <c r="B909" s="235"/>
      <c r="C909" s="236"/>
      <c r="D909" s="228" t="s">
        <v>236</v>
      </c>
      <c r="E909" s="237" t="s">
        <v>40</v>
      </c>
      <c r="F909" s="238" t="s">
        <v>1305</v>
      </c>
      <c r="G909" s="236"/>
      <c r="H909" s="239">
        <v>2</v>
      </c>
      <c r="I909" s="240"/>
      <c r="J909" s="236"/>
      <c r="K909" s="236"/>
      <c r="L909" s="241"/>
      <c r="M909" s="242"/>
      <c r="N909" s="243"/>
      <c r="O909" s="243"/>
      <c r="P909" s="243"/>
      <c r="Q909" s="243"/>
      <c r="R909" s="243"/>
      <c r="S909" s="243"/>
      <c r="T909" s="24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5" t="s">
        <v>236</v>
      </c>
      <c r="AU909" s="245" t="s">
        <v>85</v>
      </c>
      <c r="AV909" s="13" t="s">
        <v>85</v>
      </c>
      <c r="AW909" s="13" t="s">
        <v>38</v>
      </c>
      <c r="AX909" s="13" t="s">
        <v>83</v>
      </c>
      <c r="AY909" s="245" t="s">
        <v>224</v>
      </c>
    </row>
    <row r="910" s="2" customFormat="1" ht="16.5" customHeight="1">
      <c r="A910" s="40"/>
      <c r="B910" s="41"/>
      <c r="C910" s="215" t="s">
        <v>1306</v>
      </c>
      <c r="D910" s="215" t="s">
        <v>226</v>
      </c>
      <c r="E910" s="216" t="s">
        <v>1307</v>
      </c>
      <c r="F910" s="217" t="s">
        <v>1308</v>
      </c>
      <c r="G910" s="218" t="s">
        <v>811</v>
      </c>
      <c r="H910" s="219">
        <v>2</v>
      </c>
      <c r="I910" s="220"/>
      <c r="J910" s="221">
        <f>ROUND(I910*H910,2)</f>
        <v>0</v>
      </c>
      <c r="K910" s="217" t="s">
        <v>229</v>
      </c>
      <c r="L910" s="46"/>
      <c r="M910" s="222" t="s">
        <v>40</v>
      </c>
      <c r="N910" s="223" t="s">
        <v>48</v>
      </c>
      <c r="O910" s="86"/>
      <c r="P910" s="224">
        <f>O910*H910</f>
        <v>0</v>
      </c>
      <c r="Q910" s="224">
        <v>0.21734000000000001</v>
      </c>
      <c r="R910" s="224">
        <f>Q910*H910</f>
        <v>0.43468000000000001</v>
      </c>
      <c r="S910" s="224">
        <v>0</v>
      </c>
      <c r="T910" s="225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26" t="s">
        <v>230</v>
      </c>
      <c r="AT910" s="226" t="s">
        <v>226</v>
      </c>
      <c r="AU910" s="226" t="s">
        <v>85</v>
      </c>
      <c r="AY910" s="19" t="s">
        <v>224</v>
      </c>
      <c r="BE910" s="227">
        <f>IF(N910="základní",J910,0)</f>
        <v>0</v>
      </c>
      <c r="BF910" s="227">
        <f>IF(N910="snížená",J910,0)</f>
        <v>0</v>
      </c>
      <c r="BG910" s="227">
        <f>IF(N910="zákl. přenesená",J910,0)</f>
        <v>0</v>
      </c>
      <c r="BH910" s="227">
        <f>IF(N910="sníž. přenesená",J910,0)</f>
        <v>0</v>
      </c>
      <c r="BI910" s="227">
        <f>IF(N910="nulová",J910,0)</f>
        <v>0</v>
      </c>
      <c r="BJ910" s="19" t="s">
        <v>83</v>
      </c>
      <c r="BK910" s="227">
        <f>ROUND(I910*H910,2)</f>
        <v>0</v>
      </c>
      <c r="BL910" s="19" t="s">
        <v>230</v>
      </c>
      <c r="BM910" s="226" t="s">
        <v>1309</v>
      </c>
    </row>
    <row r="911" s="2" customFormat="1">
      <c r="A911" s="40"/>
      <c r="B911" s="41"/>
      <c r="C911" s="42"/>
      <c r="D911" s="228" t="s">
        <v>232</v>
      </c>
      <c r="E911" s="42"/>
      <c r="F911" s="229" t="s">
        <v>1310</v>
      </c>
      <c r="G911" s="42"/>
      <c r="H911" s="42"/>
      <c r="I911" s="230"/>
      <c r="J911" s="42"/>
      <c r="K911" s="42"/>
      <c r="L911" s="46"/>
      <c r="M911" s="231"/>
      <c r="N911" s="232"/>
      <c r="O911" s="86"/>
      <c r="P911" s="86"/>
      <c r="Q911" s="86"/>
      <c r="R911" s="86"/>
      <c r="S911" s="86"/>
      <c r="T911" s="87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T911" s="19" t="s">
        <v>232</v>
      </c>
      <c r="AU911" s="19" t="s">
        <v>85</v>
      </c>
    </row>
    <row r="912" s="2" customFormat="1">
      <c r="A912" s="40"/>
      <c r="B912" s="41"/>
      <c r="C912" s="42"/>
      <c r="D912" s="233" t="s">
        <v>234</v>
      </c>
      <c r="E912" s="42"/>
      <c r="F912" s="234" t="s">
        <v>1311</v>
      </c>
      <c r="G912" s="42"/>
      <c r="H912" s="42"/>
      <c r="I912" s="230"/>
      <c r="J912" s="42"/>
      <c r="K912" s="42"/>
      <c r="L912" s="46"/>
      <c r="M912" s="231"/>
      <c r="N912" s="232"/>
      <c r="O912" s="86"/>
      <c r="P912" s="86"/>
      <c r="Q912" s="86"/>
      <c r="R912" s="86"/>
      <c r="S912" s="86"/>
      <c r="T912" s="87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T912" s="19" t="s">
        <v>234</v>
      </c>
      <c r="AU912" s="19" t="s">
        <v>85</v>
      </c>
    </row>
    <row r="913" s="14" customFormat="1">
      <c r="A913" s="14"/>
      <c r="B913" s="246"/>
      <c r="C913" s="247"/>
      <c r="D913" s="228" t="s">
        <v>236</v>
      </c>
      <c r="E913" s="248" t="s">
        <v>40</v>
      </c>
      <c r="F913" s="249" t="s">
        <v>251</v>
      </c>
      <c r="G913" s="247"/>
      <c r="H913" s="248" t="s">
        <v>40</v>
      </c>
      <c r="I913" s="250"/>
      <c r="J913" s="247"/>
      <c r="K913" s="247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236</v>
      </c>
      <c r="AU913" s="255" t="s">
        <v>85</v>
      </c>
      <c r="AV913" s="14" t="s">
        <v>83</v>
      </c>
      <c r="AW913" s="14" t="s">
        <v>38</v>
      </c>
      <c r="AX913" s="14" t="s">
        <v>77</v>
      </c>
      <c r="AY913" s="255" t="s">
        <v>224</v>
      </c>
    </row>
    <row r="914" s="13" customFormat="1">
      <c r="A914" s="13"/>
      <c r="B914" s="235"/>
      <c r="C914" s="236"/>
      <c r="D914" s="228" t="s">
        <v>236</v>
      </c>
      <c r="E914" s="237" t="s">
        <v>40</v>
      </c>
      <c r="F914" s="238" t="s">
        <v>1216</v>
      </c>
      <c r="G914" s="236"/>
      <c r="H914" s="239">
        <v>1</v>
      </c>
      <c r="I914" s="240"/>
      <c r="J914" s="236"/>
      <c r="K914" s="236"/>
      <c r="L914" s="241"/>
      <c r="M914" s="242"/>
      <c r="N914" s="243"/>
      <c r="O914" s="243"/>
      <c r="P914" s="243"/>
      <c r="Q914" s="243"/>
      <c r="R914" s="243"/>
      <c r="S914" s="243"/>
      <c r="T914" s="244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5" t="s">
        <v>236</v>
      </c>
      <c r="AU914" s="245" t="s">
        <v>85</v>
      </c>
      <c r="AV914" s="13" t="s">
        <v>85</v>
      </c>
      <c r="AW914" s="13" t="s">
        <v>38</v>
      </c>
      <c r="AX914" s="13" t="s">
        <v>77</v>
      </c>
      <c r="AY914" s="245" t="s">
        <v>224</v>
      </c>
    </row>
    <row r="915" s="13" customFormat="1">
      <c r="A915" s="13"/>
      <c r="B915" s="235"/>
      <c r="C915" s="236"/>
      <c r="D915" s="228" t="s">
        <v>236</v>
      </c>
      <c r="E915" s="237" t="s">
        <v>40</v>
      </c>
      <c r="F915" s="238" t="s">
        <v>1217</v>
      </c>
      <c r="G915" s="236"/>
      <c r="H915" s="239">
        <v>1</v>
      </c>
      <c r="I915" s="240"/>
      <c r="J915" s="236"/>
      <c r="K915" s="236"/>
      <c r="L915" s="241"/>
      <c r="M915" s="242"/>
      <c r="N915" s="243"/>
      <c r="O915" s="243"/>
      <c r="P915" s="243"/>
      <c r="Q915" s="243"/>
      <c r="R915" s="243"/>
      <c r="S915" s="243"/>
      <c r="T915" s="244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5" t="s">
        <v>236</v>
      </c>
      <c r="AU915" s="245" t="s">
        <v>85</v>
      </c>
      <c r="AV915" s="13" t="s">
        <v>85</v>
      </c>
      <c r="AW915" s="13" t="s">
        <v>38</v>
      </c>
      <c r="AX915" s="13" t="s">
        <v>77</v>
      </c>
      <c r="AY915" s="245" t="s">
        <v>224</v>
      </c>
    </row>
    <row r="916" s="15" customFormat="1">
      <c r="A916" s="15"/>
      <c r="B916" s="256"/>
      <c r="C916" s="257"/>
      <c r="D916" s="228" t="s">
        <v>236</v>
      </c>
      <c r="E916" s="258" t="s">
        <v>40</v>
      </c>
      <c r="F916" s="259" t="s">
        <v>253</v>
      </c>
      <c r="G916" s="257"/>
      <c r="H916" s="260">
        <v>2</v>
      </c>
      <c r="I916" s="261"/>
      <c r="J916" s="257"/>
      <c r="K916" s="257"/>
      <c r="L916" s="262"/>
      <c r="M916" s="263"/>
      <c r="N916" s="264"/>
      <c r="O916" s="264"/>
      <c r="P916" s="264"/>
      <c r="Q916" s="264"/>
      <c r="R916" s="264"/>
      <c r="S916" s="264"/>
      <c r="T916" s="26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66" t="s">
        <v>236</v>
      </c>
      <c r="AU916" s="266" t="s">
        <v>85</v>
      </c>
      <c r="AV916" s="15" t="s">
        <v>230</v>
      </c>
      <c r="AW916" s="15" t="s">
        <v>38</v>
      </c>
      <c r="AX916" s="15" t="s">
        <v>83</v>
      </c>
      <c r="AY916" s="266" t="s">
        <v>224</v>
      </c>
    </row>
    <row r="917" s="2" customFormat="1" ht="16.5" customHeight="1">
      <c r="A917" s="40"/>
      <c r="B917" s="41"/>
      <c r="C917" s="268" t="s">
        <v>1312</v>
      </c>
      <c r="D917" s="268" t="s">
        <v>305</v>
      </c>
      <c r="E917" s="269" t="s">
        <v>1313</v>
      </c>
      <c r="F917" s="270" t="s">
        <v>1314</v>
      </c>
      <c r="G917" s="271" t="s">
        <v>811</v>
      </c>
      <c r="H917" s="272">
        <v>2</v>
      </c>
      <c r="I917" s="273"/>
      <c r="J917" s="274">
        <f>ROUND(I917*H917,2)</f>
        <v>0</v>
      </c>
      <c r="K917" s="270" t="s">
        <v>229</v>
      </c>
      <c r="L917" s="275"/>
      <c r="M917" s="276" t="s">
        <v>40</v>
      </c>
      <c r="N917" s="277" t="s">
        <v>48</v>
      </c>
      <c r="O917" s="86"/>
      <c r="P917" s="224">
        <f>O917*H917</f>
        <v>0</v>
      </c>
      <c r="Q917" s="224">
        <v>0.19600000000000001</v>
      </c>
      <c r="R917" s="224">
        <f>Q917*H917</f>
        <v>0.39200000000000002</v>
      </c>
      <c r="S917" s="224">
        <v>0</v>
      </c>
      <c r="T917" s="225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26" t="s">
        <v>279</v>
      </c>
      <c r="AT917" s="226" t="s">
        <v>305</v>
      </c>
      <c r="AU917" s="226" t="s">
        <v>85</v>
      </c>
      <c r="AY917" s="19" t="s">
        <v>224</v>
      </c>
      <c r="BE917" s="227">
        <f>IF(N917="základní",J917,0)</f>
        <v>0</v>
      </c>
      <c r="BF917" s="227">
        <f>IF(N917="snížená",J917,0)</f>
        <v>0</v>
      </c>
      <c r="BG917" s="227">
        <f>IF(N917="zákl. přenesená",J917,0)</f>
        <v>0</v>
      </c>
      <c r="BH917" s="227">
        <f>IF(N917="sníž. přenesená",J917,0)</f>
        <v>0</v>
      </c>
      <c r="BI917" s="227">
        <f>IF(N917="nulová",J917,0)</f>
        <v>0</v>
      </c>
      <c r="BJ917" s="19" t="s">
        <v>83</v>
      </c>
      <c r="BK917" s="227">
        <f>ROUND(I917*H917,2)</f>
        <v>0</v>
      </c>
      <c r="BL917" s="19" t="s">
        <v>230</v>
      </c>
      <c r="BM917" s="226" t="s">
        <v>1315</v>
      </c>
    </row>
    <row r="918" s="2" customFormat="1">
      <c r="A918" s="40"/>
      <c r="B918" s="41"/>
      <c r="C918" s="42"/>
      <c r="D918" s="228" t="s">
        <v>232</v>
      </c>
      <c r="E918" s="42"/>
      <c r="F918" s="229" t="s">
        <v>1314</v>
      </c>
      <c r="G918" s="42"/>
      <c r="H918" s="42"/>
      <c r="I918" s="230"/>
      <c r="J918" s="42"/>
      <c r="K918" s="42"/>
      <c r="L918" s="46"/>
      <c r="M918" s="231"/>
      <c r="N918" s="232"/>
      <c r="O918" s="86"/>
      <c r="P918" s="86"/>
      <c r="Q918" s="86"/>
      <c r="R918" s="86"/>
      <c r="S918" s="86"/>
      <c r="T918" s="87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T918" s="19" t="s">
        <v>232</v>
      </c>
      <c r="AU918" s="19" t="s">
        <v>85</v>
      </c>
    </row>
    <row r="919" s="2" customFormat="1">
      <c r="A919" s="40"/>
      <c r="B919" s="41"/>
      <c r="C919" s="42"/>
      <c r="D919" s="233" t="s">
        <v>234</v>
      </c>
      <c r="E919" s="42"/>
      <c r="F919" s="234" t="s">
        <v>1316</v>
      </c>
      <c r="G919" s="42"/>
      <c r="H919" s="42"/>
      <c r="I919" s="230"/>
      <c r="J919" s="42"/>
      <c r="K919" s="42"/>
      <c r="L919" s="46"/>
      <c r="M919" s="231"/>
      <c r="N919" s="232"/>
      <c r="O919" s="86"/>
      <c r="P919" s="86"/>
      <c r="Q919" s="86"/>
      <c r="R919" s="86"/>
      <c r="S919" s="86"/>
      <c r="T919" s="87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T919" s="19" t="s">
        <v>234</v>
      </c>
      <c r="AU919" s="19" t="s">
        <v>85</v>
      </c>
    </row>
    <row r="920" s="2" customFormat="1">
      <c r="A920" s="40"/>
      <c r="B920" s="41"/>
      <c r="C920" s="42"/>
      <c r="D920" s="228" t="s">
        <v>283</v>
      </c>
      <c r="E920" s="42"/>
      <c r="F920" s="267" t="s">
        <v>1317</v>
      </c>
      <c r="G920" s="42"/>
      <c r="H920" s="42"/>
      <c r="I920" s="230"/>
      <c r="J920" s="42"/>
      <c r="K920" s="42"/>
      <c r="L920" s="46"/>
      <c r="M920" s="231"/>
      <c r="N920" s="232"/>
      <c r="O920" s="86"/>
      <c r="P920" s="86"/>
      <c r="Q920" s="86"/>
      <c r="R920" s="86"/>
      <c r="S920" s="86"/>
      <c r="T920" s="87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T920" s="19" t="s">
        <v>283</v>
      </c>
      <c r="AU920" s="19" t="s">
        <v>85</v>
      </c>
    </row>
    <row r="921" s="14" customFormat="1">
      <c r="A921" s="14"/>
      <c r="B921" s="246"/>
      <c r="C921" s="247"/>
      <c r="D921" s="228" t="s">
        <v>236</v>
      </c>
      <c r="E921" s="248" t="s">
        <v>40</v>
      </c>
      <c r="F921" s="249" t="s">
        <v>251</v>
      </c>
      <c r="G921" s="247"/>
      <c r="H921" s="248" t="s">
        <v>40</v>
      </c>
      <c r="I921" s="250"/>
      <c r="J921" s="247"/>
      <c r="K921" s="247"/>
      <c r="L921" s="251"/>
      <c r="M921" s="252"/>
      <c r="N921" s="253"/>
      <c r="O921" s="253"/>
      <c r="P921" s="253"/>
      <c r="Q921" s="253"/>
      <c r="R921" s="253"/>
      <c r="S921" s="253"/>
      <c r="T921" s="25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5" t="s">
        <v>236</v>
      </c>
      <c r="AU921" s="255" t="s">
        <v>85</v>
      </c>
      <c r="AV921" s="14" t="s">
        <v>83</v>
      </c>
      <c r="AW921" s="14" t="s">
        <v>38</v>
      </c>
      <c r="AX921" s="14" t="s">
        <v>77</v>
      </c>
      <c r="AY921" s="255" t="s">
        <v>224</v>
      </c>
    </row>
    <row r="922" s="13" customFormat="1">
      <c r="A922" s="13"/>
      <c r="B922" s="235"/>
      <c r="C922" s="236"/>
      <c r="D922" s="228" t="s">
        <v>236</v>
      </c>
      <c r="E922" s="237" t="s">
        <v>40</v>
      </c>
      <c r="F922" s="238" t="s">
        <v>1216</v>
      </c>
      <c r="G922" s="236"/>
      <c r="H922" s="239">
        <v>1</v>
      </c>
      <c r="I922" s="240"/>
      <c r="J922" s="236"/>
      <c r="K922" s="236"/>
      <c r="L922" s="241"/>
      <c r="M922" s="242"/>
      <c r="N922" s="243"/>
      <c r="O922" s="243"/>
      <c r="P922" s="243"/>
      <c r="Q922" s="243"/>
      <c r="R922" s="243"/>
      <c r="S922" s="243"/>
      <c r="T922" s="24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5" t="s">
        <v>236</v>
      </c>
      <c r="AU922" s="245" t="s">
        <v>85</v>
      </c>
      <c r="AV922" s="13" t="s">
        <v>85</v>
      </c>
      <c r="AW922" s="13" t="s">
        <v>38</v>
      </c>
      <c r="AX922" s="13" t="s">
        <v>77</v>
      </c>
      <c r="AY922" s="245" t="s">
        <v>224</v>
      </c>
    </row>
    <row r="923" s="13" customFormat="1">
      <c r="A923" s="13"/>
      <c r="B923" s="235"/>
      <c r="C923" s="236"/>
      <c r="D923" s="228" t="s">
        <v>236</v>
      </c>
      <c r="E923" s="237" t="s">
        <v>40</v>
      </c>
      <c r="F923" s="238" t="s">
        <v>1217</v>
      </c>
      <c r="G923" s="236"/>
      <c r="H923" s="239">
        <v>1</v>
      </c>
      <c r="I923" s="240"/>
      <c r="J923" s="236"/>
      <c r="K923" s="236"/>
      <c r="L923" s="241"/>
      <c r="M923" s="242"/>
      <c r="N923" s="243"/>
      <c r="O923" s="243"/>
      <c r="P923" s="243"/>
      <c r="Q923" s="243"/>
      <c r="R923" s="243"/>
      <c r="S923" s="243"/>
      <c r="T923" s="244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5" t="s">
        <v>236</v>
      </c>
      <c r="AU923" s="245" t="s">
        <v>85</v>
      </c>
      <c r="AV923" s="13" t="s">
        <v>85</v>
      </c>
      <c r="AW923" s="13" t="s">
        <v>38</v>
      </c>
      <c r="AX923" s="13" t="s">
        <v>77</v>
      </c>
      <c r="AY923" s="245" t="s">
        <v>224</v>
      </c>
    </row>
    <row r="924" s="15" customFormat="1">
      <c r="A924" s="15"/>
      <c r="B924" s="256"/>
      <c r="C924" s="257"/>
      <c r="D924" s="228" t="s">
        <v>236</v>
      </c>
      <c r="E924" s="258" t="s">
        <v>40</v>
      </c>
      <c r="F924" s="259" t="s">
        <v>253</v>
      </c>
      <c r="G924" s="257"/>
      <c r="H924" s="260">
        <v>2</v>
      </c>
      <c r="I924" s="261"/>
      <c r="J924" s="257"/>
      <c r="K924" s="257"/>
      <c r="L924" s="262"/>
      <c r="M924" s="263"/>
      <c r="N924" s="264"/>
      <c r="O924" s="264"/>
      <c r="P924" s="264"/>
      <c r="Q924" s="264"/>
      <c r="R924" s="264"/>
      <c r="S924" s="264"/>
      <c r="T924" s="26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66" t="s">
        <v>236</v>
      </c>
      <c r="AU924" s="266" t="s">
        <v>85</v>
      </c>
      <c r="AV924" s="15" t="s">
        <v>230</v>
      </c>
      <c r="AW924" s="15" t="s">
        <v>38</v>
      </c>
      <c r="AX924" s="15" t="s">
        <v>83</v>
      </c>
      <c r="AY924" s="266" t="s">
        <v>224</v>
      </c>
    </row>
    <row r="925" s="2" customFormat="1" ht="16.5" customHeight="1">
      <c r="A925" s="40"/>
      <c r="B925" s="41"/>
      <c r="C925" s="215" t="s">
        <v>1318</v>
      </c>
      <c r="D925" s="215" t="s">
        <v>226</v>
      </c>
      <c r="E925" s="216" t="s">
        <v>1319</v>
      </c>
      <c r="F925" s="217" t="s">
        <v>1320</v>
      </c>
      <c r="G925" s="218" t="s">
        <v>811</v>
      </c>
      <c r="H925" s="219">
        <v>19</v>
      </c>
      <c r="I925" s="220"/>
      <c r="J925" s="221">
        <f>ROUND(I925*H925,2)</f>
        <v>0</v>
      </c>
      <c r="K925" s="217" t="s">
        <v>229</v>
      </c>
      <c r="L925" s="46"/>
      <c r="M925" s="222" t="s">
        <v>40</v>
      </c>
      <c r="N925" s="223" t="s">
        <v>48</v>
      </c>
      <c r="O925" s="86"/>
      <c r="P925" s="224">
        <f>O925*H925</f>
        <v>0</v>
      </c>
      <c r="Q925" s="224">
        <v>0.0013600000000000001</v>
      </c>
      <c r="R925" s="224">
        <f>Q925*H925</f>
        <v>0.025840000000000002</v>
      </c>
      <c r="S925" s="224">
        <v>0</v>
      </c>
      <c r="T925" s="225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26" t="s">
        <v>230</v>
      </c>
      <c r="AT925" s="226" t="s">
        <v>226</v>
      </c>
      <c r="AU925" s="226" t="s">
        <v>85</v>
      </c>
      <c r="AY925" s="19" t="s">
        <v>224</v>
      </c>
      <c r="BE925" s="227">
        <f>IF(N925="základní",J925,0)</f>
        <v>0</v>
      </c>
      <c r="BF925" s="227">
        <f>IF(N925="snížená",J925,0)</f>
        <v>0</v>
      </c>
      <c r="BG925" s="227">
        <f>IF(N925="zákl. přenesená",J925,0)</f>
        <v>0</v>
      </c>
      <c r="BH925" s="227">
        <f>IF(N925="sníž. přenesená",J925,0)</f>
        <v>0</v>
      </c>
      <c r="BI925" s="227">
        <f>IF(N925="nulová",J925,0)</f>
        <v>0</v>
      </c>
      <c r="BJ925" s="19" t="s">
        <v>83</v>
      </c>
      <c r="BK925" s="227">
        <f>ROUND(I925*H925,2)</f>
        <v>0</v>
      </c>
      <c r="BL925" s="19" t="s">
        <v>230</v>
      </c>
      <c r="BM925" s="226" t="s">
        <v>1321</v>
      </c>
    </row>
    <row r="926" s="2" customFormat="1">
      <c r="A926" s="40"/>
      <c r="B926" s="41"/>
      <c r="C926" s="42"/>
      <c r="D926" s="228" t="s">
        <v>232</v>
      </c>
      <c r="E926" s="42"/>
      <c r="F926" s="229" t="s">
        <v>1322</v>
      </c>
      <c r="G926" s="42"/>
      <c r="H926" s="42"/>
      <c r="I926" s="230"/>
      <c r="J926" s="42"/>
      <c r="K926" s="42"/>
      <c r="L926" s="46"/>
      <c r="M926" s="231"/>
      <c r="N926" s="232"/>
      <c r="O926" s="86"/>
      <c r="P926" s="86"/>
      <c r="Q926" s="86"/>
      <c r="R926" s="86"/>
      <c r="S926" s="86"/>
      <c r="T926" s="87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T926" s="19" t="s">
        <v>232</v>
      </c>
      <c r="AU926" s="19" t="s">
        <v>85</v>
      </c>
    </row>
    <row r="927" s="2" customFormat="1">
      <c r="A927" s="40"/>
      <c r="B927" s="41"/>
      <c r="C927" s="42"/>
      <c r="D927" s="233" t="s">
        <v>234</v>
      </c>
      <c r="E927" s="42"/>
      <c r="F927" s="234" t="s">
        <v>1323</v>
      </c>
      <c r="G927" s="42"/>
      <c r="H927" s="42"/>
      <c r="I927" s="230"/>
      <c r="J927" s="42"/>
      <c r="K927" s="42"/>
      <c r="L927" s="46"/>
      <c r="M927" s="231"/>
      <c r="N927" s="232"/>
      <c r="O927" s="86"/>
      <c r="P927" s="86"/>
      <c r="Q927" s="86"/>
      <c r="R927" s="86"/>
      <c r="S927" s="86"/>
      <c r="T927" s="87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T927" s="19" t="s">
        <v>234</v>
      </c>
      <c r="AU927" s="19" t="s">
        <v>85</v>
      </c>
    </row>
    <row r="928" s="14" customFormat="1">
      <c r="A928" s="14"/>
      <c r="B928" s="246"/>
      <c r="C928" s="247"/>
      <c r="D928" s="228" t="s">
        <v>236</v>
      </c>
      <c r="E928" s="248" t="s">
        <v>40</v>
      </c>
      <c r="F928" s="249" t="s">
        <v>251</v>
      </c>
      <c r="G928" s="247"/>
      <c r="H928" s="248" t="s">
        <v>40</v>
      </c>
      <c r="I928" s="250"/>
      <c r="J928" s="247"/>
      <c r="K928" s="247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236</v>
      </c>
      <c r="AU928" s="255" t="s">
        <v>85</v>
      </c>
      <c r="AV928" s="14" t="s">
        <v>83</v>
      </c>
      <c r="AW928" s="14" t="s">
        <v>38</v>
      </c>
      <c r="AX928" s="14" t="s">
        <v>77</v>
      </c>
      <c r="AY928" s="255" t="s">
        <v>224</v>
      </c>
    </row>
    <row r="929" s="13" customFormat="1">
      <c r="A929" s="13"/>
      <c r="B929" s="235"/>
      <c r="C929" s="236"/>
      <c r="D929" s="228" t="s">
        <v>236</v>
      </c>
      <c r="E929" s="237" t="s">
        <v>40</v>
      </c>
      <c r="F929" s="238" t="s">
        <v>1324</v>
      </c>
      <c r="G929" s="236"/>
      <c r="H929" s="239">
        <v>10</v>
      </c>
      <c r="I929" s="240"/>
      <c r="J929" s="236"/>
      <c r="K929" s="236"/>
      <c r="L929" s="241"/>
      <c r="M929" s="242"/>
      <c r="N929" s="243"/>
      <c r="O929" s="243"/>
      <c r="P929" s="243"/>
      <c r="Q929" s="243"/>
      <c r="R929" s="243"/>
      <c r="S929" s="243"/>
      <c r="T929" s="244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5" t="s">
        <v>236</v>
      </c>
      <c r="AU929" s="245" t="s">
        <v>85</v>
      </c>
      <c r="AV929" s="13" t="s">
        <v>85</v>
      </c>
      <c r="AW929" s="13" t="s">
        <v>38</v>
      </c>
      <c r="AX929" s="13" t="s">
        <v>77</v>
      </c>
      <c r="AY929" s="245" t="s">
        <v>224</v>
      </c>
    </row>
    <row r="930" s="13" customFormat="1">
      <c r="A930" s="13"/>
      <c r="B930" s="235"/>
      <c r="C930" s="236"/>
      <c r="D930" s="228" t="s">
        <v>236</v>
      </c>
      <c r="E930" s="237" t="s">
        <v>40</v>
      </c>
      <c r="F930" s="238" t="s">
        <v>1325</v>
      </c>
      <c r="G930" s="236"/>
      <c r="H930" s="239">
        <v>9</v>
      </c>
      <c r="I930" s="240"/>
      <c r="J930" s="236"/>
      <c r="K930" s="236"/>
      <c r="L930" s="241"/>
      <c r="M930" s="242"/>
      <c r="N930" s="243"/>
      <c r="O930" s="243"/>
      <c r="P930" s="243"/>
      <c r="Q930" s="243"/>
      <c r="R930" s="243"/>
      <c r="S930" s="243"/>
      <c r="T930" s="24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5" t="s">
        <v>236</v>
      </c>
      <c r="AU930" s="245" t="s">
        <v>85</v>
      </c>
      <c r="AV930" s="13" t="s">
        <v>85</v>
      </c>
      <c r="AW930" s="13" t="s">
        <v>38</v>
      </c>
      <c r="AX930" s="13" t="s">
        <v>77</v>
      </c>
      <c r="AY930" s="245" t="s">
        <v>224</v>
      </c>
    </row>
    <row r="931" s="15" customFormat="1">
      <c r="A931" s="15"/>
      <c r="B931" s="256"/>
      <c r="C931" s="257"/>
      <c r="D931" s="228" t="s">
        <v>236</v>
      </c>
      <c r="E931" s="258" t="s">
        <v>40</v>
      </c>
      <c r="F931" s="259" t="s">
        <v>253</v>
      </c>
      <c r="G931" s="257"/>
      <c r="H931" s="260">
        <v>19</v>
      </c>
      <c r="I931" s="261"/>
      <c r="J931" s="257"/>
      <c r="K931" s="257"/>
      <c r="L931" s="262"/>
      <c r="M931" s="263"/>
      <c r="N931" s="264"/>
      <c r="O931" s="264"/>
      <c r="P931" s="264"/>
      <c r="Q931" s="264"/>
      <c r="R931" s="264"/>
      <c r="S931" s="264"/>
      <c r="T931" s="26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66" t="s">
        <v>236</v>
      </c>
      <c r="AU931" s="266" t="s">
        <v>85</v>
      </c>
      <c r="AV931" s="15" t="s">
        <v>230</v>
      </c>
      <c r="AW931" s="15" t="s">
        <v>38</v>
      </c>
      <c r="AX931" s="15" t="s">
        <v>83</v>
      </c>
      <c r="AY931" s="266" t="s">
        <v>224</v>
      </c>
    </row>
    <row r="932" s="2" customFormat="1" ht="16.5" customHeight="1">
      <c r="A932" s="40"/>
      <c r="B932" s="41"/>
      <c r="C932" s="215" t="s">
        <v>1326</v>
      </c>
      <c r="D932" s="215" t="s">
        <v>226</v>
      </c>
      <c r="E932" s="216" t="s">
        <v>1327</v>
      </c>
      <c r="F932" s="217" t="s">
        <v>1328</v>
      </c>
      <c r="G932" s="218" t="s">
        <v>811</v>
      </c>
      <c r="H932" s="219">
        <v>2</v>
      </c>
      <c r="I932" s="220"/>
      <c r="J932" s="221">
        <f>ROUND(I932*H932,2)</f>
        <v>0</v>
      </c>
      <c r="K932" s="217" t="s">
        <v>229</v>
      </c>
      <c r="L932" s="46"/>
      <c r="M932" s="222" t="s">
        <v>40</v>
      </c>
      <c r="N932" s="223" t="s">
        <v>48</v>
      </c>
      <c r="O932" s="86"/>
      <c r="P932" s="224">
        <f>O932*H932</f>
        <v>0</v>
      </c>
      <c r="Q932" s="224">
        <v>0.012460000000000001</v>
      </c>
      <c r="R932" s="224">
        <f>Q932*H932</f>
        <v>0.024920000000000001</v>
      </c>
      <c r="S932" s="224">
        <v>0</v>
      </c>
      <c r="T932" s="225">
        <f>S932*H932</f>
        <v>0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26" t="s">
        <v>230</v>
      </c>
      <c r="AT932" s="226" t="s">
        <v>226</v>
      </c>
      <c r="AU932" s="226" t="s">
        <v>85</v>
      </c>
      <c r="AY932" s="19" t="s">
        <v>224</v>
      </c>
      <c r="BE932" s="227">
        <f>IF(N932="základní",J932,0)</f>
        <v>0</v>
      </c>
      <c r="BF932" s="227">
        <f>IF(N932="snížená",J932,0)</f>
        <v>0</v>
      </c>
      <c r="BG932" s="227">
        <f>IF(N932="zákl. přenesená",J932,0)</f>
        <v>0</v>
      </c>
      <c r="BH932" s="227">
        <f>IF(N932="sníž. přenesená",J932,0)</f>
        <v>0</v>
      </c>
      <c r="BI932" s="227">
        <f>IF(N932="nulová",J932,0)</f>
        <v>0</v>
      </c>
      <c r="BJ932" s="19" t="s">
        <v>83</v>
      </c>
      <c r="BK932" s="227">
        <f>ROUND(I932*H932,2)</f>
        <v>0</v>
      </c>
      <c r="BL932" s="19" t="s">
        <v>230</v>
      </c>
      <c r="BM932" s="226" t="s">
        <v>1329</v>
      </c>
    </row>
    <row r="933" s="2" customFormat="1">
      <c r="A933" s="40"/>
      <c r="B933" s="41"/>
      <c r="C933" s="42"/>
      <c r="D933" s="228" t="s">
        <v>232</v>
      </c>
      <c r="E933" s="42"/>
      <c r="F933" s="229" t="s">
        <v>1330</v>
      </c>
      <c r="G933" s="42"/>
      <c r="H933" s="42"/>
      <c r="I933" s="230"/>
      <c r="J933" s="42"/>
      <c r="K933" s="42"/>
      <c r="L933" s="46"/>
      <c r="M933" s="231"/>
      <c r="N933" s="232"/>
      <c r="O933" s="86"/>
      <c r="P933" s="86"/>
      <c r="Q933" s="86"/>
      <c r="R933" s="86"/>
      <c r="S933" s="86"/>
      <c r="T933" s="87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T933" s="19" t="s">
        <v>232</v>
      </c>
      <c r="AU933" s="19" t="s">
        <v>85</v>
      </c>
    </row>
    <row r="934" s="2" customFormat="1">
      <c r="A934" s="40"/>
      <c r="B934" s="41"/>
      <c r="C934" s="42"/>
      <c r="D934" s="233" t="s">
        <v>234</v>
      </c>
      <c r="E934" s="42"/>
      <c r="F934" s="234" t="s">
        <v>1331</v>
      </c>
      <c r="G934" s="42"/>
      <c r="H934" s="42"/>
      <c r="I934" s="230"/>
      <c r="J934" s="42"/>
      <c r="K934" s="42"/>
      <c r="L934" s="46"/>
      <c r="M934" s="231"/>
      <c r="N934" s="232"/>
      <c r="O934" s="86"/>
      <c r="P934" s="86"/>
      <c r="Q934" s="86"/>
      <c r="R934" s="86"/>
      <c r="S934" s="86"/>
      <c r="T934" s="87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T934" s="19" t="s">
        <v>234</v>
      </c>
      <c r="AU934" s="19" t="s">
        <v>85</v>
      </c>
    </row>
    <row r="935" s="14" customFormat="1">
      <c r="A935" s="14"/>
      <c r="B935" s="246"/>
      <c r="C935" s="247"/>
      <c r="D935" s="228" t="s">
        <v>236</v>
      </c>
      <c r="E935" s="248" t="s">
        <v>40</v>
      </c>
      <c r="F935" s="249" t="s">
        <v>251</v>
      </c>
      <c r="G935" s="247"/>
      <c r="H935" s="248" t="s">
        <v>40</v>
      </c>
      <c r="I935" s="250"/>
      <c r="J935" s="247"/>
      <c r="K935" s="247"/>
      <c r="L935" s="251"/>
      <c r="M935" s="252"/>
      <c r="N935" s="253"/>
      <c r="O935" s="253"/>
      <c r="P935" s="253"/>
      <c r="Q935" s="253"/>
      <c r="R935" s="253"/>
      <c r="S935" s="253"/>
      <c r="T935" s="25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5" t="s">
        <v>236</v>
      </c>
      <c r="AU935" s="255" t="s">
        <v>85</v>
      </c>
      <c r="AV935" s="14" t="s">
        <v>83</v>
      </c>
      <c r="AW935" s="14" t="s">
        <v>38</v>
      </c>
      <c r="AX935" s="14" t="s">
        <v>77</v>
      </c>
      <c r="AY935" s="255" t="s">
        <v>224</v>
      </c>
    </row>
    <row r="936" s="13" customFormat="1">
      <c r="A936" s="13"/>
      <c r="B936" s="235"/>
      <c r="C936" s="236"/>
      <c r="D936" s="228" t="s">
        <v>236</v>
      </c>
      <c r="E936" s="237" t="s">
        <v>40</v>
      </c>
      <c r="F936" s="238" t="s">
        <v>1216</v>
      </c>
      <c r="G936" s="236"/>
      <c r="H936" s="239">
        <v>1</v>
      </c>
      <c r="I936" s="240"/>
      <c r="J936" s="236"/>
      <c r="K936" s="236"/>
      <c r="L936" s="241"/>
      <c r="M936" s="242"/>
      <c r="N936" s="243"/>
      <c r="O936" s="243"/>
      <c r="P936" s="243"/>
      <c r="Q936" s="243"/>
      <c r="R936" s="243"/>
      <c r="S936" s="243"/>
      <c r="T936" s="244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5" t="s">
        <v>236</v>
      </c>
      <c r="AU936" s="245" t="s">
        <v>85</v>
      </c>
      <c r="AV936" s="13" t="s">
        <v>85</v>
      </c>
      <c r="AW936" s="13" t="s">
        <v>38</v>
      </c>
      <c r="AX936" s="13" t="s">
        <v>77</v>
      </c>
      <c r="AY936" s="245" t="s">
        <v>224</v>
      </c>
    </row>
    <row r="937" s="13" customFormat="1">
      <c r="A937" s="13"/>
      <c r="B937" s="235"/>
      <c r="C937" s="236"/>
      <c r="D937" s="228" t="s">
        <v>236</v>
      </c>
      <c r="E937" s="237" t="s">
        <v>40</v>
      </c>
      <c r="F937" s="238" t="s">
        <v>1217</v>
      </c>
      <c r="G937" s="236"/>
      <c r="H937" s="239">
        <v>1</v>
      </c>
      <c r="I937" s="240"/>
      <c r="J937" s="236"/>
      <c r="K937" s="236"/>
      <c r="L937" s="241"/>
      <c r="M937" s="242"/>
      <c r="N937" s="243"/>
      <c r="O937" s="243"/>
      <c r="P937" s="243"/>
      <c r="Q937" s="243"/>
      <c r="R937" s="243"/>
      <c r="S937" s="243"/>
      <c r="T937" s="24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5" t="s">
        <v>236</v>
      </c>
      <c r="AU937" s="245" t="s">
        <v>85</v>
      </c>
      <c r="AV937" s="13" t="s">
        <v>85</v>
      </c>
      <c r="AW937" s="13" t="s">
        <v>38</v>
      </c>
      <c r="AX937" s="13" t="s">
        <v>77</v>
      </c>
      <c r="AY937" s="245" t="s">
        <v>224</v>
      </c>
    </row>
    <row r="938" s="15" customFormat="1">
      <c r="A938" s="15"/>
      <c r="B938" s="256"/>
      <c r="C938" s="257"/>
      <c r="D938" s="228" t="s">
        <v>236</v>
      </c>
      <c r="E938" s="258" t="s">
        <v>40</v>
      </c>
      <c r="F938" s="259" t="s">
        <v>253</v>
      </c>
      <c r="G938" s="257"/>
      <c r="H938" s="260">
        <v>2</v>
      </c>
      <c r="I938" s="261"/>
      <c r="J938" s="257"/>
      <c r="K938" s="257"/>
      <c r="L938" s="262"/>
      <c r="M938" s="263"/>
      <c r="N938" s="264"/>
      <c r="O938" s="264"/>
      <c r="P938" s="264"/>
      <c r="Q938" s="264"/>
      <c r="R938" s="264"/>
      <c r="S938" s="264"/>
      <c r="T938" s="26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66" t="s">
        <v>236</v>
      </c>
      <c r="AU938" s="266" t="s">
        <v>85</v>
      </c>
      <c r="AV938" s="15" t="s">
        <v>230</v>
      </c>
      <c r="AW938" s="15" t="s">
        <v>38</v>
      </c>
      <c r="AX938" s="15" t="s">
        <v>83</v>
      </c>
      <c r="AY938" s="266" t="s">
        <v>224</v>
      </c>
    </row>
    <row r="939" s="2" customFormat="1" ht="16.5" customHeight="1">
      <c r="A939" s="40"/>
      <c r="B939" s="41"/>
      <c r="C939" s="215" t="s">
        <v>1332</v>
      </c>
      <c r="D939" s="215" t="s">
        <v>226</v>
      </c>
      <c r="E939" s="216" t="s">
        <v>1333</v>
      </c>
      <c r="F939" s="217" t="s">
        <v>1334</v>
      </c>
      <c r="G939" s="218" t="s">
        <v>580</v>
      </c>
      <c r="H939" s="219">
        <v>97.968000000000004</v>
      </c>
      <c r="I939" s="220"/>
      <c r="J939" s="221">
        <f>ROUND(I939*H939,2)</f>
        <v>0</v>
      </c>
      <c r="K939" s="217" t="s">
        <v>229</v>
      </c>
      <c r="L939" s="46"/>
      <c r="M939" s="222" t="s">
        <v>40</v>
      </c>
      <c r="N939" s="223" t="s">
        <v>48</v>
      </c>
      <c r="O939" s="86"/>
      <c r="P939" s="224">
        <f>O939*H939</f>
        <v>0</v>
      </c>
      <c r="Q939" s="224">
        <v>0.0046800000000000001</v>
      </c>
      <c r="R939" s="224">
        <f>Q939*H939</f>
        <v>0.45849024000000005</v>
      </c>
      <c r="S939" s="224">
        <v>0</v>
      </c>
      <c r="T939" s="225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26" t="s">
        <v>230</v>
      </c>
      <c r="AT939" s="226" t="s">
        <v>226</v>
      </c>
      <c r="AU939" s="226" t="s">
        <v>85</v>
      </c>
      <c r="AY939" s="19" t="s">
        <v>224</v>
      </c>
      <c r="BE939" s="227">
        <f>IF(N939="základní",J939,0)</f>
        <v>0</v>
      </c>
      <c r="BF939" s="227">
        <f>IF(N939="snížená",J939,0)</f>
        <v>0</v>
      </c>
      <c r="BG939" s="227">
        <f>IF(N939="zákl. přenesená",J939,0)</f>
        <v>0</v>
      </c>
      <c r="BH939" s="227">
        <f>IF(N939="sníž. přenesená",J939,0)</f>
        <v>0</v>
      </c>
      <c r="BI939" s="227">
        <f>IF(N939="nulová",J939,0)</f>
        <v>0</v>
      </c>
      <c r="BJ939" s="19" t="s">
        <v>83</v>
      </c>
      <c r="BK939" s="227">
        <f>ROUND(I939*H939,2)</f>
        <v>0</v>
      </c>
      <c r="BL939" s="19" t="s">
        <v>230</v>
      </c>
      <c r="BM939" s="226" t="s">
        <v>1335</v>
      </c>
    </row>
    <row r="940" s="2" customFormat="1">
      <c r="A940" s="40"/>
      <c r="B940" s="41"/>
      <c r="C940" s="42"/>
      <c r="D940" s="228" t="s">
        <v>232</v>
      </c>
      <c r="E940" s="42"/>
      <c r="F940" s="229" t="s">
        <v>1336</v>
      </c>
      <c r="G940" s="42"/>
      <c r="H940" s="42"/>
      <c r="I940" s="230"/>
      <c r="J940" s="42"/>
      <c r="K940" s="42"/>
      <c r="L940" s="46"/>
      <c r="M940" s="231"/>
      <c r="N940" s="232"/>
      <c r="O940" s="86"/>
      <c r="P940" s="86"/>
      <c r="Q940" s="86"/>
      <c r="R940" s="86"/>
      <c r="S940" s="86"/>
      <c r="T940" s="87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232</v>
      </c>
      <c r="AU940" s="19" t="s">
        <v>85</v>
      </c>
    </row>
    <row r="941" s="2" customFormat="1">
      <c r="A941" s="40"/>
      <c r="B941" s="41"/>
      <c r="C941" s="42"/>
      <c r="D941" s="233" t="s">
        <v>234</v>
      </c>
      <c r="E941" s="42"/>
      <c r="F941" s="234" t="s">
        <v>1337</v>
      </c>
      <c r="G941" s="42"/>
      <c r="H941" s="42"/>
      <c r="I941" s="230"/>
      <c r="J941" s="42"/>
      <c r="K941" s="42"/>
      <c r="L941" s="46"/>
      <c r="M941" s="231"/>
      <c r="N941" s="232"/>
      <c r="O941" s="86"/>
      <c r="P941" s="86"/>
      <c r="Q941" s="86"/>
      <c r="R941" s="86"/>
      <c r="S941" s="86"/>
      <c r="T941" s="87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T941" s="19" t="s">
        <v>234</v>
      </c>
      <c r="AU941" s="19" t="s">
        <v>85</v>
      </c>
    </row>
    <row r="942" s="14" customFormat="1">
      <c r="A942" s="14"/>
      <c r="B942" s="246"/>
      <c r="C942" s="247"/>
      <c r="D942" s="228" t="s">
        <v>236</v>
      </c>
      <c r="E942" s="248" t="s">
        <v>40</v>
      </c>
      <c r="F942" s="249" t="s">
        <v>1338</v>
      </c>
      <c r="G942" s="247"/>
      <c r="H942" s="248" t="s">
        <v>40</v>
      </c>
      <c r="I942" s="250"/>
      <c r="J942" s="247"/>
      <c r="K942" s="247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236</v>
      </c>
      <c r="AU942" s="255" t="s">
        <v>85</v>
      </c>
      <c r="AV942" s="14" t="s">
        <v>83</v>
      </c>
      <c r="AW942" s="14" t="s">
        <v>38</v>
      </c>
      <c r="AX942" s="14" t="s">
        <v>77</v>
      </c>
      <c r="AY942" s="255" t="s">
        <v>224</v>
      </c>
    </row>
    <row r="943" s="13" customFormat="1">
      <c r="A943" s="13"/>
      <c r="B943" s="235"/>
      <c r="C943" s="236"/>
      <c r="D943" s="228" t="s">
        <v>236</v>
      </c>
      <c r="E943" s="237" t="s">
        <v>40</v>
      </c>
      <c r="F943" s="238" t="s">
        <v>1339</v>
      </c>
      <c r="G943" s="236"/>
      <c r="H943" s="239">
        <v>97.968000000000004</v>
      </c>
      <c r="I943" s="240"/>
      <c r="J943" s="236"/>
      <c r="K943" s="236"/>
      <c r="L943" s="241"/>
      <c r="M943" s="242"/>
      <c r="N943" s="243"/>
      <c r="O943" s="243"/>
      <c r="P943" s="243"/>
      <c r="Q943" s="243"/>
      <c r="R943" s="243"/>
      <c r="S943" s="243"/>
      <c r="T943" s="244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5" t="s">
        <v>236</v>
      </c>
      <c r="AU943" s="245" t="s">
        <v>85</v>
      </c>
      <c r="AV943" s="13" t="s">
        <v>85</v>
      </c>
      <c r="AW943" s="13" t="s">
        <v>38</v>
      </c>
      <c r="AX943" s="13" t="s">
        <v>83</v>
      </c>
      <c r="AY943" s="245" t="s">
        <v>224</v>
      </c>
    </row>
    <row r="944" s="2" customFormat="1" ht="16.5" customHeight="1">
      <c r="A944" s="40"/>
      <c r="B944" s="41"/>
      <c r="C944" s="268" t="s">
        <v>1340</v>
      </c>
      <c r="D944" s="268" t="s">
        <v>305</v>
      </c>
      <c r="E944" s="269" t="s">
        <v>1341</v>
      </c>
      <c r="F944" s="270" t="s">
        <v>1342</v>
      </c>
      <c r="G944" s="271" t="s">
        <v>604</v>
      </c>
      <c r="H944" s="272">
        <v>0.098000000000000004</v>
      </c>
      <c r="I944" s="273"/>
      <c r="J944" s="274">
        <f>ROUND(I944*H944,2)</f>
        <v>0</v>
      </c>
      <c r="K944" s="270" t="s">
        <v>40</v>
      </c>
      <c r="L944" s="275"/>
      <c r="M944" s="276" t="s">
        <v>40</v>
      </c>
      <c r="N944" s="277" t="s">
        <v>48</v>
      </c>
      <c r="O944" s="86"/>
      <c r="P944" s="224">
        <f>O944*H944</f>
        <v>0</v>
      </c>
      <c r="Q944" s="224">
        <v>1</v>
      </c>
      <c r="R944" s="224">
        <f>Q944*H944</f>
        <v>0.098000000000000004</v>
      </c>
      <c r="S944" s="224">
        <v>0</v>
      </c>
      <c r="T944" s="225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26" t="s">
        <v>279</v>
      </c>
      <c r="AT944" s="226" t="s">
        <v>305</v>
      </c>
      <c r="AU944" s="226" t="s">
        <v>85</v>
      </c>
      <c r="AY944" s="19" t="s">
        <v>224</v>
      </c>
      <c r="BE944" s="227">
        <f>IF(N944="základní",J944,0)</f>
        <v>0</v>
      </c>
      <c r="BF944" s="227">
        <f>IF(N944="snížená",J944,0)</f>
        <v>0</v>
      </c>
      <c r="BG944" s="227">
        <f>IF(N944="zákl. přenesená",J944,0)</f>
        <v>0</v>
      </c>
      <c r="BH944" s="227">
        <f>IF(N944="sníž. přenesená",J944,0)</f>
        <v>0</v>
      </c>
      <c r="BI944" s="227">
        <f>IF(N944="nulová",J944,0)</f>
        <v>0</v>
      </c>
      <c r="BJ944" s="19" t="s">
        <v>83</v>
      </c>
      <c r="BK944" s="227">
        <f>ROUND(I944*H944,2)</f>
        <v>0</v>
      </c>
      <c r="BL944" s="19" t="s">
        <v>230</v>
      </c>
      <c r="BM944" s="226" t="s">
        <v>1343</v>
      </c>
    </row>
    <row r="945" s="2" customFormat="1">
      <c r="A945" s="40"/>
      <c r="B945" s="41"/>
      <c r="C945" s="42"/>
      <c r="D945" s="228" t="s">
        <v>232</v>
      </c>
      <c r="E945" s="42"/>
      <c r="F945" s="229" t="s">
        <v>1342</v>
      </c>
      <c r="G945" s="42"/>
      <c r="H945" s="42"/>
      <c r="I945" s="230"/>
      <c r="J945" s="42"/>
      <c r="K945" s="42"/>
      <c r="L945" s="46"/>
      <c r="M945" s="231"/>
      <c r="N945" s="232"/>
      <c r="O945" s="86"/>
      <c r="P945" s="86"/>
      <c r="Q945" s="86"/>
      <c r="R945" s="86"/>
      <c r="S945" s="86"/>
      <c r="T945" s="87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232</v>
      </c>
      <c r="AU945" s="19" t="s">
        <v>85</v>
      </c>
    </row>
    <row r="946" s="13" customFormat="1">
      <c r="A946" s="13"/>
      <c r="B946" s="235"/>
      <c r="C946" s="236"/>
      <c r="D946" s="228" t="s">
        <v>236</v>
      </c>
      <c r="E946" s="237" t="s">
        <v>40</v>
      </c>
      <c r="F946" s="238" t="s">
        <v>1344</v>
      </c>
      <c r="G946" s="236"/>
      <c r="H946" s="239">
        <v>0.098000000000000004</v>
      </c>
      <c r="I946" s="240"/>
      <c r="J946" s="236"/>
      <c r="K946" s="236"/>
      <c r="L946" s="241"/>
      <c r="M946" s="242"/>
      <c r="N946" s="243"/>
      <c r="O946" s="243"/>
      <c r="P946" s="243"/>
      <c r="Q946" s="243"/>
      <c r="R946" s="243"/>
      <c r="S946" s="243"/>
      <c r="T946" s="24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5" t="s">
        <v>236</v>
      </c>
      <c r="AU946" s="245" t="s">
        <v>85</v>
      </c>
      <c r="AV946" s="13" t="s">
        <v>85</v>
      </c>
      <c r="AW946" s="13" t="s">
        <v>38</v>
      </c>
      <c r="AX946" s="13" t="s">
        <v>83</v>
      </c>
      <c r="AY946" s="245" t="s">
        <v>224</v>
      </c>
    </row>
    <row r="947" s="12" customFormat="1" ht="22.8" customHeight="1">
      <c r="A947" s="12"/>
      <c r="B947" s="199"/>
      <c r="C947" s="200"/>
      <c r="D947" s="201" t="s">
        <v>76</v>
      </c>
      <c r="E947" s="213" t="s">
        <v>286</v>
      </c>
      <c r="F947" s="213" t="s">
        <v>1345</v>
      </c>
      <c r="G947" s="200"/>
      <c r="H947" s="200"/>
      <c r="I947" s="203"/>
      <c r="J947" s="214">
        <f>BK947</f>
        <v>0</v>
      </c>
      <c r="K947" s="200"/>
      <c r="L947" s="205"/>
      <c r="M947" s="206"/>
      <c r="N947" s="207"/>
      <c r="O947" s="207"/>
      <c r="P947" s="208">
        <f>SUM(P948:P1014)</f>
        <v>0</v>
      </c>
      <c r="Q947" s="207"/>
      <c r="R947" s="208">
        <f>SUM(R948:R1014)</f>
        <v>2.8316698600000003</v>
      </c>
      <c r="S947" s="207"/>
      <c r="T947" s="209">
        <f>SUM(T948:T1014)</f>
        <v>0</v>
      </c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R947" s="210" t="s">
        <v>83</v>
      </c>
      <c r="AT947" s="211" t="s">
        <v>76</v>
      </c>
      <c r="AU947" s="211" t="s">
        <v>83</v>
      </c>
      <c r="AY947" s="210" t="s">
        <v>224</v>
      </c>
      <c r="BK947" s="212">
        <f>SUM(BK948:BK1014)</f>
        <v>0</v>
      </c>
    </row>
    <row r="948" s="2" customFormat="1" ht="21.75" customHeight="1">
      <c r="A948" s="40"/>
      <c r="B948" s="41"/>
      <c r="C948" s="215" t="s">
        <v>1346</v>
      </c>
      <c r="D948" s="215" t="s">
        <v>226</v>
      </c>
      <c r="E948" s="216" t="s">
        <v>1347</v>
      </c>
      <c r="F948" s="217" t="s">
        <v>1348</v>
      </c>
      <c r="G948" s="218" t="s">
        <v>160</v>
      </c>
      <c r="H948" s="219">
        <v>48</v>
      </c>
      <c r="I948" s="220"/>
      <c r="J948" s="221">
        <f>ROUND(I948*H948,2)</f>
        <v>0</v>
      </c>
      <c r="K948" s="217" t="s">
        <v>229</v>
      </c>
      <c r="L948" s="46"/>
      <c r="M948" s="222" t="s">
        <v>40</v>
      </c>
      <c r="N948" s="223" t="s">
        <v>48</v>
      </c>
      <c r="O948" s="86"/>
      <c r="P948" s="224">
        <f>O948*H948</f>
        <v>0</v>
      </c>
      <c r="Q948" s="224">
        <v>0.00060999999999999997</v>
      </c>
      <c r="R948" s="224">
        <f>Q948*H948</f>
        <v>0.02928</v>
      </c>
      <c r="S948" s="224">
        <v>0</v>
      </c>
      <c r="T948" s="225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26" t="s">
        <v>230</v>
      </c>
      <c r="AT948" s="226" t="s">
        <v>226</v>
      </c>
      <c r="AU948" s="226" t="s">
        <v>85</v>
      </c>
      <c r="AY948" s="19" t="s">
        <v>224</v>
      </c>
      <c r="BE948" s="227">
        <f>IF(N948="základní",J948,0)</f>
        <v>0</v>
      </c>
      <c r="BF948" s="227">
        <f>IF(N948="snížená",J948,0)</f>
        <v>0</v>
      </c>
      <c r="BG948" s="227">
        <f>IF(N948="zákl. přenesená",J948,0)</f>
        <v>0</v>
      </c>
      <c r="BH948" s="227">
        <f>IF(N948="sníž. přenesená",J948,0)</f>
        <v>0</v>
      </c>
      <c r="BI948" s="227">
        <f>IF(N948="nulová",J948,0)</f>
        <v>0</v>
      </c>
      <c r="BJ948" s="19" t="s">
        <v>83</v>
      </c>
      <c r="BK948" s="227">
        <f>ROUND(I948*H948,2)</f>
        <v>0</v>
      </c>
      <c r="BL948" s="19" t="s">
        <v>230</v>
      </c>
      <c r="BM948" s="226" t="s">
        <v>1349</v>
      </c>
    </row>
    <row r="949" s="2" customFormat="1">
      <c r="A949" s="40"/>
      <c r="B949" s="41"/>
      <c r="C949" s="42"/>
      <c r="D949" s="228" t="s">
        <v>232</v>
      </c>
      <c r="E949" s="42"/>
      <c r="F949" s="229" t="s">
        <v>1350</v>
      </c>
      <c r="G949" s="42"/>
      <c r="H949" s="42"/>
      <c r="I949" s="230"/>
      <c r="J949" s="42"/>
      <c r="K949" s="42"/>
      <c r="L949" s="46"/>
      <c r="M949" s="231"/>
      <c r="N949" s="232"/>
      <c r="O949" s="86"/>
      <c r="P949" s="86"/>
      <c r="Q949" s="86"/>
      <c r="R949" s="86"/>
      <c r="S949" s="86"/>
      <c r="T949" s="87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T949" s="19" t="s">
        <v>232</v>
      </c>
      <c r="AU949" s="19" t="s">
        <v>85</v>
      </c>
    </row>
    <row r="950" s="2" customFormat="1">
      <c r="A950" s="40"/>
      <c r="B950" s="41"/>
      <c r="C950" s="42"/>
      <c r="D950" s="233" t="s">
        <v>234</v>
      </c>
      <c r="E950" s="42"/>
      <c r="F950" s="234" t="s">
        <v>1351</v>
      </c>
      <c r="G950" s="42"/>
      <c r="H950" s="42"/>
      <c r="I950" s="230"/>
      <c r="J950" s="42"/>
      <c r="K950" s="42"/>
      <c r="L950" s="46"/>
      <c r="M950" s="231"/>
      <c r="N950" s="232"/>
      <c r="O950" s="86"/>
      <c r="P950" s="86"/>
      <c r="Q950" s="86"/>
      <c r="R950" s="86"/>
      <c r="S950" s="86"/>
      <c r="T950" s="87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T950" s="19" t="s">
        <v>234</v>
      </c>
      <c r="AU950" s="19" t="s">
        <v>85</v>
      </c>
    </row>
    <row r="951" s="13" customFormat="1">
      <c r="A951" s="13"/>
      <c r="B951" s="235"/>
      <c r="C951" s="236"/>
      <c r="D951" s="228" t="s">
        <v>236</v>
      </c>
      <c r="E951" s="237" t="s">
        <v>40</v>
      </c>
      <c r="F951" s="238" t="s">
        <v>1352</v>
      </c>
      <c r="G951" s="236"/>
      <c r="H951" s="239">
        <v>48</v>
      </c>
      <c r="I951" s="240"/>
      <c r="J951" s="236"/>
      <c r="K951" s="236"/>
      <c r="L951" s="241"/>
      <c r="M951" s="242"/>
      <c r="N951" s="243"/>
      <c r="O951" s="243"/>
      <c r="P951" s="243"/>
      <c r="Q951" s="243"/>
      <c r="R951" s="243"/>
      <c r="S951" s="243"/>
      <c r="T951" s="24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5" t="s">
        <v>236</v>
      </c>
      <c r="AU951" s="245" t="s">
        <v>85</v>
      </c>
      <c r="AV951" s="13" t="s">
        <v>85</v>
      </c>
      <c r="AW951" s="13" t="s">
        <v>38</v>
      </c>
      <c r="AX951" s="13" t="s">
        <v>83</v>
      </c>
      <c r="AY951" s="245" t="s">
        <v>224</v>
      </c>
    </row>
    <row r="952" s="2" customFormat="1" ht="16.5" customHeight="1">
      <c r="A952" s="40"/>
      <c r="B952" s="41"/>
      <c r="C952" s="215" t="s">
        <v>1353</v>
      </c>
      <c r="D952" s="215" t="s">
        <v>226</v>
      </c>
      <c r="E952" s="216" t="s">
        <v>1354</v>
      </c>
      <c r="F952" s="217" t="s">
        <v>1355</v>
      </c>
      <c r="G952" s="218" t="s">
        <v>160</v>
      </c>
      <c r="H952" s="219">
        <v>37.049999999999997</v>
      </c>
      <c r="I952" s="220"/>
      <c r="J952" s="221">
        <f>ROUND(I952*H952,2)</f>
        <v>0</v>
      </c>
      <c r="K952" s="217" t="s">
        <v>229</v>
      </c>
      <c r="L952" s="46"/>
      <c r="M952" s="222" t="s">
        <v>40</v>
      </c>
      <c r="N952" s="223" t="s">
        <v>48</v>
      </c>
      <c r="O952" s="86"/>
      <c r="P952" s="224">
        <f>O952*H952</f>
        <v>0</v>
      </c>
      <c r="Q952" s="224">
        <v>0</v>
      </c>
      <c r="R952" s="224">
        <f>Q952*H952</f>
        <v>0</v>
      </c>
      <c r="S952" s="224">
        <v>0</v>
      </c>
      <c r="T952" s="225">
        <f>S952*H952</f>
        <v>0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26" t="s">
        <v>230</v>
      </c>
      <c r="AT952" s="226" t="s">
        <v>226</v>
      </c>
      <c r="AU952" s="226" t="s">
        <v>85</v>
      </c>
      <c r="AY952" s="19" t="s">
        <v>224</v>
      </c>
      <c r="BE952" s="227">
        <f>IF(N952="základní",J952,0)</f>
        <v>0</v>
      </c>
      <c r="BF952" s="227">
        <f>IF(N952="snížená",J952,0)</f>
        <v>0</v>
      </c>
      <c r="BG952" s="227">
        <f>IF(N952="zákl. přenesená",J952,0)</f>
        <v>0</v>
      </c>
      <c r="BH952" s="227">
        <f>IF(N952="sníž. přenesená",J952,0)</f>
        <v>0</v>
      </c>
      <c r="BI952" s="227">
        <f>IF(N952="nulová",J952,0)</f>
        <v>0</v>
      </c>
      <c r="BJ952" s="19" t="s">
        <v>83</v>
      </c>
      <c r="BK952" s="227">
        <f>ROUND(I952*H952,2)</f>
        <v>0</v>
      </c>
      <c r="BL952" s="19" t="s">
        <v>230</v>
      </c>
      <c r="BM952" s="226" t="s">
        <v>1356</v>
      </c>
    </row>
    <row r="953" s="2" customFormat="1">
      <c r="A953" s="40"/>
      <c r="B953" s="41"/>
      <c r="C953" s="42"/>
      <c r="D953" s="228" t="s">
        <v>232</v>
      </c>
      <c r="E953" s="42"/>
      <c r="F953" s="229" t="s">
        <v>1357</v>
      </c>
      <c r="G953" s="42"/>
      <c r="H953" s="42"/>
      <c r="I953" s="230"/>
      <c r="J953" s="42"/>
      <c r="K953" s="42"/>
      <c r="L953" s="46"/>
      <c r="M953" s="231"/>
      <c r="N953" s="232"/>
      <c r="O953" s="86"/>
      <c r="P953" s="86"/>
      <c r="Q953" s="86"/>
      <c r="R953" s="86"/>
      <c r="S953" s="86"/>
      <c r="T953" s="87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9" t="s">
        <v>232</v>
      </c>
      <c r="AU953" s="19" t="s">
        <v>85</v>
      </c>
    </row>
    <row r="954" s="2" customFormat="1">
      <c r="A954" s="40"/>
      <c r="B954" s="41"/>
      <c r="C954" s="42"/>
      <c r="D954" s="233" t="s">
        <v>234</v>
      </c>
      <c r="E954" s="42"/>
      <c r="F954" s="234" t="s">
        <v>1358</v>
      </c>
      <c r="G954" s="42"/>
      <c r="H954" s="42"/>
      <c r="I954" s="230"/>
      <c r="J954" s="42"/>
      <c r="K954" s="42"/>
      <c r="L954" s="46"/>
      <c r="M954" s="231"/>
      <c r="N954" s="232"/>
      <c r="O954" s="86"/>
      <c r="P954" s="86"/>
      <c r="Q954" s="86"/>
      <c r="R954" s="86"/>
      <c r="S954" s="86"/>
      <c r="T954" s="87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T954" s="19" t="s">
        <v>234</v>
      </c>
      <c r="AU954" s="19" t="s">
        <v>85</v>
      </c>
    </row>
    <row r="955" s="13" customFormat="1">
      <c r="A955" s="13"/>
      <c r="B955" s="235"/>
      <c r="C955" s="236"/>
      <c r="D955" s="228" t="s">
        <v>236</v>
      </c>
      <c r="E955" s="237" t="s">
        <v>40</v>
      </c>
      <c r="F955" s="238" t="s">
        <v>1359</v>
      </c>
      <c r="G955" s="236"/>
      <c r="H955" s="239">
        <v>20.25</v>
      </c>
      <c r="I955" s="240"/>
      <c r="J955" s="236"/>
      <c r="K955" s="236"/>
      <c r="L955" s="241"/>
      <c r="M955" s="242"/>
      <c r="N955" s="243"/>
      <c r="O955" s="243"/>
      <c r="P955" s="243"/>
      <c r="Q955" s="243"/>
      <c r="R955" s="243"/>
      <c r="S955" s="243"/>
      <c r="T955" s="24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5" t="s">
        <v>236</v>
      </c>
      <c r="AU955" s="245" t="s">
        <v>85</v>
      </c>
      <c r="AV955" s="13" t="s">
        <v>85</v>
      </c>
      <c r="AW955" s="13" t="s">
        <v>38</v>
      </c>
      <c r="AX955" s="13" t="s">
        <v>77</v>
      </c>
      <c r="AY955" s="245" t="s">
        <v>224</v>
      </c>
    </row>
    <row r="956" s="13" customFormat="1">
      <c r="A956" s="13"/>
      <c r="B956" s="235"/>
      <c r="C956" s="236"/>
      <c r="D956" s="228" t="s">
        <v>236</v>
      </c>
      <c r="E956" s="237" t="s">
        <v>40</v>
      </c>
      <c r="F956" s="238" t="s">
        <v>1360</v>
      </c>
      <c r="G956" s="236"/>
      <c r="H956" s="239">
        <v>16.800000000000001</v>
      </c>
      <c r="I956" s="240"/>
      <c r="J956" s="236"/>
      <c r="K956" s="236"/>
      <c r="L956" s="241"/>
      <c r="M956" s="242"/>
      <c r="N956" s="243"/>
      <c r="O956" s="243"/>
      <c r="P956" s="243"/>
      <c r="Q956" s="243"/>
      <c r="R956" s="243"/>
      <c r="S956" s="243"/>
      <c r="T956" s="24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5" t="s">
        <v>236</v>
      </c>
      <c r="AU956" s="245" t="s">
        <v>85</v>
      </c>
      <c r="AV956" s="13" t="s">
        <v>85</v>
      </c>
      <c r="AW956" s="13" t="s">
        <v>38</v>
      </c>
      <c r="AX956" s="13" t="s">
        <v>77</v>
      </c>
      <c r="AY956" s="245" t="s">
        <v>224</v>
      </c>
    </row>
    <row r="957" s="15" customFormat="1">
      <c r="A957" s="15"/>
      <c r="B957" s="256"/>
      <c r="C957" s="257"/>
      <c r="D957" s="228" t="s">
        <v>236</v>
      </c>
      <c r="E957" s="258" t="s">
        <v>40</v>
      </c>
      <c r="F957" s="259" t="s">
        <v>253</v>
      </c>
      <c r="G957" s="257"/>
      <c r="H957" s="260">
        <v>37.049999999999997</v>
      </c>
      <c r="I957" s="261"/>
      <c r="J957" s="257"/>
      <c r="K957" s="257"/>
      <c r="L957" s="262"/>
      <c r="M957" s="263"/>
      <c r="N957" s="264"/>
      <c r="O957" s="264"/>
      <c r="P957" s="264"/>
      <c r="Q957" s="264"/>
      <c r="R957" s="264"/>
      <c r="S957" s="264"/>
      <c r="T957" s="26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66" t="s">
        <v>236</v>
      </c>
      <c r="AU957" s="266" t="s">
        <v>85</v>
      </c>
      <c r="AV957" s="15" t="s">
        <v>230</v>
      </c>
      <c r="AW957" s="15" t="s">
        <v>38</v>
      </c>
      <c r="AX957" s="15" t="s">
        <v>83</v>
      </c>
      <c r="AY957" s="266" t="s">
        <v>224</v>
      </c>
    </row>
    <row r="958" s="2" customFormat="1" ht="16.5" customHeight="1">
      <c r="A958" s="40"/>
      <c r="B958" s="41"/>
      <c r="C958" s="215" t="s">
        <v>1361</v>
      </c>
      <c r="D958" s="215" t="s">
        <v>226</v>
      </c>
      <c r="E958" s="216" t="s">
        <v>1362</v>
      </c>
      <c r="F958" s="217" t="s">
        <v>1363</v>
      </c>
      <c r="G958" s="218" t="s">
        <v>160</v>
      </c>
      <c r="H958" s="219">
        <v>24</v>
      </c>
      <c r="I958" s="220"/>
      <c r="J958" s="221">
        <f>ROUND(I958*H958,2)</f>
        <v>0</v>
      </c>
      <c r="K958" s="217" t="s">
        <v>40</v>
      </c>
      <c r="L958" s="46"/>
      <c r="M958" s="222" t="s">
        <v>40</v>
      </c>
      <c r="N958" s="223" t="s">
        <v>48</v>
      </c>
      <c r="O958" s="86"/>
      <c r="P958" s="224">
        <f>O958*H958</f>
        <v>0</v>
      </c>
      <c r="Q958" s="224">
        <v>0.0235</v>
      </c>
      <c r="R958" s="224">
        <f>Q958*H958</f>
        <v>0.56400000000000006</v>
      </c>
      <c r="S958" s="224">
        <v>0</v>
      </c>
      <c r="T958" s="225">
        <f>S958*H958</f>
        <v>0</v>
      </c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R958" s="226" t="s">
        <v>230</v>
      </c>
      <c r="AT958" s="226" t="s">
        <v>226</v>
      </c>
      <c r="AU958" s="226" t="s">
        <v>85</v>
      </c>
      <c r="AY958" s="19" t="s">
        <v>224</v>
      </c>
      <c r="BE958" s="227">
        <f>IF(N958="základní",J958,0)</f>
        <v>0</v>
      </c>
      <c r="BF958" s="227">
        <f>IF(N958="snížená",J958,0)</f>
        <v>0</v>
      </c>
      <c r="BG958" s="227">
        <f>IF(N958="zákl. přenesená",J958,0)</f>
        <v>0</v>
      </c>
      <c r="BH958" s="227">
        <f>IF(N958="sníž. přenesená",J958,0)</f>
        <v>0</v>
      </c>
      <c r="BI958" s="227">
        <f>IF(N958="nulová",J958,0)</f>
        <v>0</v>
      </c>
      <c r="BJ958" s="19" t="s">
        <v>83</v>
      </c>
      <c r="BK958" s="227">
        <f>ROUND(I958*H958,2)</f>
        <v>0</v>
      </c>
      <c r="BL958" s="19" t="s">
        <v>230</v>
      </c>
      <c r="BM958" s="226" t="s">
        <v>1364</v>
      </c>
    </row>
    <row r="959" s="2" customFormat="1">
      <c r="A959" s="40"/>
      <c r="B959" s="41"/>
      <c r="C959" s="42"/>
      <c r="D959" s="228" t="s">
        <v>232</v>
      </c>
      <c r="E959" s="42"/>
      <c r="F959" s="229" t="s">
        <v>1365</v>
      </c>
      <c r="G959" s="42"/>
      <c r="H959" s="42"/>
      <c r="I959" s="230"/>
      <c r="J959" s="42"/>
      <c r="K959" s="42"/>
      <c r="L959" s="46"/>
      <c r="M959" s="231"/>
      <c r="N959" s="232"/>
      <c r="O959" s="86"/>
      <c r="P959" s="86"/>
      <c r="Q959" s="86"/>
      <c r="R959" s="86"/>
      <c r="S959" s="86"/>
      <c r="T959" s="87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T959" s="19" t="s">
        <v>232</v>
      </c>
      <c r="AU959" s="19" t="s">
        <v>85</v>
      </c>
    </row>
    <row r="960" s="13" customFormat="1">
      <c r="A960" s="13"/>
      <c r="B960" s="235"/>
      <c r="C960" s="236"/>
      <c r="D960" s="228" t="s">
        <v>236</v>
      </c>
      <c r="E960" s="237" t="s">
        <v>40</v>
      </c>
      <c r="F960" s="238" t="s">
        <v>1366</v>
      </c>
      <c r="G960" s="236"/>
      <c r="H960" s="239">
        <v>24</v>
      </c>
      <c r="I960" s="240"/>
      <c r="J960" s="236"/>
      <c r="K960" s="236"/>
      <c r="L960" s="241"/>
      <c r="M960" s="242"/>
      <c r="N960" s="243"/>
      <c r="O960" s="243"/>
      <c r="P960" s="243"/>
      <c r="Q960" s="243"/>
      <c r="R960" s="243"/>
      <c r="S960" s="243"/>
      <c r="T960" s="24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5" t="s">
        <v>236</v>
      </c>
      <c r="AU960" s="245" t="s">
        <v>85</v>
      </c>
      <c r="AV960" s="13" t="s">
        <v>85</v>
      </c>
      <c r="AW960" s="13" t="s">
        <v>38</v>
      </c>
      <c r="AX960" s="13" t="s">
        <v>83</v>
      </c>
      <c r="AY960" s="245" t="s">
        <v>224</v>
      </c>
    </row>
    <row r="961" s="2" customFormat="1" ht="16.5" customHeight="1">
      <c r="A961" s="40"/>
      <c r="B961" s="41"/>
      <c r="C961" s="215" t="s">
        <v>1367</v>
      </c>
      <c r="D961" s="215" t="s">
        <v>226</v>
      </c>
      <c r="E961" s="216" t="s">
        <v>1368</v>
      </c>
      <c r="F961" s="217" t="s">
        <v>1369</v>
      </c>
      <c r="G961" s="218" t="s">
        <v>160</v>
      </c>
      <c r="H961" s="219">
        <v>4.7999999999999998</v>
      </c>
      <c r="I961" s="220"/>
      <c r="J961" s="221">
        <f>ROUND(I961*H961,2)</f>
        <v>0</v>
      </c>
      <c r="K961" s="217" t="s">
        <v>40</v>
      </c>
      <c r="L961" s="46"/>
      <c r="M961" s="222" t="s">
        <v>40</v>
      </c>
      <c r="N961" s="223" t="s">
        <v>48</v>
      </c>
      <c r="O961" s="86"/>
      <c r="P961" s="224">
        <f>O961*H961</f>
        <v>0</v>
      </c>
      <c r="Q961" s="224">
        <v>0.0235</v>
      </c>
      <c r="R961" s="224">
        <f>Q961*H961</f>
        <v>0.1128</v>
      </c>
      <c r="S961" s="224">
        <v>0</v>
      </c>
      <c r="T961" s="225">
        <f>S961*H961</f>
        <v>0</v>
      </c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R961" s="226" t="s">
        <v>230</v>
      </c>
      <c r="AT961" s="226" t="s">
        <v>226</v>
      </c>
      <c r="AU961" s="226" t="s">
        <v>85</v>
      </c>
      <c r="AY961" s="19" t="s">
        <v>224</v>
      </c>
      <c r="BE961" s="227">
        <f>IF(N961="základní",J961,0)</f>
        <v>0</v>
      </c>
      <c r="BF961" s="227">
        <f>IF(N961="snížená",J961,0)</f>
        <v>0</v>
      </c>
      <c r="BG961" s="227">
        <f>IF(N961="zákl. přenesená",J961,0)</f>
        <v>0</v>
      </c>
      <c r="BH961" s="227">
        <f>IF(N961="sníž. přenesená",J961,0)</f>
        <v>0</v>
      </c>
      <c r="BI961" s="227">
        <f>IF(N961="nulová",J961,0)</f>
        <v>0</v>
      </c>
      <c r="BJ961" s="19" t="s">
        <v>83</v>
      </c>
      <c r="BK961" s="227">
        <f>ROUND(I961*H961,2)</f>
        <v>0</v>
      </c>
      <c r="BL961" s="19" t="s">
        <v>230</v>
      </c>
      <c r="BM961" s="226" t="s">
        <v>1370</v>
      </c>
    </row>
    <row r="962" s="2" customFormat="1">
      <c r="A962" s="40"/>
      <c r="B962" s="41"/>
      <c r="C962" s="42"/>
      <c r="D962" s="228" t="s">
        <v>232</v>
      </c>
      <c r="E962" s="42"/>
      <c r="F962" s="229" t="s">
        <v>1365</v>
      </c>
      <c r="G962" s="42"/>
      <c r="H962" s="42"/>
      <c r="I962" s="230"/>
      <c r="J962" s="42"/>
      <c r="K962" s="42"/>
      <c r="L962" s="46"/>
      <c r="M962" s="231"/>
      <c r="N962" s="232"/>
      <c r="O962" s="86"/>
      <c r="P962" s="86"/>
      <c r="Q962" s="86"/>
      <c r="R962" s="86"/>
      <c r="S962" s="86"/>
      <c r="T962" s="87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T962" s="19" t="s">
        <v>232</v>
      </c>
      <c r="AU962" s="19" t="s">
        <v>85</v>
      </c>
    </row>
    <row r="963" s="14" customFormat="1">
      <c r="A963" s="14"/>
      <c r="B963" s="246"/>
      <c r="C963" s="247"/>
      <c r="D963" s="228" t="s">
        <v>236</v>
      </c>
      <c r="E963" s="248" t="s">
        <v>40</v>
      </c>
      <c r="F963" s="249" t="s">
        <v>1371</v>
      </c>
      <c r="G963" s="247"/>
      <c r="H963" s="248" t="s">
        <v>40</v>
      </c>
      <c r="I963" s="250"/>
      <c r="J963" s="247"/>
      <c r="K963" s="247"/>
      <c r="L963" s="251"/>
      <c r="M963" s="252"/>
      <c r="N963" s="253"/>
      <c r="O963" s="253"/>
      <c r="P963" s="253"/>
      <c r="Q963" s="253"/>
      <c r="R963" s="253"/>
      <c r="S963" s="253"/>
      <c r="T963" s="25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5" t="s">
        <v>236</v>
      </c>
      <c r="AU963" s="255" t="s">
        <v>85</v>
      </c>
      <c r="AV963" s="14" t="s">
        <v>83</v>
      </c>
      <c r="AW963" s="14" t="s">
        <v>38</v>
      </c>
      <c r="AX963" s="14" t="s">
        <v>77</v>
      </c>
      <c r="AY963" s="255" t="s">
        <v>224</v>
      </c>
    </row>
    <row r="964" s="13" customFormat="1">
      <c r="A964" s="13"/>
      <c r="B964" s="235"/>
      <c r="C964" s="236"/>
      <c r="D964" s="228" t="s">
        <v>236</v>
      </c>
      <c r="E964" s="237" t="s">
        <v>40</v>
      </c>
      <c r="F964" s="238" t="s">
        <v>1372</v>
      </c>
      <c r="G964" s="236"/>
      <c r="H964" s="239">
        <v>4.7999999999999998</v>
      </c>
      <c r="I964" s="240"/>
      <c r="J964" s="236"/>
      <c r="K964" s="236"/>
      <c r="L964" s="241"/>
      <c r="M964" s="242"/>
      <c r="N964" s="243"/>
      <c r="O964" s="243"/>
      <c r="P964" s="243"/>
      <c r="Q964" s="243"/>
      <c r="R964" s="243"/>
      <c r="S964" s="243"/>
      <c r="T964" s="24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5" t="s">
        <v>236</v>
      </c>
      <c r="AU964" s="245" t="s">
        <v>85</v>
      </c>
      <c r="AV964" s="13" t="s">
        <v>85</v>
      </c>
      <c r="AW964" s="13" t="s">
        <v>38</v>
      </c>
      <c r="AX964" s="13" t="s">
        <v>83</v>
      </c>
      <c r="AY964" s="245" t="s">
        <v>224</v>
      </c>
    </row>
    <row r="965" s="2" customFormat="1" ht="16.5" customHeight="1">
      <c r="A965" s="40"/>
      <c r="B965" s="41"/>
      <c r="C965" s="215" t="s">
        <v>1373</v>
      </c>
      <c r="D965" s="215" t="s">
        <v>226</v>
      </c>
      <c r="E965" s="216" t="s">
        <v>1374</v>
      </c>
      <c r="F965" s="217" t="s">
        <v>1375</v>
      </c>
      <c r="G965" s="218" t="s">
        <v>160</v>
      </c>
      <c r="H965" s="219">
        <v>7</v>
      </c>
      <c r="I965" s="220"/>
      <c r="J965" s="221">
        <f>ROUND(I965*H965,2)</f>
        <v>0</v>
      </c>
      <c r="K965" s="217" t="s">
        <v>40</v>
      </c>
      <c r="L965" s="46"/>
      <c r="M965" s="222" t="s">
        <v>40</v>
      </c>
      <c r="N965" s="223" t="s">
        <v>48</v>
      </c>
      <c r="O965" s="86"/>
      <c r="P965" s="224">
        <f>O965*H965</f>
        <v>0</v>
      </c>
      <c r="Q965" s="224">
        <v>0.0235</v>
      </c>
      <c r="R965" s="224">
        <f>Q965*H965</f>
        <v>0.16450000000000001</v>
      </c>
      <c r="S965" s="224">
        <v>0</v>
      </c>
      <c r="T965" s="225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26" t="s">
        <v>230</v>
      </c>
      <c r="AT965" s="226" t="s">
        <v>226</v>
      </c>
      <c r="AU965" s="226" t="s">
        <v>85</v>
      </c>
      <c r="AY965" s="19" t="s">
        <v>224</v>
      </c>
      <c r="BE965" s="227">
        <f>IF(N965="základní",J965,0)</f>
        <v>0</v>
      </c>
      <c r="BF965" s="227">
        <f>IF(N965="snížená",J965,0)</f>
        <v>0</v>
      </c>
      <c r="BG965" s="227">
        <f>IF(N965="zákl. přenesená",J965,0)</f>
        <v>0</v>
      </c>
      <c r="BH965" s="227">
        <f>IF(N965="sníž. přenesená",J965,0)</f>
        <v>0</v>
      </c>
      <c r="BI965" s="227">
        <f>IF(N965="nulová",J965,0)</f>
        <v>0</v>
      </c>
      <c r="BJ965" s="19" t="s">
        <v>83</v>
      </c>
      <c r="BK965" s="227">
        <f>ROUND(I965*H965,2)</f>
        <v>0</v>
      </c>
      <c r="BL965" s="19" t="s">
        <v>230</v>
      </c>
      <c r="BM965" s="226" t="s">
        <v>1376</v>
      </c>
    </row>
    <row r="966" s="2" customFormat="1">
      <c r="A966" s="40"/>
      <c r="B966" s="41"/>
      <c r="C966" s="42"/>
      <c r="D966" s="228" t="s">
        <v>232</v>
      </c>
      <c r="E966" s="42"/>
      <c r="F966" s="229" t="s">
        <v>1375</v>
      </c>
      <c r="G966" s="42"/>
      <c r="H966" s="42"/>
      <c r="I966" s="230"/>
      <c r="J966" s="42"/>
      <c r="K966" s="42"/>
      <c r="L966" s="46"/>
      <c r="M966" s="231"/>
      <c r="N966" s="232"/>
      <c r="O966" s="86"/>
      <c r="P966" s="86"/>
      <c r="Q966" s="86"/>
      <c r="R966" s="86"/>
      <c r="S966" s="86"/>
      <c r="T966" s="87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T966" s="19" t="s">
        <v>232</v>
      </c>
      <c r="AU966" s="19" t="s">
        <v>85</v>
      </c>
    </row>
    <row r="967" s="13" customFormat="1">
      <c r="A967" s="13"/>
      <c r="B967" s="235"/>
      <c r="C967" s="236"/>
      <c r="D967" s="228" t="s">
        <v>236</v>
      </c>
      <c r="E967" s="237" t="s">
        <v>40</v>
      </c>
      <c r="F967" s="238" t="s">
        <v>1377</v>
      </c>
      <c r="G967" s="236"/>
      <c r="H967" s="239">
        <v>7</v>
      </c>
      <c r="I967" s="240"/>
      <c r="J967" s="236"/>
      <c r="K967" s="236"/>
      <c r="L967" s="241"/>
      <c r="M967" s="242"/>
      <c r="N967" s="243"/>
      <c r="O967" s="243"/>
      <c r="P967" s="243"/>
      <c r="Q967" s="243"/>
      <c r="R967" s="243"/>
      <c r="S967" s="243"/>
      <c r="T967" s="244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5" t="s">
        <v>236</v>
      </c>
      <c r="AU967" s="245" t="s">
        <v>85</v>
      </c>
      <c r="AV967" s="13" t="s">
        <v>85</v>
      </c>
      <c r="AW967" s="13" t="s">
        <v>38</v>
      </c>
      <c r="AX967" s="13" t="s">
        <v>83</v>
      </c>
      <c r="AY967" s="245" t="s">
        <v>224</v>
      </c>
    </row>
    <row r="968" s="2" customFormat="1" ht="16.5" customHeight="1">
      <c r="A968" s="40"/>
      <c r="B968" s="41"/>
      <c r="C968" s="215" t="s">
        <v>1378</v>
      </c>
      <c r="D968" s="215" t="s">
        <v>226</v>
      </c>
      <c r="E968" s="216" t="s">
        <v>1379</v>
      </c>
      <c r="F968" s="217" t="s">
        <v>1380</v>
      </c>
      <c r="G968" s="218" t="s">
        <v>160</v>
      </c>
      <c r="H968" s="219">
        <v>27.66</v>
      </c>
      <c r="I968" s="220"/>
      <c r="J968" s="221">
        <f>ROUND(I968*H968,2)</f>
        <v>0</v>
      </c>
      <c r="K968" s="217" t="s">
        <v>40</v>
      </c>
      <c r="L968" s="46"/>
      <c r="M968" s="222" t="s">
        <v>40</v>
      </c>
      <c r="N968" s="223" t="s">
        <v>48</v>
      </c>
      <c r="O968" s="86"/>
      <c r="P968" s="224">
        <f>O968*H968</f>
        <v>0</v>
      </c>
      <c r="Q968" s="224">
        <v>0.0088500000000000002</v>
      </c>
      <c r="R968" s="224">
        <f>Q968*H968</f>
        <v>0.24479100000000001</v>
      </c>
      <c r="S968" s="224">
        <v>0</v>
      </c>
      <c r="T968" s="225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26" t="s">
        <v>230</v>
      </c>
      <c r="AT968" s="226" t="s">
        <v>226</v>
      </c>
      <c r="AU968" s="226" t="s">
        <v>85</v>
      </c>
      <c r="AY968" s="19" t="s">
        <v>224</v>
      </c>
      <c r="BE968" s="227">
        <f>IF(N968="základní",J968,0)</f>
        <v>0</v>
      </c>
      <c r="BF968" s="227">
        <f>IF(N968="snížená",J968,0)</f>
        <v>0</v>
      </c>
      <c r="BG968" s="227">
        <f>IF(N968="zákl. přenesená",J968,0)</f>
        <v>0</v>
      </c>
      <c r="BH968" s="227">
        <f>IF(N968="sníž. přenesená",J968,0)</f>
        <v>0</v>
      </c>
      <c r="BI968" s="227">
        <f>IF(N968="nulová",J968,0)</f>
        <v>0</v>
      </c>
      <c r="BJ968" s="19" t="s">
        <v>83</v>
      </c>
      <c r="BK968" s="227">
        <f>ROUND(I968*H968,2)</f>
        <v>0</v>
      </c>
      <c r="BL968" s="19" t="s">
        <v>230</v>
      </c>
      <c r="BM968" s="226" t="s">
        <v>1381</v>
      </c>
    </row>
    <row r="969" s="2" customFormat="1">
      <c r="A969" s="40"/>
      <c r="B969" s="41"/>
      <c r="C969" s="42"/>
      <c r="D969" s="228" t="s">
        <v>232</v>
      </c>
      <c r="E969" s="42"/>
      <c r="F969" s="229" t="s">
        <v>1382</v>
      </c>
      <c r="G969" s="42"/>
      <c r="H969" s="42"/>
      <c r="I969" s="230"/>
      <c r="J969" s="42"/>
      <c r="K969" s="42"/>
      <c r="L969" s="46"/>
      <c r="M969" s="231"/>
      <c r="N969" s="232"/>
      <c r="O969" s="86"/>
      <c r="P969" s="86"/>
      <c r="Q969" s="86"/>
      <c r="R969" s="86"/>
      <c r="S969" s="86"/>
      <c r="T969" s="87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T969" s="19" t="s">
        <v>232</v>
      </c>
      <c r="AU969" s="19" t="s">
        <v>85</v>
      </c>
    </row>
    <row r="970" s="14" customFormat="1">
      <c r="A970" s="14"/>
      <c r="B970" s="246"/>
      <c r="C970" s="247"/>
      <c r="D970" s="228" t="s">
        <v>236</v>
      </c>
      <c r="E970" s="248" t="s">
        <v>40</v>
      </c>
      <c r="F970" s="249" t="s">
        <v>251</v>
      </c>
      <c r="G970" s="247"/>
      <c r="H970" s="248" t="s">
        <v>40</v>
      </c>
      <c r="I970" s="250"/>
      <c r="J970" s="247"/>
      <c r="K970" s="247"/>
      <c r="L970" s="251"/>
      <c r="M970" s="252"/>
      <c r="N970" s="253"/>
      <c r="O970" s="253"/>
      <c r="P970" s="253"/>
      <c r="Q970" s="253"/>
      <c r="R970" s="253"/>
      <c r="S970" s="253"/>
      <c r="T970" s="25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5" t="s">
        <v>236</v>
      </c>
      <c r="AU970" s="255" t="s">
        <v>85</v>
      </c>
      <c r="AV970" s="14" t="s">
        <v>83</v>
      </c>
      <c r="AW970" s="14" t="s">
        <v>38</v>
      </c>
      <c r="AX970" s="14" t="s">
        <v>77</v>
      </c>
      <c r="AY970" s="255" t="s">
        <v>224</v>
      </c>
    </row>
    <row r="971" s="13" customFormat="1">
      <c r="A971" s="13"/>
      <c r="B971" s="235"/>
      <c r="C971" s="236"/>
      <c r="D971" s="228" t="s">
        <v>236</v>
      </c>
      <c r="E971" s="237" t="s">
        <v>40</v>
      </c>
      <c r="F971" s="238" t="s">
        <v>1383</v>
      </c>
      <c r="G971" s="236"/>
      <c r="H971" s="239">
        <v>12.678000000000001</v>
      </c>
      <c r="I971" s="240"/>
      <c r="J971" s="236"/>
      <c r="K971" s="236"/>
      <c r="L971" s="241"/>
      <c r="M971" s="242"/>
      <c r="N971" s="243"/>
      <c r="O971" s="243"/>
      <c r="P971" s="243"/>
      <c r="Q971" s="243"/>
      <c r="R971" s="243"/>
      <c r="S971" s="243"/>
      <c r="T971" s="244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5" t="s">
        <v>236</v>
      </c>
      <c r="AU971" s="245" t="s">
        <v>85</v>
      </c>
      <c r="AV971" s="13" t="s">
        <v>85</v>
      </c>
      <c r="AW971" s="13" t="s">
        <v>38</v>
      </c>
      <c r="AX971" s="13" t="s">
        <v>77</v>
      </c>
      <c r="AY971" s="245" t="s">
        <v>224</v>
      </c>
    </row>
    <row r="972" s="13" customFormat="1">
      <c r="A972" s="13"/>
      <c r="B972" s="235"/>
      <c r="C972" s="236"/>
      <c r="D972" s="228" t="s">
        <v>236</v>
      </c>
      <c r="E972" s="237" t="s">
        <v>40</v>
      </c>
      <c r="F972" s="238" t="s">
        <v>1384</v>
      </c>
      <c r="G972" s="236"/>
      <c r="H972" s="239">
        <v>10.762000000000001</v>
      </c>
      <c r="I972" s="240"/>
      <c r="J972" s="236"/>
      <c r="K972" s="236"/>
      <c r="L972" s="241"/>
      <c r="M972" s="242"/>
      <c r="N972" s="243"/>
      <c r="O972" s="243"/>
      <c r="P972" s="243"/>
      <c r="Q972" s="243"/>
      <c r="R972" s="243"/>
      <c r="S972" s="243"/>
      <c r="T972" s="24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5" t="s">
        <v>236</v>
      </c>
      <c r="AU972" s="245" t="s">
        <v>85</v>
      </c>
      <c r="AV972" s="13" t="s">
        <v>85</v>
      </c>
      <c r="AW972" s="13" t="s">
        <v>38</v>
      </c>
      <c r="AX972" s="13" t="s">
        <v>77</v>
      </c>
      <c r="AY972" s="245" t="s">
        <v>224</v>
      </c>
    </row>
    <row r="973" s="13" customFormat="1">
      <c r="A973" s="13"/>
      <c r="B973" s="235"/>
      <c r="C973" s="236"/>
      <c r="D973" s="228" t="s">
        <v>236</v>
      </c>
      <c r="E973" s="237" t="s">
        <v>40</v>
      </c>
      <c r="F973" s="238" t="s">
        <v>1385</v>
      </c>
      <c r="G973" s="236"/>
      <c r="H973" s="239">
        <v>4.2199999999999998</v>
      </c>
      <c r="I973" s="240"/>
      <c r="J973" s="236"/>
      <c r="K973" s="236"/>
      <c r="L973" s="241"/>
      <c r="M973" s="242"/>
      <c r="N973" s="243"/>
      <c r="O973" s="243"/>
      <c r="P973" s="243"/>
      <c r="Q973" s="243"/>
      <c r="R973" s="243"/>
      <c r="S973" s="243"/>
      <c r="T973" s="24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5" t="s">
        <v>236</v>
      </c>
      <c r="AU973" s="245" t="s">
        <v>85</v>
      </c>
      <c r="AV973" s="13" t="s">
        <v>85</v>
      </c>
      <c r="AW973" s="13" t="s">
        <v>38</v>
      </c>
      <c r="AX973" s="13" t="s">
        <v>77</v>
      </c>
      <c r="AY973" s="245" t="s">
        <v>224</v>
      </c>
    </row>
    <row r="974" s="15" customFormat="1">
      <c r="A974" s="15"/>
      <c r="B974" s="256"/>
      <c r="C974" s="257"/>
      <c r="D974" s="228" t="s">
        <v>236</v>
      </c>
      <c r="E974" s="258" t="s">
        <v>40</v>
      </c>
      <c r="F974" s="259" t="s">
        <v>253</v>
      </c>
      <c r="G974" s="257"/>
      <c r="H974" s="260">
        <v>27.66</v>
      </c>
      <c r="I974" s="261"/>
      <c r="J974" s="257"/>
      <c r="K974" s="257"/>
      <c r="L974" s="262"/>
      <c r="M974" s="263"/>
      <c r="N974" s="264"/>
      <c r="O974" s="264"/>
      <c r="P974" s="264"/>
      <c r="Q974" s="264"/>
      <c r="R974" s="264"/>
      <c r="S974" s="264"/>
      <c r="T974" s="26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66" t="s">
        <v>236</v>
      </c>
      <c r="AU974" s="266" t="s">
        <v>85</v>
      </c>
      <c r="AV974" s="15" t="s">
        <v>230</v>
      </c>
      <c r="AW974" s="15" t="s">
        <v>38</v>
      </c>
      <c r="AX974" s="15" t="s">
        <v>83</v>
      </c>
      <c r="AY974" s="266" t="s">
        <v>224</v>
      </c>
    </row>
    <row r="975" s="2" customFormat="1" ht="16.5" customHeight="1">
      <c r="A975" s="40"/>
      <c r="B975" s="41"/>
      <c r="C975" s="215" t="s">
        <v>1386</v>
      </c>
      <c r="D975" s="215" t="s">
        <v>226</v>
      </c>
      <c r="E975" s="216" t="s">
        <v>1387</v>
      </c>
      <c r="F975" s="217" t="s">
        <v>1388</v>
      </c>
      <c r="G975" s="218" t="s">
        <v>160</v>
      </c>
      <c r="H975" s="219">
        <v>80</v>
      </c>
      <c r="I975" s="220"/>
      <c r="J975" s="221">
        <f>ROUND(I975*H975,2)</f>
        <v>0</v>
      </c>
      <c r="K975" s="217" t="s">
        <v>229</v>
      </c>
      <c r="L975" s="46"/>
      <c r="M975" s="222" t="s">
        <v>40</v>
      </c>
      <c r="N975" s="223" t="s">
        <v>48</v>
      </c>
      <c r="O975" s="86"/>
      <c r="P975" s="224">
        <f>O975*H975</f>
        <v>0</v>
      </c>
      <c r="Q975" s="224">
        <v>0.016879999999999999</v>
      </c>
      <c r="R975" s="224">
        <f>Q975*H975</f>
        <v>1.3504</v>
      </c>
      <c r="S975" s="224">
        <v>0</v>
      </c>
      <c r="T975" s="225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26" t="s">
        <v>230</v>
      </c>
      <c r="AT975" s="226" t="s">
        <v>226</v>
      </c>
      <c r="AU975" s="226" t="s">
        <v>85</v>
      </c>
      <c r="AY975" s="19" t="s">
        <v>224</v>
      </c>
      <c r="BE975" s="227">
        <f>IF(N975="základní",J975,0)</f>
        <v>0</v>
      </c>
      <c r="BF975" s="227">
        <f>IF(N975="snížená",J975,0)</f>
        <v>0</v>
      </c>
      <c r="BG975" s="227">
        <f>IF(N975="zákl. přenesená",J975,0)</f>
        <v>0</v>
      </c>
      <c r="BH975" s="227">
        <f>IF(N975="sníž. přenesená",J975,0)</f>
        <v>0</v>
      </c>
      <c r="BI975" s="227">
        <f>IF(N975="nulová",J975,0)</f>
        <v>0</v>
      </c>
      <c r="BJ975" s="19" t="s">
        <v>83</v>
      </c>
      <c r="BK975" s="227">
        <f>ROUND(I975*H975,2)</f>
        <v>0</v>
      </c>
      <c r="BL975" s="19" t="s">
        <v>230</v>
      </c>
      <c r="BM975" s="226" t="s">
        <v>1389</v>
      </c>
    </row>
    <row r="976" s="2" customFormat="1">
      <c r="A976" s="40"/>
      <c r="B976" s="41"/>
      <c r="C976" s="42"/>
      <c r="D976" s="228" t="s">
        <v>232</v>
      </c>
      <c r="E976" s="42"/>
      <c r="F976" s="229" t="s">
        <v>1388</v>
      </c>
      <c r="G976" s="42"/>
      <c r="H976" s="42"/>
      <c r="I976" s="230"/>
      <c r="J976" s="42"/>
      <c r="K976" s="42"/>
      <c r="L976" s="46"/>
      <c r="M976" s="231"/>
      <c r="N976" s="232"/>
      <c r="O976" s="86"/>
      <c r="P976" s="86"/>
      <c r="Q976" s="86"/>
      <c r="R976" s="86"/>
      <c r="S976" s="86"/>
      <c r="T976" s="87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T976" s="19" t="s">
        <v>232</v>
      </c>
      <c r="AU976" s="19" t="s">
        <v>85</v>
      </c>
    </row>
    <row r="977" s="2" customFormat="1">
      <c r="A977" s="40"/>
      <c r="B977" s="41"/>
      <c r="C977" s="42"/>
      <c r="D977" s="233" t="s">
        <v>234</v>
      </c>
      <c r="E977" s="42"/>
      <c r="F977" s="234" t="s">
        <v>1390</v>
      </c>
      <c r="G977" s="42"/>
      <c r="H977" s="42"/>
      <c r="I977" s="230"/>
      <c r="J977" s="42"/>
      <c r="K977" s="42"/>
      <c r="L977" s="46"/>
      <c r="M977" s="231"/>
      <c r="N977" s="232"/>
      <c r="O977" s="86"/>
      <c r="P977" s="86"/>
      <c r="Q977" s="86"/>
      <c r="R977" s="86"/>
      <c r="S977" s="86"/>
      <c r="T977" s="87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T977" s="19" t="s">
        <v>234</v>
      </c>
      <c r="AU977" s="19" t="s">
        <v>85</v>
      </c>
    </row>
    <row r="978" s="13" customFormat="1">
      <c r="A978" s="13"/>
      <c r="B978" s="235"/>
      <c r="C978" s="236"/>
      <c r="D978" s="228" t="s">
        <v>236</v>
      </c>
      <c r="E978" s="237" t="s">
        <v>40</v>
      </c>
      <c r="F978" s="238" t="s">
        <v>1391</v>
      </c>
      <c r="G978" s="236"/>
      <c r="H978" s="239">
        <v>80</v>
      </c>
      <c r="I978" s="240"/>
      <c r="J978" s="236"/>
      <c r="K978" s="236"/>
      <c r="L978" s="241"/>
      <c r="M978" s="242"/>
      <c r="N978" s="243"/>
      <c r="O978" s="243"/>
      <c r="P978" s="243"/>
      <c r="Q978" s="243"/>
      <c r="R978" s="243"/>
      <c r="S978" s="243"/>
      <c r="T978" s="244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5" t="s">
        <v>236</v>
      </c>
      <c r="AU978" s="245" t="s">
        <v>85</v>
      </c>
      <c r="AV978" s="13" t="s">
        <v>85</v>
      </c>
      <c r="AW978" s="13" t="s">
        <v>38</v>
      </c>
      <c r="AX978" s="13" t="s">
        <v>83</v>
      </c>
      <c r="AY978" s="245" t="s">
        <v>224</v>
      </c>
    </row>
    <row r="979" s="2" customFormat="1" ht="16.5" customHeight="1">
      <c r="A979" s="40"/>
      <c r="B979" s="41"/>
      <c r="C979" s="215" t="s">
        <v>1392</v>
      </c>
      <c r="D979" s="215" t="s">
        <v>226</v>
      </c>
      <c r="E979" s="216" t="s">
        <v>1393</v>
      </c>
      <c r="F979" s="217" t="s">
        <v>1382</v>
      </c>
      <c r="G979" s="218" t="s">
        <v>160</v>
      </c>
      <c r="H979" s="219">
        <v>31.920000000000002</v>
      </c>
      <c r="I979" s="220"/>
      <c r="J979" s="221">
        <f>ROUND(I979*H979,2)</f>
        <v>0</v>
      </c>
      <c r="K979" s="217" t="s">
        <v>229</v>
      </c>
      <c r="L979" s="46"/>
      <c r="M979" s="222" t="s">
        <v>40</v>
      </c>
      <c r="N979" s="223" t="s">
        <v>48</v>
      </c>
      <c r="O979" s="86"/>
      <c r="P979" s="224">
        <f>O979*H979</f>
        <v>0</v>
      </c>
      <c r="Q979" s="224">
        <v>0.0088500000000000002</v>
      </c>
      <c r="R979" s="224">
        <f>Q979*H979</f>
        <v>0.28249200000000002</v>
      </c>
      <c r="S979" s="224">
        <v>0</v>
      </c>
      <c r="T979" s="225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26" t="s">
        <v>230</v>
      </c>
      <c r="AT979" s="226" t="s">
        <v>226</v>
      </c>
      <c r="AU979" s="226" t="s">
        <v>85</v>
      </c>
      <c r="AY979" s="19" t="s">
        <v>224</v>
      </c>
      <c r="BE979" s="227">
        <f>IF(N979="základní",J979,0)</f>
        <v>0</v>
      </c>
      <c r="BF979" s="227">
        <f>IF(N979="snížená",J979,0)</f>
        <v>0</v>
      </c>
      <c r="BG979" s="227">
        <f>IF(N979="zákl. přenesená",J979,0)</f>
        <v>0</v>
      </c>
      <c r="BH979" s="227">
        <f>IF(N979="sníž. přenesená",J979,0)</f>
        <v>0</v>
      </c>
      <c r="BI979" s="227">
        <f>IF(N979="nulová",J979,0)</f>
        <v>0</v>
      </c>
      <c r="BJ979" s="19" t="s">
        <v>83</v>
      </c>
      <c r="BK979" s="227">
        <f>ROUND(I979*H979,2)</f>
        <v>0</v>
      </c>
      <c r="BL979" s="19" t="s">
        <v>230</v>
      </c>
      <c r="BM979" s="226" t="s">
        <v>1394</v>
      </c>
    </row>
    <row r="980" s="2" customFormat="1">
      <c r="A980" s="40"/>
      <c r="B980" s="41"/>
      <c r="C980" s="42"/>
      <c r="D980" s="228" t="s">
        <v>232</v>
      </c>
      <c r="E980" s="42"/>
      <c r="F980" s="229" t="s">
        <v>1382</v>
      </c>
      <c r="G980" s="42"/>
      <c r="H980" s="42"/>
      <c r="I980" s="230"/>
      <c r="J980" s="42"/>
      <c r="K980" s="42"/>
      <c r="L980" s="46"/>
      <c r="M980" s="231"/>
      <c r="N980" s="232"/>
      <c r="O980" s="86"/>
      <c r="P980" s="86"/>
      <c r="Q980" s="86"/>
      <c r="R980" s="86"/>
      <c r="S980" s="86"/>
      <c r="T980" s="87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T980" s="19" t="s">
        <v>232</v>
      </c>
      <c r="AU980" s="19" t="s">
        <v>85</v>
      </c>
    </row>
    <row r="981" s="2" customFormat="1">
      <c r="A981" s="40"/>
      <c r="B981" s="41"/>
      <c r="C981" s="42"/>
      <c r="D981" s="233" t="s">
        <v>234</v>
      </c>
      <c r="E981" s="42"/>
      <c r="F981" s="234" t="s">
        <v>1395</v>
      </c>
      <c r="G981" s="42"/>
      <c r="H981" s="42"/>
      <c r="I981" s="230"/>
      <c r="J981" s="42"/>
      <c r="K981" s="42"/>
      <c r="L981" s="46"/>
      <c r="M981" s="231"/>
      <c r="N981" s="232"/>
      <c r="O981" s="86"/>
      <c r="P981" s="86"/>
      <c r="Q981" s="86"/>
      <c r="R981" s="86"/>
      <c r="S981" s="86"/>
      <c r="T981" s="87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T981" s="19" t="s">
        <v>234</v>
      </c>
      <c r="AU981" s="19" t="s">
        <v>85</v>
      </c>
    </row>
    <row r="982" s="14" customFormat="1">
      <c r="A982" s="14"/>
      <c r="B982" s="246"/>
      <c r="C982" s="247"/>
      <c r="D982" s="228" t="s">
        <v>236</v>
      </c>
      <c r="E982" s="248" t="s">
        <v>40</v>
      </c>
      <c r="F982" s="249" t="s">
        <v>251</v>
      </c>
      <c r="G982" s="247"/>
      <c r="H982" s="248" t="s">
        <v>40</v>
      </c>
      <c r="I982" s="250"/>
      <c r="J982" s="247"/>
      <c r="K982" s="247"/>
      <c r="L982" s="251"/>
      <c r="M982" s="252"/>
      <c r="N982" s="253"/>
      <c r="O982" s="253"/>
      <c r="P982" s="253"/>
      <c r="Q982" s="253"/>
      <c r="R982" s="253"/>
      <c r="S982" s="253"/>
      <c r="T982" s="25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5" t="s">
        <v>236</v>
      </c>
      <c r="AU982" s="255" t="s">
        <v>85</v>
      </c>
      <c r="AV982" s="14" t="s">
        <v>83</v>
      </c>
      <c r="AW982" s="14" t="s">
        <v>38</v>
      </c>
      <c r="AX982" s="14" t="s">
        <v>77</v>
      </c>
      <c r="AY982" s="255" t="s">
        <v>224</v>
      </c>
    </row>
    <row r="983" s="13" customFormat="1">
      <c r="A983" s="13"/>
      <c r="B983" s="235"/>
      <c r="C983" s="236"/>
      <c r="D983" s="228" t="s">
        <v>236</v>
      </c>
      <c r="E983" s="237" t="s">
        <v>40</v>
      </c>
      <c r="F983" s="238" t="s">
        <v>1396</v>
      </c>
      <c r="G983" s="236"/>
      <c r="H983" s="239">
        <v>19.219999999999999</v>
      </c>
      <c r="I983" s="240"/>
      <c r="J983" s="236"/>
      <c r="K983" s="236"/>
      <c r="L983" s="241"/>
      <c r="M983" s="242"/>
      <c r="N983" s="243"/>
      <c r="O983" s="243"/>
      <c r="P983" s="243"/>
      <c r="Q983" s="243"/>
      <c r="R983" s="243"/>
      <c r="S983" s="243"/>
      <c r="T983" s="244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5" t="s">
        <v>236</v>
      </c>
      <c r="AU983" s="245" t="s">
        <v>85</v>
      </c>
      <c r="AV983" s="13" t="s">
        <v>85</v>
      </c>
      <c r="AW983" s="13" t="s">
        <v>38</v>
      </c>
      <c r="AX983" s="13" t="s">
        <v>77</v>
      </c>
      <c r="AY983" s="245" t="s">
        <v>224</v>
      </c>
    </row>
    <row r="984" s="13" customFormat="1">
      <c r="A984" s="13"/>
      <c r="B984" s="235"/>
      <c r="C984" s="236"/>
      <c r="D984" s="228" t="s">
        <v>236</v>
      </c>
      <c r="E984" s="237" t="s">
        <v>40</v>
      </c>
      <c r="F984" s="238" t="s">
        <v>1397</v>
      </c>
      <c r="G984" s="236"/>
      <c r="H984" s="239">
        <v>12.699999999999999</v>
      </c>
      <c r="I984" s="240"/>
      <c r="J984" s="236"/>
      <c r="K984" s="236"/>
      <c r="L984" s="241"/>
      <c r="M984" s="242"/>
      <c r="N984" s="243"/>
      <c r="O984" s="243"/>
      <c r="P984" s="243"/>
      <c r="Q984" s="243"/>
      <c r="R984" s="243"/>
      <c r="S984" s="243"/>
      <c r="T984" s="24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5" t="s">
        <v>236</v>
      </c>
      <c r="AU984" s="245" t="s">
        <v>85</v>
      </c>
      <c r="AV984" s="13" t="s">
        <v>85</v>
      </c>
      <c r="AW984" s="13" t="s">
        <v>38</v>
      </c>
      <c r="AX984" s="13" t="s">
        <v>77</v>
      </c>
      <c r="AY984" s="245" t="s">
        <v>224</v>
      </c>
    </row>
    <row r="985" s="15" customFormat="1">
      <c r="A985" s="15"/>
      <c r="B985" s="256"/>
      <c r="C985" s="257"/>
      <c r="D985" s="228" t="s">
        <v>236</v>
      </c>
      <c r="E985" s="258" t="s">
        <v>40</v>
      </c>
      <c r="F985" s="259" t="s">
        <v>253</v>
      </c>
      <c r="G985" s="257"/>
      <c r="H985" s="260">
        <v>31.920000000000002</v>
      </c>
      <c r="I985" s="261"/>
      <c r="J985" s="257"/>
      <c r="K985" s="257"/>
      <c r="L985" s="262"/>
      <c r="M985" s="263"/>
      <c r="N985" s="264"/>
      <c r="O985" s="264"/>
      <c r="P985" s="264"/>
      <c r="Q985" s="264"/>
      <c r="R985" s="264"/>
      <c r="S985" s="264"/>
      <c r="T985" s="26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66" t="s">
        <v>236</v>
      </c>
      <c r="AU985" s="266" t="s">
        <v>85</v>
      </c>
      <c r="AV985" s="15" t="s">
        <v>230</v>
      </c>
      <c r="AW985" s="15" t="s">
        <v>38</v>
      </c>
      <c r="AX985" s="15" t="s">
        <v>83</v>
      </c>
      <c r="AY985" s="266" t="s">
        <v>224</v>
      </c>
    </row>
    <row r="986" s="2" customFormat="1" ht="16.5" customHeight="1">
      <c r="A986" s="40"/>
      <c r="B986" s="41"/>
      <c r="C986" s="268" t="s">
        <v>1398</v>
      </c>
      <c r="D986" s="268" t="s">
        <v>305</v>
      </c>
      <c r="E986" s="269" t="s">
        <v>1399</v>
      </c>
      <c r="F986" s="270" t="s">
        <v>1400</v>
      </c>
      <c r="G986" s="271" t="s">
        <v>152</v>
      </c>
      <c r="H986" s="272">
        <v>6.7069999999999999</v>
      </c>
      <c r="I986" s="273"/>
      <c r="J986" s="274">
        <f>ROUND(I986*H986,2)</f>
        <v>0</v>
      </c>
      <c r="K986" s="270" t="s">
        <v>40</v>
      </c>
      <c r="L986" s="275"/>
      <c r="M986" s="276" t="s">
        <v>40</v>
      </c>
      <c r="N986" s="277" t="s">
        <v>48</v>
      </c>
      <c r="O986" s="86"/>
      <c r="P986" s="224">
        <f>O986*H986</f>
        <v>0</v>
      </c>
      <c r="Q986" s="224">
        <v>0.0034499999999999999</v>
      </c>
      <c r="R986" s="224">
        <f>Q986*H986</f>
        <v>0.023139150000000001</v>
      </c>
      <c r="S986" s="224">
        <v>0</v>
      </c>
      <c r="T986" s="225">
        <f>S986*H986</f>
        <v>0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26" t="s">
        <v>279</v>
      </c>
      <c r="AT986" s="226" t="s">
        <v>305</v>
      </c>
      <c r="AU986" s="226" t="s">
        <v>85</v>
      </c>
      <c r="AY986" s="19" t="s">
        <v>224</v>
      </c>
      <c r="BE986" s="227">
        <f>IF(N986="základní",J986,0)</f>
        <v>0</v>
      </c>
      <c r="BF986" s="227">
        <f>IF(N986="snížená",J986,0)</f>
        <v>0</v>
      </c>
      <c r="BG986" s="227">
        <f>IF(N986="zákl. přenesená",J986,0)</f>
        <v>0</v>
      </c>
      <c r="BH986" s="227">
        <f>IF(N986="sníž. přenesená",J986,0)</f>
        <v>0</v>
      </c>
      <c r="BI986" s="227">
        <f>IF(N986="nulová",J986,0)</f>
        <v>0</v>
      </c>
      <c r="BJ986" s="19" t="s">
        <v>83</v>
      </c>
      <c r="BK986" s="227">
        <f>ROUND(I986*H986,2)</f>
        <v>0</v>
      </c>
      <c r="BL986" s="19" t="s">
        <v>230</v>
      </c>
      <c r="BM986" s="226" t="s">
        <v>1401</v>
      </c>
    </row>
    <row r="987" s="2" customFormat="1">
      <c r="A987" s="40"/>
      <c r="B987" s="41"/>
      <c r="C987" s="42"/>
      <c r="D987" s="228" t="s">
        <v>232</v>
      </c>
      <c r="E987" s="42"/>
      <c r="F987" s="229" t="s">
        <v>1400</v>
      </c>
      <c r="G987" s="42"/>
      <c r="H987" s="42"/>
      <c r="I987" s="230"/>
      <c r="J987" s="42"/>
      <c r="K987" s="42"/>
      <c r="L987" s="46"/>
      <c r="M987" s="231"/>
      <c r="N987" s="232"/>
      <c r="O987" s="86"/>
      <c r="P987" s="86"/>
      <c r="Q987" s="86"/>
      <c r="R987" s="86"/>
      <c r="S987" s="86"/>
      <c r="T987" s="87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T987" s="19" t="s">
        <v>232</v>
      </c>
      <c r="AU987" s="19" t="s">
        <v>85</v>
      </c>
    </row>
    <row r="988" s="13" customFormat="1">
      <c r="A988" s="13"/>
      <c r="B988" s="235"/>
      <c r="C988" s="236"/>
      <c r="D988" s="228" t="s">
        <v>236</v>
      </c>
      <c r="E988" s="237" t="s">
        <v>40</v>
      </c>
      <c r="F988" s="238" t="s">
        <v>1402</v>
      </c>
      <c r="G988" s="236"/>
      <c r="H988" s="239">
        <v>1.6000000000000001</v>
      </c>
      <c r="I988" s="240"/>
      <c r="J988" s="236"/>
      <c r="K988" s="236"/>
      <c r="L988" s="241"/>
      <c r="M988" s="242"/>
      <c r="N988" s="243"/>
      <c r="O988" s="243"/>
      <c r="P988" s="243"/>
      <c r="Q988" s="243"/>
      <c r="R988" s="243"/>
      <c r="S988" s="243"/>
      <c r="T988" s="24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5" t="s">
        <v>236</v>
      </c>
      <c r="AU988" s="245" t="s">
        <v>85</v>
      </c>
      <c r="AV988" s="13" t="s">
        <v>85</v>
      </c>
      <c r="AW988" s="13" t="s">
        <v>38</v>
      </c>
      <c r="AX988" s="13" t="s">
        <v>77</v>
      </c>
      <c r="AY988" s="245" t="s">
        <v>224</v>
      </c>
    </row>
    <row r="989" s="14" customFormat="1">
      <c r="A989" s="14"/>
      <c r="B989" s="246"/>
      <c r="C989" s="247"/>
      <c r="D989" s="228" t="s">
        <v>236</v>
      </c>
      <c r="E989" s="248" t="s">
        <v>40</v>
      </c>
      <c r="F989" s="249" t="s">
        <v>251</v>
      </c>
      <c r="G989" s="247"/>
      <c r="H989" s="248" t="s">
        <v>40</v>
      </c>
      <c r="I989" s="250"/>
      <c r="J989" s="247"/>
      <c r="K989" s="247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236</v>
      </c>
      <c r="AU989" s="255" t="s">
        <v>85</v>
      </c>
      <c r="AV989" s="14" t="s">
        <v>83</v>
      </c>
      <c r="AW989" s="14" t="s">
        <v>38</v>
      </c>
      <c r="AX989" s="14" t="s">
        <v>77</v>
      </c>
      <c r="AY989" s="255" t="s">
        <v>224</v>
      </c>
    </row>
    <row r="990" s="13" customFormat="1">
      <c r="A990" s="13"/>
      <c r="B990" s="235"/>
      <c r="C990" s="236"/>
      <c r="D990" s="228" t="s">
        <v>236</v>
      </c>
      <c r="E990" s="237" t="s">
        <v>40</v>
      </c>
      <c r="F990" s="238" t="s">
        <v>1403</v>
      </c>
      <c r="G990" s="236"/>
      <c r="H990" s="239">
        <v>3.0750000000000002</v>
      </c>
      <c r="I990" s="240"/>
      <c r="J990" s="236"/>
      <c r="K990" s="236"/>
      <c r="L990" s="241"/>
      <c r="M990" s="242"/>
      <c r="N990" s="243"/>
      <c r="O990" s="243"/>
      <c r="P990" s="243"/>
      <c r="Q990" s="243"/>
      <c r="R990" s="243"/>
      <c r="S990" s="243"/>
      <c r="T990" s="24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5" t="s">
        <v>236</v>
      </c>
      <c r="AU990" s="245" t="s">
        <v>85</v>
      </c>
      <c r="AV990" s="13" t="s">
        <v>85</v>
      </c>
      <c r="AW990" s="13" t="s">
        <v>38</v>
      </c>
      <c r="AX990" s="13" t="s">
        <v>77</v>
      </c>
      <c r="AY990" s="245" t="s">
        <v>224</v>
      </c>
    </row>
    <row r="991" s="13" customFormat="1">
      <c r="A991" s="13"/>
      <c r="B991" s="235"/>
      <c r="C991" s="236"/>
      <c r="D991" s="228" t="s">
        <v>236</v>
      </c>
      <c r="E991" s="237" t="s">
        <v>40</v>
      </c>
      <c r="F991" s="238" t="s">
        <v>1404</v>
      </c>
      <c r="G991" s="236"/>
      <c r="H991" s="239">
        <v>2.032</v>
      </c>
      <c r="I991" s="240"/>
      <c r="J991" s="236"/>
      <c r="K991" s="236"/>
      <c r="L991" s="241"/>
      <c r="M991" s="242"/>
      <c r="N991" s="243"/>
      <c r="O991" s="243"/>
      <c r="P991" s="243"/>
      <c r="Q991" s="243"/>
      <c r="R991" s="243"/>
      <c r="S991" s="243"/>
      <c r="T991" s="244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5" t="s">
        <v>236</v>
      </c>
      <c r="AU991" s="245" t="s">
        <v>85</v>
      </c>
      <c r="AV991" s="13" t="s">
        <v>85</v>
      </c>
      <c r="AW991" s="13" t="s">
        <v>38</v>
      </c>
      <c r="AX991" s="13" t="s">
        <v>77</v>
      </c>
      <c r="AY991" s="245" t="s">
        <v>224</v>
      </c>
    </row>
    <row r="992" s="15" customFormat="1">
      <c r="A992" s="15"/>
      <c r="B992" s="256"/>
      <c r="C992" s="257"/>
      <c r="D992" s="228" t="s">
        <v>236</v>
      </c>
      <c r="E992" s="258" t="s">
        <v>40</v>
      </c>
      <c r="F992" s="259" t="s">
        <v>253</v>
      </c>
      <c r="G992" s="257"/>
      <c r="H992" s="260">
        <v>6.7069999999999999</v>
      </c>
      <c r="I992" s="261"/>
      <c r="J992" s="257"/>
      <c r="K992" s="257"/>
      <c r="L992" s="262"/>
      <c r="M992" s="263"/>
      <c r="N992" s="264"/>
      <c r="O992" s="264"/>
      <c r="P992" s="264"/>
      <c r="Q992" s="264"/>
      <c r="R992" s="264"/>
      <c r="S992" s="264"/>
      <c r="T992" s="26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66" t="s">
        <v>236</v>
      </c>
      <c r="AU992" s="266" t="s">
        <v>85</v>
      </c>
      <c r="AV992" s="15" t="s">
        <v>230</v>
      </c>
      <c r="AW992" s="15" t="s">
        <v>38</v>
      </c>
      <c r="AX992" s="15" t="s">
        <v>83</v>
      </c>
      <c r="AY992" s="266" t="s">
        <v>224</v>
      </c>
    </row>
    <row r="993" s="2" customFormat="1" ht="16.5" customHeight="1">
      <c r="A993" s="40"/>
      <c r="B993" s="41"/>
      <c r="C993" s="215" t="s">
        <v>1405</v>
      </c>
      <c r="D993" s="215" t="s">
        <v>226</v>
      </c>
      <c r="E993" s="216" t="s">
        <v>1406</v>
      </c>
      <c r="F993" s="217" t="s">
        <v>1407</v>
      </c>
      <c r="G993" s="218" t="s">
        <v>160</v>
      </c>
      <c r="H993" s="219">
        <v>6.2830000000000004</v>
      </c>
      <c r="I993" s="220"/>
      <c r="J993" s="221">
        <f>ROUND(I993*H993,2)</f>
        <v>0</v>
      </c>
      <c r="K993" s="217" t="s">
        <v>229</v>
      </c>
      <c r="L993" s="46"/>
      <c r="M993" s="222" t="s">
        <v>40</v>
      </c>
      <c r="N993" s="223" t="s">
        <v>48</v>
      </c>
      <c r="O993" s="86"/>
      <c r="P993" s="224">
        <f>O993*H993</f>
        <v>0</v>
      </c>
      <c r="Q993" s="224">
        <v>0.0013699999999999999</v>
      </c>
      <c r="R993" s="224">
        <f>Q993*H993</f>
        <v>0.0086077099999999993</v>
      </c>
      <c r="S993" s="224">
        <v>0</v>
      </c>
      <c r="T993" s="225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26" t="s">
        <v>230</v>
      </c>
      <c r="AT993" s="226" t="s">
        <v>226</v>
      </c>
      <c r="AU993" s="226" t="s">
        <v>85</v>
      </c>
      <c r="AY993" s="19" t="s">
        <v>224</v>
      </c>
      <c r="BE993" s="227">
        <f>IF(N993="základní",J993,0)</f>
        <v>0</v>
      </c>
      <c r="BF993" s="227">
        <f>IF(N993="snížená",J993,0)</f>
        <v>0</v>
      </c>
      <c r="BG993" s="227">
        <f>IF(N993="zákl. přenesená",J993,0)</f>
        <v>0</v>
      </c>
      <c r="BH993" s="227">
        <f>IF(N993="sníž. přenesená",J993,0)</f>
        <v>0</v>
      </c>
      <c r="BI993" s="227">
        <f>IF(N993="nulová",J993,0)</f>
        <v>0</v>
      </c>
      <c r="BJ993" s="19" t="s">
        <v>83</v>
      </c>
      <c r="BK993" s="227">
        <f>ROUND(I993*H993,2)</f>
        <v>0</v>
      </c>
      <c r="BL993" s="19" t="s">
        <v>230</v>
      </c>
      <c r="BM993" s="226" t="s">
        <v>1408</v>
      </c>
    </row>
    <row r="994" s="2" customFormat="1">
      <c r="A994" s="40"/>
      <c r="B994" s="41"/>
      <c r="C994" s="42"/>
      <c r="D994" s="228" t="s">
        <v>232</v>
      </c>
      <c r="E994" s="42"/>
      <c r="F994" s="229" t="s">
        <v>1409</v>
      </c>
      <c r="G994" s="42"/>
      <c r="H994" s="42"/>
      <c r="I994" s="230"/>
      <c r="J994" s="42"/>
      <c r="K994" s="42"/>
      <c r="L994" s="46"/>
      <c r="M994" s="231"/>
      <c r="N994" s="232"/>
      <c r="O994" s="86"/>
      <c r="P994" s="86"/>
      <c r="Q994" s="86"/>
      <c r="R994" s="86"/>
      <c r="S994" s="86"/>
      <c r="T994" s="87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T994" s="19" t="s">
        <v>232</v>
      </c>
      <c r="AU994" s="19" t="s">
        <v>85</v>
      </c>
    </row>
    <row r="995" s="2" customFormat="1">
      <c r="A995" s="40"/>
      <c r="B995" s="41"/>
      <c r="C995" s="42"/>
      <c r="D995" s="233" t="s">
        <v>234</v>
      </c>
      <c r="E995" s="42"/>
      <c r="F995" s="234" t="s">
        <v>1410</v>
      </c>
      <c r="G995" s="42"/>
      <c r="H995" s="42"/>
      <c r="I995" s="230"/>
      <c r="J995" s="42"/>
      <c r="K995" s="42"/>
      <c r="L995" s="46"/>
      <c r="M995" s="231"/>
      <c r="N995" s="232"/>
      <c r="O995" s="86"/>
      <c r="P995" s="86"/>
      <c r="Q995" s="86"/>
      <c r="R995" s="86"/>
      <c r="S995" s="86"/>
      <c r="T995" s="87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T995" s="19" t="s">
        <v>234</v>
      </c>
      <c r="AU995" s="19" t="s">
        <v>85</v>
      </c>
    </row>
    <row r="996" s="14" customFormat="1">
      <c r="A996" s="14"/>
      <c r="B996" s="246"/>
      <c r="C996" s="247"/>
      <c r="D996" s="228" t="s">
        <v>236</v>
      </c>
      <c r="E996" s="248" t="s">
        <v>40</v>
      </c>
      <c r="F996" s="249" t="s">
        <v>1411</v>
      </c>
      <c r="G996" s="247"/>
      <c r="H996" s="248" t="s">
        <v>40</v>
      </c>
      <c r="I996" s="250"/>
      <c r="J996" s="247"/>
      <c r="K996" s="247"/>
      <c r="L996" s="251"/>
      <c r="M996" s="252"/>
      <c r="N996" s="253"/>
      <c r="O996" s="253"/>
      <c r="P996" s="253"/>
      <c r="Q996" s="253"/>
      <c r="R996" s="253"/>
      <c r="S996" s="253"/>
      <c r="T996" s="25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5" t="s">
        <v>236</v>
      </c>
      <c r="AU996" s="255" t="s">
        <v>85</v>
      </c>
      <c r="AV996" s="14" t="s">
        <v>83</v>
      </c>
      <c r="AW996" s="14" t="s">
        <v>38</v>
      </c>
      <c r="AX996" s="14" t="s">
        <v>77</v>
      </c>
      <c r="AY996" s="255" t="s">
        <v>224</v>
      </c>
    </row>
    <row r="997" s="13" customFormat="1">
      <c r="A997" s="13"/>
      <c r="B997" s="235"/>
      <c r="C997" s="236"/>
      <c r="D997" s="228" t="s">
        <v>236</v>
      </c>
      <c r="E997" s="237" t="s">
        <v>40</v>
      </c>
      <c r="F997" s="238" t="s">
        <v>1412</v>
      </c>
      <c r="G997" s="236"/>
      <c r="H997" s="239">
        <v>6.2830000000000004</v>
      </c>
      <c r="I997" s="240"/>
      <c r="J997" s="236"/>
      <c r="K997" s="236"/>
      <c r="L997" s="241"/>
      <c r="M997" s="242"/>
      <c r="N997" s="243"/>
      <c r="O997" s="243"/>
      <c r="P997" s="243"/>
      <c r="Q997" s="243"/>
      <c r="R997" s="243"/>
      <c r="S997" s="243"/>
      <c r="T997" s="24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5" t="s">
        <v>236</v>
      </c>
      <c r="AU997" s="245" t="s">
        <v>85</v>
      </c>
      <c r="AV997" s="13" t="s">
        <v>85</v>
      </c>
      <c r="AW997" s="13" t="s">
        <v>38</v>
      </c>
      <c r="AX997" s="13" t="s">
        <v>83</v>
      </c>
      <c r="AY997" s="245" t="s">
        <v>224</v>
      </c>
    </row>
    <row r="998" s="2" customFormat="1" ht="16.5" customHeight="1">
      <c r="A998" s="40"/>
      <c r="B998" s="41"/>
      <c r="C998" s="215" t="s">
        <v>1413</v>
      </c>
      <c r="D998" s="215" t="s">
        <v>226</v>
      </c>
      <c r="E998" s="216" t="s">
        <v>1414</v>
      </c>
      <c r="F998" s="217" t="s">
        <v>1415</v>
      </c>
      <c r="G998" s="218" t="s">
        <v>152</v>
      </c>
      <c r="H998" s="219">
        <v>19</v>
      </c>
      <c r="I998" s="220"/>
      <c r="J998" s="221">
        <f>ROUND(I998*H998,2)</f>
        <v>0</v>
      </c>
      <c r="K998" s="217" t="s">
        <v>229</v>
      </c>
      <c r="L998" s="46"/>
      <c r="M998" s="222" t="s">
        <v>40</v>
      </c>
      <c r="N998" s="223" t="s">
        <v>48</v>
      </c>
      <c r="O998" s="86"/>
      <c r="P998" s="224">
        <f>O998*H998</f>
        <v>0</v>
      </c>
      <c r="Q998" s="224">
        <v>0</v>
      </c>
      <c r="R998" s="224">
        <f>Q998*H998</f>
        <v>0</v>
      </c>
      <c r="S998" s="224">
        <v>0</v>
      </c>
      <c r="T998" s="225">
        <f>S998*H998</f>
        <v>0</v>
      </c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R998" s="226" t="s">
        <v>230</v>
      </c>
      <c r="AT998" s="226" t="s">
        <v>226</v>
      </c>
      <c r="AU998" s="226" t="s">
        <v>85</v>
      </c>
      <c r="AY998" s="19" t="s">
        <v>224</v>
      </c>
      <c r="BE998" s="227">
        <f>IF(N998="základní",J998,0)</f>
        <v>0</v>
      </c>
      <c r="BF998" s="227">
        <f>IF(N998="snížená",J998,0)</f>
        <v>0</v>
      </c>
      <c r="BG998" s="227">
        <f>IF(N998="zákl. přenesená",J998,0)</f>
        <v>0</v>
      </c>
      <c r="BH998" s="227">
        <f>IF(N998="sníž. přenesená",J998,0)</f>
        <v>0</v>
      </c>
      <c r="BI998" s="227">
        <f>IF(N998="nulová",J998,0)</f>
        <v>0</v>
      </c>
      <c r="BJ998" s="19" t="s">
        <v>83</v>
      </c>
      <c r="BK998" s="227">
        <f>ROUND(I998*H998,2)</f>
        <v>0</v>
      </c>
      <c r="BL998" s="19" t="s">
        <v>230</v>
      </c>
      <c r="BM998" s="226" t="s">
        <v>1416</v>
      </c>
    </row>
    <row r="999" s="2" customFormat="1">
      <c r="A999" s="40"/>
      <c r="B999" s="41"/>
      <c r="C999" s="42"/>
      <c r="D999" s="228" t="s">
        <v>232</v>
      </c>
      <c r="E999" s="42"/>
      <c r="F999" s="229" t="s">
        <v>1417</v>
      </c>
      <c r="G999" s="42"/>
      <c r="H999" s="42"/>
      <c r="I999" s="230"/>
      <c r="J999" s="42"/>
      <c r="K999" s="42"/>
      <c r="L999" s="46"/>
      <c r="M999" s="231"/>
      <c r="N999" s="232"/>
      <c r="O999" s="86"/>
      <c r="P999" s="86"/>
      <c r="Q999" s="86"/>
      <c r="R999" s="86"/>
      <c r="S999" s="86"/>
      <c r="T999" s="87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T999" s="19" t="s">
        <v>232</v>
      </c>
      <c r="AU999" s="19" t="s">
        <v>85</v>
      </c>
    </row>
    <row r="1000" s="2" customFormat="1">
      <c r="A1000" s="40"/>
      <c r="B1000" s="41"/>
      <c r="C1000" s="42"/>
      <c r="D1000" s="233" t="s">
        <v>234</v>
      </c>
      <c r="E1000" s="42"/>
      <c r="F1000" s="234" t="s">
        <v>1418</v>
      </c>
      <c r="G1000" s="42"/>
      <c r="H1000" s="42"/>
      <c r="I1000" s="230"/>
      <c r="J1000" s="42"/>
      <c r="K1000" s="42"/>
      <c r="L1000" s="46"/>
      <c r="M1000" s="231"/>
      <c r="N1000" s="232"/>
      <c r="O1000" s="86"/>
      <c r="P1000" s="86"/>
      <c r="Q1000" s="86"/>
      <c r="R1000" s="86"/>
      <c r="S1000" s="86"/>
      <c r="T1000" s="87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T1000" s="19" t="s">
        <v>234</v>
      </c>
      <c r="AU1000" s="19" t="s">
        <v>85</v>
      </c>
    </row>
    <row r="1001" s="13" customFormat="1">
      <c r="A1001" s="13"/>
      <c r="B1001" s="235"/>
      <c r="C1001" s="236"/>
      <c r="D1001" s="228" t="s">
        <v>236</v>
      </c>
      <c r="E1001" s="237" t="s">
        <v>40</v>
      </c>
      <c r="F1001" s="238" t="s">
        <v>150</v>
      </c>
      <c r="G1001" s="236"/>
      <c r="H1001" s="239">
        <v>19</v>
      </c>
      <c r="I1001" s="240"/>
      <c r="J1001" s="236"/>
      <c r="K1001" s="236"/>
      <c r="L1001" s="241"/>
      <c r="M1001" s="242"/>
      <c r="N1001" s="243"/>
      <c r="O1001" s="243"/>
      <c r="P1001" s="243"/>
      <c r="Q1001" s="243"/>
      <c r="R1001" s="243"/>
      <c r="S1001" s="243"/>
      <c r="T1001" s="24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5" t="s">
        <v>236</v>
      </c>
      <c r="AU1001" s="245" t="s">
        <v>85</v>
      </c>
      <c r="AV1001" s="13" t="s">
        <v>85</v>
      </c>
      <c r="AW1001" s="13" t="s">
        <v>38</v>
      </c>
      <c r="AX1001" s="13" t="s">
        <v>83</v>
      </c>
      <c r="AY1001" s="245" t="s">
        <v>224</v>
      </c>
    </row>
    <row r="1002" s="2" customFormat="1" ht="16.5" customHeight="1">
      <c r="A1002" s="40"/>
      <c r="B1002" s="41"/>
      <c r="C1002" s="215" t="s">
        <v>1419</v>
      </c>
      <c r="D1002" s="215" t="s">
        <v>226</v>
      </c>
      <c r="E1002" s="216" t="s">
        <v>1420</v>
      </c>
      <c r="F1002" s="217" t="s">
        <v>1421</v>
      </c>
      <c r="G1002" s="218" t="s">
        <v>152</v>
      </c>
      <c r="H1002" s="219">
        <v>35.719999999999999</v>
      </c>
      <c r="I1002" s="220"/>
      <c r="J1002" s="221">
        <f>ROUND(I1002*H1002,2)</f>
        <v>0</v>
      </c>
      <c r="K1002" s="217" t="s">
        <v>229</v>
      </c>
      <c r="L1002" s="46"/>
      <c r="M1002" s="222" t="s">
        <v>40</v>
      </c>
      <c r="N1002" s="223" t="s">
        <v>48</v>
      </c>
      <c r="O1002" s="86"/>
      <c r="P1002" s="224">
        <f>O1002*H1002</f>
        <v>0</v>
      </c>
      <c r="Q1002" s="224">
        <v>0</v>
      </c>
      <c r="R1002" s="224">
        <f>Q1002*H1002</f>
        <v>0</v>
      </c>
      <c r="S1002" s="224">
        <v>0</v>
      </c>
      <c r="T1002" s="225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26" t="s">
        <v>230</v>
      </c>
      <c r="AT1002" s="226" t="s">
        <v>226</v>
      </c>
      <c r="AU1002" s="226" t="s">
        <v>85</v>
      </c>
      <c r="AY1002" s="19" t="s">
        <v>224</v>
      </c>
      <c r="BE1002" s="227">
        <f>IF(N1002="základní",J1002,0)</f>
        <v>0</v>
      </c>
      <c r="BF1002" s="227">
        <f>IF(N1002="snížená",J1002,0)</f>
        <v>0</v>
      </c>
      <c r="BG1002" s="227">
        <f>IF(N1002="zákl. přenesená",J1002,0)</f>
        <v>0</v>
      </c>
      <c r="BH1002" s="227">
        <f>IF(N1002="sníž. přenesená",J1002,0)</f>
        <v>0</v>
      </c>
      <c r="BI1002" s="227">
        <f>IF(N1002="nulová",J1002,0)</f>
        <v>0</v>
      </c>
      <c r="BJ1002" s="19" t="s">
        <v>83</v>
      </c>
      <c r="BK1002" s="227">
        <f>ROUND(I1002*H1002,2)</f>
        <v>0</v>
      </c>
      <c r="BL1002" s="19" t="s">
        <v>230</v>
      </c>
      <c r="BM1002" s="226" t="s">
        <v>1422</v>
      </c>
    </row>
    <row r="1003" s="2" customFormat="1">
      <c r="A1003" s="40"/>
      <c r="B1003" s="41"/>
      <c r="C1003" s="42"/>
      <c r="D1003" s="228" t="s">
        <v>232</v>
      </c>
      <c r="E1003" s="42"/>
      <c r="F1003" s="229" t="s">
        <v>1423</v>
      </c>
      <c r="G1003" s="42"/>
      <c r="H1003" s="42"/>
      <c r="I1003" s="230"/>
      <c r="J1003" s="42"/>
      <c r="K1003" s="42"/>
      <c r="L1003" s="46"/>
      <c r="M1003" s="231"/>
      <c r="N1003" s="232"/>
      <c r="O1003" s="86"/>
      <c r="P1003" s="86"/>
      <c r="Q1003" s="86"/>
      <c r="R1003" s="86"/>
      <c r="S1003" s="86"/>
      <c r="T1003" s="87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T1003" s="19" t="s">
        <v>232</v>
      </c>
      <c r="AU1003" s="19" t="s">
        <v>85</v>
      </c>
    </row>
    <row r="1004" s="2" customFormat="1">
      <c r="A1004" s="40"/>
      <c r="B1004" s="41"/>
      <c r="C1004" s="42"/>
      <c r="D1004" s="233" t="s">
        <v>234</v>
      </c>
      <c r="E1004" s="42"/>
      <c r="F1004" s="234" t="s">
        <v>1424</v>
      </c>
      <c r="G1004" s="42"/>
      <c r="H1004" s="42"/>
      <c r="I1004" s="230"/>
      <c r="J1004" s="42"/>
      <c r="K1004" s="42"/>
      <c r="L1004" s="46"/>
      <c r="M1004" s="231"/>
      <c r="N1004" s="232"/>
      <c r="O1004" s="86"/>
      <c r="P1004" s="86"/>
      <c r="Q1004" s="86"/>
      <c r="R1004" s="86"/>
      <c r="S1004" s="86"/>
      <c r="T1004" s="87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T1004" s="19" t="s">
        <v>234</v>
      </c>
      <c r="AU1004" s="19" t="s">
        <v>85</v>
      </c>
    </row>
    <row r="1005" s="13" customFormat="1">
      <c r="A1005" s="13"/>
      <c r="B1005" s="235"/>
      <c r="C1005" s="236"/>
      <c r="D1005" s="228" t="s">
        <v>236</v>
      </c>
      <c r="E1005" s="237" t="s">
        <v>40</v>
      </c>
      <c r="F1005" s="238" t="s">
        <v>154</v>
      </c>
      <c r="G1005" s="236"/>
      <c r="H1005" s="239">
        <v>35.719999999999999</v>
      </c>
      <c r="I1005" s="240"/>
      <c r="J1005" s="236"/>
      <c r="K1005" s="236"/>
      <c r="L1005" s="241"/>
      <c r="M1005" s="242"/>
      <c r="N1005" s="243"/>
      <c r="O1005" s="243"/>
      <c r="P1005" s="243"/>
      <c r="Q1005" s="243"/>
      <c r="R1005" s="243"/>
      <c r="S1005" s="243"/>
      <c r="T1005" s="24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5" t="s">
        <v>236</v>
      </c>
      <c r="AU1005" s="245" t="s">
        <v>85</v>
      </c>
      <c r="AV1005" s="13" t="s">
        <v>85</v>
      </c>
      <c r="AW1005" s="13" t="s">
        <v>38</v>
      </c>
      <c r="AX1005" s="13" t="s">
        <v>83</v>
      </c>
      <c r="AY1005" s="245" t="s">
        <v>224</v>
      </c>
    </row>
    <row r="1006" s="2" customFormat="1" ht="21.75" customHeight="1">
      <c r="A1006" s="40"/>
      <c r="B1006" s="41"/>
      <c r="C1006" s="215" t="s">
        <v>1425</v>
      </c>
      <c r="D1006" s="215" t="s">
        <v>226</v>
      </c>
      <c r="E1006" s="216" t="s">
        <v>1426</v>
      </c>
      <c r="F1006" s="217" t="s">
        <v>1427</v>
      </c>
      <c r="G1006" s="218" t="s">
        <v>811</v>
      </c>
      <c r="H1006" s="219">
        <v>42</v>
      </c>
      <c r="I1006" s="220"/>
      <c r="J1006" s="221">
        <f>ROUND(I1006*H1006,2)</f>
        <v>0</v>
      </c>
      <c r="K1006" s="217" t="s">
        <v>229</v>
      </c>
      <c r="L1006" s="46"/>
      <c r="M1006" s="222" t="s">
        <v>40</v>
      </c>
      <c r="N1006" s="223" t="s">
        <v>48</v>
      </c>
      <c r="O1006" s="86"/>
      <c r="P1006" s="224">
        <f>O1006*H1006</f>
        <v>0</v>
      </c>
      <c r="Q1006" s="224">
        <v>0.00123</v>
      </c>
      <c r="R1006" s="224">
        <f>Q1006*H1006</f>
        <v>0.051659999999999998</v>
      </c>
      <c r="S1006" s="224">
        <v>0</v>
      </c>
      <c r="T1006" s="225">
        <f>S1006*H1006</f>
        <v>0</v>
      </c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R1006" s="226" t="s">
        <v>230</v>
      </c>
      <c r="AT1006" s="226" t="s">
        <v>226</v>
      </c>
      <c r="AU1006" s="226" t="s">
        <v>85</v>
      </c>
      <c r="AY1006" s="19" t="s">
        <v>224</v>
      </c>
      <c r="BE1006" s="227">
        <f>IF(N1006="základní",J1006,0)</f>
        <v>0</v>
      </c>
      <c r="BF1006" s="227">
        <f>IF(N1006="snížená",J1006,0)</f>
        <v>0</v>
      </c>
      <c r="BG1006" s="227">
        <f>IF(N1006="zákl. přenesená",J1006,0)</f>
        <v>0</v>
      </c>
      <c r="BH1006" s="227">
        <f>IF(N1006="sníž. přenesená",J1006,0)</f>
        <v>0</v>
      </c>
      <c r="BI1006" s="227">
        <f>IF(N1006="nulová",J1006,0)</f>
        <v>0</v>
      </c>
      <c r="BJ1006" s="19" t="s">
        <v>83</v>
      </c>
      <c r="BK1006" s="227">
        <f>ROUND(I1006*H1006,2)</f>
        <v>0</v>
      </c>
      <c r="BL1006" s="19" t="s">
        <v>230</v>
      </c>
      <c r="BM1006" s="226" t="s">
        <v>1428</v>
      </c>
    </row>
    <row r="1007" s="2" customFormat="1">
      <c r="A1007" s="40"/>
      <c r="B1007" s="41"/>
      <c r="C1007" s="42"/>
      <c r="D1007" s="228" t="s">
        <v>232</v>
      </c>
      <c r="E1007" s="42"/>
      <c r="F1007" s="229" t="s">
        <v>1429</v>
      </c>
      <c r="G1007" s="42"/>
      <c r="H1007" s="42"/>
      <c r="I1007" s="230"/>
      <c r="J1007" s="42"/>
      <c r="K1007" s="42"/>
      <c r="L1007" s="46"/>
      <c r="M1007" s="231"/>
      <c r="N1007" s="232"/>
      <c r="O1007" s="86"/>
      <c r="P1007" s="86"/>
      <c r="Q1007" s="86"/>
      <c r="R1007" s="86"/>
      <c r="S1007" s="86"/>
      <c r="T1007" s="87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T1007" s="19" t="s">
        <v>232</v>
      </c>
      <c r="AU1007" s="19" t="s">
        <v>85</v>
      </c>
    </row>
    <row r="1008" s="2" customFormat="1">
      <c r="A1008" s="40"/>
      <c r="B1008" s="41"/>
      <c r="C1008" s="42"/>
      <c r="D1008" s="233" t="s">
        <v>234</v>
      </c>
      <c r="E1008" s="42"/>
      <c r="F1008" s="234" t="s">
        <v>1430</v>
      </c>
      <c r="G1008" s="42"/>
      <c r="H1008" s="42"/>
      <c r="I1008" s="230"/>
      <c r="J1008" s="42"/>
      <c r="K1008" s="42"/>
      <c r="L1008" s="46"/>
      <c r="M1008" s="231"/>
      <c r="N1008" s="232"/>
      <c r="O1008" s="86"/>
      <c r="P1008" s="86"/>
      <c r="Q1008" s="86"/>
      <c r="R1008" s="86"/>
      <c r="S1008" s="86"/>
      <c r="T1008" s="87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T1008" s="19" t="s">
        <v>234</v>
      </c>
      <c r="AU1008" s="19" t="s">
        <v>85</v>
      </c>
    </row>
    <row r="1009" s="14" customFormat="1">
      <c r="A1009" s="14"/>
      <c r="B1009" s="246"/>
      <c r="C1009" s="247"/>
      <c r="D1009" s="228" t="s">
        <v>236</v>
      </c>
      <c r="E1009" s="248" t="s">
        <v>40</v>
      </c>
      <c r="F1009" s="249" t="s">
        <v>1431</v>
      </c>
      <c r="G1009" s="247"/>
      <c r="H1009" s="248" t="s">
        <v>40</v>
      </c>
      <c r="I1009" s="250"/>
      <c r="J1009" s="247"/>
      <c r="K1009" s="247"/>
      <c r="L1009" s="251"/>
      <c r="M1009" s="252"/>
      <c r="N1009" s="253"/>
      <c r="O1009" s="253"/>
      <c r="P1009" s="253"/>
      <c r="Q1009" s="253"/>
      <c r="R1009" s="253"/>
      <c r="S1009" s="253"/>
      <c r="T1009" s="25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5" t="s">
        <v>236</v>
      </c>
      <c r="AU1009" s="255" t="s">
        <v>85</v>
      </c>
      <c r="AV1009" s="14" t="s">
        <v>83</v>
      </c>
      <c r="AW1009" s="14" t="s">
        <v>38</v>
      </c>
      <c r="AX1009" s="14" t="s">
        <v>77</v>
      </c>
      <c r="AY1009" s="255" t="s">
        <v>224</v>
      </c>
    </row>
    <row r="1010" s="13" customFormat="1">
      <c r="A1010" s="13"/>
      <c r="B1010" s="235"/>
      <c r="C1010" s="236"/>
      <c r="D1010" s="228" t="s">
        <v>236</v>
      </c>
      <c r="E1010" s="237" t="s">
        <v>40</v>
      </c>
      <c r="F1010" s="238" t="s">
        <v>1432</v>
      </c>
      <c r="G1010" s="236"/>
      <c r="H1010" s="239">
        <v>41.332999999999998</v>
      </c>
      <c r="I1010" s="240"/>
      <c r="J1010" s="236"/>
      <c r="K1010" s="236"/>
      <c r="L1010" s="241"/>
      <c r="M1010" s="242"/>
      <c r="N1010" s="243"/>
      <c r="O1010" s="243"/>
      <c r="P1010" s="243"/>
      <c r="Q1010" s="243"/>
      <c r="R1010" s="243"/>
      <c r="S1010" s="243"/>
      <c r="T1010" s="24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5" t="s">
        <v>236</v>
      </c>
      <c r="AU1010" s="245" t="s">
        <v>85</v>
      </c>
      <c r="AV1010" s="13" t="s">
        <v>85</v>
      </c>
      <c r="AW1010" s="13" t="s">
        <v>38</v>
      </c>
      <c r="AX1010" s="13" t="s">
        <v>77</v>
      </c>
      <c r="AY1010" s="245" t="s">
        <v>224</v>
      </c>
    </row>
    <row r="1011" s="13" customFormat="1">
      <c r="A1011" s="13"/>
      <c r="B1011" s="235"/>
      <c r="C1011" s="236"/>
      <c r="D1011" s="228" t="s">
        <v>236</v>
      </c>
      <c r="E1011" s="237" t="s">
        <v>40</v>
      </c>
      <c r="F1011" s="238" t="s">
        <v>521</v>
      </c>
      <c r="G1011" s="236"/>
      <c r="H1011" s="239">
        <v>42</v>
      </c>
      <c r="I1011" s="240"/>
      <c r="J1011" s="236"/>
      <c r="K1011" s="236"/>
      <c r="L1011" s="241"/>
      <c r="M1011" s="242"/>
      <c r="N1011" s="243"/>
      <c r="O1011" s="243"/>
      <c r="P1011" s="243"/>
      <c r="Q1011" s="243"/>
      <c r="R1011" s="243"/>
      <c r="S1011" s="243"/>
      <c r="T1011" s="24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5" t="s">
        <v>236</v>
      </c>
      <c r="AU1011" s="245" t="s">
        <v>85</v>
      </c>
      <c r="AV1011" s="13" t="s">
        <v>85</v>
      </c>
      <c r="AW1011" s="13" t="s">
        <v>38</v>
      </c>
      <c r="AX1011" s="13" t="s">
        <v>83</v>
      </c>
      <c r="AY1011" s="245" t="s">
        <v>224</v>
      </c>
    </row>
    <row r="1012" s="2" customFormat="1" ht="16.5" customHeight="1">
      <c r="A1012" s="40"/>
      <c r="B1012" s="41"/>
      <c r="C1012" s="215" t="s">
        <v>1433</v>
      </c>
      <c r="D1012" s="215" t="s">
        <v>226</v>
      </c>
      <c r="E1012" s="216" t="s">
        <v>1434</v>
      </c>
      <c r="F1012" s="217" t="s">
        <v>1435</v>
      </c>
      <c r="G1012" s="218" t="s">
        <v>811</v>
      </c>
      <c r="H1012" s="219">
        <v>42</v>
      </c>
      <c r="I1012" s="220"/>
      <c r="J1012" s="221">
        <f>ROUND(I1012*H1012,2)</f>
        <v>0</v>
      </c>
      <c r="K1012" s="217" t="s">
        <v>229</v>
      </c>
      <c r="L1012" s="46"/>
      <c r="M1012" s="222" t="s">
        <v>40</v>
      </c>
      <c r="N1012" s="223" t="s">
        <v>48</v>
      </c>
      <c r="O1012" s="86"/>
      <c r="P1012" s="224">
        <f>O1012*H1012</f>
        <v>0</v>
      </c>
      <c r="Q1012" s="224">
        <v>0</v>
      </c>
      <c r="R1012" s="224">
        <f>Q1012*H1012</f>
        <v>0</v>
      </c>
      <c r="S1012" s="224">
        <v>0</v>
      </c>
      <c r="T1012" s="225">
        <f>S1012*H1012</f>
        <v>0</v>
      </c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R1012" s="226" t="s">
        <v>230</v>
      </c>
      <c r="AT1012" s="226" t="s">
        <v>226</v>
      </c>
      <c r="AU1012" s="226" t="s">
        <v>85</v>
      </c>
      <c r="AY1012" s="19" t="s">
        <v>224</v>
      </c>
      <c r="BE1012" s="227">
        <f>IF(N1012="základní",J1012,0)</f>
        <v>0</v>
      </c>
      <c r="BF1012" s="227">
        <f>IF(N1012="snížená",J1012,0)</f>
        <v>0</v>
      </c>
      <c r="BG1012" s="227">
        <f>IF(N1012="zákl. přenesená",J1012,0)</f>
        <v>0</v>
      </c>
      <c r="BH1012" s="227">
        <f>IF(N1012="sníž. přenesená",J1012,0)</f>
        <v>0</v>
      </c>
      <c r="BI1012" s="227">
        <f>IF(N1012="nulová",J1012,0)</f>
        <v>0</v>
      </c>
      <c r="BJ1012" s="19" t="s">
        <v>83</v>
      </c>
      <c r="BK1012" s="227">
        <f>ROUND(I1012*H1012,2)</f>
        <v>0</v>
      </c>
      <c r="BL1012" s="19" t="s">
        <v>230</v>
      </c>
      <c r="BM1012" s="226" t="s">
        <v>1436</v>
      </c>
    </row>
    <row r="1013" s="2" customFormat="1">
      <c r="A1013" s="40"/>
      <c r="B1013" s="41"/>
      <c r="C1013" s="42"/>
      <c r="D1013" s="228" t="s">
        <v>232</v>
      </c>
      <c r="E1013" s="42"/>
      <c r="F1013" s="229" t="s">
        <v>1437</v>
      </c>
      <c r="G1013" s="42"/>
      <c r="H1013" s="42"/>
      <c r="I1013" s="230"/>
      <c r="J1013" s="42"/>
      <c r="K1013" s="42"/>
      <c r="L1013" s="46"/>
      <c r="M1013" s="231"/>
      <c r="N1013" s="232"/>
      <c r="O1013" s="86"/>
      <c r="P1013" s="86"/>
      <c r="Q1013" s="86"/>
      <c r="R1013" s="86"/>
      <c r="S1013" s="86"/>
      <c r="T1013" s="87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T1013" s="19" t="s">
        <v>232</v>
      </c>
      <c r="AU1013" s="19" t="s">
        <v>85</v>
      </c>
    </row>
    <row r="1014" s="2" customFormat="1">
      <c r="A1014" s="40"/>
      <c r="B1014" s="41"/>
      <c r="C1014" s="42"/>
      <c r="D1014" s="233" t="s">
        <v>234</v>
      </c>
      <c r="E1014" s="42"/>
      <c r="F1014" s="234" t="s">
        <v>1438</v>
      </c>
      <c r="G1014" s="42"/>
      <c r="H1014" s="42"/>
      <c r="I1014" s="230"/>
      <c r="J1014" s="42"/>
      <c r="K1014" s="42"/>
      <c r="L1014" s="46"/>
      <c r="M1014" s="231"/>
      <c r="N1014" s="232"/>
      <c r="O1014" s="86"/>
      <c r="P1014" s="86"/>
      <c r="Q1014" s="86"/>
      <c r="R1014" s="86"/>
      <c r="S1014" s="86"/>
      <c r="T1014" s="87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T1014" s="19" t="s">
        <v>234</v>
      </c>
      <c r="AU1014" s="19" t="s">
        <v>85</v>
      </c>
    </row>
    <row r="1015" s="12" customFormat="1" ht="22.8" customHeight="1">
      <c r="A1015" s="12"/>
      <c r="B1015" s="199"/>
      <c r="C1015" s="200"/>
      <c r="D1015" s="201" t="s">
        <v>76</v>
      </c>
      <c r="E1015" s="213" t="s">
        <v>1439</v>
      </c>
      <c r="F1015" s="213" t="s">
        <v>1440</v>
      </c>
      <c r="G1015" s="200"/>
      <c r="H1015" s="200"/>
      <c r="I1015" s="203"/>
      <c r="J1015" s="214">
        <f>BK1015</f>
        <v>0</v>
      </c>
      <c r="K1015" s="200"/>
      <c r="L1015" s="205"/>
      <c r="M1015" s="206"/>
      <c r="N1015" s="207"/>
      <c r="O1015" s="207"/>
      <c r="P1015" s="208">
        <f>SUM(P1016:P1053)</f>
        <v>0</v>
      </c>
      <c r="Q1015" s="207"/>
      <c r="R1015" s="208">
        <f>SUM(R1016:R1053)</f>
        <v>0</v>
      </c>
      <c r="S1015" s="207"/>
      <c r="T1015" s="209">
        <f>SUM(T1016:T1053)</f>
        <v>0</v>
      </c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R1015" s="210" t="s">
        <v>83</v>
      </c>
      <c r="AT1015" s="211" t="s">
        <v>76</v>
      </c>
      <c r="AU1015" s="211" t="s">
        <v>83</v>
      </c>
      <c r="AY1015" s="210" t="s">
        <v>224</v>
      </c>
      <c r="BK1015" s="212">
        <f>SUM(BK1016:BK1053)</f>
        <v>0</v>
      </c>
    </row>
    <row r="1016" s="2" customFormat="1" ht="16.5" customHeight="1">
      <c r="A1016" s="40"/>
      <c r="B1016" s="41"/>
      <c r="C1016" s="215" t="s">
        <v>1441</v>
      </c>
      <c r="D1016" s="215" t="s">
        <v>226</v>
      </c>
      <c r="E1016" s="216" t="s">
        <v>1442</v>
      </c>
      <c r="F1016" s="217" t="s">
        <v>1443</v>
      </c>
      <c r="G1016" s="218" t="s">
        <v>604</v>
      </c>
      <c r="H1016" s="219">
        <v>68.948999999999998</v>
      </c>
      <c r="I1016" s="220"/>
      <c r="J1016" s="221">
        <f>ROUND(I1016*H1016,2)</f>
        <v>0</v>
      </c>
      <c r="K1016" s="217" t="s">
        <v>229</v>
      </c>
      <c r="L1016" s="46"/>
      <c r="M1016" s="222" t="s">
        <v>40</v>
      </c>
      <c r="N1016" s="223" t="s">
        <v>48</v>
      </c>
      <c r="O1016" s="86"/>
      <c r="P1016" s="224">
        <f>O1016*H1016</f>
        <v>0</v>
      </c>
      <c r="Q1016" s="224">
        <v>0</v>
      </c>
      <c r="R1016" s="224">
        <f>Q1016*H1016</f>
        <v>0</v>
      </c>
      <c r="S1016" s="224">
        <v>0</v>
      </c>
      <c r="T1016" s="225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26" t="s">
        <v>230</v>
      </c>
      <c r="AT1016" s="226" t="s">
        <v>226</v>
      </c>
      <c r="AU1016" s="226" t="s">
        <v>85</v>
      </c>
      <c r="AY1016" s="19" t="s">
        <v>224</v>
      </c>
      <c r="BE1016" s="227">
        <f>IF(N1016="základní",J1016,0)</f>
        <v>0</v>
      </c>
      <c r="BF1016" s="227">
        <f>IF(N1016="snížená",J1016,0)</f>
        <v>0</v>
      </c>
      <c r="BG1016" s="227">
        <f>IF(N1016="zákl. přenesená",J1016,0)</f>
        <v>0</v>
      </c>
      <c r="BH1016" s="227">
        <f>IF(N1016="sníž. přenesená",J1016,0)</f>
        <v>0</v>
      </c>
      <c r="BI1016" s="227">
        <f>IF(N1016="nulová",J1016,0)</f>
        <v>0</v>
      </c>
      <c r="BJ1016" s="19" t="s">
        <v>83</v>
      </c>
      <c r="BK1016" s="227">
        <f>ROUND(I1016*H1016,2)</f>
        <v>0</v>
      </c>
      <c r="BL1016" s="19" t="s">
        <v>230</v>
      </c>
      <c r="BM1016" s="226" t="s">
        <v>1444</v>
      </c>
    </row>
    <row r="1017" s="2" customFormat="1">
      <c r="A1017" s="40"/>
      <c r="B1017" s="41"/>
      <c r="C1017" s="42"/>
      <c r="D1017" s="228" t="s">
        <v>232</v>
      </c>
      <c r="E1017" s="42"/>
      <c r="F1017" s="229" t="s">
        <v>1445</v>
      </c>
      <c r="G1017" s="42"/>
      <c r="H1017" s="42"/>
      <c r="I1017" s="230"/>
      <c r="J1017" s="42"/>
      <c r="K1017" s="42"/>
      <c r="L1017" s="46"/>
      <c r="M1017" s="231"/>
      <c r="N1017" s="232"/>
      <c r="O1017" s="86"/>
      <c r="P1017" s="86"/>
      <c r="Q1017" s="86"/>
      <c r="R1017" s="86"/>
      <c r="S1017" s="86"/>
      <c r="T1017" s="87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T1017" s="19" t="s">
        <v>232</v>
      </c>
      <c r="AU1017" s="19" t="s">
        <v>85</v>
      </c>
    </row>
    <row r="1018" s="2" customFormat="1">
      <c r="A1018" s="40"/>
      <c r="B1018" s="41"/>
      <c r="C1018" s="42"/>
      <c r="D1018" s="233" t="s">
        <v>234</v>
      </c>
      <c r="E1018" s="42"/>
      <c r="F1018" s="234" t="s">
        <v>1446</v>
      </c>
      <c r="G1018" s="42"/>
      <c r="H1018" s="42"/>
      <c r="I1018" s="230"/>
      <c r="J1018" s="42"/>
      <c r="K1018" s="42"/>
      <c r="L1018" s="46"/>
      <c r="M1018" s="231"/>
      <c r="N1018" s="232"/>
      <c r="O1018" s="86"/>
      <c r="P1018" s="86"/>
      <c r="Q1018" s="86"/>
      <c r="R1018" s="86"/>
      <c r="S1018" s="86"/>
      <c r="T1018" s="87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T1018" s="19" t="s">
        <v>234</v>
      </c>
      <c r="AU1018" s="19" t="s">
        <v>85</v>
      </c>
    </row>
    <row r="1019" s="13" customFormat="1">
      <c r="A1019" s="13"/>
      <c r="B1019" s="235"/>
      <c r="C1019" s="236"/>
      <c r="D1019" s="228" t="s">
        <v>236</v>
      </c>
      <c r="E1019" s="237" t="s">
        <v>40</v>
      </c>
      <c r="F1019" s="238" t="s">
        <v>1447</v>
      </c>
      <c r="G1019" s="236"/>
      <c r="H1019" s="239">
        <v>56.661000000000001</v>
      </c>
      <c r="I1019" s="240"/>
      <c r="J1019" s="236"/>
      <c r="K1019" s="236"/>
      <c r="L1019" s="241"/>
      <c r="M1019" s="242"/>
      <c r="N1019" s="243"/>
      <c r="O1019" s="243"/>
      <c r="P1019" s="243"/>
      <c r="Q1019" s="243"/>
      <c r="R1019" s="243"/>
      <c r="S1019" s="243"/>
      <c r="T1019" s="24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5" t="s">
        <v>236</v>
      </c>
      <c r="AU1019" s="245" t="s">
        <v>85</v>
      </c>
      <c r="AV1019" s="13" t="s">
        <v>85</v>
      </c>
      <c r="AW1019" s="13" t="s">
        <v>38</v>
      </c>
      <c r="AX1019" s="13" t="s">
        <v>77</v>
      </c>
      <c r="AY1019" s="245" t="s">
        <v>224</v>
      </c>
    </row>
    <row r="1020" s="13" customFormat="1">
      <c r="A1020" s="13"/>
      <c r="B1020" s="235"/>
      <c r="C1020" s="236"/>
      <c r="D1020" s="228" t="s">
        <v>236</v>
      </c>
      <c r="E1020" s="237" t="s">
        <v>40</v>
      </c>
      <c r="F1020" s="238" t="s">
        <v>1448</v>
      </c>
      <c r="G1020" s="236"/>
      <c r="H1020" s="239">
        <v>12.288</v>
      </c>
      <c r="I1020" s="240"/>
      <c r="J1020" s="236"/>
      <c r="K1020" s="236"/>
      <c r="L1020" s="241"/>
      <c r="M1020" s="242"/>
      <c r="N1020" s="243"/>
      <c r="O1020" s="243"/>
      <c r="P1020" s="243"/>
      <c r="Q1020" s="243"/>
      <c r="R1020" s="243"/>
      <c r="S1020" s="243"/>
      <c r="T1020" s="244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5" t="s">
        <v>236</v>
      </c>
      <c r="AU1020" s="245" t="s">
        <v>85</v>
      </c>
      <c r="AV1020" s="13" t="s">
        <v>85</v>
      </c>
      <c r="AW1020" s="13" t="s">
        <v>38</v>
      </c>
      <c r="AX1020" s="13" t="s">
        <v>77</v>
      </c>
      <c r="AY1020" s="245" t="s">
        <v>224</v>
      </c>
    </row>
    <row r="1021" s="15" customFormat="1">
      <c r="A1021" s="15"/>
      <c r="B1021" s="256"/>
      <c r="C1021" s="257"/>
      <c r="D1021" s="228" t="s">
        <v>236</v>
      </c>
      <c r="E1021" s="258" t="s">
        <v>40</v>
      </c>
      <c r="F1021" s="259" t="s">
        <v>253</v>
      </c>
      <c r="G1021" s="257"/>
      <c r="H1021" s="260">
        <v>68.948999999999998</v>
      </c>
      <c r="I1021" s="261"/>
      <c r="J1021" s="257"/>
      <c r="K1021" s="257"/>
      <c r="L1021" s="262"/>
      <c r="M1021" s="263"/>
      <c r="N1021" s="264"/>
      <c r="O1021" s="264"/>
      <c r="P1021" s="264"/>
      <c r="Q1021" s="264"/>
      <c r="R1021" s="264"/>
      <c r="S1021" s="264"/>
      <c r="T1021" s="26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66" t="s">
        <v>236</v>
      </c>
      <c r="AU1021" s="266" t="s">
        <v>85</v>
      </c>
      <c r="AV1021" s="15" t="s">
        <v>230</v>
      </c>
      <c r="AW1021" s="15" t="s">
        <v>38</v>
      </c>
      <c r="AX1021" s="15" t="s">
        <v>83</v>
      </c>
      <c r="AY1021" s="266" t="s">
        <v>224</v>
      </c>
    </row>
    <row r="1022" s="2" customFormat="1" ht="16.5" customHeight="1">
      <c r="A1022" s="40"/>
      <c r="B1022" s="41"/>
      <c r="C1022" s="215" t="s">
        <v>1449</v>
      </c>
      <c r="D1022" s="215" t="s">
        <v>226</v>
      </c>
      <c r="E1022" s="216" t="s">
        <v>1450</v>
      </c>
      <c r="F1022" s="217" t="s">
        <v>1451</v>
      </c>
      <c r="G1022" s="218" t="s">
        <v>604</v>
      </c>
      <c r="H1022" s="219">
        <v>620.54100000000005</v>
      </c>
      <c r="I1022" s="220"/>
      <c r="J1022" s="221">
        <f>ROUND(I1022*H1022,2)</f>
        <v>0</v>
      </c>
      <c r="K1022" s="217" t="s">
        <v>229</v>
      </c>
      <c r="L1022" s="46"/>
      <c r="M1022" s="222" t="s">
        <v>40</v>
      </c>
      <c r="N1022" s="223" t="s">
        <v>48</v>
      </c>
      <c r="O1022" s="86"/>
      <c r="P1022" s="224">
        <f>O1022*H1022</f>
        <v>0</v>
      </c>
      <c r="Q1022" s="224">
        <v>0</v>
      </c>
      <c r="R1022" s="224">
        <f>Q1022*H1022</f>
        <v>0</v>
      </c>
      <c r="S1022" s="224">
        <v>0</v>
      </c>
      <c r="T1022" s="225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26" t="s">
        <v>230</v>
      </c>
      <c r="AT1022" s="226" t="s">
        <v>226</v>
      </c>
      <c r="AU1022" s="226" t="s">
        <v>85</v>
      </c>
      <c r="AY1022" s="19" t="s">
        <v>224</v>
      </c>
      <c r="BE1022" s="227">
        <f>IF(N1022="základní",J1022,0)</f>
        <v>0</v>
      </c>
      <c r="BF1022" s="227">
        <f>IF(N1022="snížená",J1022,0)</f>
        <v>0</v>
      </c>
      <c r="BG1022" s="227">
        <f>IF(N1022="zákl. přenesená",J1022,0)</f>
        <v>0</v>
      </c>
      <c r="BH1022" s="227">
        <f>IF(N1022="sníž. přenesená",J1022,0)</f>
        <v>0</v>
      </c>
      <c r="BI1022" s="227">
        <f>IF(N1022="nulová",J1022,0)</f>
        <v>0</v>
      </c>
      <c r="BJ1022" s="19" t="s">
        <v>83</v>
      </c>
      <c r="BK1022" s="227">
        <f>ROUND(I1022*H1022,2)</f>
        <v>0</v>
      </c>
      <c r="BL1022" s="19" t="s">
        <v>230</v>
      </c>
      <c r="BM1022" s="226" t="s">
        <v>1452</v>
      </c>
    </row>
    <row r="1023" s="2" customFormat="1">
      <c r="A1023" s="40"/>
      <c r="B1023" s="41"/>
      <c r="C1023" s="42"/>
      <c r="D1023" s="228" t="s">
        <v>232</v>
      </c>
      <c r="E1023" s="42"/>
      <c r="F1023" s="229" t="s">
        <v>1453</v>
      </c>
      <c r="G1023" s="42"/>
      <c r="H1023" s="42"/>
      <c r="I1023" s="230"/>
      <c r="J1023" s="42"/>
      <c r="K1023" s="42"/>
      <c r="L1023" s="46"/>
      <c r="M1023" s="231"/>
      <c r="N1023" s="232"/>
      <c r="O1023" s="86"/>
      <c r="P1023" s="86"/>
      <c r="Q1023" s="86"/>
      <c r="R1023" s="86"/>
      <c r="S1023" s="86"/>
      <c r="T1023" s="87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T1023" s="19" t="s">
        <v>232</v>
      </c>
      <c r="AU1023" s="19" t="s">
        <v>85</v>
      </c>
    </row>
    <row r="1024" s="2" customFormat="1">
      <c r="A1024" s="40"/>
      <c r="B1024" s="41"/>
      <c r="C1024" s="42"/>
      <c r="D1024" s="233" t="s">
        <v>234</v>
      </c>
      <c r="E1024" s="42"/>
      <c r="F1024" s="234" t="s">
        <v>1454</v>
      </c>
      <c r="G1024" s="42"/>
      <c r="H1024" s="42"/>
      <c r="I1024" s="230"/>
      <c r="J1024" s="42"/>
      <c r="K1024" s="42"/>
      <c r="L1024" s="46"/>
      <c r="M1024" s="231"/>
      <c r="N1024" s="232"/>
      <c r="O1024" s="86"/>
      <c r="P1024" s="86"/>
      <c r="Q1024" s="86"/>
      <c r="R1024" s="86"/>
      <c r="S1024" s="86"/>
      <c r="T1024" s="87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T1024" s="19" t="s">
        <v>234</v>
      </c>
      <c r="AU1024" s="19" t="s">
        <v>85</v>
      </c>
    </row>
    <row r="1025" s="13" customFormat="1">
      <c r="A1025" s="13"/>
      <c r="B1025" s="235"/>
      <c r="C1025" s="236"/>
      <c r="D1025" s="228" t="s">
        <v>236</v>
      </c>
      <c r="E1025" s="237" t="s">
        <v>40</v>
      </c>
      <c r="F1025" s="238" t="s">
        <v>1455</v>
      </c>
      <c r="G1025" s="236"/>
      <c r="H1025" s="239">
        <v>620.54100000000005</v>
      </c>
      <c r="I1025" s="240"/>
      <c r="J1025" s="236"/>
      <c r="K1025" s="236"/>
      <c r="L1025" s="241"/>
      <c r="M1025" s="242"/>
      <c r="N1025" s="243"/>
      <c r="O1025" s="243"/>
      <c r="P1025" s="243"/>
      <c r="Q1025" s="243"/>
      <c r="R1025" s="243"/>
      <c r="S1025" s="243"/>
      <c r="T1025" s="24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5" t="s">
        <v>236</v>
      </c>
      <c r="AU1025" s="245" t="s">
        <v>85</v>
      </c>
      <c r="AV1025" s="13" t="s">
        <v>85</v>
      </c>
      <c r="AW1025" s="13" t="s">
        <v>38</v>
      </c>
      <c r="AX1025" s="13" t="s">
        <v>83</v>
      </c>
      <c r="AY1025" s="245" t="s">
        <v>224</v>
      </c>
    </row>
    <row r="1026" s="2" customFormat="1" ht="21.75" customHeight="1">
      <c r="A1026" s="40"/>
      <c r="B1026" s="41"/>
      <c r="C1026" s="215" t="s">
        <v>1456</v>
      </c>
      <c r="D1026" s="215" t="s">
        <v>226</v>
      </c>
      <c r="E1026" s="216" t="s">
        <v>1457</v>
      </c>
      <c r="F1026" s="217" t="s">
        <v>1458</v>
      </c>
      <c r="G1026" s="218" t="s">
        <v>604</v>
      </c>
      <c r="H1026" s="219">
        <v>56.661000000000001</v>
      </c>
      <c r="I1026" s="220"/>
      <c r="J1026" s="221">
        <f>ROUND(I1026*H1026,2)</f>
        <v>0</v>
      </c>
      <c r="K1026" s="217" t="s">
        <v>229</v>
      </c>
      <c r="L1026" s="46"/>
      <c r="M1026" s="222" t="s">
        <v>40</v>
      </c>
      <c r="N1026" s="223" t="s">
        <v>48</v>
      </c>
      <c r="O1026" s="86"/>
      <c r="P1026" s="224">
        <f>O1026*H1026</f>
        <v>0</v>
      </c>
      <c r="Q1026" s="224">
        <v>0</v>
      </c>
      <c r="R1026" s="224">
        <f>Q1026*H1026</f>
        <v>0</v>
      </c>
      <c r="S1026" s="224">
        <v>0</v>
      </c>
      <c r="T1026" s="225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26" t="s">
        <v>230</v>
      </c>
      <c r="AT1026" s="226" t="s">
        <v>226</v>
      </c>
      <c r="AU1026" s="226" t="s">
        <v>85</v>
      </c>
      <c r="AY1026" s="19" t="s">
        <v>224</v>
      </c>
      <c r="BE1026" s="227">
        <f>IF(N1026="základní",J1026,0)</f>
        <v>0</v>
      </c>
      <c r="BF1026" s="227">
        <f>IF(N1026="snížená",J1026,0)</f>
        <v>0</v>
      </c>
      <c r="BG1026" s="227">
        <f>IF(N1026="zákl. přenesená",J1026,0)</f>
        <v>0</v>
      </c>
      <c r="BH1026" s="227">
        <f>IF(N1026="sníž. přenesená",J1026,0)</f>
        <v>0</v>
      </c>
      <c r="BI1026" s="227">
        <f>IF(N1026="nulová",J1026,0)</f>
        <v>0</v>
      </c>
      <c r="BJ1026" s="19" t="s">
        <v>83</v>
      </c>
      <c r="BK1026" s="227">
        <f>ROUND(I1026*H1026,2)</f>
        <v>0</v>
      </c>
      <c r="BL1026" s="19" t="s">
        <v>230</v>
      </c>
      <c r="BM1026" s="226" t="s">
        <v>1459</v>
      </c>
    </row>
    <row r="1027" s="2" customFormat="1">
      <c r="A1027" s="40"/>
      <c r="B1027" s="41"/>
      <c r="C1027" s="42"/>
      <c r="D1027" s="228" t="s">
        <v>232</v>
      </c>
      <c r="E1027" s="42"/>
      <c r="F1027" s="229" t="s">
        <v>1460</v>
      </c>
      <c r="G1027" s="42"/>
      <c r="H1027" s="42"/>
      <c r="I1027" s="230"/>
      <c r="J1027" s="42"/>
      <c r="K1027" s="42"/>
      <c r="L1027" s="46"/>
      <c r="M1027" s="231"/>
      <c r="N1027" s="232"/>
      <c r="O1027" s="86"/>
      <c r="P1027" s="86"/>
      <c r="Q1027" s="86"/>
      <c r="R1027" s="86"/>
      <c r="S1027" s="86"/>
      <c r="T1027" s="87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T1027" s="19" t="s">
        <v>232</v>
      </c>
      <c r="AU1027" s="19" t="s">
        <v>85</v>
      </c>
    </row>
    <row r="1028" s="2" customFormat="1">
      <c r="A1028" s="40"/>
      <c r="B1028" s="41"/>
      <c r="C1028" s="42"/>
      <c r="D1028" s="233" t="s">
        <v>234</v>
      </c>
      <c r="E1028" s="42"/>
      <c r="F1028" s="234" t="s">
        <v>1461</v>
      </c>
      <c r="G1028" s="42"/>
      <c r="H1028" s="42"/>
      <c r="I1028" s="230"/>
      <c r="J1028" s="42"/>
      <c r="K1028" s="42"/>
      <c r="L1028" s="46"/>
      <c r="M1028" s="231"/>
      <c r="N1028" s="232"/>
      <c r="O1028" s="86"/>
      <c r="P1028" s="86"/>
      <c r="Q1028" s="86"/>
      <c r="R1028" s="86"/>
      <c r="S1028" s="86"/>
      <c r="T1028" s="87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T1028" s="19" t="s">
        <v>234</v>
      </c>
      <c r="AU1028" s="19" t="s">
        <v>85</v>
      </c>
    </row>
    <row r="1029" s="13" customFormat="1">
      <c r="A1029" s="13"/>
      <c r="B1029" s="235"/>
      <c r="C1029" s="236"/>
      <c r="D1029" s="228" t="s">
        <v>236</v>
      </c>
      <c r="E1029" s="237" t="s">
        <v>40</v>
      </c>
      <c r="F1029" s="238" t="s">
        <v>1447</v>
      </c>
      <c r="G1029" s="236"/>
      <c r="H1029" s="239">
        <v>56.661000000000001</v>
      </c>
      <c r="I1029" s="240"/>
      <c r="J1029" s="236"/>
      <c r="K1029" s="236"/>
      <c r="L1029" s="241"/>
      <c r="M1029" s="242"/>
      <c r="N1029" s="243"/>
      <c r="O1029" s="243"/>
      <c r="P1029" s="243"/>
      <c r="Q1029" s="243"/>
      <c r="R1029" s="243"/>
      <c r="S1029" s="243"/>
      <c r="T1029" s="244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5" t="s">
        <v>236</v>
      </c>
      <c r="AU1029" s="245" t="s">
        <v>85</v>
      </c>
      <c r="AV1029" s="13" t="s">
        <v>85</v>
      </c>
      <c r="AW1029" s="13" t="s">
        <v>38</v>
      </c>
      <c r="AX1029" s="13" t="s">
        <v>83</v>
      </c>
      <c r="AY1029" s="245" t="s">
        <v>224</v>
      </c>
    </row>
    <row r="1030" s="2" customFormat="1" ht="21.75" customHeight="1">
      <c r="A1030" s="40"/>
      <c r="B1030" s="41"/>
      <c r="C1030" s="215" t="s">
        <v>1462</v>
      </c>
      <c r="D1030" s="215" t="s">
        <v>226</v>
      </c>
      <c r="E1030" s="216" t="s">
        <v>1463</v>
      </c>
      <c r="F1030" s="217" t="s">
        <v>1464</v>
      </c>
      <c r="G1030" s="218" t="s">
        <v>604</v>
      </c>
      <c r="H1030" s="219">
        <v>12.288</v>
      </c>
      <c r="I1030" s="220"/>
      <c r="J1030" s="221">
        <f>ROUND(I1030*H1030,2)</f>
        <v>0</v>
      </c>
      <c r="K1030" s="217" t="s">
        <v>229</v>
      </c>
      <c r="L1030" s="46"/>
      <c r="M1030" s="222" t="s">
        <v>40</v>
      </c>
      <c r="N1030" s="223" t="s">
        <v>48</v>
      </c>
      <c r="O1030" s="86"/>
      <c r="P1030" s="224">
        <f>O1030*H1030</f>
        <v>0</v>
      </c>
      <c r="Q1030" s="224">
        <v>0</v>
      </c>
      <c r="R1030" s="224">
        <f>Q1030*H1030</f>
        <v>0</v>
      </c>
      <c r="S1030" s="224">
        <v>0</v>
      </c>
      <c r="T1030" s="225">
        <f>S1030*H1030</f>
        <v>0</v>
      </c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R1030" s="226" t="s">
        <v>230</v>
      </c>
      <c r="AT1030" s="226" t="s">
        <v>226</v>
      </c>
      <c r="AU1030" s="226" t="s">
        <v>85</v>
      </c>
      <c r="AY1030" s="19" t="s">
        <v>224</v>
      </c>
      <c r="BE1030" s="227">
        <f>IF(N1030="základní",J1030,0)</f>
        <v>0</v>
      </c>
      <c r="BF1030" s="227">
        <f>IF(N1030="snížená",J1030,0)</f>
        <v>0</v>
      </c>
      <c r="BG1030" s="227">
        <f>IF(N1030="zákl. přenesená",J1030,0)</f>
        <v>0</v>
      </c>
      <c r="BH1030" s="227">
        <f>IF(N1030="sníž. přenesená",J1030,0)</f>
        <v>0</v>
      </c>
      <c r="BI1030" s="227">
        <f>IF(N1030="nulová",J1030,0)</f>
        <v>0</v>
      </c>
      <c r="BJ1030" s="19" t="s">
        <v>83</v>
      </c>
      <c r="BK1030" s="227">
        <f>ROUND(I1030*H1030,2)</f>
        <v>0</v>
      </c>
      <c r="BL1030" s="19" t="s">
        <v>230</v>
      </c>
      <c r="BM1030" s="226" t="s">
        <v>1465</v>
      </c>
    </row>
    <row r="1031" s="2" customFormat="1">
      <c r="A1031" s="40"/>
      <c r="B1031" s="41"/>
      <c r="C1031" s="42"/>
      <c r="D1031" s="228" t="s">
        <v>232</v>
      </c>
      <c r="E1031" s="42"/>
      <c r="F1031" s="229" t="s">
        <v>1466</v>
      </c>
      <c r="G1031" s="42"/>
      <c r="H1031" s="42"/>
      <c r="I1031" s="230"/>
      <c r="J1031" s="42"/>
      <c r="K1031" s="42"/>
      <c r="L1031" s="46"/>
      <c r="M1031" s="231"/>
      <c r="N1031" s="232"/>
      <c r="O1031" s="86"/>
      <c r="P1031" s="86"/>
      <c r="Q1031" s="86"/>
      <c r="R1031" s="86"/>
      <c r="S1031" s="86"/>
      <c r="T1031" s="87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T1031" s="19" t="s">
        <v>232</v>
      </c>
      <c r="AU1031" s="19" t="s">
        <v>85</v>
      </c>
    </row>
    <row r="1032" s="2" customFormat="1">
      <c r="A1032" s="40"/>
      <c r="B1032" s="41"/>
      <c r="C1032" s="42"/>
      <c r="D1032" s="233" t="s">
        <v>234</v>
      </c>
      <c r="E1032" s="42"/>
      <c r="F1032" s="234" t="s">
        <v>1467</v>
      </c>
      <c r="G1032" s="42"/>
      <c r="H1032" s="42"/>
      <c r="I1032" s="230"/>
      <c r="J1032" s="42"/>
      <c r="K1032" s="42"/>
      <c r="L1032" s="46"/>
      <c r="M1032" s="231"/>
      <c r="N1032" s="232"/>
      <c r="O1032" s="86"/>
      <c r="P1032" s="86"/>
      <c r="Q1032" s="86"/>
      <c r="R1032" s="86"/>
      <c r="S1032" s="86"/>
      <c r="T1032" s="87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T1032" s="19" t="s">
        <v>234</v>
      </c>
      <c r="AU1032" s="19" t="s">
        <v>85</v>
      </c>
    </row>
    <row r="1033" s="13" customFormat="1">
      <c r="A1033" s="13"/>
      <c r="B1033" s="235"/>
      <c r="C1033" s="236"/>
      <c r="D1033" s="228" t="s">
        <v>236</v>
      </c>
      <c r="E1033" s="237" t="s">
        <v>40</v>
      </c>
      <c r="F1033" s="238" t="s">
        <v>1448</v>
      </c>
      <c r="G1033" s="236"/>
      <c r="H1033" s="239">
        <v>12.288</v>
      </c>
      <c r="I1033" s="240"/>
      <c r="J1033" s="236"/>
      <c r="K1033" s="236"/>
      <c r="L1033" s="241"/>
      <c r="M1033" s="242"/>
      <c r="N1033" s="243"/>
      <c r="O1033" s="243"/>
      <c r="P1033" s="243"/>
      <c r="Q1033" s="243"/>
      <c r="R1033" s="243"/>
      <c r="S1033" s="243"/>
      <c r="T1033" s="244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5" t="s">
        <v>236</v>
      </c>
      <c r="AU1033" s="245" t="s">
        <v>85</v>
      </c>
      <c r="AV1033" s="13" t="s">
        <v>85</v>
      </c>
      <c r="AW1033" s="13" t="s">
        <v>38</v>
      </c>
      <c r="AX1033" s="13" t="s">
        <v>83</v>
      </c>
      <c r="AY1033" s="245" t="s">
        <v>224</v>
      </c>
    </row>
    <row r="1034" s="2" customFormat="1" ht="16.5" customHeight="1">
      <c r="A1034" s="40"/>
      <c r="B1034" s="41"/>
      <c r="C1034" s="215" t="s">
        <v>1468</v>
      </c>
      <c r="D1034" s="215" t="s">
        <v>226</v>
      </c>
      <c r="E1034" s="216" t="s">
        <v>1469</v>
      </c>
      <c r="F1034" s="217" t="s">
        <v>1470</v>
      </c>
      <c r="G1034" s="218" t="s">
        <v>604</v>
      </c>
      <c r="H1034" s="219">
        <v>90.938999999999993</v>
      </c>
      <c r="I1034" s="220"/>
      <c r="J1034" s="221">
        <f>ROUND(I1034*H1034,2)</f>
        <v>0</v>
      </c>
      <c r="K1034" s="217" t="s">
        <v>229</v>
      </c>
      <c r="L1034" s="46"/>
      <c r="M1034" s="222" t="s">
        <v>40</v>
      </c>
      <c r="N1034" s="223" t="s">
        <v>48</v>
      </c>
      <c r="O1034" s="86"/>
      <c r="P1034" s="224">
        <f>O1034*H1034</f>
        <v>0</v>
      </c>
      <c r="Q1034" s="224">
        <v>0</v>
      </c>
      <c r="R1034" s="224">
        <f>Q1034*H1034</f>
        <v>0</v>
      </c>
      <c r="S1034" s="224">
        <v>0</v>
      </c>
      <c r="T1034" s="225">
        <f>S1034*H1034</f>
        <v>0</v>
      </c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R1034" s="226" t="s">
        <v>230</v>
      </c>
      <c r="AT1034" s="226" t="s">
        <v>226</v>
      </c>
      <c r="AU1034" s="226" t="s">
        <v>85</v>
      </c>
      <c r="AY1034" s="19" t="s">
        <v>224</v>
      </c>
      <c r="BE1034" s="227">
        <f>IF(N1034="základní",J1034,0)</f>
        <v>0</v>
      </c>
      <c r="BF1034" s="227">
        <f>IF(N1034="snížená",J1034,0)</f>
        <v>0</v>
      </c>
      <c r="BG1034" s="227">
        <f>IF(N1034="zákl. přenesená",J1034,0)</f>
        <v>0</v>
      </c>
      <c r="BH1034" s="227">
        <f>IF(N1034="sníž. přenesená",J1034,0)</f>
        <v>0</v>
      </c>
      <c r="BI1034" s="227">
        <f>IF(N1034="nulová",J1034,0)</f>
        <v>0</v>
      </c>
      <c r="BJ1034" s="19" t="s">
        <v>83</v>
      </c>
      <c r="BK1034" s="227">
        <f>ROUND(I1034*H1034,2)</f>
        <v>0</v>
      </c>
      <c r="BL1034" s="19" t="s">
        <v>230</v>
      </c>
      <c r="BM1034" s="226" t="s">
        <v>1471</v>
      </c>
    </row>
    <row r="1035" s="2" customFormat="1">
      <c r="A1035" s="40"/>
      <c r="B1035" s="41"/>
      <c r="C1035" s="42"/>
      <c r="D1035" s="228" t="s">
        <v>232</v>
      </c>
      <c r="E1035" s="42"/>
      <c r="F1035" s="229" t="s">
        <v>1472</v>
      </c>
      <c r="G1035" s="42"/>
      <c r="H1035" s="42"/>
      <c r="I1035" s="230"/>
      <c r="J1035" s="42"/>
      <c r="K1035" s="42"/>
      <c r="L1035" s="46"/>
      <c r="M1035" s="231"/>
      <c r="N1035" s="232"/>
      <c r="O1035" s="86"/>
      <c r="P1035" s="86"/>
      <c r="Q1035" s="86"/>
      <c r="R1035" s="86"/>
      <c r="S1035" s="86"/>
      <c r="T1035" s="87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T1035" s="19" t="s">
        <v>232</v>
      </c>
      <c r="AU1035" s="19" t="s">
        <v>85</v>
      </c>
    </row>
    <row r="1036" s="2" customFormat="1">
      <c r="A1036" s="40"/>
      <c r="B1036" s="41"/>
      <c r="C1036" s="42"/>
      <c r="D1036" s="233" t="s">
        <v>234</v>
      </c>
      <c r="E1036" s="42"/>
      <c r="F1036" s="234" t="s">
        <v>1473</v>
      </c>
      <c r="G1036" s="42"/>
      <c r="H1036" s="42"/>
      <c r="I1036" s="230"/>
      <c r="J1036" s="42"/>
      <c r="K1036" s="42"/>
      <c r="L1036" s="46"/>
      <c r="M1036" s="231"/>
      <c r="N1036" s="232"/>
      <c r="O1036" s="86"/>
      <c r="P1036" s="86"/>
      <c r="Q1036" s="86"/>
      <c r="R1036" s="86"/>
      <c r="S1036" s="86"/>
      <c r="T1036" s="87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T1036" s="19" t="s">
        <v>234</v>
      </c>
      <c r="AU1036" s="19" t="s">
        <v>85</v>
      </c>
    </row>
    <row r="1037" s="13" customFormat="1">
      <c r="A1037" s="13"/>
      <c r="B1037" s="235"/>
      <c r="C1037" s="236"/>
      <c r="D1037" s="228" t="s">
        <v>236</v>
      </c>
      <c r="E1037" s="237" t="s">
        <v>40</v>
      </c>
      <c r="F1037" s="238" t="s">
        <v>1474</v>
      </c>
      <c r="G1037" s="236"/>
      <c r="H1037" s="239">
        <v>90.938999999999993</v>
      </c>
      <c r="I1037" s="240"/>
      <c r="J1037" s="236"/>
      <c r="K1037" s="236"/>
      <c r="L1037" s="241"/>
      <c r="M1037" s="242"/>
      <c r="N1037" s="243"/>
      <c r="O1037" s="243"/>
      <c r="P1037" s="243"/>
      <c r="Q1037" s="243"/>
      <c r="R1037" s="243"/>
      <c r="S1037" s="243"/>
      <c r="T1037" s="24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5" t="s">
        <v>236</v>
      </c>
      <c r="AU1037" s="245" t="s">
        <v>85</v>
      </c>
      <c r="AV1037" s="13" t="s">
        <v>85</v>
      </c>
      <c r="AW1037" s="13" t="s">
        <v>38</v>
      </c>
      <c r="AX1037" s="13" t="s">
        <v>83</v>
      </c>
      <c r="AY1037" s="245" t="s">
        <v>224</v>
      </c>
    </row>
    <row r="1038" s="2" customFormat="1" ht="16.5" customHeight="1">
      <c r="A1038" s="40"/>
      <c r="B1038" s="41"/>
      <c r="C1038" s="215" t="s">
        <v>1475</v>
      </c>
      <c r="D1038" s="215" t="s">
        <v>226</v>
      </c>
      <c r="E1038" s="216" t="s">
        <v>1476</v>
      </c>
      <c r="F1038" s="217" t="s">
        <v>1477</v>
      </c>
      <c r="G1038" s="218" t="s">
        <v>604</v>
      </c>
      <c r="H1038" s="219">
        <v>818.45100000000002</v>
      </c>
      <c r="I1038" s="220"/>
      <c r="J1038" s="221">
        <f>ROUND(I1038*H1038,2)</f>
        <v>0</v>
      </c>
      <c r="K1038" s="217" t="s">
        <v>229</v>
      </c>
      <c r="L1038" s="46"/>
      <c r="M1038" s="222" t="s">
        <v>40</v>
      </c>
      <c r="N1038" s="223" t="s">
        <v>48</v>
      </c>
      <c r="O1038" s="86"/>
      <c r="P1038" s="224">
        <f>O1038*H1038</f>
        <v>0</v>
      </c>
      <c r="Q1038" s="224">
        <v>0</v>
      </c>
      <c r="R1038" s="224">
        <f>Q1038*H1038</f>
        <v>0</v>
      </c>
      <c r="S1038" s="224">
        <v>0</v>
      </c>
      <c r="T1038" s="225">
        <f>S1038*H1038</f>
        <v>0</v>
      </c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R1038" s="226" t="s">
        <v>230</v>
      </c>
      <c r="AT1038" s="226" t="s">
        <v>226</v>
      </c>
      <c r="AU1038" s="226" t="s">
        <v>85</v>
      </c>
      <c r="AY1038" s="19" t="s">
        <v>224</v>
      </c>
      <c r="BE1038" s="227">
        <f>IF(N1038="základní",J1038,0)</f>
        <v>0</v>
      </c>
      <c r="BF1038" s="227">
        <f>IF(N1038="snížená",J1038,0)</f>
        <v>0</v>
      </c>
      <c r="BG1038" s="227">
        <f>IF(N1038="zákl. přenesená",J1038,0)</f>
        <v>0</v>
      </c>
      <c r="BH1038" s="227">
        <f>IF(N1038="sníž. přenesená",J1038,0)</f>
        <v>0</v>
      </c>
      <c r="BI1038" s="227">
        <f>IF(N1038="nulová",J1038,0)</f>
        <v>0</v>
      </c>
      <c r="BJ1038" s="19" t="s">
        <v>83</v>
      </c>
      <c r="BK1038" s="227">
        <f>ROUND(I1038*H1038,2)</f>
        <v>0</v>
      </c>
      <c r="BL1038" s="19" t="s">
        <v>230</v>
      </c>
      <c r="BM1038" s="226" t="s">
        <v>1478</v>
      </c>
    </row>
    <row r="1039" s="2" customFormat="1">
      <c r="A1039" s="40"/>
      <c r="B1039" s="41"/>
      <c r="C1039" s="42"/>
      <c r="D1039" s="228" t="s">
        <v>232</v>
      </c>
      <c r="E1039" s="42"/>
      <c r="F1039" s="229" t="s">
        <v>1479</v>
      </c>
      <c r="G1039" s="42"/>
      <c r="H1039" s="42"/>
      <c r="I1039" s="230"/>
      <c r="J1039" s="42"/>
      <c r="K1039" s="42"/>
      <c r="L1039" s="46"/>
      <c r="M1039" s="231"/>
      <c r="N1039" s="232"/>
      <c r="O1039" s="86"/>
      <c r="P1039" s="86"/>
      <c r="Q1039" s="86"/>
      <c r="R1039" s="86"/>
      <c r="S1039" s="86"/>
      <c r="T1039" s="87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T1039" s="19" t="s">
        <v>232</v>
      </c>
      <c r="AU1039" s="19" t="s">
        <v>85</v>
      </c>
    </row>
    <row r="1040" s="2" customFormat="1">
      <c r="A1040" s="40"/>
      <c r="B1040" s="41"/>
      <c r="C1040" s="42"/>
      <c r="D1040" s="233" t="s">
        <v>234</v>
      </c>
      <c r="E1040" s="42"/>
      <c r="F1040" s="234" t="s">
        <v>1480</v>
      </c>
      <c r="G1040" s="42"/>
      <c r="H1040" s="42"/>
      <c r="I1040" s="230"/>
      <c r="J1040" s="42"/>
      <c r="K1040" s="42"/>
      <c r="L1040" s="46"/>
      <c r="M1040" s="231"/>
      <c r="N1040" s="232"/>
      <c r="O1040" s="86"/>
      <c r="P1040" s="86"/>
      <c r="Q1040" s="86"/>
      <c r="R1040" s="86"/>
      <c r="S1040" s="86"/>
      <c r="T1040" s="87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T1040" s="19" t="s">
        <v>234</v>
      </c>
      <c r="AU1040" s="19" t="s">
        <v>85</v>
      </c>
    </row>
    <row r="1041" s="13" customFormat="1">
      <c r="A1041" s="13"/>
      <c r="B1041" s="235"/>
      <c r="C1041" s="236"/>
      <c r="D1041" s="228" t="s">
        <v>236</v>
      </c>
      <c r="E1041" s="237" t="s">
        <v>40</v>
      </c>
      <c r="F1041" s="238" t="s">
        <v>1481</v>
      </c>
      <c r="G1041" s="236"/>
      <c r="H1041" s="239">
        <v>818.45100000000002</v>
      </c>
      <c r="I1041" s="240"/>
      <c r="J1041" s="236"/>
      <c r="K1041" s="236"/>
      <c r="L1041" s="241"/>
      <c r="M1041" s="242"/>
      <c r="N1041" s="243"/>
      <c r="O1041" s="243"/>
      <c r="P1041" s="243"/>
      <c r="Q1041" s="243"/>
      <c r="R1041" s="243"/>
      <c r="S1041" s="243"/>
      <c r="T1041" s="24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5" t="s">
        <v>236</v>
      </c>
      <c r="AU1041" s="245" t="s">
        <v>85</v>
      </c>
      <c r="AV1041" s="13" t="s">
        <v>85</v>
      </c>
      <c r="AW1041" s="13" t="s">
        <v>38</v>
      </c>
      <c r="AX1041" s="13" t="s">
        <v>83</v>
      </c>
      <c r="AY1041" s="245" t="s">
        <v>224</v>
      </c>
    </row>
    <row r="1042" s="2" customFormat="1" ht="24.15" customHeight="1">
      <c r="A1042" s="40"/>
      <c r="B1042" s="41"/>
      <c r="C1042" s="215" t="s">
        <v>1482</v>
      </c>
      <c r="D1042" s="215" t="s">
        <v>226</v>
      </c>
      <c r="E1042" s="216" t="s">
        <v>1483</v>
      </c>
      <c r="F1042" s="217" t="s">
        <v>1484</v>
      </c>
      <c r="G1042" s="218" t="s">
        <v>604</v>
      </c>
      <c r="H1042" s="219">
        <v>14.567</v>
      </c>
      <c r="I1042" s="220"/>
      <c r="J1042" s="221">
        <f>ROUND(I1042*H1042,2)</f>
        <v>0</v>
      </c>
      <c r="K1042" s="217" t="s">
        <v>229</v>
      </c>
      <c r="L1042" s="46"/>
      <c r="M1042" s="222" t="s">
        <v>40</v>
      </c>
      <c r="N1042" s="223" t="s">
        <v>48</v>
      </c>
      <c r="O1042" s="86"/>
      <c r="P1042" s="224">
        <f>O1042*H1042</f>
        <v>0</v>
      </c>
      <c r="Q1042" s="224">
        <v>0</v>
      </c>
      <c r="R1042" s="224">
        <f>Q1042*H1042</f>
        <v>0</v>
      </c>
      <c r="S1042" s="224">
        <v>0</v>
      </c>
      <c r="T1042" s="225">
        <f>S1042*H1042</f>
        <v>0</v>
      </c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R1042" s="226" t="s">
        <v>230</v>
      </c>
      <c r="AT1042" s="226" t="s">
        <v>226</v>
      </c>
      <c r="AU1042" s="226" t="s">
        <v>85</v>
      </c>
      <c r="AY1042" s="19" t="s">
        <v>224</v>
      </c>
      <c r="BE1042" s="227">
        <f>IF(N1042="základní",J1042,0)</f>
        <v>0</v>
      </c>
      <c r="BF1042" s="227">
        <f>IF(N1042="snížená",J1042,0)</f>
        <v>0</v>
      </c>
      <c r="BG1042" s="227">
        <f>IF(N1042="zákl. přenesená",J1042,0)</f>
        <v>0</v>
      </c>
      <c r="BH1042" s="227">
        <f>IF(N1042="sníž. přenesená",J1042,0)</f>
        <v>0</v>
      </c>
      <c r="BI1042" s="227">
        <f>IF(N1042="nulová",J1042,0)</f>
        <v>0</v>
      </c>
      <c r="BJ1042" s="19" t="s">
        <v>83</v>
      </c>
      <c r="BK1042" s="227">
        <f>ROUND(I1042*H1042,2)</f>
        <v>0</v>
      </c>
      <c r="BL1042" s="19" t="s">
        <v>230</v>
      </c>
      <c r="BM1042" s="226" t="s">
        <v>1485</v>
      </c>
    </row>
    <row r="1043" s="2" customFormat="1">
      <c r="A1043" s="40"/>
      <c r="B1043" s="41"/>
      <c r="C1043" s="42"/>
      <c r="D1043" s="228" t="s">
        <v>232</v>
      </c>
      <c r="E1043" s="42"/>
      <c r="F1043" s="229" t="s">
        <v>1486</v>
      </c>
      <c r="G1043" s="42"/>
      <c r="H1043" s="42"/>
      <c r="I1043" s="230"/>
      <c r="J1043" s="42"/>
      <c r="K1043" s="42"/>
      <c r="L1043" s="46"/>
      <c r="M1043" s="231"/>
      <c r="N1043" s="232"/>
      <c r="O1043" s="86"/>
      <c r="P1043" s="86"/>
      <c r="Q1043" s="86"/>
      <c r="R1043" s="86"/>
      <c r="S1043" s="86"/>
      <c r="T1043" s="87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T1043" s="19" t="s">
        <v>232</v>
      </c>
      <c r="AU1043" s="19" t="s">
        <v>85</v>
      </c>
    </row>
    <row r="1044" s="2" customFormat="1">
      <c r="A1044" s="40"/>
      <c r="B1044" s="41"/>
      <c r="C1044" s="42"/>
      <c r="D1044" s="233" t="s">
        <v>234</v>
      </c>
      <c r="E1044" s="42"/>
      <c r="F1044" s="234" t="s">
        <v>1487</v>
      </c>
      <c r="G1044" s="42"/>
      <c r="H1044" s="42"/>
      <c r="I1044" s="230"/>
      <c r="J1044" s="42"/>
      <c r="K1044" s="42"/>
      <c r="L1044" s="46"/>
      <c r="M1044" s="231"/>
      <c r="N1044" s="232"/>
      <c r="O1044" s="86"/>
      <c r="P1044" s="86"/>
      <c r="Q1044" s="86"/>
      <c r="R1044" s="86"/>
      <c r="S1044" s="86"/>
      <c r="T1044" s="87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T1044" s="19" t="s">
        <v>234</v>
      </c>
      <c r="AU1044" s="19" t="s">
        <v>85</v>
      </c>
    </row>
    <row r="1045" s="13" customFormat="1">
      <c r="A1045" s="13"/>
      <c r="B1045" s="235"/>
      <c r="C1045" s="236"/>
      <c r="D1045" s="228" t="s">
        <v>236</v>
      </c>
      <c r="E1045" s="237" t="s">
        <v>40</v>
      </c>
      <c r="F1045" s="238" t="s">
        <v>1488</v>
      </c>
      <c r="G1045" s="236"/>
      <c r="H1045" s="239">
        <v>14.567</v>
      </c>
      <c r="I1045" s="240"/>
      <c r="J1045" s="236"/>
      <c r="K1045" s="236"/>
      <c r="L1045" s="241"/>
      <c r="M1045" s="242"/>
      <c r="N1045" s="243"/>
      <c r="O1045" s="243"/>
      <c r="P1045" s="243"/>
      <c r="Q1045" s="243"/>
      <c r="R1045" s="243"/>
      <c r="S1045" s="243"/>
      <c r="T1045" s="24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5" t="s">
        <v>236</v>
      </c>
      <c r="AU1045" s="245" t="s">
        <v>85</v>
      </c>
      <c r="AV1045" s="13" t="s">
        <v>85</v>
      </c>
      <c r="AW1045" s="13" t="s">
        <v>38</v>
      </c>
      <c r="AX1045" s="13" t="s">
        <v>83</v>
      </c>
      <c r="AY1045" s="245" t="s">
        <v>224</v>
      </c>
    </row>
    <row r="1046" s="2" customFormat="1" ht="24.15" customHeight="1">
      <c r="A1046" s="40"/>
      <c r="B1046" s="41"/>
      <c r="C1046" s="215" t="s">
        <v>1489</v>
      </c>
      <c r="D1046" s="215" t="s">
        <v>226</v>
      </c>
      <c r="E1046" s="216" t="s">
        <v>1490</v>
      </c>
      <c r="F1046" s="217" t="s">
        <v>1491</v>
      </c>
      <c r="G1046" s="218" t="s">
        <v>604</v>
      </c>
      <c r="H1046" s="219">
        <v>37.076000000000001</v>
      </c>
      <c r="I1046" s="220"/>
      <c r="J1046" s="221">
        <f>ROUND(I1046*H1046,2)</f>
        <v>0</v>
      </c>
      <c r="K1046" s="217" t="s">
        <v>229</v>
      </c>
      <c r="L1046" s="46"/>
      <c r="M1046" s="222" t="s">
        <v>40</v>
      </c>
      <c r="N1046" s="223" t="s">
        <v>48</v>
      </c>
      <c r="O1046" s="86"/>
      <c r="P1046" s="224">
        <f>O1046*H1046</f>
        <v>0</v>
      </c>
      <c r="Q1046" s="224">
        <v>0</v>
      </c>
      <c r="R1046" s="224">
        <f>Q1046*H1046</f>
        <v>0</v>
      </c>
      <c r="S1046" s="224">
        <v>0</v>
      </c>
      <c r="T1046" s="225">
        <f>S1046*H1046</f>
        <v>0</v>
      </c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R1046" s="226" t="s">
        <v>230</v>
      </c>
      <c r="AT1046" s="226" t="s">
        <v>226</v>
      </c>
      <c r="AU1046" s="226" t="s">
        <v>85</v>
      </c>
      <c r="AY1046" s="19" t="s">
        <v>224</v>
      </c>
      <c r="BE1046" s="227">
        <f>IF(N1046="základní",J1046,0)</f>
        <v>0</v>
      </c>
      <c r="BF1046" s="227">
        <f>IF(N1046="snížená",J1046,0)</f>
        <v>0</v>
      </c>
      <c r="BG1046" s="227">
        <f>IF(N1046="zákl. přenesená",J1046,0)</f>
        <v>0</v>
      </c>
      <c r="BH1046" s="227">
        <f>IF(N1046="sníž. přenesená",J1046,0)</f>
        <v>0</v>
      </c>
      <c r="BI1046" s="227">
        <f>IF(N1046="nulová",J1046,0)</f>
        <v>0</v>
      </c>
      <c r="BJ1046" s="19" t="s">
        <v>83</v>
      </c>
      <c r="BK1046" s="227">
        <f>ROUND(I1046*H1046,2)</f>
        <v>0</v>
      </c>
      <c r="BL1046" s="19" t="s">
        <v>230</v>
      </c>
      <c r="BM1046" s="226" t="s">
        <v>1492</v>
      </c>
    </row>
    <row r="1047" s="2" customFormat="1">
      <c r="A1047" s="40"/>
      <c r="B1047" s="41"/>
      <c r="C1047" s="42"/>
      <c r="D1047" s="228" t="s">
        <v>232</v>
      </c>
      <c r="E1047" s="42"/>
      <c r="F1047" s="229" t="s">
        <v>1491</v>
      </c>
      <c r="G1047" s="42"/>
      <c r="H1047" s="42"/>
      <c r="I1047" s="230"/>
      <c r="J1047" s="42"/>
      <c r="K1047" s="42"/>
      <c r="L1047" s="46"/>
      <c r="M1047" s="231"/>
      <c r="N1047" s="232"/>
      <c r="O1047" s="86"/>
      <c r="P1047" s="86"/>
      <c r="Q1047" s="86"/>
      <c r="R1047" s="86"/>
      <c r="S1047" s="86"/>
      <c r="T1047" s="87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T1047" s="19" t="s">
        <v>232</v>
      </c>
      <c r="AU1047" s="19" t="s">
        <v>85</v>
      </c>
    </row>
    <row r="1048" s="2" customFormat="1">
      <c r="A1048" s="40"/>
      <c r="B1048" s="41"/>
      <c r="C1048" s="42"/>
      <c r="D1048" s="233" t="s">
        <v>234</v>
      </c>
      <c r="E1048" s="42"/>
      <c r="F1048" s="234" t="s">
        <v>1493</v>
      </c>
      <c r="G1048" s="42"/>
      <c r="H1048" s="42"/>
      <c r="I1048" s="230"/>
      <c r="J1048" s="42"/>
      <c r="K1048" s="42"/>
      <c r="L1048" s="46"/>
      <c r="M1048" s="231"/>
      <c r="N1048" s="232"/>
      <c r="O1048" s="86"/>
      <c r="P1048" s="86"/>
      <c r="Q1048" s="86"/>
      <c r="R1048" s="86"/>
      <c r="S1048" s="86"/>
      <c r="T1048" s="87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T1048" s="19" t="s">
        <v>234</v>
      </c>
      <c r="AU1048" s="19" t="s">
        <v>85</v>
      </c>
    </row>
    <row r="1049" s="13" customFormat="1">
      <c r="A1049" s="13"/>
      <c r="B1049" s="235"/>
      <c r="C1049" s="236"/>
      <c r="D1049" s="228" t="s">
        <v>236</v>
      </c>
      <c r="E1049" s="237" t="s">
        <v>40</v>
      </c>
      <c r="F1049" s="238" t="s">
        <v>1494</v>
      </c>
      <c r="G1049" s="236"/>
      <c r="H1049" s="239">
        <v>37.076000000000001</v>
      </c>
      <c r="I1049" s="240"/>
      <c r="J1049" s="236"/>
      <c r="K1049" s="236"/>
      <c r="L1049" s="241"/>
      <c r="M1049" s="242"/>
      <c r="N1049" s="243"/>
      <c r="O1049" s="243"/>
      <c r="P1049" s="243"/>
      <c r="Q1049" s="243"/>
      <c r="R1049" s="243"/>
      <c r="S1049" s="243"/>
      <c r="T1049" s="244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5" t="s">
        <v>236</v>
      </c>
      <c r="AU1049" s="245" t="s">
        <v>85</v>
      </c>
      <c r="AV1049" s="13" t="s">
        <v>85</v>
      </c>
      <c r="AW1049" s="13" t="s">
        <v>38</v>
      </c>
      <c r="AX1049" s="13" t="s">
        <v>83</v>
      </c>
      <c r="AY1049" s="245" t="s">
        <v>224</v>
      </c>
    </row>
    <row r="1050" s="2" customFormat="1" ht="24.15" customHeight="1">
      <c r="A1050" s="40"/>
      <c r="B1050" s="41"/>
      <c r="C1050" s="215" t="s">
        <v>1495</v>
      </c>
      <c r="D1050" s="215" t="s">
        <v>226</v>
      </c>
      <c r="E1050" s="216" t="s">
        <v>1496</v>
      </c>
      <c r="F1050" s="217" t="s">
        <v>1497</v>
      </c>
      <c r="G1050" s="218" t="s">
        <v>604</v>
      </c>
      <c r="H1050" s="219">
        <v>39.295999999999999</v>
      </c>
      <c r="I1050" s="220"/>
      <c r="J1050" s="221">
        <f>ROUND(I1050*H1050,2)</f>
        <v>0</v>
      </c>
      <c r="K1050" s="217" t="s">
        <v>229</v>
      </c>
      <c r="L1050" s="46"/>
      <c r="M1050" s="222" t="s">
        <v>40</v>
      </c>
      <c r="N1050" s="223" t="s">
        <v>48</v>
      </c>
      <c r="O1050" s="86"/>
      <c r="P1050" s="224">
        <f>O1050*H1050</f>
        <v>0</v>
      </c>
      <c r="Q1050" s="224">
        <v>0</v>
      </c>
      <c r="R1050" s="224">
        <f>Q1050*H1050</f>
        <v>0</v>
      </c>
      <c r="S1050" s="224">
        <v>0</v>
      </c>
      <c r="T1050" s="225">
        <f>S1050*H1050</f>
        <v>0</v>
      </c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R1050" s="226" t="s">
        <v>230</v>
      </c>
      <c r="AT1050" s="226" t="s">
        <v>226</v>
      </c>
      <c r="AU1050" s="226" t="s">
        <v>85</v>
      </c>
      <c r="AY1050" s="19" t="s">
        <v>224</v>
      </c>
      <c r="BE1050" s="227">
        <f>IF(N1050="základní",J1050,0)</f>
        <v>0</v>
      </c>
      <c r="BF1050" s="227">
        <f>IF(N1050="snížená",J1050,0)</f>
        <v>0</v>
      </c>
      <c r="BG1050" s="227">
        <f>IF(N1050="zákl. přenesená",J1050,0)</f>
        <v>0</v>
      </c>
      <c r="BH1050" s="227">
        <f>IF(N1050="sníž. přenesená",J1050,0)</f>
        <v>0</v>
      </c>
      <c r="BI1050" s="227">
        <f>IF(N1050="nulová",J1050,0)</f>
        <v>0</v>
      </c>
      <c r="BJ1050" s="19" t="s">
        <v>83</v>
      </c>
      <c r="BK1050" s="227">
        <f>ROUND(I1050*H1050,2)</f>
        <v>0</v>
      </c>
      <c r="BL1050" s="19" t="s">
        <v>230</v>
      </c>
      <c r="BM1050" s="226" t="s">
        <v>1498</v>
      </c>
    </row>
    <row r="1051" s="2" customFormat="1">
      <c r="A1051" s="40"/>
      <c r="B1051" s="41"/>
      <c r="C1051" s="42"/>
      <c r="D1051" s="228" t="s">
        <v>232</v>
      </c>
      <c r="E1051" s="42"/>
      <c r="F1051" s="229" t="s">
        <v>1497</v>
      </c>
      <c r="G1051" s="42"/>
      <c r="H1051" s="42"/>
      <c r="I1051" s="230"/>
      <c r="J1051" s="42"/>
      <c r="K1051" s="42"/>
      <c r="L1051" s="46"/>
      <c r="M1051" s="231"/>
      <c r="N1051" s="232"/>
      <c r="O1051" s="86"/>
      <c r="P1051" s="86"/>
      <c r="Q1051" s="86"/>
      <c r="R1051" s="86"/>
      <c r="S1051" s="86"/>
      <c r="T1051" s="87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T1051" s="19" t="s">
        <v>232</v>
      </c>
      <c r="AU1051" s="19" t="s">
        <v>85</v>
      </c>
    </row>
    <row r="1052" s="2" customFormat="1">
      <c r="A1052" s="40"/>
      <c r="B1052" s="41"/>
      <c r="C1052" s="42"/>
      <c r="D1052" s="233" t="s">
        <v>234</v>
      </c>
      <c r="E1052" s="42"/>
      <c r="F1052" s="234" t="s">
        <v>1499</v>
      </c>
      <c r="G1052" s="42"/>
      <c r="H1052" s="42"/>
      <c r="I1052" s="230"/>
      <c r="J1052" s="42"/>
      <c r="K1052" s="42"/>
      <c r="L1052" s="46"/>
      <c r="M1052" s="231"/>
      <c r="N1052" s="232"/>
      <c r="O1052" s="86"/>
      <c r="P1052" s="86"/>
      <c r="Q1052" s="86"/>
      <c r="R1052" s="86"/>
      <c r="S1052" s="86"/>
      <c r="T1052" s="87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T1052" s="19" t="s">
        <v>234</v>
      </c>
      <c r="AU1052" s="19" t="s">
        <v>85</v>
      </c>
    </row>
    <row r="1053" s="13" customFormat="1">
      <c r="A1053" s="13"/>
      <c r="B1053" s="235"/>
      <c r="C1053" s="236"/>
      <c r="D1053" s="228" t="s">
        <v>236</v>
      </c>
      <c r="E1053" s="237" t="s">
        <v>40</v>
      </c>
      <c r="F1053" s="238" t="s">
        <v>1500</v>
      </c>
      <c r="G1053" s="236"/>
      <c r="H1053" s="239">
        <v>39.295999999999999</v>
      </c>
      <c r="I1053" s="240"/>
      <c r="J1053" s="236"/>
      <c r="K1053" s="236"/>
      <c r="L1053" s="241"/>
      <c r="M1053" s="242"/>
      <c r="N1053" s="243"/>
      <c r="O1053" s="243"/>
      <c r="P1053" s="243"/>
      <c r="Q1053" s="243"/>
      <c r="R1053" s="243"/>
      <c r="S1053" s="243"/>
      <c r="T1053" s="244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5" t="s">
        <v>236</v>
      </c>
      <c r="AU1053" s="245" t="s">
        <v>85</v>
      </c>
      <c r="AV1053" s="13" t="s">
        <v>85</v>
      </c>
      <c r="AW1053" s="13" t="s">
        <v>38</v>
      </c>
      <c r="AX1053" s="13" t="s">
        <v>83</v>
      </c>
      <c r="AY1053" s="245" t="s">
        <v>224</v>
      </c>
    </row>
    <row r="1054" s="12" customFormat="1" ht="22.8" customHeight="1">
      <c r="A1054" s="12"/>
      <c r="B1054" s="199"/>
      <c r="C1054" s="200"/>
      <c r="D1054" s="201" t="s">
        <v>76</v>
      </c>
      <c r="E1054" s="213" t="s">
        <v>1501</v>
      </c>
      <c r="F1054" s="213" t="s">
        <v>1502</v>
      </c>
      <c r="G1054" s="200"/>
      <c r="H1054" s="200"/>
      <c r="I1054" s="203"/>
      <c r="J1054" s="214">
        <f>BK1054</f>
        <v>0</v>
      </c>
      <c r="K1054" s="200"/>
      <c r="L1054" s="205"/>
      <c r="M1054" s="206"/>
      <c r="N1054" s="207"/>
      <c r="O1054" s="207"/>
      <c r="P1054" s="208">
        <f>SUM(P1055:P1057)</f>
        <v>0</v>
      </c>
      <c r="Q1054" s="207"/>
      <c r="R1054" s="208">
        <f>SUM(R1055:R1057)</f>
        <v>0</v>
      </c>
      <c r="S1054" s="207"/>
      <c r="T1054" s="209">
        <f>SUM(T1055:T1057)</f>
        <v>0</v>
      </c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R1054" s="210" t="s">
        <v>83</v>
      </c>
      <c r="AT1054" s="211" t="s">
        <v>76</v>
      </c>
      <c r="AU1054" s="211" t="s">
        <v>83</v>
      </c>
      <c r="AY1054" s="210" t="s">
        <v>224</v>
      </c>
      <c r="BK1054" s="212">
        <f>SUM(BK1055:BK1057)</f>
        <v>0</v>
      </c>
    </row>
    <row r="1055" s="2" customFormat="1" ht="16.5" customHeight="1">
      <c r="A1055" s="40"/>
      <c r="B1055" s="41"/>
      <c r="C1055" s="215" t="s">
        <v>1503</v>
      </c>
      <c r="D1055" s="215" t="s">
        <v>226</v>
      </c>
      <c r="E1055" s="216" t="s">
        <v>1504</v>
      </c>
      <c r="F1055" s="217" t="s">
        <v>1505</v>
      </c>
      <c r="G1055" s="218" t="s">
        <v>604</v>
      </c>
      <c r="H1055" s="219">
        <v>215.21600000000001</v>
      </c>
      <c r="I1055" s="220"/>
      <c r="J1055" s="221">
        <f>ROUND(I1055*H1055,2)</f>
        <v>0</v>
      </c>
      <c r="K1055" s="217" t="s">
        <v>229</v>
      </c>
      <c r="L1055" s="46"/>
      <c r="M1055" s="222" t="s">
        <v>40</v>
      </c>
      <c r="N1055" s="223" t="s">
        <v>48</v>
      </c>
      <c r="O1055" s="86"/>
      <c r="P1055" s="224">
        <f>O1055*H1055</f>
        <v>0</v>
      </c>
      <c r="Q1055" s="224">
        <v>0</v>
      </c>
      <c r="R1055" s="224">
        <f>Q1055*H1055</f>
        <v>0</v>
      </c>
      <c r="S1055" s="224">
        <v>0</v>
      </c>
      <c r="T1055" s="225">
        <f>S1055*H1055</f>
        <v>0</v>
      </c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R1055" s="226" t="s">
        <v>230</v>
      </c>
      <c r="AT1055" s="226" t="s">
        <v>226</v>
      </c>
      <c r="AU1055" s="226" t="s">
        <v>85</v>
      </c>
      <c r="AY1055" s="19" t="s">
        <v>224</v>
      </c>
      <c r="BE1055" s="227">
        <f>IF(N1055="základní",J1055,0)</f>
        <v>0</v>
      </c>
      <c r="BF1055" s="227">
        <f>IF(N1055="snížená",J1055,0)</f>
        <v>0</v>
      </c>
      <c r="BG1055" s="227">
        <f>IF(N1055="zákl. přenesená",J1055,0)</f>
        <v>0</v>
      </c>
      <c r="BH1055" s="227">
        <f>IF(N1055="sníž. přenesená",J1055,0)</f>
        <v>0</v>
      </c>
      <c r="BI1055" s="227">
        <f>IF(N1055="nulová",J1055,0)</f>
        <v>0</v>
      </c>
      <c r="BJ1055" s="19" t="s">
        <v>83</v>
      </c>
      <c r="BK1055" s="227">
        <f>ROUND(I1055*H1055,2)</f>
        <v>0</v>
      </c>
      <c r="BL1055" s="19" t="s">
        <v>230</v>
      </c>
      <c r="BM1055" s="226" t="s">
        <v>1506</v>
      </c>
    </row>
    <row r="1056" s="2" customFormat="1">
      <c r="A1056" s="40"/>
      <c r="B1056" s="41"/>
      <c r="C1056" s="42"/>
      <c r="D1056" s="228" t="s">
        <v>232</v>
      </c>
      <c r="E1056" s="42"/>
      <c r="F1056" s="229" t="s">
        <v>1507</v>
      </c>
      <c r="G1056" s="42"/>
      <c r="H1056" s="42"/>
      <c r="I1056" s="230"/>
      <c r="J1056" s="42"/>
      <c r="K1056" s="42"/>
      <c r="L1056" s="46"/>
      <c r="M1056" s="231"/>
      <c r="N1056" s="232"/>
      <c r="O1056" s="86"/>
      <c r="P1056" s="86"/>
      <c r="Q1056" s="86"/>
      <c r="R1056" s="86"/>
      <c r="S1056" s="86"/>
      <c r="T1056" s="87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T1056" s="19" t="s">
        <v>232</v>
      </c>
      <c r="AU1056" s="19" t="s">
        <v>85</v>
      </c>
    </row>
    <row r="1057" s="2" customFormat="1">
      <c r="A1057" s="40"/>
      <c r="B1057" s="41"/>
      <c r="C1057" s="42"/>
      <c r="D1057" s="233" t="s">
        <v>234</v>
      </c>
      <c r="E1057" s="42"/>
      <c r="F1057" s="234" t="s">
        <v>1508</v>
      </c>
      <c r="G1057" s="42"/>
      <c r="H1057" s="42"/>
      <c r="I1057" s="230"/>
      <c r="J1057" s="42"/>
      <c r="K1057" s="42"/>
      <c r="L1057" s="46"/>
      <c r="M1057" s="231"/>
      <c r="N1057" s="232"/>
      <c r="O1057" s="86"/>
      <c r="P1057" s="86"/>
      <c r="Q1057" s="86"/>
      <c r="R1057" s="86"/>
      <c r="S1057" s="86"/>
      <c r="T1057" s="87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T1057" s="19" t="s">
        <v>234</v>
      </c>
      <c r="AU1057" s="19" t="s">
        <v>85</v>
      </c>
    </row>
    <row r="1058" s="12" customFormat="1" ht="25.92" customHeight="1">
      <c r="A1058" s="12"/>
      <c r="B1058" s="199"/>
      <c r="C1058" s="200"/>
      <c r="D1058" s="201" t="s">
        <v>76</v>
      </c>
      <c r="E1058" s="202" t="s">
        <v>1509</v>
      </c>
      <c r="F1058" s="202" t="s">
        <v>1510</v>
      </c>
      <c r="G1058" s="200"/>
      <c r="H1058" s="200"/>
      <c r="I1058" s="203"/>
      <c r="J1058" s="204">
        <f>BK1058</f>
        <v>0</v>
      </c>
      <c r="K1058" s="200"/>
      <c r="L1058" s="205"/>
      <c r="M1058" s="206"/>
      <c r="N1058" s="207"/>
      <c r="O1058" s="207"/>
      <c r="P1058" s="208">
        <f>P1059</f>
        <v>0</v>
      </c>
      <c r="Q1058" s="207"/>
      <c r="R1058" s="208">
        <f>R1059</f>
        <v>0.17495999999999998</v>
      </c>
      <c r="S1058" s="207"/>
      <c r="T1058" s="209">
        <f>T1059</f>
        <v>0</v>
      </c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R1058" s="210" t="s">
        <v>85</v>
      </c>
      <c r="AT1058" s="211" t="s">
        <v>76</v>
      </c>
      <c r="AU1058" s="211" t="s">
        <v>77</v>
      </c>
      <c r="AY1058" s="210" t="s">
        <v>224</v>
      </c>
      <c r="BK1058" s="212">
        <f>BK1059</f>
        <v>0</v>
      </c>
    </row>
    <row r="1059" s="12" customFormat="1" ht="22.8" customHeight="1">
      <c r="A1059" s="12"/>
      <c r="B1059" s="199"/>
      <c r="C1059" s="200"/>
      <c r="D1059" s="201" t="s">
        <v>76</v>
      </c>
      <c r="E1059" s="213" t="s">
        <v>1511</v>
      </c>
      <c r="F1059" s="213" t="s">
        <v>1512</v>
      </c>
      <c r="G1059" s="200"/>
      <c r="H1059" s="200"/>
      <c r="I1059" s="203"/>
      <c r="J1059" s="214">
        <f>BK1059</f>
        <v>0</v>
      </c>
      <c r="K1059" s="200"/>
      <c r="L1059" s="205"/>
      <c r="M1059" s="206"/>
      <c r="N1059" s="207"/>
      <c r="O1059" s="207"/>
      <c r="P1059" s="208">
        <f>SUM(P1060:P1084)</f>
        <v>0</v>
      </c>
      <c r="Q1059" s="207"/>
      <c r="R1059" s="208">
        <f>SUM(R1060:R1084)</f>
        <v>0.17495999999999998</v>
      </c>
      <c r="S1059" s="207"/>
      <c r="T1059" s="209">
        <f>SUM(T1060:T1084)</f>
        <v>0</v>
      </c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R1059" s="210" t="s">
        <v>85</v>
      </c>
      <c r="AT1059" s="211" t="s">
        <v>76</v>
      </c>
      <c r="AU1059" s="211" t="s">
        <v>83</v>
      </c>
      <c r="AY1059" s="210" t="s">
        <v>224</v>
      </c>
      <c r="BK1059" s="212">
        <f>SUM(BK1060:BK1084)</f>
        <v>0</v>
      </c>
    </row>
    <row r="1060" s="2" customFormat="1" ht="16.5" customHeight="1">
      <c r="A1060" s="40"/>
      <c r="B1060" s="41"/>
      <c r="C1060" s="215" t="s">
        <v>1513</v>
      </c>
      <c r="D1060" s="215" t="s">
        <v>226</v>
      </c>
      <c r="E1060" s="216" t="s">
        <v>1514</v>
      </c>
      <c r="F1060" s="217" t="s">
        <v>1515</v>
      </c>
      <c r="G1060" s="218" t="s">
        <v>152</v>
      </c>
      <c r="H1060" s="219">
        <v>26.187999999999999</v>
      </c>
      <c r="I1060" s="220"/>
      <c r="J1060" s="221">
        <f>ROUND(I1060*H1060,2)</f>
        <v>0</v>
      </c>
      <c r="K1060" s="217" t="s">
        <v>229</v>
      </c>
      <c r="L1060" s="46"/>
      <c r="M1060" s="222" t="s">
        <v>40</v>
      </c>
      <c r="N1060" s="223" t="s">
        <v>48</v>
      </c>
      <c r="O1060" s="86"/>
      <c r="P1060" s="224">
        <f>O1060*H1060</f>
        <v>0</v>
      </c>
      <c r="Q1060" s="224">
        <v>0</v>
      </c>
      <c r="R1060" s="224">
        <f>Q1060*H1060</f>
        <v>0</v>
      </c>
      <c r="S1060" s="224">
        <v>0</v>
      </c>
      <c r="T1060" s="225">
        <f>S1060*H1060</f>
        <v>0</v>
      </c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R1060" s="226" t="s">
        <v>340</v>
      </c>
      <c r="AT1060" s="226" t="s">
        <v>226</v>
      </c>
      <c r="AU1060" s="226" t="s">
        <v>85</v>
      </c>
      <c r="AY1060" s="19" t="s">
        <v>224</v>
      </c>
      <c r="BE1060" s="227">
        <f>IF(N1060="základní",J1060,0)</f>
        <v>0</v>
      </c>
      <c r="BF1060" s="227">
        <f>IF(N1060="snížená",J1060,0)</f>
        <v>0</v>
      </c>
      <c r="BG1060" s="227">
        <f>IF(N1060="zákl. přenesená",J1060,0)</f>
        <v>0</v>
      </c>
      <c r="BH1060" s="227">
        <f>IF(N1060="sníž. přenesená",J1060,0)</f>
        <v>0</v>
      </c>
      <c r="BI1060" s="227">
        <f>IF(N1060="nulová",J1060,0)</f>
        <v>0</v>
      </c>
      <c r="BJ1060" s="19" t="s">
        <v>83</v>
      </c>
      <c r="BK1060" s="227">
        <f>ROUND(I1060*H1060,2)</f>
        <v>0</v>
      </c>
      <c r="BL1060" s="19" t="s">
        <v>340</v>
      </c>
      <c r="BM1060" s="226" t="s">
        <v>1516</v>
      </c>
    </row>
    <row r="1061" s="2" customFormat="1">
      <c r="A1061" s="40"/>
      <c r="B1061" s="41"/>
      <c r="C1061" s="42"/>
      <c r="D1061" s="228" t="s">
        <v>232</v>
      </c>
      <c r="E1061" s="42"/>
      <c r="F1061" s="229" t="s">
        <v>1517</v>
      </c>
      <c r="G1061" s="42"/>
      <c r="H1061" s="42"/>
      <c r="I1061" s="230"/>
      <c r="J1061" s="42"/>
      <c r="K1061" s="42"/>
      <c r="L1061" s="46"/>
      <c r="M1061" s="231"/>
      <c r="N1061" s="232"/>
      <c r="O1061" s="86"/>
      <c r="P1061" s="86"/>
      <c r="Q1061" s="86"/>
      <c r="R1061" s="86"/>
      <c r="S1061" s="86"/>
      <c r="T1061" s="87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T1061" s="19" t="s">
        <v>232</v>
      </c>
      <c r="AU1061" s="19" t="s">
        <v>85</v>
      </c>
    </row>
    <row r="1062" s="2" customFormat="1">
      <c r="A1062" s="40"/>
      <c r="B1062" s="41"/>
      <c r="C1062" s="42"/>
      <c r="D1062" s="233" t="s">
        <v>234</v>
      </c>
      <c r="E1062" s="42"/>
      <c r="F1062" s="234" t="s">
        <v>1518</v>
      </c>
      <c r="G1062" s="42"/>
      <c r="H1062" s="42"/>
      <c r="I1062" s="230"/>
      <c r="J1062" s="42"/>
      <c r="K1062" s="42"/>
      <c r="L1062" s="46"/>
      <c r="M1062" s="231"/>
      <c r="N1062" s="232"/>
      <c r="O1062" s="86"/>
      <c r="P1062" s="86"/>
      <c r="Q1062" s="86"/>
      <c r="R1062" s="86"/>
      <c r="S1062" s="86"/>
      <c r="T1062" s="87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T1062" s="19" t="s">
        <v>234</v>
      </c>
      <c r="AU1062" s="19" t="s">
        <v>85</v>
      </c>
    </row>
    <row r="1063" s="14" customFormat="1">
      <c r="A1063" s="14"/>
      <c r="B1063" s="246"/>
      <c r="C1063" s="247"/>
      <c r="D1063" s="228" t="s">
        <v>236</v>
      </c>
      <c r="E1063" s="248" t="s">
        <v>40</v>
      </c>
      <c r="F1063" s="249" t="s">
        <v>251</v>
      </c>
      <c r="G1063" s="247"/>
      <c r="H1063" s="248" t="s">
        <v>40</v>
      </c>
      <c r="I1063" s="250"/>
      <c r="J1063" s="247"/>
      <c r="K1063" s="247"/>
      <c r="L1063" s="251"/>
      <c r="M1063" s="252"/>
      <c r="N1063" s="253"/>
      <c r="O1063" s="253"/>
      <c r="P1063" s="253"/>
      <c r="Q1063" s="253"/>
      <c r="R1063" s="253"/>
      <c r="S1063" s="253"/>
      <c r="T1063" s="25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5" t="s">
        <v>236</v>
      </c>
      <c r="AU1063" s="255" t="s">
        <v>85</v>
      </c>
      <c r="AV1063" s="14" t="s">
        <v>83</v>
      </c>
      <c r="AW1063" s="14" t="s">
        <v>38</v>
      </c>
      <c r="AX1063" s="14" t="s">
        <v>77</v>
      </c>
      <c r="AY1063" s="255" t="s">
        <v>224</v>
      </c>
    </row>
    <row r="1064" s="13" customFormat="1">
      <c r="A1064" s="13"/>
      <c r="B1064" s="235"/>
      <c r="C1064" s="236"/>
      <c r="D1064" s="228" t="s">
        <v>236</v>
      </c>
      <c r="E1064" s="237" t="s">
        <v>40</v>
      </c>
      <c r="F1064" s="238" t="s">
        <v>1519</v>
      </c>
      <c r="G1064" s="236"/>
      <c r="H1064" s="239">
        <v>18.170000000000002</v>
      </c>
      <c r="I1064" s="240"/>
      <c r="J1064" s="236"/>
      <c r="K1064" s="236"/>
      <c r="L1064" s="241"/>
      <c r="M1064" s="242"/>
      <c r="N1064" s="243"/>
      <c r="O1064" s="243"/>
      <c r="P1064" s="243"/>
      <c r="Q1064" s="243"/>
      <c r="R1064" s="243"/>
      <c r="S1064" s="243"/>
      <c r="T1064" s="244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5" t="s">
        <v>236</v>
      </c>
      <c r="AU1064" s="245" t="s">
        <v>85</v>
      </c>
      <c r="AV1064" s="13" t="s">
        <v>85</v>
      </c>
      <c r="AW1064" s="13" t="s">
        <v>38</v>
      </c>
      <c r="AX1064" s="13" t="s">
        <v>77</v>
      </c>
      <c r="AY1064" s="245" t="s">
        <v>224</v>
      </c>
    </row>
    <row r="1065" s="13" customFormat="1">
      <c r="A1065" s="13"/>
      <c r="B1065" s="235"/>
      <c r="C1065" s="236"/>
      <c r="D1065" s="228" t="s">
        <v>236</v>
      </c>
      <c r="E1065" s="237" t="s">
        <v>40</v>
      </c>
      <c r="F1065" s="238" t="s">
        <v>1520</v>
      </c>
      <c r="G1065" s="236"/>
      <c r="H1065" s="239">
        <v>8.0180000000000007</v>
      </c>
      <c r="I1065" s="240"/>
      <c r="J1065" s="236"/>
      <c r="K1065" s="236"/>
      <c r="L1065" s="241"/>
      <c r="M1065" s="242"/>
      <c r="N1065" s="243"/>
      <c r="O1065" s="243"/>
      <c r="P1065" s="243"/>
      <c r="Q1065" s="243"/>
      <c r="R1065" s="243"/>
      <c r="S1065" s="243"/>
      <c r="T1065" s="244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5" t="s">
        <v>236</v>
      </c>
      <c r="AU1065" s="245" t="s">
        <v>85</v>
      </c>
      <c r="AV1065" s="13" t="s">
        <v>85</v>
      </c>
      <c r="AW1065" s="13" t="s">
        <v>38</v>
      </c>
      <c r="AX1065" s="13" t="s">
        <v>77</v>
      </c>
      <c r="AY1065" s="245" t="s">
        <v>224</v>
      </c>
    </row>
    <row r="1066" s="15" customFormat="1">
      <c r="A1066" s="15"/>
      <c r="B1066" s="256"/>
      <c r="C1066" s="257"/>
      <c r="D1066" s="228" t="s">
        <v>236</v>
      </c>
      <c r="E1066" s="258" t="s">
        <v>40</v>
      </c>
      <c r="F1066" s="259" t="s">
        <v>253</v>
      </c>
      <c r="G1066" s="257"/>
      <c r="H1066" s="260">
        <v>26.187999999999999</v>
      </c>
      <c r="I1066" s="261"/>
      <c r="J1066" s="257"/>
      <c r="K1066" s="257"/>
      <c r="L1066" s="262"/>
      <c r="M1066" s="263"/>
      <c r="N1066" s="264"/>
      <c r="O1066" s="264"/>
      <c r="P1066" s="264"/>
      <c r="Q1066" s="264"/>
      <c r="R1066" s="264"/>
      <c r="S1066" s="264"/>
      <c r="T1066" s="26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66" t="s">
        <v>236</v>
      </c>
      <c r="AU1066" s="266" t="s">
        <v>85</v>
      </c>
      <c r="AV1066" s="15" t="s">
        <v>230</v>
      </c>
      <c r="AW1066" s="15" t="s">
        <v>38</v>
      </c>
      <c r="AX1066" s="15" t="s">
        <v>83</v>
      </c>
      <c r="AY1066" s="266" t="s">
        <v>224</v>
      </c>
    </row>
    <row r="1067" s="2" customFormat="1" ht="16.5" customHeight="1">
      <c r="A1067" s="40"/>
      <c r="B1067" s="41"/>
      <c r="C1067" s="268" t="s">
        <v>1521</v>
      </c>
      <c r="D1067" s="268" t="s">
        <v>305</v>
      </c>
      <c r="E1067" s="269" t="s">
        <v>1522</v>
      </c>
      <c r="F1067" s="270" t="s">
        <v>1523</v>
      </c>
      <c r="G1067" s="271" t="s">
        <v>604</v>
      </c>
      <c r="H1067" s="272">
        <v>0.010999999999999999</v>
      </c>
      <c r="I1067" s="273"/>
      <c r="J1067" s="274">
        <f>ROUND(I1067*H1067,2)</f>
        <v>0</v>
      </c>
      <c r="K1067" s="270" t="s">
        <v>229</v>
      </c>
      <c r="L1067" s="275"/>
      <c r="M1067" s="276" t="s">
        <v>40</v>
      </c>
      <c r="N1067" s="277" t="s">
        <v>48</v>
      </c>
      <c r="O1067" s="86"/>
      <c r="P1067" s="224">
        <f>O1067*H1067</f>
        <v>0</v>
      </c>
      <c r="Q1067" s="224">
        <v>1</v>
      </c>
      <c r="R1067" s="224">
        <f>Q1067*H1067</f>
        <v>0.010999999999999999</v>
      </c>
      <c r="S1067" s="224">
        <v>0</v>
      </c>
      <c r="T1067" s="225">
        <f>S1067*H1067</f>
        <v>0</v>
      </c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R1067" s="226" t="s">
        <v>455</v>
      </c>
      <c r="AT1067" s="226" t="s">
        <v>305</v>
      </c>
      <c r="AU1067" s="226" t="s">
        <v>85</v>
      </c>
      <c r="AY1067" s="19" t="s">
        <v>224</v>
      </c>
      <c r="BE1067" s="227">
        <f>IF(N1067="základní",J1067,0)</f>
        <v>0</v>
      </c>
      <c r="BF1067" s="227">
        <f>IF(N1067="snížená",J1067,0)</f>
        <v>0</v>
      </c>
      <c r="BG1067" s="227">
        <f>IF(N1067="zákl. přenesená",J1067,0)</f>
        <v>0</v>
      </c>
      <c r="BH1067" s="227">
        <f>IF(N1067="sníž. přenesená",J1067,0)</f>
        <v>0</v>
      </c>
      <c r="BI1067" s="227">
        <f>IF(N1067="nulová",J1067,0)</f>
        <v>0</v>
      </c>
      <c r="BJ1067" s="19" t="s">
        <v>83</v>
      </c>
      <c r="BK1067" s="227">
        <f>ROUND(I1067*H1067,2)</f>
        <v>0</v>
      </c>
      <c r="BL1067" s="19" t="s">
        <v>340</v>
      </c>
      <c r="BM1067" s="226" t="s">
        <v>1524</v>
      </c>
    </row>
    <row r="1068" s="2" customFormat="1">
      <c r="A1068" s="40"/>
      <c r="B1068" s="41"/>
      <c r="C1068" s="42"/>
      <c r="D1068" s="228" t="s">
        <v>232</v>
      </c>
      <c r="E1068" s="42"/>
      <c r="F1068" s="229" t="s">
        <v>1523</v>
      </c>
      <c r="G1068" s="42"/>
      <c r="H1068" s="42"/>
      <c r="I1068" s="230"/>
      <c r="J1068" s="42"/>
      <c r="K1068" s="42"/>
      <c r="L1068" s="46"/>
      <c r="M1068" s="231"/>
      <c r="N1068" s="232"/>
      <c r="O1068" s="86"/>
      <c r="P1068" s="86"/>
      <c r="Q1068" s="86"/>
      <c r="R1068" s="86"/>
      <c r="S1068" s="86"/>
      <c r="T1068" s="87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T1068" s="19" t="s">
        <v>232</v>
      </c>
      <c r="AU1068" s="19" t="s">
        <v>85</v>
      </c>
    </row>
    <row r="1069" s="2" customFormat="1">
      <c r="A1069" s="40"/>
      <c r="B1069" s="41"/>
      <c r="C1069" s="42"/>
      <c r="D1069" s="233" t="s">
        <v>234</v>
      </c>
      <c r="E1069" s="42"/>
      <c r="F1069" s="234" t="s">
        <v>1525</v>
      </c>
      <c r="G1069" s="42"/>
      <c r="H1069" s="42"/>
      <c r="I1069" s="230"/>
      <c r="J1069" s="42"/>
      <c r="K1069" s="42"/>
      <c r="L1069" s="46"/>
      <c r="M1069" s="231"/>
      <c r="N1069" s="232"/>
      <c r="O1069" s="86"/>
      <c r="P1069" s="86"/>
      <c r="Q1069" s="86"/>
      <c r="R1069" s="86"/>
      <c r="S1069" s="86"/>
      <c r="T1069" s="87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T1069" s="19" t="s">
        <v>234</v>
      </c>
      <c r="AU1069" s="19" t="s">
        <v>85</v>
      </c>
    </row>
    <row r="1070" s="13" customFormat="1">
      <c r="A1070" s="13"/>
      <c r="B1070" s="235"/>
      <c r="C1070" s="236"/>
      <c r="D1070" s="228" t="s">
        <v>236</v>
      </c>
      <c r="E1070" s="236"/>
      <c r="F1070" s="238" t="s">
        <v>1526</v>
      </c>
      <c r="G1070" s="236"/>
      <c r="H1070" s="239">
        <v>0.010999999999999999</v>
      </c>
      <c r="I1070" s="240"/>
      <c r="J1070" s="236"/>
      <c r="K1070" s="236"/>
      <c r="L1070" s="241"/>
      <c r="M1070" s="242"/>
      <c r="N1070" s="243"/>
      <c r="O1070" s="243"/>
      <c r="P1070" s="243"/>
      <c r="Q1070" s="243"/>
      <c r="R1070" s="243"/>
      <c r="S1070" s="243"/>
      <c r="T1070" s="24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5" t="s">
        <v>236</v>
      </c>
      <c r="AU1070" s="245" t="s">
        <v>85</v>
      </c>
      <c r="AV1070" s="13" t="s">
        <v>85</v>
      </c>
      <c r="AW1070" s="13" t="s">
        <v>4</v>
      </c>
      <c r="AX1070" s="13" t="s">
        <v>83</v>
      </c>
      <c r="AY1070" s="245" t="s">
        <v>224</v>
      </c>
    </row>
    <row r="1071" s="2" customFormat="1" ht="16.5" customHeight="1">
      <c r="A1071" s="40"/>
      <c r="B1071" s="41"/>
      <c r="C1071" s="215" t="s">
        <v>1527</v>
      </c>
      <c r="D1071" s="215" t="s">
        <v>226</v>
      </c>
      <c r="E1071" s="216" t="s">
        <v>1528</v>
      </c>
      <c r="F1071" s="217" t="s">
        <v>1529</v>
      </c>
      <c r="G1071" s="218" t="s">
        <v>152</v>
      </c>
      <c r="H1071" s="219">
        <v>26.187999999999999</v>
      </c>
      <c r="I1071" s="220"/>
      <c r="J1071" s="221">
        <f>ROUND(I1071*H1071,2)</f>
        <v>0</v>
      </c>
      <c r="K1071" s="217" t="s">
        <v>229</v>
      </c>
      <c r="L1071" s="46"/>
      <c r="M1071" s="222" t="s">
        <v>40</v>
      </c>
      <c r="N1071" s="223" t="s">
        <v>48</v>
      </c>
      <c r="O1071" s="86"/>
      <c r="P1071" s="224">
        <f>O1071*H1071</f>
        <v>0</v>
      </c>
      <c r="Q1071" s="224">
        <v>0.00040000000000000002</v>
      </c>
      <c r="R1071" s="224">
        <f>Q1071*H1071</f>
        <v>0.010475200000000001</v>
      </c>
      <c r="S1071" s="224">
        <v>0</v>
      </c>
      <c r="T1071" s="225">
        <f>S1071*H1071</f>
        <v>0</v>
      </c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R1071" s="226" t="s">
        <v>340</v>
      </c>
      <c r="AT1071" s="226" t="s">
        <v>226</v>
      </c>
      <c r="AU1071" s="226" t="s">
        <v>85</v>
      </c>
      <c r="AY1071" s="19" t="s">
        <v>224</v>
      </c>
      <c r="BE1071" s="227">
        <f>IF(N1071="základní",J1071,0)</f>
        <v>0</v>
      </c>
      <c r="BF1071" s="227">
        <f>IF(N1071="snížená",J1071,0)</f>
        <v>0</v>
      </c>
      <c r="BG1071" s="227">
        <f>IF(N1071="zákl. přenesená",J1071,0)</f>
        <v>0</v>
      </c>
      <c r="BH1071" s="227">
        <f>IF(N1071="sníž. přenesená",J1071,0)</f>
        <v>0</v>
      </c>
      <c r="BI1071" s="227">
        <f>IF(N1071="nulová",J1071,0)</f>
        <v>0</v>
      </c>
      <c r="BJ1071" s="19" t="s">
        <v>83</v>
      </c>
      <c r="BK1071" s="227">
        <f>ROUND(I1071*H1071,2)</f>
        <v>0</v>
      </c>
      <c r="BL1071" s="19" t="s">
        <v>340</v>
      </c>
      <c r="BM1071" s="226" t="s">
        <v>1530</v>
      </c>
    </row>
    <row r="1072" s="2" customFormat="1">
      <c r="A1072" s="40"/>
      <c r="B1072" s="41"/>
      <c r="C1072" s="42"/>
      <c r="D1072" s="228" t="s">
        <v>232</v>
      </c>
      <c r="E1072" s="42"/>
      <c r="F1072" s="229" t="s">
        <v>1531</v>
      </c>
      <c r="G1072" s="42"/>
      <c r="H1072" s="42"/>
      <c r="I1072" s="230"/>
      <c r="J1072" s="42"/>
      <c r="K1072" s="42"/>
      <c r="L1072" s="46"/>
      <c r="M1072" s="231"/>
      <c r="N1072" s="232"/>
      <c r="O1072" s="86"/>
      <c r="P1072" s="86"/>
      <c r="Q1072" s="86"/>
      <c r="R1072" s="86"/>
      <c r="S1072" s="86"/>
      <c r="T1072" s="87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T1072" s="19" t="s">
        <v>232</v>
      </c>
      <c r="AU1072" s="19" t="s">
        <v>85</v>
      </c>
    </row>
    <row r="1073" s="2" customFormat="1">
      <c r="A1073" s="40"/>
      <c r="B1073" s="41"/>
      <c r="C1073" s="42"/>
      <c r="D1073" s="233" t="s">
        <v>234</v>
      </c>
      <c r="E1073" s="42"/>
      <c r="F1073" s="234" t="s">
        <v>1532</v>
      </c>
      <c r="G1073" s="42"/>
      <c r="H1073" s="42"/>
      <c r="I1073" s="230"/>
      <c r="J1073" s="42"/>
      <c r="K1073" s="42"/>
      <c r="L1073" s="46"/>
      <c r="M1073" s="231"/>
      <c r="N1073" s="232"/>
      <c r="O1073" s="86"/>
      <c r="P1073" s="86"/>
      <c r="Q1073" s="86"/>
      <c r="R1073" s="86"/>
      <c r="S1073" s="86"/>
      <c r="T1073" s="87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T1073" s="19" t="s">
        <v>234</v>
      </c>
      <c r="AU1073" s="19" t="s">
        <v>85</v>
      </c>
    </row>
    <row r="1074" s="14" customFormat="1">
      <c r="A1074" s="14"/>
      <c r="B1074" s="246"/>
      <c r="C1074" s="247"/>
      <c r="D1074" s="228" t="s">
        <v>236</v>
      </c>
      <c r="E1074" s="248" t="s">
        <v>40</v>
      </c>
      <c r="F1074" s="249" t="s">
        <v>251</v>
      </c>
      <c r="G1074" s="247"/>
      <c r="H1074" s="248" t="s">
        <v>40</v>
      </c>
      <c r="I1074" s="250"/>
      <c r="J1074" s="247"/>
      <c r="K1074" s="247"/>
      <c r="L1074" s="251"/>
      <c r="M1074" s="252"/>
      <c r="N1074" s="253"/>
      <c r="O1074" s="253"/>
      <c r="P1074" s="253"/>
      <c r="Q1074" s="253"/>
      <c r="R1074" s="253"/>
      <c r="S1074" s="253"/>
      <c r="T1074" s="25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5" t="s">
        <v>236</v>
      </c>
      <c r="AU1074" s="255" t="s">
        <v>85</v>
      </c>
      <c r="AV1074" s="14" t="s">
        <v>83</v>
      </c>
      <c r="AW1074" s="14" t="s">
        <v>38</v>
      </c>
      <c r="AX1074" s="14" t="s">
        <v>77</v>
      </c>
      <c r="AY1074" s="255" t="s">
        <v>224</v>
      </c>
    </row>
    <row r="1075" s="13" customFormat="1">
      <c r="A1075" s="13"/>
      <c r="B1075" s="235"/>
      <c r="C1075" s="236"/>
      <c r="D1075" s="228" t="s">
        <v>236</v>
      </c>
      <c r="E1075" s="237" t="s">
        <v>40</v>
      </c>
      <c r="F1075" s="238" t="s">
        <v>1519</v>
      </c>
      <c r="G1075" s="236"/>
      <c r="H1075" s="239">
        <v>18.170000000000002</v>
      </c>
      <c r="I1075" s="240"/>
      <c r="J1075" s="236"/>
      <c r="K1075" s="236"/>
      <c r="L1075" s="241"/>
      <c r="M1075" s="242"/>
      <c r="N1075" s="243"/>
      <c r="O1075" s="243"/>
      <c r="P1075" s="243"/>
      <c r="Q1075" s="243"/>
      <c r="R1075" s="243"/>
      <c r="S1075" s="243"/>
      <c r="T1075" s="244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5" t="s">
        <v>236</v>
      </c>
      <c r="AU1075" s="245" t="s">
        <v>85</v>
      </c>
      <c r="AV1075" s="13" t="s">
        <v>85</v>
      </c>
      <c r="AW1075" s="13" t="s">
        <v>38</v>
      </c>
      <c r="AX1075" s="13" t="s">
        <v>77</v>
      </c>
      <c r="AY1075" s="245" t="s">
        <v>224</v>
      </c>
    </row>
    <row r="1076" s="13" customFormat="1">
      <c r="A1076" s="13"/>
      <c r="B1076" s="235"/>
      <c r="C1076" s="236"/>
      <c r="D1076" s="228" t="s">
        <v>236</v>
      </c>
      <c r="E1076" s="237" t="s">
        <v>40</v>
      </c>
      <c r="F1076" s="238" t="s">
        <v>1520</v>
      </c>
      <c r="G1076" s="236"/>
      <c r="H1076" s="239">
        <v>8.0180000000000007</v>
      </c>
      <c r="I1076" s="240"/>
      <c r="J1076" s="236"/>
      <c r="K1076" s="236"/>
      <c r="L1076" s="241"/>
      <c r="M1076" s="242"/>
      <c r="N1076" s="243"/>
      <c r="O1076" s="243"/>
      <c r="P1076" s="243"/>
      <c r="Q1076" s="243"/>
      <c r="R1076" s="243"/>
      <c r="S1076" s="243"/>
      <c r="T1076" s="244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5" t="s">
        <v>236</v>
      </c>
      <c r="AU1076" s="245" t="s">
        <v>85</v>
      </c>
      <c r="AV1076" s="13" t="s">
        <v>85</v>
      </c>
      <c r="AW1076" s="13" t="s">
        <v>38</v>
      </c>
      <c r="AX1076" s="13" t="s">
        <v>77</v>
      </c>
      <c r="AY1076" s="245" t="s">
        <v>224</v>
      </c>
    </row>
    <row r="1077" s="15" customFormat="1">
      <c r="A1077" s="15"/>
      <c r="B1077" s="256"/>
      <c r="C1077" s="257"/>
      <c r="D1077" s="228" t="s">
        <v>236</v>
      </c>
      <c r="E1077" s="258" t="s">
        <v>40</v>
      </c>
      <c r="F1077" s="259" t="s">
        <v>253</v>
      </c>
      <c r="G1077" s="257"/>
      <c r="H1077" s="260">
        <v>26.187999999999999</v>
      </c>
      <c r="I1077" s="261"/>
      <c r="J1077" s="257"/>
      <c r="K1077" s="257"/>
      <c r="L1077" s="262"/>
      <c r="M1077" s="263"/>
      <c r="N1077" s="264"/>
      <c r="O1077" s="264"/>
      <c r="P1077" s="264"/>
      <c r="Q1077" s="264"/>
      <c r="R1077" s="264"/>
      <c r="S1077" s="264"/>
      <c r="T1077" s="26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66" t="s">
        <v>236</v>
      </c>
      <c r="AU1077" s="266" t="s">
        <v>85</v>
      </c>
      <c r="AV1077" s="15" t="s">
        <v>230</v>
      </c>
      <c r="AW1077" s="15" t="s">
        <v>38</v>
      </c>
      <c r="AX1077" s="15" t="s">
        <v>83</v>
      </c>
      <c r="AY1077" s="266" t="s">
        <v>224</v>
      </c>
    </row>
    <row r="1078" s="2" customFormat="1" ht="24.15" customHeight="1">
      <c r="A1078" s="40"/>
      <c r="B1078" s="41"/>
      <c r="C1078" s="268" t="s">
        <v>1533</v>
      </c>
      <c r="D1078" s="268" t="s">
        <v>305</v>
      </c>
      <c r="E1078" s="269" t="s">
        <v>1534</v>
      </c>
      <c r="F1078" s="270" t="s">
        <v>1535</v>
      </c>
      <c r="G1078" s="271" t="s">
        <v>152</v>
      </c>
      <c r="H1078" s="272">
        <v>31.975999999999999</v>
      </c>
      <c r="I1078" s="273"/>
      <c r="J1078" s="274">
        <f>ROUND(I1078*H1078,2)</f>
        <v>0</v>
      </c>
      <c r="K1078" s="270" t="s">
        <v>229</v>
      </c>
      <c r="L1078" s="275"/>
      <c r="M1078" s="276" t="s">
        <v>40</v>
      </c>
      <c r="N1078" s="277" t="s">
        <v>48</v>
      </c>
      <c r="O1078" s="86"/>
      <c r="P1078" s="224">
        <f>O1078*H1078</f>
        <v>0</v>
      </c>
      <c r="Q1078" s="224">
        <v>0.0047999999999999996</v>
      </c>
      <c r="R1078" s="224">
        <f>Q1078*H1078</f>
        <v>0.15348479999999998</v>
      </c>
      <c r="S1078" s="224">
        <v>0</v>
      </c>
      <c r="T1078" s="225">
        <f>S1078*H1078</f>
        <v>0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26" t="s">
        <v>455</v>
      </c>
      <c r="AT1078" s="226" t="s">
        <v>305</v>
      </c>
      <c r="AU1078" s="226" t="s">
        <v>85</v>
      </c>
      <c r="AY1078" s="19" t="s">
        <v>224</v>
      </c>
      <c r="BE1078" s="227">
        <f>IF(N1078="základní",J1078,0)</f>
        <v>0</v>
      </c>
      <c r="BF1078" s="227">
        <f>IF(N1078="snížená",J1078,0)</f>
        <v>0</v>
      </c>
      <c r="BG1078" s="227">
        <f>IF(N1078="zákl. přenesená",J1078,0)</f>
        <v>0</v>
      </c>
      <c r="BH1078" s="227">
        <f>IF(N1078="sníž. přenesená",J1078,0)</f>
        <v>0</v>
      </c>
      <c r="BI1078" s="227">
        <f>IF(N1078="nulová",J1078,0)</f>
        <v>0</v>
      </c>
      <c r="BJ1078" s="19" t="s">
        <v>83</v>
      </c>
      <c r="BK1078" s="227">
        <f>ROUND(I1078*H1078,2)</f>
        <v>0</v>
      </c>
      <c r="BL1078" s="19" t="s">
        <v>340</v>
      </c>
      <c r="BM1078" s="226" t="s">
        <v>1536</v>
      </c>
    </row>
    <row r="1079" s="2" customFormat="1">
      <c r="A1079" s="40"/>
      <c r="B1079" s="41"/>
      <c r="C1079" s="42"/>
      <c r="D1079" s="228" t="s">
        <v>232</v>
      </c>
      <c r="E1079" s="42"/>
      <c r="F1079" s="229" t="s">
        <v>1535</v>
      </c>
      <c r="G1079" s="42"/>
      <c r="H1079" s="42"/>
      <c r="I1079" s="230"/>
      <c r="J1079" s="42"/>
      <c r="K1079" s="42"/>
      <c r="L1079" s="46"/>
      <c r="M1079" s="231"/>
      <c r="N1079" s="232"/>
      <c r="O1079" s="86"/>
      <c r="P1079" s="86"/>
      <c r="Q1079" s="86"/>
      <c r="R1079" s="86"/>
      <c r="S1079" s="86"/>
      <c r="T1079" s="87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T1079" s="19" t="s">
        <v>232</v>
      </c>
      <c r="AU1079" s="19" t="s">
        <v>85</v>
      </c>
    </row>
    <row r="1080" s="2" customFormat="1">
      <c r="A1080" s="40"/>
      <c r="B1080" s="41"/>
      <c r="C1080" s="42"/>
      <c r="D1080" s="233" t="s">
        <v>234</v>
      </c>
      <c r="E1080" s="42"/>
      <c r="F1080" s="234" t="s">
        <v>1537</v>
      </c>
      <c r="G1080" s="42"/>
      <c r="H1080" s="42"/>
      <c r="I1080" s="230"/>
      <c r="J1080" s="42"/>
      <c r="K1080" s="42"/>
      <c r="L1080" s="46"/>
      <c r="M1080" s="231"/>
      <c r="N1080" s="232"/>
      <c r="O1080" s="86"/>
      <c r="P1080" s="86"/>
      <c r="Q1080" s="86"/>
      <c r="R1080" s="86"/>
      <c r="S1080" s="86"/>
      <c r="T1080" s="87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T1080" s="19" t="s">
        <v>234</v>
      </c>
      <c r="AU1080" s="19" t="s">
        <v>85</v>
      </c>
    </row>
    <row r="1081" s="13" customFormat="1">
      <c r="A1081" s="13"/>
      <c r="B1081" s="235"/>
      <c r="C1081" s="236"/>
      <c r="D1081" s="228" t="s">
        <v>236</v>
      </c>
      <c r="E1081" s="236"/>
      <c r="F1081" s="238" t="s">
        <v>1538</v>
      </c>
      <c r="G1081" s="236"/>
      <c r="H1081" s="239">
        <v>31.975999999999999</v>
      </c>
      <c r="I1081" s="240"/>
      <c r="J1081" s="236"/>
      <c r="K1081" s="236"/>
      <c r="L1081" s="241"/>
      <c r="M1081" s="242"/>
      <c r="N1081" s="243"/>
      <c r="O1081" s="243"/>
      <c r="P1081" s="243"/>
      <c r="Q1081" s="243"/>
      <c r="R1081" s="243"/>
      <c r="S1081" s="243"/>
      <c r="T1081" s="244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5" t="s">
        <v>236</v>
      </c>
      <c r="AU1081" s="245" t="s">
        <v>85</v>
      </c>
      <c r="AV1081" s="13" t="s">
        <v>85</v>
      </c>
      <c r="AW1081" s="13" t="s">
        <v>4</v>
      </c>
      <c r="AX1081" s="13" t="s">
        <v>83</v>
      </c>
      <c r="AY1081" s="245" t="s">
        <v>224</v>
      </c>
    </row>
    <row r="1082" s="2" customFormat="1" ht="16.5" customHeight="1">
      <c r="A1082" s="40"/>
      <c r="B1082" s="41"/>
      <c r="C1082" s="215" t="s">
        <v>1539</v>
      </c>
      <c r="D1082" s="215" t="s">
        <v>226</v>
      </c>
      <c r="E1082" s="216" t="s">
        <v>1540</v>
      </c>
      <c r="F1082" s="217" t="s">
        <v>1541</v>
      </c>
      <c r="G1082" s="218" t="s">
        <v>604</v>
      </c>
      <c r="H1082" s="219">
        <v>0.17499999999999999</v>
      </c>
      <c r="I1082" s="220"/>
      <c r="J1082" s="221">
        <f>ROUND(I1082*H1082,2)</f>
        <v>0</v>
      </c>
      <c r="K1082" s="217" t="s">
        <v>229</v>
      </c>
      <c r="L1082" s="46"/>
      <c r="M1082" s="222" t="s">
        <v>40</v>
      </c>
      <c r="N1082" s="223" t="s">
        <v>48</v>
      </c>
      <c r="O1082" s="86"/>
      <c r="P1082" s="224">
        <f>O1082*H1082</f>
        <v>0</v>
      </c>
      <c r="Q1082" s="224">
        <v>0</v>
      </c>
      <c r="R1082" s="224">
        <f>Q1082*H1082</f>
        <v>0</v>
      </c>
      <c r="S1082" s="224">
        <v>0</v>
      </c>
      <c r="T1082" s="225">
        <f>S1082*H1082</f>
        <v>0</v>
      </c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R1082" s="226" t="s">
        <v>340</v>
      </c>
      <c r="AT1082" s="226" t="s">
        <v>226</v>
      </c>
      <c r="AU1082" s="226" t="s">
        <v>85</v>
      </c>
      <c r="AY1082" s="19" t="s">
        <v>224</v>
      </c>
      <c r="BE1082" s="227">
        <f>IF(N1082="základní",J1082,0)</f>
        <v>0</v>
      </c>
      <c r="BF1082" s="227">
        <f>IF(N1082="snížená",J1082,0)</f>
        <v>0</v>
      </c>
      <c r="BG1082" s="227">
        <f>IF(N1082="zákl. přenesená",J1082,0)</f>
        <v>0</v>
      </c>
      <c r="BH1082" s="227">
        <f>IF(N1082="sníž. přenesená",J1082,0)</f>
        <v>0</v>
      </c>
      <c r="BI1082" s="227">
        <f>IF(N1082="nulová",J1082,0)</f>
        <v>0</v>
      </c>
      <c r="BJ1082" s="19" t="s">
        <v>83</v>
      </c>
      <c r="BK1082" s="227">
        <f>ROUND(I1082*H1082,2)</f>
        <v>0</v>
      </c>
      <c r="BL1082" s="19" t="s">
        <v>340</v>
      </c>
      <c r="BM1082" s="226" t="s">
        <v>1542</v>
      </c>
    </row>
    <row r="1083" s="2" customFormat="1">
      <c r="A1083" s="40"/>
      <c r="B1083" s="41"/>
      <c r="C1083" s="42"/>
      <c r="D1083" s="228" t="s">
        <v>232</v>
      </c>
      <c r="E1083" s="42"/>
      <c r="F1083" s="229" t="s">
        <v>1543</v>
      </c>
      <c r="G1083" s="42"/>
      <c r="H1083" s="42"/>
      <c r="I1083" s="230"/>
      <c r="J1083" s="42"/>
      <c r="K1083" s="42"/>
      <c r="L1083" s="46"/>
      <c r="M1083" s="231"/>
      <c r="N1083" s="232"/>
      <c r="O1083" s="86"/>
      <c r="P1083" s="86"/>
      <c r="Q1083" s="86"/>
      <c r="R1083" s="86"/>
      <c r="S1083" s="86"/>
      <c r="T1083" s="87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T1083" s="19" t="s">
        <v>232</v>
      </c>
      <c r="AU1083" s="19" t="s">
        <v>85</v>
      </c>
    </row>
    <row r="1084" s="2" customFormat="1">
      <c r="A1084" s="40"/>
      <c r="B1084" s="41"/>
      <c r="C1084" s="42"/>
      <c r="D1084" s="233" t="s">
        <v>234</v>
      </c>
      <c r="E1084" s="42"/>
      <c r="F1084" s="234" t="s">
        <v>1544</v>
      </c>
      <c r="G1084" s="42"/>
      <c r="H1084" s="42"/>
      <c r="I1084" s="230"/>
      <c r="J1084" s="42"/>
      <c r="K1084" s="42"/>
      <c r="L1084" s="46"/>
      <c r="M1084" s="231"/>
      <c r="N1084" s="232"/>
      <c r="O1084" s="86"/>
      <c r="P1084" s="86"/>
      <c r="Q1084" s="86"/>
      <c r="R1084" s="86"/>
      <c r="S1084" s="86"/>
      <c r="T1084" s="87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T1084" s="19" t="s">
        <v>234</v>
      </c>
      <c r="AU1084" s="19" t="s">
        <v>85</v>
      </c>
    </row>
    <row r="1085" s="12" customFormat="1" ht="25.92" customHeight="1">
      <c r="A1085" s="12"/>
      <c r="B1085" s="199"/>
      <c r="C1085" s="200"/>
      <c r="D1085" s="201" t="s">
        <v>76</v>
      </c>
      <c r="E1085" s="202" t="s">
        <v>305</v>
      </c>
      <c r="F1085" s="202" t="s">
        <v>1545</v>
      </c>
      <c r="G1085" s="200"/>
      <c r="H1085" s="200"/>
      <c r="I1085" s="203"/>
      <c r="J1085" s="204">
        <f>BK1085</f>
        <v>0</v>
      </c>
      <c r="K1085" s="200"/>
      <c r="L1085" s="205"/>
      <c r="M1085" s="206"/>
      <c r="N1085" s="207"/>
      <c r="O1085" s="207"/>
      <c r="P1085" s="208">
        <f>P1086</f>
        <v>0</v>
      </c>
      <c r="Q1085" s="207"/>
      <c r="R1085" s="208">
        <f>R1086</f>
        <v>0</v>
      </c>
      <c r="S1085" s="207"/>
      <c r="T1085" s="209">
        <f>T1086</f>
        <v>0</v>
      </c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R1085" s="210" t="s">
        <v>244</v>
      </c>
      <c r="AT1085" s="211" t="s">
        <v>76</v>
      </c>
      <c r="AU1085" s="211" t="s">
        <v>77</v>
      </c>
      <c r="AY1085" s="210" t="s">
        <v>224</v>
      </c>
      <c r="BK1085" s="212">
        <f>BK1086</f>
        <v>0</v>
      </c>
    </row>
    <row r="1086" s="12" customFormat="1" ht="22.8" customHeight="1">
      <c r="A1086" s="12"/>
      <c r="B1086" s="199"/>
      <c r="C1086" s="200"/>
      <c r="D1086" s="201" t="s">
        <v>76</v>
      </c>
      <c r="E1086" s="213" t="s">
        <v>1546</v>
      </c>
      <c r="F1086" s="213" t="s">
        <v>1547</v>
      </c>
      <c r="G1086" s="200"/>
      <c r="H1086" s="200"/>
      <c r="I1086" s="203"/>
      <c r="J1086" s="214">
        <f>BK1086</f>
        <v>0</v>
      </c>
      <c r="K1086" s="200"/>
      <c r="L1086" s="205"/>
      <c r="M1086" s="206"/>
      <c r="N1086" s="207"/>
      <c r="O1086" s="207"/>
      <c r="P1086" s="208">
        <f>SUM(P1087:P1089)</f>
        <v>0</v>
      </c>
      <c r="Q1086" s="207"/>
      <c r="R1086" s="208">
        <f>SUM(R1087:R1089)</f>
        <v>0</v>
      </c>
      <c r="S1086" s="207"/>
      <c r="T1086" s="209">
        <f>SUM(T1087:T1089)</f>
        <v>0</v>
      </c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R1086" s="210" t="s">
        <v>244</v>
      </c>
      <c r="AT1086" s="211" t="s">
        <v>76</v>
      </c>
      <c r="AU1086" s="211" t="s">
        <v>83</v>
      </c>
      <c r="AY1086" s="210" t="s">
        <v>224</v>
      </c>
      <c r="BK1086" s="212">
        <f>SUM(BK1087:BK1089)</f>
        <v>0</v>
      </c>
    </row>
    <row r="1087" s="2" customFormat="1" ht="16.5" customHeight="1">
      <c r="A1087" s="40"/>
      <c r="B1087" s="41"/>
      <c r="C1087" s="215" t="s">
        <v>1548</v>
      </c>
      <c r="D1087" s="215" t="s">
        <v>226</v>
      </c>
      <c r="E1087" s="216" t="s">
        <v>1549</v>
      </c>
      <c r="F1087" s="217" t="s">
        <v>1550</v>
      </c>
      <c r="G1087" s="218" t="s">
        <v>811</v>
      </c>
      <c r="H1087" s="219">
        <v>1</v>
      </c>
      <c r="I1087" s="220"/>
      <c r="J1087" s="221">
        <f>ROUND(I1087*H1087,2)</f>
        <v>0</v>
      </c>
      <c r="K1087" s="217" t="s">
        <v>40</v>
      </c>
      <c r="L1087" s="46"/>
      <c r="M1087" s="222" t="s">
        <v>40</v>
      </c>
      <c r="N1087" s="223" t="s">
        <v>48</v>
      </c>
      <c r="O1087" s="86"/>
      <c r="P1087" s="224">
        <f>O1087*H1087</f>
        <v>0</v>
      </c>
      <c r="Q1087" s="224">
        <v>0</v>
      </c>
      <c r="R1087" s="224">
        <f>Q1087*H1087</f>
        <v>0</v>
      </c>
      <c r="S1087" s="224">
        <v>0</v>
      </c>
      <c r="T1087" s="225">
        <f>S1087*H1087</f>
        <v>0</v>
      </c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R1087" s="226" t="s">
        <v>672</v>
      </c>
      <c r="AT1087" s="226" t="s">
        <v>226</v>
      </c>
      <c r="AU1087" s="226" t="s">
        <v>85</v>
      </c>
      <c r="AY1087" s="19" t="s">
        <v>224</v>
      </c>
      <c r="BE1087" s="227">
        <f>IF(N1087="základní",J1087,0)</f>
        <v>0</v>
      </c>
      <c r="BF1087" s="227">
        <f>IF(N1087="snížená",J1087,0)</f>
        <v>0</v>
      </c>
      <c r="BG1087" s="227">
        <f>IF(N1087="zákl. přenesená",J1087,0)</f>
        <v>0</v>
      </c>
      <c r="BH1087" s="227">
        <f>IF(N1087="sníž. přenesená",J1087,0)</f>
        <v>0</v>
      </c>
      <c r="BI1087" s="227">
        <f>IF(N1087="nulová",J1087,0)</f>
        <v>0</v>
      </c>
      <c r="BJ1087" s="19" t="s">
        <v>83</v>
      </c>
      <c r="BK1087" s="227">
        <f>ROUND(I1087*H1087,2)</f>
        <v>0</v>
      </c>
      <c r="BL1087" s="19" t="s">
        <v>672</v>
      </c>
      <c r="BM1087" s="226" t="s">
        <v>1551</v>
      </c>
    </row>
    <row r="1088" s="2" customFormat="1">
      <c r="A1088" s="40"/>
      <c r="B1088" s="41"/>
      <c r="C1088" s="42"/>
      <c r="D1088" s="228" t="s">
        <v>232</v>
      </c>
      <c r="E1088" s="42"/>
      <c r="F1088" s="229" t="s">
        <v>1550</v>
      </c>
      <c r="G1088" s="42"/>
      <c r="H1088" s="42"/>
      <c r="I1088" s="230"/>
      <c r="J1088" s="42"/>
      <c r="K1088" s="42"/>
      <c r="L1088" s="46"/>
      <c r="M1088" s="231"/>
      <c r="N1088" s="232"/>
      <c r="O1088" s="86"/>
      <c r="P1088" s="86"/>
      <c r="Q1088" s="86"/>
      <c r="R1088" s="86"/>
      <c r="S1088" s="86"/>
      <c r="T1088" s="87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T1088" s="19" t="s">
        <v>232</v>
      </c>
      <c r="AU1088" s="19" t="s">
        <v>85</v>
      </c>
    </row>
    <row r="1089" s="2" customFormat="1">
      <c r="A1089" s="40"/>
      <c r="B1089" s="41"/>
      <c r="C1089" s="42"/>
      <c r="D1089" s="228" t="s">
        <v>283</v>
      </c>
      <c r="E1089" s="42"/>
      <c r="F1089" s="267" t="s">
        <v>1552</v>
      </c>
      <c r="G1089" s="42"/>
      <c r="H1089" s="42"/>
      <c r="I1089" s="230"/>
      <c r="J1089" s="42"/>
      <c r="K1089" s="42"/>
      <c r="L1089" s="46"/>
      <c r="M1089" s="278"/>
      <c r="N1089" s="279"/>
      <c r="O1089" s="280"/>
      <c r="P1089" s="280"/>
      <c r="Q1089" s="280"/>
      <c r="R1089" s="280"/>
      <c r="S1089" s="280"/>
      <c r="T1089" s="281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T1089" s="19" t="s">
        <v>283</v>
      </c>
      <c r="AU1089" s="19" t="s">
        <v>85</v>
      </c>
    </row>
    <row r="1090" s="2" customFormat="1" ht="6.96" customHeight="1">
      <c r="A1090" s="40"/>
      <c r="B1090" s="61"/>
      <c r="C1090" s="62"/>
      <c r="D1090" s="62"/>
      <c r="E1090" s="62"/>
      <c r="F1090" s="62"/>
      <c r="G1090" s="62"/>
      <c r="H1090" s="62"/>
      <c r="I1090" s="62"/>
      <c r="J1090" s="62"/>
      <c r="K1090" s="62"/>
      <c r="L1090" s="46"/>
      <c r="M1090" s="40"/>
      <c r="O1090" s="40"/>
      <c r="P1090" s="40"/>
      <c r="Q1090" s="40"/>
      <c r="R1090" s="40"/>
      <c r="S1090" s="40"/>
      <c r="T1090" s="40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</row>
  </sheetData>
  <sheetProtection sheet="1" autoFilter="0" formatColumns="0" formatRows="0" objects="1" scenarios="1" spinCount="100000" saltValue="n6B3Ck5ED4cD9Pz87kKMtGZEDSGiQSLCt6I/86OYtMaTgqpLxRKZlpQ+OYgS0cppBs8v8l4KPIwpgI0cPNlhZw==" hashValue="SdpIR0d/OLJoJGFTH9HOiBHNzL1SKOubZx7apdhAJkA8vujEegCUVjz/qEc3OT7lSbLC+tEIOAw2xALwsOuwcQ==" algorithmName="SHA-512" password="CC35"/>
  <autoFilter ref="C99:K108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5" r:id="rId1" display="https://podminky.urs.cz/item/CS_URS_2021_02/113106132"/>
    <hyperlink ref="F109" r:id="rId2" display="https://podminky.urs.cz/item/CS_URS_2021_02/113106134"/>
    <hyperlink ref="F113" r:id="rId3" display="https://podminky.urs.cz/item/CS_URS_2021_02/113107322"/>
    <hyperlink ref="F120" r:id="rId4" display="https://podminky.urs.cz/item/CS_URS_2021_02/113107183"/>
    <hyperlink ref="F124" r:id="rId5" display="https://podminky.urs.cz/item/CS_URS_2021_02/113107323"/>
    <hyperlink ref="F128" r:id="rId6" display="https://podminky.urs.cz/item/CS_URS_2021_02/113107331"/>
    <hyperlink ref="F132" r:id="rId7" display="https://podminky.urs.cz/item/CS_URS_2021_02/113154122"/>
    <hyperlink ref="F140" r:id="rId8" display="https://podminky.urs.cz/item/CS_URS_2021_02/115101201"/>
    <hyperlink ref="F147" r:id="rId9" display="https://podminky.urs.cz/item/CS_URS_2021_02/115101301"/>
    <hyperlink ref="F151" r:id="rId10" display="https://podminky.urs.cz/item/CS_URS_2021_02/08231320"/>
    <hyperlink ref="F156" r:id="rId11" display="https://podminky.urs.cz/item/CS_URS_2021_02/119001401"/>
    <hyperlink ref="F160" r:id="rId12" display="https://podminky.urs.cz/item/CS_URS_2021_02/119001402"/>
    <hyperlink ref="F164" r:id="rId13" display="https://podminky.urs.cz/item/CS_URS_2021_02/119001403"/>
    <hyperlink ref="F168" r:id="rId14" display="https://podminky.urs.cz/item/CS_URS_2021_02/119001421"/>
    <hyperlink ref="F175" r:id="rId15" display="https://podminky.urs.cz/item/CS_URS_2021_02/132254204"/>
    <hyperlink ref="F181" r:id="rId16" display="https://podminky.urs.cz/item/CS_URS_2021_02/132354204"/>
    <hyperlink ref="F185" r:id="rId17" display="https://podminky.urs.cz/item/CS_URS_2021_02/132454204"/>
    <hyperlink ref="F189" r:id="rId18" display="https://podminky.urs.cz/item/CS_URS_2021_02/133212011"/>
    <hyperlink ref="F198" r:id="rId19" display="https://podminky.urs.cz/item/CS_URS_2021_02/133254103"/>
    <hyperlink ref="F204" r:id="rId20" display="https://podminky.urs.cz/item/CS_URS_2021_02/133312011"/>
    <hyperlink ref="F208" r:id="rId21" display="https://podminky.urs.cz/item/CS_URS_2021_02/133354103"/>
    <hyperlink ref="F212" r:id="rId22" display="https://podminky.urs.cz/item/CS_URS_2021_02/133412011"/>
    <hyperlink ref="F216" r:id="rId23" display="https://podminky.urs.cz/item/CS_URS_2021_02/133454103"/>
    <hyperlink ref="F220" r:id="rId24" display="https://podminky.urs.cz/item/CS_URS_2021_02/139001101"/>
    <hyperlink ref="F226" r:id="rId25" display="https://podminky.urs.cz/item/CS_URS_2021_02/142164121"/>
    <hyperlink ref="F230" r:id="rId26" display="https://podminky.urs.cz/item/CS_URS_2021_02/142174121"/>
    <hyperlink ref="F234" r:id="rId27" display="https://podminky.urs.cz/item/CS_URS_2021_02/142264121"/>
    <hyperlink ref="F242" r:id="rId28" display="https://podminky.urs.cz/item/CS_URS_2021_02/142274121"/>
    <hyperlink ref="F252" r:id="rId29" display="https://podminky.urs.cz/item/CS_URS_2021_02/144161112"/>
    <hyperlink ref="F256" r:id="rId30" display="https://podminky.urs.cz/item/CS_URS_2021_02/144171112"/>
    <hyperlink ref="F260" r:id="rId31" display="https://podminky.urs.cz/item/CS_URS_2021_02/144261112"/>
    <hyperlink ref="F269" r:id="rId32" display="https://podminky.urs.cz/item/CS_URS_2021_02/144271112"/>
    <hyperlink ref="F279" r:id="rId33" display="https://podminky.urs.cz/item/CS_URS_2021_02/151301201"/>
    <hyperlink ref="F288" r:id="rId34" display="https://podminky.urs.cz/item/CS_URS_2021_02/151301211"/>
    <hyperlink ref="F291" r:id="rId35" display="https://podminky.urs.cz/item/CS_URS_2021_02/151301212"/>
    <hyperlink ref="F295" r:id="rId36" display="https://podminky.urs.cz/item/CS_URS_2021_02/151301301"/>
    <hyperlink ref="F303" r:id="rId37" display="https://podminky.urs.cz/item/CS_URS_2021_02/151301311"/>
    <hyperlink ref="F306" r:id="rId38" display="https://podminky.urs.cz/item/CS_URS_2021_02/151301902"/>
    <hyperlink ref="F310" r:id="rId39" display="https://podminky.urs.cz/item/CS_URS_2021_02/154063111"/>
    <hyperlink ref="F314" r:id="rId40" display="https://podminky.urs.cz/item/CS_URS_2021_02/154064111"/>
    <hyperlink ref="F319" r:id="rId41" display="https://podminky.urs.cz/item/CS_URS_2021_02/154064611"/>
    <hyperlink ref="F322" r:id="rId42" display="https://podminky.urs.cz/item/CS_URS_2021_02/154065421"/>
    <hyperlink ref="F329" r:id="rId43" display="https://podminky.urs.cz/item/CS_URS_2021_02/154065423"/>
    <hyperlink ref="F336" r:id="rId44" display="https://podminky.urs.cz/item/CS_URS_2021_02/154065521"/>
    <hyperlink ref="F343" r:id="rId45" display="https://podminky.urs.cz/item/CS_URS_2021_02/154066111"/>
    <hyperlink ref="F347" r:id="rId46" display="https://podminky.urs.cz/item/CS_URS_2021_02/154067341"/>
    <hyperlink ref="F354" r:id="rId47" display="https://podminky.urs.cz/item/CS_URS_2021_02/154067342"/>
    <hyperlink ref="F361" r:id="rId48" display="https://podminky.urs.cz/item/CS_URS_2021_02/13010720"/>
    <hyperlink ref="F368" r:id="rId49" display="https://podminky.urs.cz/item/CS_URS_2021_02/13010722"/>
    <hyperlink ref="F375" r:id="rId50" display="https://podminky.urs.cz/item/CS_URS_2021_02/13011021"/>
    <hyperlink ref="F380" r:id="rId51" display="https://podminky.urs.cz/item/CS_URS_2021_02/13011022"/>
    <hyperlink ref="F387" r:id="rId52" display="https://podminky.urs.cz/item/CS_URS_2021_02/154073111"/>
    <hyperlink ref="F391" r:id="rId53" display="https://podminky.urs.cz/item/CS_URS_2021_02/154074111"/>
    <hyperlink ref="F396" r:id="rId54" display="https://podminky.urs.cz/item/CS_URS_2021_02/154074611"/>
    <hyperlink ref="F399" r:id="rId55" display="https://podminky.urs.cz/item/CS_URS_2021_02/154075423"/>
    <hyperlink ref="F406" r:id="rId56" display="https://podminky.urs.cz/item/CS_URS_2021_02/154076111"/>
    <hyperlink ref="F410" r:id="rId57" display="https://podminky.urs.cz/item/CS_URS_2021_02/154077341"/>
    <hyperlink ref="F417" r:id="rId58" display="https://podminky.urs.cz/item/CS_URS_2021_02/161152111"/>
    <hyperlink ref="F423" r:id="rId59" display="https://podminky.urs.cz/item/CS_URS_2021_02/162351103"/>
    <hyperlink ref="F427" r:id="rId60" display="https://podminky.urs.cz/item/CS_URS_2021_02/162751117"/>
    <hyperlink ref="F434" r:id="rId61" display="https://podminky.urs.cz/item/CS_URS_2021_02/162751137"/>
    <hyperlink ref="F441" r:id="rId62" display="https://podminky.urs.cz/item/CS_URS_2021_02/163333511"/>
    <hyperlink ref="F446" r:id="rId63" display="https://podminky.urs.cz/item/CS_URS_2021_02/163333521"/>
    <hyperlink ref="F450" r:id="rId64" display="https://podminky.urs.cz/item/CS_URS_2021_02/167151111"/>
    <hyperlink ref="F454" r:id="rId65" display="https://podminky.urs.cz/item/CS_URS_2021_02/171201221"/>
    <hyperlink ref="F461" r:id="rId66" display="https://podminky.urs.cz/item/CS_URS_2021_02/174151101"/>
    <hyperlink ref="F472" r:id="rId67" display="https://podminky.urs.cz/item/CS_URS_2021_02/58981108"/>
    <hyperlink ref="F476" r:id="rId68" display="https://podminky.urs.cz/item/CS_URS_2021_02/175151101"/>
    <hyperlink ref="F480" r:id="rId69" display="https://podminky.urs.cz/item/CS_URS_2021_02/58981100"/>
    <hyperlink ref="F484" r:id="rId70" display="https://podminky.urs.cz/item/CS_URS_2021_02/181951112"/>
    <hyperlink ref="F494" r:id="rId71" display="https://podminky.urs.cz/item/CS_URS_2021_02/211571112"/>
    <hyperlink ref="F498" r:id="rId72" display="https://podminky.urs.cz/item/CS_URS_2021_02/212752101"/>
    <hyperlink ref="F504" r:id="rId73" display="https://podminky.urs.cz/item/CS_URS_2021_02/212755214"/>
    <hyperlink ref="F508" r:id="rId74" display="https://podminky.urs.cz/item/CS_URS_2021_02/216901113"/>
    <hyperlink ref="F512" r:id="rId75" display="https://podminky.urs.cz/item/CS_URS_2021_02/216902111"/>
    <hyperlink ref="F516" r:id="rId76" display="https://podminky.urs.cz/item/CS_URS_2021_02/216906111"/>
    <hyperlink ref="F523" r:id="rId77" display="https://podminky.urs.cz/item/CS_URS_2021_02/222113121"/>
    <hyperlink ref="F528" r:id="rId78" display="https://podminky.urs.cz/item/CS_URS_2021_02/222113149"/>
    <hyperlink ref="F531" r:id="rId79" display="https://podminky.urs.cz/item/CS_URS_2021_02/282901112"/>
    <hyperlink ref="F535" r:id="rId80" display="https://podminky.urs.cz/item/CS_URS_2021_02/58521113"/>
    <hyperlink ref="F539" r:id="rId81" display="https://podminky.urs.cz/item/CS_URS_2021_02/292111111"/>
    <hyperlink ref="F543" r:id="rId82" display="https://podminky.urs.cz/item/CS_URS_2021_02/13010720"/>
    <hyperlink ref="F547" r:id="rId83" display="https://podminky.urs.cz/item/CS_URS_2021_02/13010722"/>
    <hyperlink ref="F551" r:id="rId84" display="https://podminky.urs.cz/item/CS_URS_2021_02/13011021"/>
    <hyperlink ref="F555" r:id="rId85" display="https://podminky.urs.cz/item/CS_URS_2021_02/13011022"/>
    <hyperlink ref="F559" r:id="rId86" display="https://podminky.urs.cz/item/CS_URS_2021_02/292111112"/>
    <hyperlink ref="F563" r:id="rId87" display="https://podminky.urs.cz/item/CS_URS_2021_02/292111111"/>
    <hyperlink ref="F566" r:id="rId88" display="https://podminky.urs.cz/item/CS_URS_2021_02/13010016"/>
    <hyperlink ref="F571" r:id="rId89" display="https://podminky.urs.cz/item/CS_URS_2021_02/358315114"/>
    <hyperlink ref="F575" r:id="rId90" display="https://podminky.urs.cz/item/CS_URS_2021_02/360318112"/>
    <hyperlink ref="F583" r:id="rId91" display="https://podminky.urs.cz/item/CS_URS_2021_02/360351111"/>
    <hyperlink ref="F589" r:id="rId92" display="https://podminky.urs.cz/item/CS_URS_2021_02/360352111"/>
    <hyperlink ref="F592" r:id="rId93" display="https://podminky.urs.cz/item/CS_URS_2021_02/360366111"/>
    <hyperlink ref="F597" r:id="rId94" display="https://podminky.urs.cz/item/CS_URS_2021_02/411351021"/>
    <hyperlink ref="F604" r:id="rId95" display="https://podminky.urs.cz/item/CS_URS_2021_02/411351022"/>
    <hyperlink ref="F607" r:id="rId96" display="https://podminky.urs.cz/item/CS_URS_2021_02/451541111"/>
    <hyperlink ref="F615" r:id="rId97" display="https://podminky.urs.cz/item/CS_URS_2021_02/452112111"/>
    <hyperlink ref="F621" r:id="rId98" display="https://podminky.urs.cz/item/CS_URS_2021_02/59224176"/>
    <hyperlink ref="F625" r:id="rId99" display="https://podminky.urs.cz/item/CS_URS_2021_02/59224187"/>
    <hyperlink ref="F629" r:id="rId100" display="https://podminky.urs.cz/item/CS_URS_2021_02/452181110"/>
    <hyperlink ref="F636" r:id="rId101" display="https://podminky.urs.cz/item/CS_URS_2021_02/452233111"/>
    <hyperlink ref="F643" r:id="rId102" display="https://podminky.urs.cz/item/CS_URS_2021_02/452311131"/>
    <hyperlink ref="F652" r:id="rId103" display="https://podminky.urs.cz/item/CS_URS_2021_02/452311192"/>
    <hyperlink ref="F657" r:id="rId104" display="https://podminky.urs.cz/item/CS_URS_2021_02/452312141"/>
    <hyperlink ref="F662" r:id="rId105" display="https://podminky.urs.cz/item/CS_URS_2021_02/452312192"/>
    <hyperlink ref="F668" r:id="rId106" display="https://podminky.urs.cz/item/CS_URS_2021_02/524637111"/>
    <hyperlink ref="F675" r:id="rId107" display="https://podminky.urs.cz/item/CS_URS_2021_02/564831111"/>
    <hyperlink ref="F679" r:id="rId108" display="https://podminky.urs.cz/item/CS_URS_2021_02/564851111"/>
    <hyperlink ref="F683" r:id="rId109" display="https://podminky.urs.cz/item/CS_URS_2021_02/564851111"/>
    <hyperlink ref="F687" r:id="rId110" display="https://podminky.urs.cz/item/CS_URS_2021_02/565176111"/>
    <hyperlink ref="F691" r:id="rId111" display="https://podminky.urs.cz/item/CS_URS_2021_02/567142115"/>
    <hyperlink ref="F695" r:id="rId112" display="https://podminky.urs.cz/item/CS_URS_2021_02/573191111"/>
    <hyperlink ref="F699" r:id="rId113" display="https://podminky.urs.cz/item/CS_URS_2021_02/573231106"/>
    <hyperlink ref="F703" r:id="rId114" display="https://podminky.urs.cz/item/CS_URS_2021_02/577144211"/>
    <hyperlink ref="F707" r:id="rId115" display="https://podminky.urs.cz/item/CS_URS_2021_02/577145122"/>
    <hyperlink ref="F711" r:id="rId116" display="https://podminky.urs.cz/item/CS_URS_2021_02/596211110"/>
    <hyperlink ref="F715" r:id="rId117" display="https://podminky.urs.cz/item/CS_URS_2021_02/596811120"/>
    <hyperlink ref="F720" r:id="rId118" display="https://podminky.urs.cz/item/CS_URS_2021_02/617633112"/>
    <hyperlink ref="F725" r:id="rId119" display="https://podminky.urs.cz/item/CS_URS_2021_02/631311114"/>
    <hyperlink ref="F733" r:id="rId120" display="https://podminky.urs.cz/item/CS_URS_2021_02/822522112"/>
    <hyperlink ref="F739" r:id="rId121" display="https://podminky.urs.cz/item/CS_URS_2021_02/59222138"/>
    <hyperlink ref="F748" r:id="rId122" display="https://podminky.urs.cz/item/CS_URS_2021_02/831422121"/>
    <hyperlink ref="F752" r:id="rId123" display="https://podminky.urs.cz/item/CS_URS_2021_02/59710709"/>
    <hyperlink ref="F756" r:id="rId124" display="https://podminky.urs.cz/item/CS_URS_2021_02/831422193"/>
    <hyperlink ref="F769" r:id="rId125" display="https://podminky.urs.cz/item/CS_URS_2021_02/871440410"/>
    <hyperlink ref="F773" r:id="rId126" display="https://podminky.urs.cz/item/CS_URS_2021_02/28617049"/>
    <hyperlink ref="F778" r:id="rId127" display="https://podminky.urs.cz/item/CS_URS_2021_02/890331851"/>
    <hyperlink ref="F783" r:id="rId128" display="https://podminky.urs.cz/item/CS_URS_2021_02/894201261"/>
    <hyperlink ref="F791" r:id="rId129" display="https://podminky.urs.cz/item/CS_URS_2021_02/894204261"/>
    <hyperlink ref="F798" r:id="rId130" display="https://podminky.urs.cz/item/CS_URS_2021_02/894302162"/>
    <hyperlink ref="F811" r:id="rId131" display="https://podminky.urs.cz/item/CS_URS_2021_02/894302262"/>
    <hyperlink ref="F818" r:id="rId132" display="https://podminky.urs.cz/item/CS_URS_2021_02/894411311"/>
    <hyperlink ref="F825" r:id="rId133" display="https://podminky.urs.cz/item/CS_URS_2021_02/59224160"/>
    <hyperlink ref="F830" r:id="rId134" display="https://podminky.urs.cz/item/CS_URS_2021_02/59224162"/>
    <hyperlink ref="F835" r:id="rId135" display="https://podminky.urs.cz/item/CS_URS_2021_02/59224348"/>
    <hyperlink ref="F842" r:id="rId136" display="https://podminky.urs.cz/item/CS_URS_2021_02/894412411"/>
    <hyperlink ref="F849" r:id="rId137" display="https://podminky.urs.cz/item/CS_URS_2021_02/59224312"/>
    <hyperlink ref="F863" r:id="rId138" display="https://podminky.urs.cz/item/CS_URS_2021_02/894502101"/>
    <hyperlink ref="F870" r:id="rId139" display="https://podminky.urs.cz/item/CS_URS_2021_02/894502501"/>
    <hyperlink ref="F885" r:id="rId140" display="https://podminky.urs.cz/item/CS_URS_2021_02/894608112"/>
    <hyperlink ref="F892" r:id="rId141" display="https://podminky.urs.cz/item/CS_URS_2021_02/894608211"/>
    <hyperlink ref="F908" r:id="rId142" display="https://podminky.urs.cz/item/CS_URS_2021_02/899103211"/>
    <hyperlink ref="F912" r:id="rId143" display="https://podminky.urs.cz/item/CS_URS_2021_02/899104112"/>
    <hyperlink ref="F919" r:id="rId144" display="https://podminky.urs.cz/item/CS_URS_2021_02/28661935"/>
    <hyperlink ref="F927" r:id="rId145" display="https://podminky.urs.cz/item/CS_URS_2021_02/899501221"/>
    <hyperlink ref="F934" r:id="rId146" display="https://podminky.urs.cz/item/CS_URS_2021_02/899503112"/>
    <hyperlink ref="F941" r:id="rId147" display="https://podminky.urs.cz/item/CS_URS_2021_02/899911111"/>
    <hyperlink ref="F950" r:id="rId148" display="https://podminky.urs.cz/item/CS_URS_2021_02/919732211"/>
    <hyperlink ref="F954" r:id="rId149" display="https://podminky.urs.cz/item/CS_URS_2021_02/919735113"/>
    <hyperlink ref="F977" r:id="rId150" display="https://podminky.urs.cz/item/CS_URS_2021_02/939941111"/>
    <hyperlink ref="F981" r:id="rId151" display="https://podminky.urs.cz/item/CS_URS_2021_02/939941112"/>
    <hyperlink ref="F995" r:id="rId152" display="https://podminky.urs.cz/item/CS_URS_2021_02/953334121"/>
    <hyperlink ref="F1000" r:id="rId153" display="https://podminky.urs.cz/item/CS_URS_2021_02/979054441"/>
    <hyperlink ref="F1004" r:id="rId154" display="https://podminky.urs.cz/item/CS_URS_2021_02/979054451"/>
    <hyperlink ref="F1008" r:id="rId155" display="https://podminky.urs.cz/item/CS_URS_2021_02/985564113"/>
    <hyperlink ref="F1014" r:id="rId156" display="https://podminky.urs.cz/item/CS_URS_2021_02/985564911"/>
    <hyperlink ref="F1018" r:id="rId157" display="https://podminky.urs.cz/item/CS_URS_2021_02/997013501"/>
    <hyperlink ref="F1024" r:id="rId158" display="https://podminky.urs.cz/item/CS_URS_2021_02/997013509"/>
    <hyperlink ref="F1028" r:id="rId159" display="https://podminky.urs.cz/item/CS_URS_2021_02/997013601"/>
    <hyperlink ref="F1032" r:id="rId160" display="https://podminky.urs.cz/item/CS_URS_2021_02/997013602"/>
    <hyperlink ref="F1036" r:id="rId161" display="https://podminky.urs.cz/item/CS_URS_2021_02/997221551"/>
    <hyperlink ref="F1040" r:id="rId162" display="https://podminky.urs.cz/item/CS_URS_2021_02/997221559"/>
    <hyperlink ref="F1044" r:id="rId163" display="https://podminky.urs.cz/item/CS_URS_2021_02/997221861"/>
    <hyperlink ref="F1048" r:id="rId164" display="https://podminky.urs.cz/item/CS_URS_2021_02/997221873"/>
    <hyperlink ref="F1052" r:id="rId165" display="https://podminky.urs.cz/item/CS_URS_2021_02/997221875"/>
    <hyperlink ref="F1057" r:id="rId166" display="https://podminky.urs.cz/item/CS_URS_2021_02/998252111"/>
    <hyperlink ref="F1062" r:id="rId167" display="https://podminky.urs.cz/item/CS_URS_2021_02/711511102"/>
    <hyperlink ref="F1069" r:id="rId168" display="https://podminky.urs.cz/item/CS_URS_2021_02/11163152"/>
    <hyperlink ref="F1073" r:id="rId169" display="https://podminky.urs.cz/item/CS_URS_2021_02/711541164"/>
    <hyperlink ref="F1080" r:id="rId170" display="https://podminky.urs.cz/item/CS_URS_2021_02/62832001"/>
    <hyperlink ref="F1084" r:id="rId171" display="https://podminky.urs.cz/item/CS_URS_2021_02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  <c r="AZ2" s="140" t="s">
        <v>162</v>
      </c>
      <c r="BA2" s="140" t="s">
        <v>162</v>
      </c>
      <c r="BB2" s="140" t="s">
        <v>163</v>
      </c>
      <c r="BC2" s="140" t="s">
        <v>1553</v>
      </c>
      <c r="BD2" s="140" t="s">
        <v>85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  <c r="AZ3" s="140" t="s">
        <v>168</v>
      </c>
      <c r="BA3" s="140" t="s">
        <v>1554</v>
      </c>
      <c r="BB3" s="140" t="s">
        <v>152</v>
      </c>
      <c r="BC3" s="140" t="s">
        <v>1555</v>
      </c>
      <c r="BD3" s="140" t="s">
        <v>85</v>
      </c>
    </row>
    <row r="4" s="1" customFormat="1" ht="24.96" customHeight="1">
      <c r="B4" s="22"/>
      <c r="D4" s="143" t="s">
        <v>157</v>
      </c>
      <c r="L4" s="22"/>
      <c r="M4" s="144" t="s">
        <v>10</v>
      </c>
      <c r="AT4" s="19" t="s">
        <v>4</v>
      </c>
      <c r="AZ4" s="140" t="s">
        <v>172</v>
      </c>
      <c r="BA4" s="140" t="s">
        <v>1556</v>
      </c>
      <c r="BB4" s="140" t="s">
        <v>163</v>
      </c>
      <c r="BC4" s="140" t="s">
        <v>1557</v>
      </c>
      <c r="BD4" s="140" t="s">
        <v>85</v>
      </c>
    </row>
    <row r="5" s="1" customFormat="1" ht="6.96" customHeight="1">
      <c r="B5" s="22"/>
      <c r="L5" s="22"/>
      <c r="AZ5" s="140" t="s">
        <v>176</v>
      </c>
      <c r="BA5" s="140" t="s">
        <v>177</v>
      </c>
      <c r="BB5" s="140" t="s">
        <v>163</v>
      </c>
      <c r="BC5" s="140" t="s">
        <v>1558</v>
      </c>
      <c r="BD5" s="140" t="s">
        <v>85</v>
      </c>
    </row>
    <row r="6" s="1" customFormat="1" ht="12" customHeight="1">
      <c r="B6" s="22"/>
      <c r="D6" s="145" t="s">
        <v>16</v>
      </c>
      <c r="L6" s="22"/>
      <c r="AZ6" s="140" t="s">
        <v>1559</v>
      </c>
      <c r="BA6" s="140" t="s">
        <v>1560</v>
      </c>
      <c r="BB6" s="140" t="s">
        <v>163</v>
      </c>
      <c r="BC6" s="140" t="s">
        <v>1561</v>
      </c>
      <c r="BD6" s="140" t="s">
        <v>85</v>
      </c>
    </row>
    <row r="7" s="1" customFormat="1" ht="16.5" customHeight="1">
      <c r="B7" s="22"/>
      <c r="E7" s="146" t="str">
        <f>'Rekapitulace stavby'!K6</f>
        <v>Brno, Mendlovo náměstí - kanalizace a vodovod</v>
      </c>
      <c r="F7" s="145"/>
      <c r="G7" s="145"/>
      <c r="H7" s="145"/>
      <c r="L7" s="22"/>
      <c r="AZ7" s="140" t="s">
        <v>184</v>
      </c>
      <c r="BA7" s="140" t="s">
        <v>1562</v>
      </c>
      <c r="BB7" s="140" t="s">
        <v>163</v>
      </c>
      <c r="BC7" s="140" t="s">
        <v>1563</v>
      </c>
      <c r="BD7" s="140" t="s">
        <v>85</v>
      </c>
    </row>
    <row r="8" s="1" customFormat="1" ht="12" customHeight="1">
      <c r="B8" s="22"/>
      <c r="D8" s="145" t="s">
        <v>171</v>
      </c>
      <c r="L8" s="22"/>
      <c r="AZ8" s="140" t="s">
        <v>186</v>
      </c>
      <c r="BA8" s="140" t="s">
        <v>1564</v>
      </c>
      <c r="BB8" s="140" t="s">
        <v>163</v>
      </c>
      <c r="BC8" s="140" t="s">
        <v>1565</v>
      </c>
      <c r="BD8" s="140" t="s">
        <v>85</v>
      </c>
    </row>
    <row r="9" s="2" customFormat="1" ht="16.5" customHeight="1">
      <c r="A9" s="40"/>
      <c r="B9" s="46"/>
      <c r="C9" s="40"/>
      <c r="D9" s="40"/>
      <c r="E9" s="146" t="s">
        <v>175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179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1566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91</v>
      </c>
      <c r="G13" s="40"/>
      <c r="H13" s="40"/>
      <c r="I13" s="145" t="s">
        <v>20</v>
      </c>
      <c r="J13" s="135" t="s">
        <v>40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22</v>
      </c>
      <c r="E14" s="40"/>
      <c r="F14" s="135" t="s">
        <v>189</v>
      </c>
      <c r="G14" s="40"/>
      <c r="H14" s="40"/>
      <c r="I14" s="145" t="s">
        <v>24</v>
      </c>
      <c r="J14" s="149" t="str">
        <f>'Rekapitulace stavby'!AN8</f>
        <v>9. 9. 2021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26</v>
      </c>
      <c r="E16" s="40"/>
      <c r="F16" s="40"/>
      <c r="G16" s="40"/>
      <c r="H16" s="40"/>
      <c r="I16" s="145" t="s">
        <v>27</v>
      </c>
      <c r="J16" s="135" t="str">
        <f>IF('Rekapitulace stavby'!AN10="","",'Rekapitulace stavby'!AN10)</f>
        <v>46347275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30</v>
      </c>
      <c r="J17" s="135" t="str">
        <f>IF('Rekapitulace stavby'!AN11="","",'Rekapitulace stavby'!AN11)</f>
        <v>CZ46347275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32</v>
      </c>
      <c r="E19" s="40"/>
      <c r="F19" s="40"/>
      <c r="G19" s="40"/>
      <c r="H19" s="40"/>
      <c r="I19" s="145" t="s">
        <v>27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34</v>
      </c>
      <c r="E22" s="40"/>
      <c r="F22" s="40"/>
      <c r="G22" s="40"/>
      <c r="H22" s="40"/>
      <c r="I22" s="145" t="s">
        <v>27</v>
      </c>
      <c r="J22" s="135" t="s">
        <v>35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36</v>
      </c>
      <c r="F23" s="40"/>
      <c r="G23" s="40"/>
      <c r="H23" s="40"/>
      <c r="I23" s="145" t="s">
        <v>30</v>
      </c>
      <c r="J23" s="135" t="s">
        <v>37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39</v>
      </c>
      <c r="E25" s="40"/>
      <c r="F25" s="40"/>
      <c r="G25" s="40"/>
      <c r="H25" s="40"/>
      <c r="I25" s="145" t="s">
        <v>27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30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41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40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43</v>
      </c>
      <c r="E32" s="40"/>
      <c r="F32" s="40"/>
      <c r="G32" s="40"/>
      <c r="H32" s="40"/>
      <c r="I32" s="40"/>
      <c r="J32" s="156">
        <f>ROUND(J101,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45</v>
      </c>
      <c r="G34" s="40"/>
      <c r="H34" s="40"/>
      <c r="I34" s="157" t="s">
        <v>44</v>
      </c>
      <c r="J34" s="157" t="s">
        <v>46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47</v>
      </c>
      <c r="E35" s="145" t="s">
        <v>48</v>
      </c>
      <c r="F35" s="159">
        <f>ROUND((SUM(BE101:BE924)),  2)</f>
        <v>0</v>
      </c>
      <c r="G35" s="40"/>
      <c r="H35" s="40"/>
      <c r="I35" s="160">
        <v>0.20999999999999999</v>
      </c>
      <c r="J35" s="159">
        <f>ROUND(((SUM(BE101:BE924))*I35),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49</v>
      </c>
      <c r="F36" s="159">
        <f>ROUND((SUM(BF101:BF924)),  2)</f>
        <v>0</v>
      </c>
      <c r="G36" s="40"/>
      <c r="H36" s="40"/>
      <c r="I36" s="160">
        <v>0.14999999999999999</v>
      </c>
      <c r="J36" s="159">
        <f>ROUND(((SUM(BF101:BF924))*I36),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50</v>
      </c>
      <c r="F37" s="159">
        <f>ROUND((SUM(BG101:BG924)),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51</v>
      </c>
      <c r="F38" s="159">
        <f>ROUND((SUM(BH101:BH924)),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52</v>
      </c>
      <c r="F39" s="159">
        <f>ROUND((SUM(BI101:BI924)),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53</v>
      </c>
      <c r="E41" s="163"/>
      <c r="F41" s="163"/>
      <c r="G41" s="164" t="s">
        <v>54</v>
      </c>
      <c r="H41" s="165" t="s">
        <v>55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190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Brno, Mendlovo náměstí - kanalizace a vodovod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171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175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179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02 - Obnova kanalizace - otevřený výkop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>Brno</v>
      </c>
      <c r="G56" s="42"/>
      <c r="H56" s="42"/>
      <c r="I56" s="34" t="s">
        <v>24</v>
      </c>
      <c r="J56" s="74" t="str">
        <f>IF(J14="","",J14)</f>
        <v>9. 9. 2021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26</v>
      </c>
      <c r="D58" s="42"/>
      <c r="E58" s="42"/>
      <c r="F58" s="29" t="str">
        <f>E17</f>
        <v>Statutární město Brno</v>
      </c>
      <c r="G58" s="42"/>
      <c r="H58" s="42"/>
      <c r="I58" s="34" t="s">
        <v>34</v>
      </c>
      <c r="J58" s="38" t="str">
        <f>E23</f>
        <v>AQUATIS a. s.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32</v>
      </c>
      <c r="D59" s="42"/>
      <c r="E59" s="42"/>
      <c r="F59" s="29" t="str">
        <f>IF(E20="","",E20)</f>
        <v>Vyplň údaj</v>
      </c>
      <c r="G59" s="42"/>
      <c r="H59" s="42"/>
      <c r="I59" s="34" t="s">
        <v>39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191</v>
      </c>
      <c r="D61" s="174"/>
      <c r="E61" s="174"/>
      <c r="F61" s="174"/>
      <c r="G61" s="174"/>
      <c r="H61" s="174"/>
      <c r="I61" s="174"/>
      <c r="J61" s="175" t="s">
        <v>192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75</v>
      </c>
      <c r="D63" s="42"/>
      <c r="E63" s="42"/>
      <c r="F63" s="42"/>
      <c r="G63" s="42"/>
      <c r="H63" s="42"/>
      <c r="I63" s="42"/>
      <c r="J63" s="104">
        <f>J101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193</v>
      </c>
    </row>
    <row r="64" s="9" customFormat="1" ht="24.96" customHeight="1">
      <c r="A64" s="9"/>
      <c r="B64" s="177"/>
      <c r="C64" s="178"/>
      <c r="D64" s="179" t="s">
        <v>194</v>
      </c>
      <c r="E64" s="180"/>
      <c r="F64" s="180"/>
      <c r="G64" s="180"/>
      <c r="H64" s="180"/>
      <c r="I64" s="180"/>
      <c r="J64" s="181">
        <f>J102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195</v>
      </c>
      <c r="E65" s="185"/>
      <c r="F65" s="185"/>
      <c r="G65" s="185"/>
      <c r="H65" s="185"/>
      <c r="I65" s="185"/>
      <c r="J65" s="186">
        <f>J103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196</v>
      </c>
      <c r="E66" s="185"/>
      <c r="F66" s="185"/>
      <c r="G66" s="185"/>
      <c r="H66" s="185"/>
      <c r="I66" s="185"/>
      <c r="J66" s="186">
        <f>J372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197</v>
      </c>
      <c r="E67" s="185"/>
      <c r="F67" s="185"/>
      <c r="G67" s="185"/>
      <c r="H67" s="185"/>
      <c r="I67" s="185"/>
      <c r="J67" s="186">
        <f>J440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198</v>
      </c>
      <c r="E68" s="185"/>
      <c r="F68" s="185"/>
      <c r="G68" s="185"/>
      <c r="H68" s="185"/>
      <c r="I68" s="185"/>
      <c r="J68" s="186">
        <f>J446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199</v>
      </c>
      <c r="E69" s="185"/>
      <c r="F69" s="185"/>
      <c r="G69" s="185"/>
      <c r="H69" s="185"/>
      <c r="I69" s="185"/>
      <c r="J69" s="186">
        <f>J508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200</v>
      </c>
      <c r="E70" s="185"/>
      <c r="F70" s="185"/>
      <c r="G70" s="185"/>
      <c r="H70" s="185"/>
      <c r="I70" s="185"/>
      <c r="J70" s="186">
        <f>J525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201</v>
      </c>
      <c r="E71" s="185"/>
      <c r="F71" s="185"/>
      <c r="G71" s="185"/>
      <c r="H71" s="185"/>
      <c r="I71" s="185"/>
      <c r="J71" s="186">
        <f>J539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202</v>
      </c>
      <c r="E72" s="185"/>
      <c r="F72" s="185"/>
      <c r="G72" s="185"/>
      <c r="H72" s="185"/>
      <c r="I72" s="185"/>
      <c r="J72" s="186">
        <f>J768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203</v>
      </c>
      <c r="E73" s="185"/>
      <c r="F73" s="185"/>
      <c r="G73" s="185"/>
      <c r="H73" s="185"/>
      <c r="I73" s="185"/>
      <c r="J73" s="186">
        <f>J817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204</v>
      </c>
      <c r="E74" s="185"/>
      <c r="F74" s="185"/>
      <c r="G74" s="185"/>
      <c r="H74" s="185"/>
      <c r="I74" s="185"/>
      <c r="J74" s="186">
        <f>J854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7"/>
      <c r="C75" s="178"/>
      <c r="D75" s="179" t="s">
        <v>205</v>
      </c>
      <c r="E75" s="180"/>
      <c r="F75" s="180"/>
      <c r="G75" s="180"/>
      <c r="H75" s="180"/>
      <c r="I75" s="180"/>
      <c r="J75" s="181">
        <f>J858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3"/>
      <c r="C76" s="127"/>
      <c r="D76" s="184" t="s">
        <v>206</v>
      </c>
      <c r="E76" s="185"/>
      <c r="F76" s="185"/>
      <c r="G76" s="185"/>
      <c r="H76" s="185"/>
      <c r="I76" s="185"/>
      <c r="J76" s="186">
        <f>J859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7"/>
      <c r="C77" s="178"/>
      <c r="D77" s="179" t="s">
        <v>207</v>
      </c>
      <c r="E77" s="180"/>
      <c r="F77" s="180"/>
      <c r="G77" s="180"/>
      <c r="H77" s="180"/>
      <c r="I77" s="180"/>
      <c r="J77" s="181">
        <f>J887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3"/>
      <c r="C78" s="127"/>
      <c r="D78" s="184" t="s">
        <v>208</v>
      </c>
      <c r="E78" s="185"/>
      <c r="F78" s="185"/>
      <c r="G78" s="185"/>
      <c r="H78" s="185"/>
      <c r="I78" s="185"/>
      <c r="J78" s="186">
        <f>J888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1567</v>
      </c>
      <c r="E79" s="185"/>
      <c r="F79" s="185"/>
      <c r="G79" s="185"/>
      <c r="H79" s="185"/>
      <c r="I79" s="185"/>
      <c r="J79" s="186">
        <f>J892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209</v>
      </c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72" t="str">
        <f>E7</f>
        <v>Brno, Mendlovo náměstí - kanalizace a vodovod</v>
      </c>
      <c r="F89" s="34"/>
      <c r="G89" s="34"/>
      <c r="H89" s="34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" customFormat="1" ht="12" customHeight="1">
      <c r="B90" s="23"/>
      <c r="C90" s="34" t="s">
        <v>171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40"/>
      <c r="B91" s="41"/>
      <c r="C91" s="42"/>
      <c r="D91" s="42"/>
      <c r="E91" s="172" t="s">
        <v>175</v>
      </c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179</v>
      </c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E11</f>
        <v>SO 02 - Obnova kanalizace - otevřený výkop</v>
      </c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22</v>
      </c>
      <c r="D95" s="42"/>
      <c r="E95" s="42"/>
      <c r="F95" s="29" t="str">
        <f>F14</f>
        <v>Brno</v>
      </c>
      <c r="G95" s="42"/>
      <c r="H95" s="42"/>
      <c r="I95" s="34" t="s">
        <v>24</v>
      </c>
      <c r="J95" s="74" t="str">
        <f>IF(J14="","",J14)</f>
        <v>9. 9. 2021</v>
      </c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26</v>
      </c>
      <c r="D97" s="42"/>
      <c r="E97" s="42"/>
      <c r="F97" s="29" t="str">
        <f>E17</f>
        <v>Statutární město Brno</v>
      </c>
      <c r="G97" s="42"/>
      <c r="H97" s="42"/>
      <c r="I97" s="34" t="s">
        <v>34</v>
      </c>
      <c r="J97" s="38" t="str">
        <f>E23</f>
        <v>AQUATIS a. s.</v>
      </c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32</v>
      </c>
      <c r="D98" s="42"/>
      <c r="E98" s="42"/>
      <c r="F98" s="29" t="str">
        <f>IF(E20="","",E20)</f>
        <v>Vyplň údaj</v>
      </c>
      <c r="G98" s="42"/>
      <c r="H98" s="42"/>
      <c r="I98" s="34" t="s">
        <v>39</v>
      </c>
      <c r="J98" s="38" t="str">
        <f>E26</f>
        <v xml:space="preserve"> </v>
      </c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88"/>
      <c r="B100" s="189"/>
      <c r="C100" s="190" t="s">
        <v>210</v>
      </c>
      <c r="D100" s="191" t="s">
        <v>62</v>
      </c>
      <c r="E100" s="191" t="s">
        <v>58</v>
      </c>
      <c r="F100" s="191" t="s">
        <v>59</v>
      </c>
      <c r="G100" s="191" t="s">
        <v>211</v>
      </c>
      <c r="H100" s="191" t="s">
        <v>212</v>
      </c>
      <c r="I100" s="191" t="s">
        <v>213</v>
      </c>
      <c r="J100" s="191" t="s">
        <v>192</v>
      </c>
      <c r="K100" s="192" t="s">
        <v>214</v>
      </c>
      <c r="L100" s="193"/>
      <c r="M100" s="94" t="s">
        <v>40</v>
      </c>
      <c r="N100" s="95" t="s">
        <v>47</v>
      </c>
      <c r="O100" s="95" t="s">
        <v>215</v>
      </c>
      <c r="P100" s="95" t="s">
        <v>216</v>
      </c>
      <c r="Q100" s="95" t="s">
        <v>217</v>
      </c>
      <c r="R100" s="95" t="s">
        <v>218</v>
      </c>
      <c r="S100" s="95" t="s">
        <v>219</v>
      </c>
      <c r="T100" s="96" t="s">
        <v>220</v>
      </c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</row>
    <row r="101" s="2" customFormat="1" ht="22.8" customHeight="1">
      <c r="A101" s="40"/>
      <c r="B101" s="41"/>
      <c r="C101" s="101" t="s">
        <v>221</v>
      </c>
      <c r="D101" s="42"/>
      <c r="E101" s="42"/>
      <c r="F101" s="42"/>
      <c r="G101" s="42"/>
      <c r="H101" s="42"/>
      <c r="I101" s="42"/>
      <c r="J101" s="194">
        <f>BK101</f>
        <v>0</v>
      </c>
      <c r="K101" s="42"/>
      <c r="L101" s="46"/>
      <c r="M101" s="97"/>
      <c r="N101" s="195"/>
      <c r="O101" s="98"/>
      <c r="P101" s="196">
        <f>P102+P858+P887</f>
        <v>0</v>
      </c>
      <c r="Q101" s="98"/>
      <c r="R101" s="196">
        <f>R102+R858+R887</f>
        <v>316.55544726000005</v>
      </c>
      <c r="S101" s="98"/>
      <c r="T101" s="197">
        <f>T102+T858+T887</f>
        <v>625.26738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76</v>
      </c>
      <c r="AU101" s="19" t="s">
        <v>193</v>
      </c>
      <c r="BK101" s="198">
        <f>BK102+BK858+BK887</f>
        <v>0</v>
      </c>
    </row>
    <row r="102" s="12" customFormat="1" ht="25.92" customHeight="1">
      <c r="A102" s="12"/>
      <c r="B102" s="199"/>
      <c r="C102" s="200"/>
      <c r="D102" s="201" t="s">
        <v>76</v>
      </c>
      <c r="E102" s="202" t="s">
        <v>222</v>
      </c>
      <c r="F102" s="202" t="s">
        <v>223</v>
      </c>
      <c r="G102" s="200"/>
      <c r="H102" s="200"/>
      <c r="I102" s="203"/>
      <c r="J102" s="204">
        <f>BK102</f>
        <v>0</v>
      </c>
      <c r="K102" s="200"/>
      <c r="L102" s="205"/>
      <c r="M102" s="206"/>
      <c r="N102" s="207"/>
      <c r="O102" s="207"/>
      <c r="P102" s="208">
        <f>P103+P372+P440+P446+P508+P525+P539+P768+P817+P854</f>
        <v>0</v>
      </c>
      <c r="Q102" s="207"/>
      <c r="R102" s="208">
        <f>R103+R372+R440+R446+R508+R525+R539+R768+R817+R854</f>
        <v>315.47542186000004</v>
      </c>
      <c r="S102" s="207"/>
      <c r="T102" s="209">
        <f>T103+T372+T440+T446+T508+T525+T539+T768+T817+T854</f>
        <v>625.26738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83</v>
      </c>
      <c r="AT102" s="211" t="s">
        <v>76</v>
      </c>
      <c r="AU102" s="211" t="s">
        <v>77</v>
      </c>
      <c r="AY102" s="210" t="s">
        <v>224</v>
      </c>
      <c r="BK102" s="212">
        <f>BK103+BK372+BK440+BK446+BK508+BK525+BK539+BK768+BK817+BK854</f>
        <v>0</v>
      </c>
    </row>
    <row r="103" s="12" customFormat="1" ht="22.8" customHeight="1">
      <c r="A103" s="12"/>
      <c r="B103" s="199"/>
      <c r="C103" s="200"/>
      <c r="D103" s="201" t="s">
        <v>76</v>
      </c>
      <c r="E103" s="213" t="s">
        <v>83</v>
      </c>
      <c r="F103" s="213" t="s">
        <v>225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SUM(P104:P371)</f>
        <v>0</v>
      </c>
      <c r="Q103" s="207"/>
      <c r="R103" s="208">
        <f>SUM(R104:R371)</f>
        <v>7.0996709199999994</v>
      </c>
      <c r="S103" s="207"/>
      <c r="T103" s="209">
        <f>SUM(T104:T371)</f>
        <v>390.91877999999997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83</v>
      </c>
      <c r="AT103" s="211" t="s">
        <v>76</v>
      </c>
      <c r="AU103" s="211" t="s">
        <v>83</v>
      </c>
      <c r="AY103" s="210" t="s">
        <v>224</v>
      </c>
      <c r="BK103" s="212">
        <f>SUM(BK104:BK371)</f>
        <v>0</v>
      </c>
    </row>
    <row r="104" s="2" customFormat="1" ht="21.75" customHeight="1">
      <c r="A104" s="40"/>
      <c r="B104" s="41"/>
      <c r="C104" s="215" t="s">
        <v>83</v>
      </c>
      <c r="D104" s="215" t="s">
        <v>226</v>
      </c>
      <c r="E104" s="216" t="s">
        <v>1568</v>
      </c>
      <c r="F104" s="217" t="s">
        <v>1569</v>
      </c>
      <c r="G104" s="218" t="s">
        <v>152</v>
      </c>
      <c r="H104" s="219">
        <v>423.99000000000001</v>
      </c>
      <c r="I104" s="220"/>
      <c r="J104" s="221">
        <f>ROUND(I104*H104,2)</f>
        <v>0</v>
      </c>
      <c r="K104" s="217" t="s">
        <v>229</v>
      </c>
      <c r="L104" s="46"/>
      <c r="M104" s="222" t="s">
        <v>40</v>
      </c>
      <c r="N104" s="223" t="s">
        <v>48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0.28999999999999998</v>
      </c>
      <c r="T104" s="225">
        <f>S104*H104</f>
        <v>122.9571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230</v>
      </c>
      <c r="AT104" s="226" t="s">
        <v>226</v>
      </c>
      <c r="AU104" s="226" t="s">
        <v>85</v>
      </c>
      <c r="AY104" s="19" t="s">
        <v>224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83</v>
      </c>
      <c r="BK104" s="227">
        <f>ROUND(I104*H104,2)</f>
        <v>0</v>
      </c>
      <c r="BL104" s="19" t="s">
        <v>230</v>
      </c>
      <c r="BM104" s="226" t="s">
        <v>1570</v>
      </c>
    </row>
    <row r="105" s="2" customFormat="1">
      <c r="A105" s="40"/>
      <c r="B105" s="41"/>
      <c r="C105" s="42"/>
      <c r="D105" s="228" t="s">
        <v>232</v>
      </c>
      <c r="E105" s="42"/>
      <c r="F105" s="229" t="s">
        <v>1571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232</v>
      </c>
      <c r="AU105" s="19" t="s">
        <v>85</v>
      </c>
    </row>
    <row r="106" s="2" customFormat="1">
      <c r="A106" s="40"/>
      <c r="B106" s="41"/>
      <c r="C106" s="42"/>
      <c r="D106" s="233" t="s">
        <v>234</v>
      </c>
      <c r="E106" s="42"/>
      <c r="F106" s="234" t="s">
        <v>1572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234</v>
      </c>
      <c r="AU106" s="19" t="s">
        <v>85</v>
      </c>
    </row>
    <row r="107" s="14" customFormat="1">
      <c r="A107" s="14"/>
      <c r="B107" s="246"/>
      <c r="C107" s="247"/>
      <c r="D107" s="228" t="s">
        <v>236</v>
      </c>
      <c r="E107" s="248" t="s">
        <v>40</v>
      </c>
      <c r="F107" s="249" t="s">
        <v>731</v>
      </c>
      <c r="G107" s="247"/>
      <c r="H107" s="248" t="s">
        <v>40</v>
      </c>
      <c r="I107" s="250"/>
      <c r="J107" s="247"/>
      <c r="K107" s="247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236</v>
      </c>
      <c r="AU107" s="255" t="s">
        <v>85</v>
      </c>
      <c r="AV107" s="14" t="s">
        <v>83</v>
      </c>
      <c r="AW107" s="14" t="s">
        <v>38</v>
      </c>
      <c r="AX107" s="14" t="s">
        <v>77</v>
      </c>
      <c r="AY107" s="255" t="s">
        <v>224</v>
      </c>
    </row>
    <row r="108" s="13" customFormat="1">
      <c r="A108" s="13"/>
      <c r="B108" s="235"/>
      <c r="C108" s="236"/>
      <c r="D108" s="228" t="s">
        <v>236</v>
      </c>
      <c r="E108" s="237" t="s">
        <v>40</v>
      </c>
      <c r="F108" s="238" t="s">
        <v>1573</v>
      </c>
      <c r="G108" s="236"/>
      <c r="H108" s="239">
        <v>314.512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236</v>
      </c>
      <c r="AU108" s="245" t="s">
        <v>85</v>
      </c>
      <c r="AV108" s="13" t="s">
        <v>85</v>
      </c>
      <c r="AW108" s="13" t="s">
        <v>38</v>
      </c>
      <c r="AX108" s="13" t="s">
        <v>77</v>
      </c>
      <c r="AY108" s="245" t="s">
        <v>224</v>
      </c>
    </row>
    <row r="109" s="13" customFormat="1">
      <c r="A109" s="13"/>
      <c r="B109" s="235"/>
      <c r="C109" s="236"/>
      <c r="D109" s="228" t="s">
        <v>236</v>
      </c>
      <c r="E109" s="237" t="s">
        <v>40</v>
      </c>
      <c r="F109" s="238" t="s">
        <v>1574</v>
      </c>
      <c r="G109" s="236"/>
      <c r="H109" s="239">
        <v>23.338000000000001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236</v>
      </c>
      <c r="AU109" s="245" t="s">
        <v>85</v>
      </c>
      <c r="AV109" s="13" t="s">
        <v>85</v>
      </c>
      <c r="AW109" s="13" t="s">
        <v>38</v>
      </c>
      <c r="AX109" s="13" t="s">
        <v>77</v>
      </c>
      <c r="AY109" s="245" t="s">
        <v>224</v>
      </c>
    </row>
    <row r="110" s="14" customFormat="1">
      <c r="A110" s="14"/>
      <c r="B110" s="246"/>
      <c r="C110" s="247"/>
      <c r="D110" s="228" t="s">
        <v>236</v>
      </c>
      <c r="E110" s="248" t="s">
        <v>40</v>
      </c>
      <c r="F110" s="249" t="s">
        <v>251</v>
      </c>
      <c r="G110" s="247"/>
      <c r="H110" s="248" t="s">
        <v>40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236</v>
      </c>
      <c r="AU110" s="255" t="s">
        <v>85</v>
      </c>
      <c r="AV110" s="14" t="s">
        <v>83</v>
      </c>
      <c r="AW110" s="14" t="s">
        <v>38</v>
      </c>
      <c r="AX110" s="14" t="s">
        <v>77</v>
      </c>
      <c r="AY110" s="255" t="s">
        <v>224</v>
      </c>
    </row>
    <row r="111" s="13" customFormat="1">
      <c r="A111" s="13"/>
      <c r="B111" s="235"/>
      <c r="C111" s="236"/>
      <c r="D111" s="228" t="s">
        <v>236</v>
      </c>
      <c r="E111" s="237" t="s">
        <v>40</v>
      </c>
      <c r="F111" s="238" t="s">
        <v>1575</v>
      </c>
      <c r="G111" s="236"/>
      <c r="H111" s="239">
        <v>21.66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236</v>
      </c>
      <c r="AU111" s="245" t="s">
        <v>85</v>
      </c>
      <c r="AV111" s="13" t="s">
        <v>85</v>
      </c>
      <c r="AW111" s="13" t="s">
        <v>38</v>
      </c>
      <c r="AX111" s="13" t="s">
        <v>77</v>
      </c>
      <c r="AY111" s="245" t="s">
        <v>224</v>
      </c>
    </row>
    <row r="112" s="13" customFormat="1">
      <c r="A112" s="13"/>
      <c r="B112" s="235"/>
      <c r="C112" s="236"/>
      <c r="D112" s="228" t="s">
        <v>236</v>
      </c>
      <c r="E112" s="237" t="s">
        <v>40</v>
      </c>
      <c r="F112" s="238" t="s">
        <v>1576</v>
      </c>
      <c r="G112" s="236"/>
      <c r="H112" s="239">
        <v>21.989999999999998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236</v>
      </c>
      <c r="AU112" s="245" t="s">
        <v>85</v>
      </c>
      <c r="AV112" s="13" t="s">
        <v>85</v>
      </c>
      <c r="AW112" s="13" t="s">
        <v>38</v>
      </c>
      <c r="AX112" s="13" t="s">
        <v>77</v>
      </c>
      <c r="AY112" s="245" t="s">
        <v>224</v>
      </c>
    </row>
    <row r="113" s="13" customFormat="1">
      <c r="A113" s="13"/>
      <c r="B113" s="235"/>
      <c r="C113" s="236"/>
      <c r="D113" s="228" t="s">
        <v>236</v>
      </c>
      <c r="E113" s="237" t="s">
        <v>40</v>
      </c>
      <c r="F113" s="238" t="s">
        <v>1577</v>
      </c>
      <c r="G113" s="236"/>
      <c r="H113" s="239">
        <v>10.24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236</v>
      </c>
      <c r="AU113" s="245" t="s">
        <v>85</v>
      </c>
      <c r="AV113" s="13" t="s">
        <v>85</v>
      </c>
      <c r="AW113" s="13" t="s">
        <v>38</v>
      </c>
      <c r="AX113" s="13" t="s">
        <v>77</v>
      </c>
      <c r="AY113" s="245" t="s">
        <v>224</v>
      </c>
    </row>
    <row r="114" s="13" customFormat="1">
      <c r="A114" s="13"/>
      <c r="B114" s="235"/>
      <c r="C114" s="236"/>
      <c r="D114" s="228" t="s">
        <v>236</v>
      </c>
      <c r="E114" s="237" t="s">
        <v>40</v>
      </c>
      <c r="F114" s="238" t="s">
        <v>1578</v>
      </c>
      <c r="G114" s="236"/>
      <c r="H114" s="239">
        <v>32.25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236</v>
      </c>
      <c r="AU114" s="245" t="s">
        <v>85</v>
      </c>
      <c r="AV114" s="13" t="s">
        <v>85</v>
      </c>
      <c r="AW114" s="13" t="s">
        <v>38</v>
      </c>
      <c r="AX114" s="13" t="s">
        <v>77</v>
      </c>
      <c r="AY114" s="245" t="s">
        <v>224</v>
      </c>
    </row>
    <row r="115" s="15" customFormat="1">
      <c r="A115" s="15"/>
      <c r="B115" s="256"/>
      <c r="C115" s="257"/>
      <c r="D115" s="228" t="s">
        <v>236</v>
      </c>
      <c r="E115" s="258" t="s">
        <v>168</v>
      </c>
      <c r="F115" s="259" t="s">
        <v>253</v>
      </c>
      <c r="G115" s="257"/>
      <c r="H115" s="260">
        <v>423.99000000000001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236</v>
      </c>
      <c r="AU115" s="266" t="s">
        <v>85</v>
      </c>
      <c r="AV115" s="15" t="s">
        <v>230</v>
      </c>
      <c r="AW115" s="15" t="s">
        <v>38</v>
      </c>
      <c r="AX115" s="15" t="s">
        <v>83</v>
      </c>
      <c r="AY115" s="266" t="s">
        <v>224</v>
      </c>
    </row>
    <row r="116" s="2" customFormat="1" ht="16.5" customHeight="1">
      <c r="A116" s="40"/>
      <c r="B116" s="41"/>
      <c r="C116" s="215" t="s">
        <v>85</v>
      </c>
      <c r="D116" s="215" t="s">
        <v>226</v>
      </c>
      <c r="E116" s="216" t="s">
        <v>254</v>
      </c>
      <c r="F116" s="217" t="s">
        <v>255</v>
      </c>
      <c r="G116" s="218" t="s">
        <v>152</v>
      </c>
      <c r="H116" s="219">
        <v>847.98000000000002</v>
      </c>
      <c r="I116" s="220"/>
      <c r="J116" s="221">
        <f>ROUND(I116*H116,2)</f>
        <v>0</v>
      </c>
      <c r="K116" s="217" t="s">
        <v>229</v>
      </c>
      <c r="L116" s="46"/>
      <c r="M116" s="222" t="s">
        <v>40</v>
      </c>
      <c r="N116" s="223" t="s">
        <v>48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0.316</v>
      </c>
      <c r="T116" s="225">
        <f>S116*H116</f>
        <v>267.96168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230</v>
      </c>
      <c r="AT116" s="226" t="s">
        <v>226</v>
      </c>
      <c r="AU116" s="226" t="s">
        <v>85</v>
      </c>
      <c r="AY116" s="19" t="s">
        <v>224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83</v>
      </c>
      <c r="BK116" s="227">
        <f>ROUND(I116*H116,2)</f>
        <v>0</v>
      </c>
      <c r="BL116" s="19" t="s">
        <v>230</v>
      </c>
      <c r="BM116" s="226" t="s">
        <v>1579</v>
      </c>
    </row>
    <row r="117" s="2" customFormat="1">
      <c r="A117" s="40"/>
      <c r="B117" s="41"/>
      <c r="C117" s="42"/>
      <c r="D117" s="228" t="s">
        <v>232</v>
      </c>
      <c r="E117" s="42"/>
      <c r="F117" s="229" t="s">
        <v>257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232</v>
      </c>
      <c r="AU117" s="19" t="s">
        <v>85</v>
      </c>
    </row>
    <row r="118" s="2" customFormat="1">
      <c r="A118" s="40"/>
      <c r="B118" s="41"/>
      <c r="C118" s="42"/>
      <c r="D118" s="233" t="s">
        <v>234</v>
      </c>
      <c r="E118" s="42"/>
      <c r="F118" s="234" t="s">
        <v>258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234</v>
      </c>
      <c r="AU118" s="19" t="s">
        <v>85</v>
      </c>
    </row>
    <row r="119" s="13" customFormat="1">
      <c r="A119" s="13"/>
      <c r="B119" s="235"/>
      <c r="C119" s="236"/>
      <c r="D119" s="228" t="s">
        <v>236</v>
      </c>
      <c r="E119" s="237" t="s">
        <v>40</v>
      </c>
      <c r="F119" s="238" t="s">
        <v>1580</v>
      </c>
      <c r="G119" s="236"/>
      <c r="H119" s="239">
        <v>847.98000000000002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236</v>
      </c>
      <c r="AU119" s="245" t="s">
        <v>85</v>
      </c>
      <c r="AV119" s="13" t="s">
        <v>85</v>
      </c>
      <c r="AW119" s="13" t="s">
        <v>38</v>
      </c>
      <c r="AX119" s="13" t="s">
        <v>83</v>
      </c>
      <c r="AY119" s="245" t="s">
        <v>224</v>
      </c>
    </row>
    <row r="120" s="2" customFormat="1" ht="16.5" customHeight="1">
      <c r="A120" s="40"/>
      <c r="B120" s="41"/>
      <c r="C120" s="215" t="s">
        <v>244</v>
      </c>
      <c r="D120" s="215" t="s">
        <v>226</v>
      </c>
      <c r="E120" s="216" t="s">
        <v>1581</v>
      </c>
      <c r="F120" s="217" t="s">
        <v>1582</v>
      </c>
      <c r="G120" s="218" t="s">
        <v>160</v>
      </c>
      <c r="H120" s="219">
        <v>10</v>
      </c>
      <c r="I120" s="220"/>
      <c r="J120" s="221">
        <f>ROUND(I120*H120,2)</f>
        <v>0</v>
      </c>
      <c r="K120" s="217" t="s">
        <v>229</v>
      </c>
      <c r="L120" s="46"/>
      <c r="M120" s="222" t="s">
        <v>40</v>
      </c>
      <c r="N120" s="223" t="s">
        <v>48</v>
      </c>
      <c r="O120" s="86"/>
      <c r="P120" s="224">
        <f>O120*H120</f>
        <v>0</v>
      </c>
      <c r="Q120" s="224">
        <v>0.021930000000000002</v>
      </c>
      <c r="R120" s="224">
        <f>Q120*H120</f>
        <v>0.21930000000000002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230</v>
      </c>
      <c r="AT120" s="226" t="s">
        <v>226</v>
      </c>
      <c r="AU120" s="226" t="s">
        <v>85</v>
      </c>
      <c r="AY120" s="19" t="s">
        <v>224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83</v>
      </c>
      <c r="BK120" s="227">
        <f>ROUND(I120*H120,2)</f>
        <v>0</v>
      </c>
      <c r="BL120" s="19" t="s">
        <v>230</v>
      </c>
      <c r="BM120" s="226" t="s">
        <v>1583</v>
      </c>
    </row>
    <row r="121" s="2" customFormat="1">
      <c r="A121" s="40"/>
      <c r="B121" s="41"/>
      <c r="C121" s="42"/>
      <c r="D121" s="228" t="s">
        <v>232</v>
      </c>
      <c r="E121" s="42"/>
      <c r="F121" s="229" t="s">
        <v>1584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232</v>
      </c>
      <c r="AU121" s="19" t="s">
        <v>85</v>
      </c>
    </row>
    <row r="122" s="2" customFormat="1">
      <c r="A122" s="40"/>
      <c r="B122" s="41"/>
      <c r="C122" s="42"/>
      <c r="D122" s="233" t="s">
        <v>234</v>
      </c>
      <c r="E122" s="42"/>
      <c r="F122" s="234" t="s">
        <v>1585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234</v>
      </c>
      <c r="AU122" s="19" t="s">
        <v>85</v>
      </c>
    </row>
    <row r="123" s="13" customFormat="1">
      <c r="A123" s="13"/>
      <c r="B123" s="235"/>
      <c r="C123" s="236"/>
      <c r="D123" s="228" t="s">
        <v>236</v>
      </c>
      <c r="E123" s="237" t="s">
        <v>40</v>
      </c>
      <c r="F123" s="238" t="s">
        <v>1586</v>
      </c>
      <c r="G123" s="236"/>
      <c r="H123" s="239">
        <v>10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236</v>
      </c>
      <c r="AU123" s="245" t="s">
        <v>85</v>
      </c>
      <c r="AV123" s="13" t="s">
        <v>85</v>
      </c>
      <c r="AW123" s="13" t="s">
        <v>38</v>
      </c>
      <c r="AX123" s="13" t="s">
        <v>83</v>
      </c>
      <c r="AY123" s="245" t="s">
        <v>224</v>
      </c>
    </row>
    <row r="124" s="2" customFormat="1" ht="16.5" customHeight="1">
      <c r="A124" s="40"/>
      <c r="B124" s="41"/>
      <c r="C124" s="215" t="s">
        <v>230</v>
      </c>
      <c r="D124" s="215" t="s">
        <v>226</v>
      </c>
      <c r="E124" s="216" t="s">
        <v>287</v>
      </c>
      <c r="F124" s="217" t="s">
        <v>288</v>
      </c>
      <c r="G124" s="218" t="s">
        <v>289</v>
      </c>
      <c r="H124" s="219">
        <v>80</v>
      </c>
      <c r="I124" s="220"/>
      <c r="J124" s="221">
        <f>ROUND(I124*H124,2)</f>
        <v>0</v>
      </c>
      <c r="K124" s="217" t="s">
        <v>229</v>
      </c>
      <c r="L124" s="46"/>
      <c r="M124" s="222" t="s">
        <v>40</v>
      </c>
      <c r="N124" s="223" t="s">
        <v>48</v>
      </c>
      <c r="O124" s="86"/>
      <c r="P124" s="224">
        <f>O124*H124</f>
        <v>0</v>
      </c>
      <c r="Q124" s="224">
        <v>3.0000000000000001E-05</v>
      </c>
      <c r="R124" s="224">
        <f>Q124*H124</f>
        <v>0.0024000000000000002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230</v>
      </c>
      <c r="AT124" s="226" t="s">
        <v>226</v>
      </c>
      <c r="AU124" s="226" t="s">
        <v>85</v>
      </c>
      <c r="AY124" s="19" t="s">
        <v>224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83</v>
      </c>
      <c r="BK124" s="227">
        <f>ROUND(I124*H124,2)</f>
        <v>0</v>
      </c>
      <c r="BL124" s="19" t="s">
        <v>230</v>
      </c>
      <c r="BM124" s="226" t="s">
        <v>1587</v>
      </c>
    </row>
    <row r="125" s="2" customFormat="1">
      <c r="A125" s="40"/>
      <c r="B125" s="41"/>
      <c r="C125" s="42"/>
      <c r="D125" s="228" t="s">
        <v>232</v>
      </c>
      <c r="E125" s="42"/>
      <c r="F125" s="229" t="s">
        <v>291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232</v>
      </c>
      <c r="AU125" s="19" t="s">
        <v>85</v>
      </c>
    </row>
    <row r="126" s="2" customFormat="1">
      <c r="A126" s="40"/>
      <c r="B126" s="41"/>
      <c r="C126" s="42"/>
      <c r="D126" s="233" t="s">
        <v>234</v>
      </c>
      <c r="E126" s="42"/>
      <c r="F126" s="234" t="s">
        <v>292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234</v>
      </c>
      <c r="AU126" s="19" t="s">
        <v>85</v>
      </c>
    </row>
    <row r="127" s="13" customFormat="1">
      <c r="A127" s="13"/>
      <c r="B127" s="235"/>
      <c r="C127" s="236"/>
      <c r="D127" s="228" t="s">
        <v>236</v>
      </c>
      <c r="E127" s="237" t="s">
        <v>40</v>
      </c>
      <c r="F127" s="238" t="s">
        <v>1588</v>
      </c>
      <c r="G127" s="236"/>
      <c r="H127" s="239">
        <v>80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236</v>
      </c>
      <c r="AU127" s="245" t="s">
        <v>85</v>
      </c>
      <c r="AV127" s="13" t="s">
        <v>85</v>
      </c>
      <c r="AW127" s="13" t="s">
        <v>38</v>
      </c>
      <c r="AX127" s="13" t="s">
        <v>83</v>
      </c>
      <c r="AY127" s="245" t="s">
        <v>224</v>
      </c>
    </row>
    <row r="128" s="2" customFormat="1" ht="16.5" customHeight="1">
      <c r="A128" s="40"/>
      <c r="B128" s="41"/>
      <c r="C128" s="215" t="s">
        <v>259</v>
      </c>
      <c r="D128" s="215" t="s">
        <v>226</v>
      </c>
      <c r="E128" s="216" t="s">
        <v>312</v>
      </c>
      <c r="F128" s="217" t="s">
        <v>313</v>
      </c>
      <c r="G128" s="218" t="s">
        <v>160</v>
      </c>
      <c r="H128" s="219">
        <v>4.7999999999999998</v>
      </c>
      <c r="I128" s="220"/>
      <c r="J128" s="221">
        <f>ROUND(I128*H128,2)</f>
        <v>0</v>
      </c>
      <c r="K128" s="217" t="s">
        <v>229</v>
      </c>
      <c r="L128" s="46"/>
      <c r="M128" s="222" t="s">
        <v>40</v>
      </c>
      <c r="N128" s="223" t="s">
        <v>48</v>
      </c>
      <c r="O128" s="86"/>
      <c r="P128" s="224">
        <f>O128*H128</f>
        <v>0</v>
      </c>
      <c r="Q128" s="224">
        <v>0.0086800000000000002</v>
      </c>
      <c r="R128" s="224">
        <f>Q128*H128</f>
        <v>0.041664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230</v>
      </c>
      <c r="AT128" s="226" t="s">
        <v>226</v>
      </c>
      <c r="AU128" s="226" t="s">
        <v>85</v>
      </c>
      <c r="AY128" s="19" t="s">
        <v>224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83</v>
      </c>
      <c r="BK128" s="227">
        <f>ROUND(I128*H128,2)</f>
        <v>0</v>
      </c>
      <c r="BL128" s="19" t="s">
        <v>230</v>
      </c>
      <c r="BM128" s="226" t="s">
        <v>1589</v>
      </c>
    </row>
    <row r="129" s="2" customFormat="1">
      <c r="A129" s="40"/>
      <c r="B129" s="41"/>
      <c r="C129" s="42"/>
      <c r="D129" s="228" t="s">
        <v>232</v>
      </c>
      <c r="E129" s="42"/>
      <c r="F129" s="229" t="s">
        <v>315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232</v>
      </c>
      <c r="AU129" s="19" t="s">
        <v>85</v>
      </c>
    </row>
    <row r="130" s="2" customFormat="1">
      <c r="A130" s="40"/>
      <c r="B130" s="41"/>
      <c r="C130" s="42"/>
      <c r="D130" s="233" t="s">
        <v>234</v>
      </c>
      <c r="E130" s="42"/>
      <c r="F130" s="234" t="s">
        <v>316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234</v>
      </c>
      <c r="AU130" s="19" t="s">
        <v>85</v>
      </c>
    </row>
    <row r="131" s="13" customFormat="1">
      <c r="A131" s="13"/>
      <c r="B131" s="235"/>
      <c r="C131" s="236"/>
      <c r="D131" s="228" t="s">
        <v>236</v>
      </c>
      <c r="E131" s="237" t="s">
        <v>40</v>
      </c>
      <c r="F131" s="238" t="s">
        <v>1590</v>
      </c>
      <c r="G131" s="236"/>
      <c r="H131" s="239">
        <v>2.3999999999999999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236</v>
      </c>
      <c r="AU131" s="245" t="s">
        <v>85</v>
      </c>
      <c r="AV131" s="13" t="s">
        <v>85</v>
      </c>
      <c r="AW131" s="13" t="s">
        <v>38</v>
      </c>
      <c r="AX131" s="13" t="s">
        <v>77</v>
      </c>
      <c r="AY131" s="245" t="s">
        <v>224</v>
      </c>
    </row>
    <row r="132" s="13" customFormat="1">
      <c r="A132" s="13"/>
      <c r="B132" s="235"/>
      <c r="C132" s="236"/>
      <c r="D132" s="228" t="s">
        <v>236</v>
      </c>
      <c r="E132" s="237" t="s">
        <v>40</v>
      </c>
      <c r="F132" s="238" t="s">
        <v>1591</v>
      </c>
      <c r="G132" s="236"/>
      <c r="H132" s="239">
        <v>2.3999999999999999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236</v>
      </c>
      <c r="AU132" s="245" t="s">
        <v>85</v>
      </c>
      <c r="AV132" s="13" t="s">
        <v>85</v>
      </c>
      <c r="AW132" s="13" t="s">
        <v>38</v>
      </c>
      <c r="AX132" s="13" t="s">
        <v>77</v>
      </c>
      <c r="AY132" s="245" t="s">
        <v>224</v>
      </c>
    </row>
    <row r="133" s="15" customFormat="1">
      <c r="A133" s="15"/>
      <c r="B133" s="256"/>
      <c r="C133" s="257"/>
      <c r="D133" s="228" t="s">
        <v>236</v>
      </c>
      <c r="E133" s="258" t="s">
        <v>40</v>
      </c>
      <c r="F133" s="259" t="s">
        <v>253</v>
      </c>
      <c r="G133" s="257"/>
      <c r="H133" s="260">
        <v>4.7999999999999998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236</v>
      </c>
      <c r="AU133" s="266" t="s">
        <v>85</v>
      </c>
      <c r="AV133" s="15" t="s">
        <v>230</v>
      </c>
      <c r="AW133" s="15" t="s">
        <v>38</v>
      </c>
      <c r="AX133" s="15" t="s">
        <v>83</v>
      </c>
      <c r="AY133" s="266" t="s">
        <v>224</v>
      </c>
    </row>
    <row r="134" s="2" customFormat="1" ht="16.5" customHeight="1">
      <c r="A134" s="40"/>
      <c r="B134" s="41"/>
      <c r="C134" s="215" t="s">
        <v>266</v>
      </c>
      <c r="D134" s="215" t="s">
        <v>226</v>
      </c>
      <c r="E134" s="216" t="s">
        <v>319</v>
      </c>
      <c r="F134" s="217" t="s">
        <v>320</v>
      </c>
      <c r="G134" s="218" t="s">
        <v>160</v>
      </c>
      <c r="H134" s="219">
        <v>67.299999999999997</v>
      </c>
      <c r="I134" s="220"/>
      <c r="J134" s="221">
        <f>ROUND(I134*H134,2)</f>
        <v>0</v>
      </c>
      <c r="K134" s="217" t="s">
        <v>229</v>
      </c>
      <c r="L134" s="46"/>
      <c r="M134" s="222" t="s">
        <v>40</v>
      </c>
      <c r="N134" s="223" t="s">
        <v>48</v>
      </c>
      <c r="O134" s="86"/>
      <c r="P134" s="224">
        <f>O134*H134</f>
        <v>0</v>
      </c>
      <c r="Q134" s="224">
        <v>0.01269</v>
      </c>
      <c r="R134" s="224">
        <f>Q134*H134</f>
        <v>0.85403699999999994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230</v>
      </c>
      <c r="AT134" s="226" t="s">
        <v>226</v>
      </c>
      <c r="AU134" s="226" t="s">
        <v>85</v>
      </c>
      <c r="AY134" s="19" t="s">
        <v>224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83</v>
      </c>
      <c r="BK134" s="227">
        <f>ROUND(I134*H134,2)</f>
        <v>0</v>
      </c>
      <c r="BL134" s="19" t="s">
        <v>230</v>
      </c>
      <c r="BM134" s="226" t="s">
        <v>1592</v>
      </c>
    </row>
    <row r="135" s="2" customFormat="1">
      <c r="A135" s="40"/>
      <c r="B135" s="41"/>
      <c r="C135" s="42"/>
      <c r="D135" s="228" t="s">
        <v>232</v>
      </c>
      <c r="E135" s="42"/>
      <c r="F135" s="229" t="s">
        <v>322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232</v>
      </c>
      <c r="AU135" s="19" t="s">
        <v>85</v>
      </c>
    </row>
    <row r="136" s="2" customFormat="1">
      <c r="A136" s="40"/>
      <c r="B136" s="41"/>
      <c r="C136" s="42"/>
      <c r="D136" s="233" t="s">
        <v>234</v>
      </c>
      <c r="E136" s="42"/>
      <c r="F136" s="234" t="s">
        <v>323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234</v>
      </c>
      <c r="AU136" s="19" t="s">
        <v>85</v>
      </c>
    </row>
    <row r="137" s="13" customFormat="1">
      <c r="A137" s="13"/>
      <c r="B137" s="235"/>
      <c r="C137" s="236"/>
      <c r="D137" s="228" t="s">
        <v>236</v>
      </c>
      <c r="E137" s="237" t="s">
        <v>40</v>
      </c>
      <c r="F137" s="238" t="s">
        <v>1593</v>
      </c>
      <c r="G137" s="236"/>
      <c r="H137" s="239">
        <v>64.400000000000006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236</v>
      </c>
      <c r="AU137" s="245" t="s">
        <v>85</v>
      </c>
      <c r="AV137" s="13" t="s">
        <v>85</v>
      </c>
      <c r="AW137" s="13" t="s">
        <v>38</v>
      </c>
      <c r="AX137" s="13" t="s">
        <v>77</v>
      </c>
      <c r="AY137" s="245" t="s">
        <v>224</v>
      </c>
    </row>
    <row r="138" s="13" customFormat="1">
      <c r="A138" s="13"/>
      <c r="B138" s="235"/>
      <c r="C138" s="236"/>
      <c r="D138" s="228" t="s">
        <v>236</v>
      </c>
      <c r="E138" s="237" t="s">
        <v>40</v>
      </c>
      <c r="F138" s="238" t="s">
        <v>1594</v>
      </c>
      <c r="G138" s="236"/>
      <c r="H138" s="239">
        <v>2.8999999999999999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236</v>
      </c>
      <c r="AU138" s="245" t="s">
        <v>85</v>
      </c>
      <c r="AV138" s="13" t="s">
        <v>85</v>
      </c>
      <c r="AW138" s="13" t="s">
        <v>38</v>
      </c>
      <c r="AX138" s="13" t="s">
        <v>77</v>
      </c>
      <c r="AY138" s="245" t="s">
        <v>224</v>
      </c>
    </row>
    <row r="139" s="15" customFormat="1">
      <c r="A139" s="15"/>
      <c r="B139" s="256"/>
      <c r="C139" s="257"/>
      <c r="D139" s="228" t="s">
        <v>236</v>
      </c>
      <c r="E139" s="258" t="s">
        <v>40</v>
      </c>
      <c r="F139" s="259" t="s">
        <v>253</v>
      </c>
      <c r="G139" s="257"/>
      <c r="H139" s="260">
        <v>67.299999999999997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236</v>
      </c>
      <c r="AU139" s="266" t="s">
        <v>85</v>
      </c>
      <c r="AV139" s="15" t="s">
        <v>230</v>
      </c>
      <c r="AW139" s="15" t="s">
        <v>38</v>
      </c>
      <c r="AX139" s="15" t="s">
        <v>83</v>
      </c>
      <c r="AY139" s="266" t="s">
        <v>224</v>
      </c>
    </row>
    <row r="140" s="2" customFormat="1" ht="16.5" customHeight="1">
      <c r="A140" s="40"/>
      <c r="B140" s="41"/>
      <c r="C140" s="215" t="s">
        <v>272</v>
      </c>
      <c r="D140" s="215" t="s">
        <v>226</v>
      </c>
      <c r="E140" s="216" t="s">
        <v>1595</v>
      </c>
      <c r="F140" s="217" t="s">
        <v>1596</v>
      </c>
      <c r="G140" s="218" t="s">
        <v>160</v>
      </c>
      <c r="H140" s="219">
        <v>2.3999999999999999</v>
      </c>
      <c r="I140" s="220"/>
      <c r="J140" s="221">
        <f>ROUND(I140*H140,2)</f>
        <v>0</v>
      </c>
      <c r="K140" s="217" t="s">
        <v>229</v>
      </c>
      <c r="L140" s="46"/>
      <c r="M140" s="222" t="s">
        <v>40</v>
      </c>
      <c r="N140" s="223" t="s">
        <v>48</v>
      </c>
      <c r="O140" s="86"/>
      <c r="P140" s="224">
        <f>O140*H140</f>
        <v>0</v>
      </c>
      <c r="Q140" s="224">
        <v>0.0086800000000000002</v>
      </c>
      <c r="R140" s="224">
        <f>Q140*H140</f>
        <v>0.020832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230</v>
      </c>
      <c r="AT140" s="226" t="s">
        <v>226</v>
      </c>
      <c r="AU140" s="226" t="s">
        <v>85</v>
      </c>
      <c r="AY140" s="19" t="s">
        <v>224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83</v>
      </c>
      <c r="BK140" s="227">
        <f>ROUND(I140*H140,2)</f>
        <v>0</v>
      </c>
      <c r="BL140" s="19" t="s">
        <v>230</v>
      </c>
      <c r="BM140" s="226" t="s">
        <v>1597</v>
      </c>
    </row>
    <row r="141" s="2" customFormat="1">
      <c r="A141" s="40"/>
      <c r="B141" s="41"/>
      <c r="C141" s="42"/>
      <c r="D141" s="228" t="s">
        <v>232</v>
      </c>
      <c r="E141" s="42"/>
      <c r="F141" s="229" t="s">
        <v>1598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232</v>
      </c>
      <c r="AU141" s="19" t="s">
        <v>85</v>
      </c>
    </row>
    <row r="142" s="2" customFormat="1">
      <c r="A142" s="40"/>
      <c r="B142" s="41"/>
      <c r="C142" s="42"/>
      <c r="D142" s="233" t="s">
        <v>234</v>
      </c>
      <c r="E142" s="42"/>
      <c r="F142" s="234" t="s">
        <v>1599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234</v>
      </c>
      <c r="AU142" s="19" t="s">
        <v>85</v>
      </c>
    </row>
    <row r="143" s="13" customFormat="1">
      <c r="A143" s="13"/>
      <c r="B143" s="235"/>
      <c r="C143" s="236"/>
      <c r="D143" s="228" t="s">
        <v>236</v>
      </c>
      <c r="E143" s="237" t="s">
        <v>40</v>
      </c>
      <c r="F143" s="238" t="s">
        <v>1600</v>
      </c>
      <c r="G143" s="236"/>
      <c r="H143" s="239">
        <v>2.3999999999999999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236</v>
      </c>
      <c r="AU143" s="245" t="s">
        <v>85</v>
      </c>
      <c r="AV143" s="13" t="s">
        <v>85</v>
      </c>
      <c r="AW143" s="13" t="s">
        <v>38</v>
      </c>
      <c r="AX143" s="13" t="s">
        <v>83</v>
      </c>
      <c r="AY143" s="245" t="s">
        <v>224</v>
      </c>
    </row>
    <row r="144" s="2" customFormat="1" ht="16.5" customHeight="1">
      <c r="A144" s="40"/>
      <c r="B144" s="41"/>
      <c r="C144" s="215" t="s">
        <v>279</v>
      </c>
      <c r="D144" s="215" t="s">
        <v>226</v>
      </c>
      <c r="E144" s="216" t="s">
        <v>332</v>
      </c>
      <c r="F144" s="217" t="s">
        <v>333</v>
      </c>
      <c r="G144" s="218" t="s">
        <v>160</v>
      </c>
      <c r="H144" s="219">
        <v>18.100000000000001</v>
      </c>
      <c r="I144" s="220"/>
      <c r="J144" s="221">
        <f>ROUND(I144*H144,2)</f>
        <v>0</v>
      </c>
      <c r="K144" s="217" t="s">
        <v>229</v>
      </c>
      <c r="L144" s="46"/>
      <c r="M144" s="222" t="s">
        <v>40</v>
      </c>
      <c r="N144" s="223" t="s">
        <v>48</v>
      </c>
      <c r="O144" s="86"/>
      <c r="P144" s="224">
        <f>O144*H144</f>
        <v>0</v>
      </c>
      <c r="Q144" s="224">
        <v>0.036900000000000002</v>
      </c>
      <c r="R144" s="224">
        <f>Q144*H144</f>
        <v>0.66789000000000009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230</v>
      </c>
      <c r="AT144" s="226" t="s">
        <v>226</v>
      </c>
      <c r="AU144" s="226" t="s">
        <v>85</v>
      </c>
      <c r="AY144" s="19" t="s">
        <v>224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83</v>
      </c>
      <c r="BK144" s="227">
        <f>ROUND(I144*H144,2)</f>
        <v>0</v>
      </c>
      <c r="BL144" s="19" t="s">
        <v>230</v>
      </c>
      <c r="BM144" s="226" t="s">
        <v>1601</v>
      </c>
    </row>
    <row r="145" s="2" customFormat="1">
      <c r="A145" s="40"/>
      <c r="B145" s="41"/>
      <c r="C145" s="42"/>
      <c r="D145" s="228" t="s">
        <v>232</v>
      </c>
      <c r="E145" s="42"/>
      <c r="F145" s="229" t="s">
        <v>335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232</v>
      </c>
      <c r="AU145" s="19" t="s">
        <v>85</v>
      </c>
    </row>
    <row r="146" s="2" customFormat="1">
      <c r="A146" s="40"/>
      <c r="B146" s="41"/>
      <c r="C146" s="42"/>
      <c r="D146" s="233" t="s">
        <v>234</v>
      </c>
      <c r="E146" s="42"/>
      <c r="F146" s="234" t="s">
        <v>336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234</v>
      </c>
      <c r="AU146" s="19" t="s">
        <v>85</v>
      </c>
    </row>
    <row r="147" s="13" customFormat="1">
      <c r="A147" s="13"/>
      <c r="B147" s="235"/>
      <c r="C147" s="236"/>
      <c r="D147" s="228" t="s">
        <v>236</v>
      </c>
      <c r="E147" s="237" t="s">
        <v>40</v>
      </c>
      <c r="F147" s="238" t="s">
        <v>1602</v>
      </c>
      <c r="G147" s="236"/>
      <c r="H147" s="239">
        <v>18.100000000000001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236</v>
      </c>
      <c r="AU147" s="245" t="s">
        <v>85</v>
      </c>
      <c r="AV147" s="13" t="s">
        <v>85</v>
      </c>
      <c r="AW147" s="13" t="s">
        <v>38</v>
      </c>
      <c r="AX147" s="13" t="s">
        <v>83</v>
      </c>
      <c r="AY147" s="245" t="s">
        <v>224</v>
      </c>
    </row>
    <row r="148" s="2" customFormat="1" ht="16.5" customHeight="1">
      <c r="A148" s="40"/>
      <c r="B148" s="41"/>
      <c r="C148" s="215" t="s">
        <v>286</v>
      </c>
      <c r="D148" s="215" t="s">
        <v>226</v>
      </c>
      <c r="E148" s="216" t="s">
        <v>1603</v>
      </c>
      <c r="F148" s="217" t="s">
        <v>1604</v>
      </c>
      <c r="G148" s="218" t="s">
        <v>1605</v>
      </c>
      <c r="H148" s="219">
        <v>1</v>
      </c>
      <c r="I148" s="220"/>
      <c r="J148" s="221">
        <f>ROUND(I148*H148,2)</f>
        <v>0</v>
      </c>
      <c r="K148" s="217" t="s">
        <v>40</v>
      </c>
      <c r="L148" s="46"/>
      <c r="M148" s="222" t="s">
        <v>40</v>
      </c>
      <c r="N148" s="223" t="s">
        <v>48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230</v>
      </c>
      <c r="AT148" s="226" t="s">
        <v>226</v>
      </c>
      <c r="AU148" s="226" t="s">
        <v>85</v>
      </c>
      <c r="AY148" s="19" t="s">
        <v>224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83</v>
      </c>
      <c r="BK148" s="227">
        <f>ROUND(I148*H148,2)</f>
        <v>0</v>
      </c>
      <c r="BL148" s="19" t="s">
        <v>230</v>
      </c>
      <c r="BM148" s="226" t="s">
        <v>1606</v>
      </c>
    </row>
    <row r="149" s="2" customFormat="1">
      <c r="A149" s="40"/>
      <c r="B149" s="41"/>
      <c r="C149" s="42"/>
      <c r="D149" s="228" t="s">
        <v>232</v>
      </c>
      <c r="E149" s="42"/>
      <c r="F149" s="229" t="s">
        <v>1604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232</v>
      </c>
      <c r="AU149" s="19" t="s">
        <v>85</v>
      </c>
    </row>
    <row r="150" s="2" customFormat="1">
      <c r="A150" s="40"/>
      <c r="B150" s="41"/>
      <c r="C150" s="42"/>
      <c r="D150" s="228" t="s">
        <v>283</v>
      </c>
      <c r="E150" s="42"/>
      <c r="F150" s="267" t="s">
        <v>1607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283</v>
      </c>
      <c r="AU150" s="19" t="s">
        <v>85</v>
      </c>
    </row>
    <row r="151" s="2" customFormat="1" ht="16.5" customHeight="1">
      <c r="A151" s="40"/>
      <c r="B151" s="41"/>
      <c r="C151" s="215" t="s">
        <v>296</v>
      </c>
      <c r="D151" s="215" t="s">
        <v>226</v>
      </c>
      <c r="E151" s="216" t="s">
        <v>1608</v>
      </c>
      <c r="F151" s="217" t="s">
        <v>1609</v>
      </c>
      <c r="G151" s="218" t="s">
        <v>163</v>
      </c>
      <c r="H151" s="219">
        <v>97.460999999999999</v>
      </c>
      <c r="I151" s="220"/>
      <c r="J151" s="221">
        <f>ROUND(I151*H151,2)</f>
        <v>0</v>
      </c>
      <c r="K151" s="217" t="s">
        <v>229</v>
      </c>
      <c r="L151" s="46"/>
      <c r="M151" s="222" t="s">
        <v>40</v>
      </c>
      <c r="N151" s="223" t="s">
        <v>48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230</v>
      </c>
      <c r="AT151" s="226" t="s">
        <v>226</v>
      </c>
      <c r="AU151" s="226" t="s">
        <v>85</v>
      </c>
      <c r="AY151" s="19" t="s">
        <v>224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83</v>
      </c>
      <c r="BK151" s="227">
        <f>ROUND(I151*H151,2)</f>
        <v>0</v>
      </c>
      <c r="BL151" s="19" t="s">
        <v>230</v>
      </c>
      <c r="BM151" s="226" t="s">
        <v>1610</v>
      </c>
    </row>
    <row r="152" s="2" customFormat="1">
      <c r="A152" s="40"/>
      <c r="B152" s="41"/>
      <c r="C152" s="42"/>
      <c r="D152" s="228" t="s">
        <v>232</v>
      </c>
      <c r="E152" s="42"/>
      <c r="F152" s="229" t="s">
        <v>1611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232</v>
      </c>
      <c r="AU152" s="19" t="s">
        <v>85</v>
      </c>
    </row>
    <row r="153" s="2" customFormat="1">
      <c r="A153" s="40"/>
      <c r="B153" s="41"/>
      <c r="C153" s="42"/>
      <c r="D153" s="233" t="s">
        <v>234</v>
      </c>
      <c r="E153" s="42"/>
      <c r="F153" s="234" t="s">
        <v>1612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234</v>
      </c>
      <c r="AU153" s="19" t="s">
        <v>85</v>
      </c>
    </row>
    <row r="154" s="14" customFormat="1">
      <c r="A154" s="14"/>
      <c r="B154" s="246"/>
      <c r="C154" s="247"/>
      <c r="D154" s="228" t="s">
        <v>236</v>
      </c>
      <c r="E154" s="248" t="s">
        <v>40</v>
      </c>
      <c r="F154" s="249" t="s">
        <v>1613</v>
      </c>
      <c r="G154" s="247"/>
      <c r="H154" s="248" t="s">
        <v>40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236</v>
      </c>
      <c r="AU154" s="255" t="s">
        <v>85</v>
      </c>
      <c r="AV154" s="14" t="s">
        <v>83</v>
      </c>
      <c r="AW154" s="14" t="s">
        <v>38</v>
      </c>
      <c r="AX154" s="14" t="s">
        <v>77</v>
      </c>
      <c r="AY154" s="255" t="s">
        <v>224</v>
      </c>
    </row>
    <row r="155" s="13" customFormat="1">
      <c r="A155" s="13"/>
      <c r="B155" s="235"/>
      <c r="C155" s="236"/>
      <c r="D155" s="228" t="s">
        <v>236</v>
      </c>
      <c r="E155" s="237" t="s">
        <v>40</v>
      </c>
      <c r="F155" s="238" t="s">
        <v>1614</v>
      </c>
      <c r="G155" s="236"/>
      <c r="H155" s="239">
        <v>436.221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236</v>
      </c>
      <c r="AU155" s="245" t="s">
        <v>85</v>
      </c>
      <c r="AV155" s="13" t="s">
        <v>85</v>
      </c>
      <c r="AW155" s="13" t="s">
        <v>38</v>
      </c>
      <c r="AX155" s="13" t="s">
        <v>77</v>
      </c>
      <c r="AY155" s="245" t="s">
        <v>224</v>
      </c>
    </row>
    <row r="156" s="13" customFormat="1">
      <c r="A156" s="13"/>
      <c r="B156" s="235"/>
      <c r="C156" s="236"/>
      <c r="D156" s="228" t="s">
        <v>236</v>
      </c>
      <c r="E156" s="237" t="s">
        <v>40</v>
      </c>
      <c r="F156" s="238" t="s">
        <v>1615</v>
      </c>
      <c r="G156" s="236"/>
      <c r="H156" s="239">
        <v>-30.135000000000002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236</v>
      </c>
      <c r="AU156" s="245" t="s">
        <v>85</v>
      </c>
      <c r="AV156" s="13" t="s">
        <v>85</v>
      </c>
      <c r="AW156" s="13" t="s">
        <v>38</v>
      </c>
      <c r="AX156" s="13" t="s">
        <v>77</v>
      </c>
      <c r="AY156" s="245" t="s">
        <v>224</v>
      </c>
    </row>
    <row r="157" s="15" customFormat="1">
      <c r="A157" s="15"/>
      <c r="B157" s="256"/>
      <c r="C157" s="257"/>
      <c r="D157" s="228" t="s">
        <v>236</v>
      </c>
      <c r="E157" s="258" t="s">
        <v>1559</v>
      </c>
      <c r="F157" s="259" t="s">
        <v>253</v>
      </c>
      <c r="G157" s="257"/>
      <c r="H157" s="260">
        <v>406.08600000000001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6" t="s">
        <v>236</v>
      </c>
      <c r="AU157" s="266" t="s">
        <v>85</v>
      </c>
      <c r="AV157" s="15" t="s">
        <v>230</v>
      </c>
      <c r="AW157" s="15" t="s">
        <v>38</v>
      </c>
      <c r="AX157" s="15" t="s">
        <v>77</v>
      </c>
      <c r="AY157" s="266" t="s">
        <v>224</v>
      </c>
    </row>
    <row r="158" s="13" customFormat="1">
      <c r="A158" s="13"/>
      <c r="B158" s="235"/>
      <c r="C158" s="236"/>
      <c r="D158" s="228" t="s">
        <v>236</v>
      </c>
      <c r="E158" s="237" t="s">
        <v>40</v>
      </c>
      <c r="F158" s="238" t="s">
        <v>1616</v>
      </c>
      <c r="G158" s="236"/>
      <c r="H158" s="239">
        <v>97.460999999999999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236</v>
      </c>
      <c r="AU158" s="245" t="s">
        <v>85</v>
      </c>
      <c r="AV158" s="13" t="s">
        <v>85</v>
      </c>
      <c r="AW158" s="13" t="s">
        <v>38</v>
      </c>
      <c r="AX158" s="13" t="s">
        <v>83</v>
      </c>
      <c r="AY158" s="245" t="s">
        <v>224</v>
      </c>
    </row>
    <row r="159" s="2" customFormat="1" ht="16.5" customHeight="1">
      <c r="A159" s="40"/>
      <c r="B159" s="41"/>
      <c r="C159" s="215" t="s">
        <v>304</v>
      </c>
      <c r="D159" s="215" t="s">
        <v>226</v>
      </c>
      <c r="E159" s="216" t="s">
        <v>1617</v>
      </c>
      <c r="F159" s="217" t="s">
        <v>1618</v>
      </c>
      <c r="G159" s="218" t="s">
        <v>163</v>
      </c>
      <c r="H159" s="219">
        <v>146.191</v>
      </c>
      <c r="I159" s="220"/>
      <c r="J159" s="221">
        <f>ROUND(I159*H159,2)</f>
        <v>0</v>
      </c>
      <c r="K159" s="217" t="s">
        <v>229</v>
      </c>
      <c r="L159" s="46"/>
      <c r="M159" s="222" t="s">
        <v>40</v>
      </c>
      <c r="N159" s="223" t="s">
        <v>48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230</v>
      </c>
      <c r="AT159" s="226" t="s">
        <v>226</v>
      </c>
      <c r="AU159" s="226" t="s">
        <v>85</v>
      </c>
      <c r="AY159" s="19" t="s">
        <v>224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83</v>
      </c>
      <c r="BK159" s="227">
        <f>ROUND(I159*H159,2)</f>
        <v>0</v>
      </c>
      <c r="BL159" s="19" t="s">
        <v>230</v>
      </c>
      <c r="BM159" s="226" t="s">
        <v>1619</v>
      </c>
    </row>
    <row r="160" s="2" customFormat="1">
      <c r="A160" s="40"/>
      <c r="B160" s="41"/>
      <c r="C160" s="42"/>
      <c r="D160" s="228" t="s">
        <v>232</v>
      </c>
      <c r="E160" s="42"/>
      <c r="F160" s="229" t="s">
        <v>1620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232</v>
      </c>
      <c r="AU160" s="19" t="s">
        <v>85</v>
      </c>
    </row>
    <row r="161" s="2" customFormat="1">
      <c r="A161" s="40"/>
      <c r="B161" s="41"/>
      <c r="C161" s="42"/>
      <c r="D161" s="233" t="s">
        <v>234</v>
      </c>
      <c r="E161" s="42"/>
      <c r="F161" s="234" t="s">
        <v>1621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234</v>
      </c>
      <c r="AU161" s="19" t="s">
        <v>85</v>
      </c>
    </row>
    <row r="162" s="13" customFormat="1">
      <c r="A162" s="13"/>
      <c r="B162" s="235"/>
      <c r="C162" s="236"/>
      <c r="D162" s="228" t="s">
        <v>236</v>
      </c>
      <c r="E162" s="237" t="s">
        <v>40</v>
      </c>
      <c r="F162" s="238" t="s">
        <v>1622</v>
      </c>
      <c r="G162" s="236"/>
      <c r="H162" s="239">
        <v>146.191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236</v>
      </c>
      <c r="AU162" s="245" t="s">
        <v>85</v>
      </c>
      <c r="AV162" s="13" t="s">
        <v>85</v>
      </c>
      <c r="AW162" s="13" t="s">
        <v>38</v>
      </c>
      <c r="AX162" s="13" t="s">
        <v>83</v>
      </c>
      <c r="AY162" s="245" t="s">
        <v>224</v>
      </c>
    </row>
    <row r="163" s="2" customFormat="1" ht="21.75" customHeight="1">
      <c r="A163" s="40"/>
      <c r="B163" s="41"/>
      <c r="C163" s="215" t="s">
        <v>311</v>
      </c>
      <c r="D163" s="215" t="s">
        <v>226</v>
      </c>
      <c r="E163" s="216" t="s">
        <v>1623</v>
      </c>
      <c r="F163" s="217" t="s">
        <v>1624</v>
      </c>
      <c r="G163" s="218" t="s">
        <v>163</v>
      </c>
      <c r="H163" s="219">
        <v>658.87199999999996</v>
      </c>
      <c r="I163" s="220"/>
      <c r="J163" s="221">
        <f>ROUND(I163*H163,2)</f>
        <v>0</v>
      </c>
      <c r="K163" s="217" t="s">
        <v>229</v>
      </c>
      <c r="L163" s="46"/>
      <c r="M163" s="222" t="s">
        <v>40</v>
      </c>
      <c r="N163" s="223" t="s">
        <v>48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230</v>
      </c>
      <c r="AT163" s="226" t="s">
        <v>226</v>
      </c>
      <c r="AU163" s="226" t="s">
        <v>85</v>
      </c>
      <c r="AY163" s="19" t="s">
        <v>224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83</v>
      </c>
      <c r="BK163" s="227">
        <f>ROUND(I163*H163,2)</f>
        <v>0</v>
      </c>
      <c r="BL163" s="19" t="s">
        <v>230</v>
      </c>
      <c r="BM163" s="226" t="s">
        <v>1625</v>
      </c>
    </row>
    <row r="164" s="2" customFormat="1">
      <c r="A164" s="40"/>
      <c r="B164" s="41"/>
      <c r="C164" s="42"/>
      <c r="D164" s="228" t="s">
        <v>232</v>
      </c>
      <c r="E164" s="42"/>
      <c r="F164" s="229" t="s">
        <v>1626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232</v>
      </c>
      <c r="AU164" s="19" t="s">
        <v>85</v>
      </c>
    </row>
    <row r="165" s="2" customFormat="1">
      <c r="A165" s="40"/>
      <c r="B165" s="41"/>
      <c r="C165" s="42"/>
      <c r="D165" s="233" t="s">
        <v>234</v>
      </c>
      <c r="E165" s="42"/>
      <c r="F165" s="234" t="s">
        <v>1627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234</v>
      </c>
      <c r="AU165" s="19" t="s">
        <v>85</v>
      </c>
    </row>
    <row r="166" s="14" customFormat="1">
      <c r="A166" s="14"/>
      <c r="B166" s="246"/>
      <c r="C166" s="247"/>
      <c r="D166" s="228" t="s">
        <v>236</v>
      </c>
      <c r="E166" s="248" t="s">
        <v>40</v>
      </c>
      <c r="F166" s="249" t="s">
        <v>1613</v>
      </c>
      <c r="G166" s="247"/>
      <c r="H166" s="248" t="s">
        <v>40</v>
      </c>
      <c r="I166" s="250"/>
      <c r="J166" s="247"/>
      <c r="K166" s="247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236</v>
      </c>
      <c r="AU166" s="255" t="s">
        <v>85</v>
      </c>
      <c r="AV166" s="14" t="s">
        <v>83</v>
      </c>
      <c r="AW166" s="14" t="s">
        <v>38</v>
      </c>
      <c r="AX166" s="14" t="s">
        <v>77</v>
      </c>
      <c r="AY166" s="255" t="s">
        <v>224</v>
      </c>
    </row>
    <row r="167" s="13" customFormat="1">
      <c r="A167" s="13"/>
      <c r="B167" s="235"/>
      <c r="C167" s="236"/>
      <c r="D167" s="228" t="s">
        <v>236</v>
      </c>
      <c r="E167" s="237" t="s">
        <v>40</v>
      </c>
      <c r="F167" s="238" t="s">
        <v>1628</v>
      </c>
      <c r="G167" s="236"/>
      <c r="H167" s="239">
        <v>507.83499999999998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236</v>
      </c>
      <c r="AU167" s="245" t="s">
        <v>85</v>
      </c>
      <c r="AV167" s="13" t="s">
        <v>85</v>
      </c>
      <c r="AW167" s="13" t="s">
        <v>38</v>
      </c>
      <c r="AX167" s="13" t="s">
        <v>77</v>
      </c>
      <c r="AY167" s="245" t="s">
        <v>224</v>
      </c>
    </row>
    <row r="168" s="13" customFormat="1">
      <c r="A168" s="13"/>
      <c r="B168" s="235"/>
      <c r="C168" s="236"/>
      <c r="D168" s="228" t="s">
        <v>236</v>
      </c>
      <c r="E168" s="237" t="s">
        <v>40</v>
      </c>
      <c r="F168" s="238" t="s">
        <v>1629</v>
      </c>
      <c r="G168" s="236"/>
      <c r="H168" s="239">
        <v>163.38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236</v>
      </c>
      <c r="AU168" s="245" t="s">
        <v>85</v>
      </c>
      <c r="AV168" s="13" t="s">
        <v>85</v>
      </c>
      <c r="AW168" s="13" t="s">
        <v>38</v>
      </c>
      <c r="AX168" s="13" t="s">
        <v>77</v>
      </c>
      <c r="AY168" s="245" t="s">
        <v>224</v>
      </c>
    </row>
    <row r="169" s="13" customFormat="1">
      <c r="A169" s="13"/>
      <c r="B169" s="235"/>
      <c r="C169" s="236"/>
      <c r="D169" s="228" t="s">
        <v>236</v>
      </c>
      <c r="E169" s="237" t="s">
        <v>40</v>
      </c>
      <c r="F169" s="238" t="s">
        <v>1630</v>
      </c>
      <c r="G169" s="236"/>
      <c r="H169" s="239">
        <v>393.71699999999998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236</v>
      </c>
      <c r="AU169" s="245" t="s">
        <v>85</v>
      </c>
      <c r="AV169" s="13" t="s">
        <v>85</v>
      </c>
      <c r="AW169" s="13" t="s">
        <v>38</v>
      </c>
      <c r="AX169" s="13" t="s">
        <v>77</v>
      </c>
      <c r="AY169" s="245" t="s">
        <v>224</v>
      </c>
    </row>
    <row r="170" s="13" customFormat="1">
      <c r="A170" s="13"/>
      <c r="B170" s="235"/>
      <c r="C170" s="236"/>
      <c r="D170" s="228" t="s">
        <v>236</v>
      </c>
      <c r="E170" s="237" t="s">
        <v>40</v>
      </c>
      <c r="F170" s="238" t="s">
        <v>1631</v>
      </c>
      <c r="G170" s="236"/>
      <c r="H170" s="239">
        <v>-65.415000000000006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236</v>
      </c>
      <c r="AU170" s="245" t="s">
        <v>85</v>
      </c>
      <c r="AV170" s="13" t="s">
        <v>85</v>
      </c>
      <c r="AW170" s="13" t="s">
        <v>38</v>
      </c>
      <c r="AX170" s="13" t="s">
        <v>77</v>
      </c>
      <c r="AY170" s="245" t="s">
        <v>224</v>
      </c>
    </row>
    <row r="171" s="14" customFormat="1">
      <c r="A171" s="14"/>
      <c r="B171" s="246"/>
      <c r="C171" s="247"/>
      <c r="D171" s="228" t="s">
        <v>236</v>
      </c>
      <c r="E171" s="248" t="s">
        <v>40</v>
      </c>
      <c r="F171" s="249" t="s">
        <v>1632</v>
      </c>
      <c r="G171" s="247"/>
      <c r="H171" s="248" t="s">
        <v>40</v>
      </c>
      <c r="I171" s="250"/>
      <c r="J171" s="247"/>
      <c r="K171" s="247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236</v>
      </c>
      <c r="AU171" s="255" t="s">
        <v>85</v>
      </c>
      <c r="AV171" s="14" t="s">
        <v>83</v>
      </c>
      <c r="AW171" s="14" t="s">
        <v>38</v>
      </c>
      <c r="AX171" s="14" t="s">
        <v>77</v>
      </c>
      <c r="AY171" s="255" t="s">
        <v>224</v>
      </c>
    </row>
    <row r="172" s="13" customFormat="1">
      <c r="A172" s="13"/>
      <c r="B172" s="235"/>
      <c r="C172" s="236"/>
      <c r="D172" s="228" t="s">
        <v>236</v>
      </c>
      <c r="E172" s="237" t="s">
        <v>40</v>
      </c>
      <c r="F172" s="238" t="s">
        <v>1633</v>
      </c>
      <c r="G172" s="236"/>
      <c r="H172" s="239">
        <v>98.602999999999994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236</v>
      </c>
      <c r="AU172" s="245" t="s">
        <v>85</v>
      </c>
      <c r="AV172" s="13" t="s">
        <v>85</v>
      </c>
      <c r="AW172" s="13" t="s">
        <v>38</v>
      </c>
      <c r="AX172" s="13" t="s">
        <v>77</v>
      </c>
      <c r="AY172" s="245" t="s">
        <v>224</v>
      </c>
    </row>
    <row r="173" s="15" customFormat="1">
      <c r="A173" s="15"/>
      <c r="B173" s="256"/>
      <c r="C173" s="257"/>
      <c r="D173" s="228" t="s">
        <v>236</v>
      </c>
      <c r="E173" s="258" t="s">
        <v>172</v>
      </c>
      <c r="F173" s="259" t="s">
        <v>253</v>
      </c>
      <c r="G173" s="257"/>
      <c r="H173" s="260">
        <v>1098.1199999999999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236</v>
      </c>
      <c r="AU173" s="266" t="s">
        <v>85</v>
      </c>
      <c r="AV173" s="15" t="s">
        <v>230</v>
      </c>
      <c r="AW173" s="15" t="s">
        <v>38</v>
      </c>
      <c r="AX173" s="15" t="s">
        <v>77</v>
      </c>
      <c r="AY173" s="266" t="s">
        <v>224</v>
      </c>
    </row>
    <row r="174" s="13" customFormat="1">
      <c r="A174" s="13"/>
      <c r="B174" s="235"/>
      <c r="C174" s="236"/>
      <c r="D174" s="228" t="s">
        <v>236</v>
      </c>
      <c r="E174" s="237" t="s">
        <v>40</v>
      </c>
      <c r="F174" s="238" t="s">
        <v>380</v>
      </c>
      <c r="G174" s="236"/>
      <c r="H174" s="239">
        <v>658.87199999999996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236</v>
      </c>
      <c r="AU174" s="245" t="s">
        <v>85</v>
      </c>
      <c r="AV174" s="13" t="s">
        <v>85</v>
      </c>
      <c r="AW174" s="13" t="s">
        <v>38</v>
      </c>
      <c r="AX174" s="13" t="s">
        <v>83</v>
      </c>
      <c r="AY174" s="245" t="s">
        <v>224</v>
      </c>
    </row>
    <row r="175" s="2" customFormat="1" ht="16.5" customHeight="1">
      <c r="A175" s="40"/>
      <c r="B175" s="41"/>
      <c r="C175" s="215" t="s">
        <v>318</v>
      </c>
      <c r="D175" s="215" t="s">
        <v>226</v>
      </c>
      <c r="E175" s="216" t="s">
        <v>1634</v>
      </c>
      <c r="F175" s="217" t="s">
        <v>1635</v>
      </c>
      <c r="G175" s="218" t="s">
        <v>163</v>
      </c>
      <c r="H175" s="219">
        <v>56.851999999999997</v>
      </c>
      <c r="I175" s="220"/>
      <c r="J175" s="221">
        <f>ROUND(I175*H175,2)</f>
        <v>0</v>
      </c>
      <c r="K175" s="217" t="s">
        <v>229</v>
      </c>
      <c r="L175" s="46"/>
      <c r="M175" s="222" t="s">
        <v>40</v>
      </c>
      <c r="N175" s="223" t="s">
        <v>48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230</v>
      </c>
      <c r="AT175" s="226" t="s">
        <v>226</v>
      </c>
      <c r="AU175" s="226" t="s">
        <v>85</v>
      </c>
      <c r="AY175" s="19" t="s">
        <v>224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83</v>
      </c>
      <c r="BK175" s="227">
        <f>ROUND(I175*H175,2)</f>
        <v>0</v>
      </c>
      <c r="BL175" s="19" t="s">
        <v>230</v>
      </c>
      <c r="BM175" s="226" t="s">
        <v>1636</v>
      </c>
    </row>
    <row r="176" s="2" customFormat="1">
      <c r="A176" s="40"/>
      <c r="B176" s="41"/>
      <c r="C176" s="42"/>
      <c r="D176" s="228" t="s">
        <v>232</v>
      </c>
      <c r="E176" s="42"/>
      <c r="F176" s="229" t="s">
        <v>1637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232</v>
      </c>
      <c r="AU176" s="19" t="s">
        <v>85</v>
      </c>
    </row>
    <row r="177" s="2" customFormat="1">
      <c r="A177" s="40"/>
      <c r="B177" s="41"/>
      <c r="C177" s="42"/>
      <c r="D177" s="233" t="s">
        <v>234</v>
      </c>
      <c r="E177" s="42"/>
      <c r="F177" s="234" t="s">
        <v>1638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234</v>
      </c>
      <c r="AU177" s="19" t="s">
        <v>85</v>
      </c>
    </row>
    <row r="178" s="13" customFormat="1">
      <c r="A178" s="13"/>
      <c r="B178" s="235"/>
      <c r="C178" s="236"/>
      <c r="D178" s="228" t="s">
        <v>236</v>
      </c>
      <c r="E178" s="237" t="s">
        <v>40</v>
      </c>
      <c r="F178" s="238" t="s">
        <v>1639</v>
      </c>
      <c r="G178" s="236"/>
      <c r="H178" s="239">
        <v>56.851999999999997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236</v>
      </c>
      <c r="AU178" s="245" t="s">
        <v>85</v>
      </c>
      <c r="AV178" s="13" t="s">
        <v>85</v>
      </c>
      <c r="AW178" s="13" t="s">
        <v>38</v>
      </c>
      <c r="AX178" s="13" t="s">
        <v>83</v>
      </c>
      <c r="AY178" s="245" t="s">
        <v>224</v>
      </c>
    </row>
    <row r="179" s="2" customFormat="1" ht="16.5" customHeight="1">
      <c r="A179" s="40"/>
      <c r="B179" s="41"/>
      <c r="C179" s="215" t="s">
        <v>325</v>
      </c>
      <c r="D179" s="215" t="s">
        <v>226</v>
      </c>
      <c r="E179" s="216" t="s">
        <v>1640</v>
      </c>
      <c r="F179" s="217" t="s">
        <v>1641</v>
      </c>
      <c r="G179" s="218" t="s">
        <v>163</v>
      </c>
      <c r="H179" s="219">
        <v>85.278000000000006</v>
      </c>
      <c r="I179" s="220"/>
      <c r="J179" s="221">
        <f>ROUND(I179*H179,2)</f>
        <v>0</v>
      </c>
      <c r="K179" s="217" t="s">
        <v>229</v>
      </c>
      <c r="L179" s="46"/>
      <c r="M179" s="222" t="s">
        <v>40</v>
      </c>
      <c r="N179" s="223" t="s">
        <v>48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230</v>
      </c>
      <c r="AT179" s="226" t="s">
        <v>226</v>
      </c>
      <c r="AU179" s="226" t="s">
        <v>85</v>
      </c>
      <c r="AY179" s="19" t="s">
        <v>224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83</v>
      </c>
      <c r="BK179" s="227">
        <f>ROUND(I179*H179,2)</f>
        <v>0</v>
      </c>
      <c r="BL179" s="19" t="s">
        <v>230</v>
      </c>
      <c r="BM179" s="226" t="s">
        <v>1642</v>
      </c>
    </row>
    <row r="180" s="2" customFormat="1">
      <c r="A180" s="40"/>
      <c r="B180" s="41"/>
      <c r="C180" s="42"/>
      <c r="D180" s="228" t="s">
        <v>232</v>
      </c>
      <c r="E180" s="42"/>
      <c r="F180" s="229" t="s">
        <v>1643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232</v>
      </c>
      <c r="AU180" s="19" t="s">
        <v>85</v>
      </c>
    </row>
    <row r="181" s="2" customFormat="1">
      <c r="A181" s="40"/>
      <c r="B181" s="41"/>
      <c r="C181" s="42"/>
      <c r="D181" s="233" t="s">
        <v>234</v>
      </c>
      <c r="E181" s="42"/>
      <c r="F181" s="234" t="s">
        <v>1644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234</v>
      </c>
      <c r="AU181" s="19" t="s">
        <v>85</v>
      </c>
    </row>
    <row r="182" s="13" customFormat="1">
      <c r="A182" s="13"/>
      <c r="B182" s="235"/>
      <c r="C182" s="236"/>
      <c r="D182" s="228" t="s">
        <v>236</v>
      </c>
      <c r="E182" s="237" t="s">
        <v>40</v>
      </c>
      <c r="F182" s="238" t="s">
        <v>1645</v>
      </c>
      <c r="G182" s="236"/>
      <c r="H182" s="239">
        <v>85.278000000000006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236</v>
      </c>
      <c r="AU182" s="245" t="s">
        <v>85</v>
      </c>
      <c r="AV182" s="13" t="s">
        <v>85</v>
      </c>
      <c r="AW182" s="13" t="s">
        <v>38</v>
      </c>
      <c r="AX182" s="13" t="s">
        <v>83</v>
      </c>
      <c r="AY182" s="245" t="s">
        <v>224</v>
      </c>
    </row>
    <row r="183" s="2" customFormat="1" ht="21.75" customHeight="1">
      <c r="A183" s="40"/>
      <c r="B183" s="41"/>
      <c r="C183" s="215" t="s">
        <v>8</v>
      </c>
      <c r="D183" s="215" t="s">
        <v>226</v>
      </c>
      <c r="E183" s="216" t="s">
        <v>1646</v>
      </c>
      <c r="F183" s="217" t="s">
        <v>1647</v>
      </c>
      <c r="G183" s="218" t="s">
        <v>163</v>
      </c>
      <c r="H183" s="219">
        <v>384.34199999999998</v>
      </c>
      <c r="I183" s="220"/>
      <c r="J183" s="221">
        <f>ROUND(I183*H183,2)</f>
        <v>0</v>
      </c>
      <c r="K183" s="217" t="s">
        <v>229</v>
      </c>
      <c r="L183" s="46"/>
      <c r="M183" s="222" t="s">
        <v>40</v>
      </c>
      <c r="N183" s="223" t="s">
        <v>48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230</v>
      </c>
      <c r="AT183" s="226" t="s">
        <v>226</v>
      </c>
      <c r="AU183" s="226" t="s">
        <v>85</v>
      </c>
      <c r="AY183" s="19" t="s">
        <v>224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83</v>
      </c>
      <c r="BK183" s="227">
        <f>ROUND(I183*H183,2)</f>
        <v>0</v>
      </c>
      <c r="BL183" s="19" t="s">
        <v>230</v>
      </c>
      <c r="BM183" s="226" t="s">
        <v>1648</v>
      </c>
    </row>
    <row r="184" s="2" customFormat="1">
      <c r="A184" s="40"/>
      <c r="B184" s="41"/>
      <c r="C184" s="42"/>
      <c r="D184" s="228" t="s">
        <v>232</v>
      </c>
      <c r="E184" s="42"/>
      <c r="F184" s="229" t="s">
        <v>1649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232</v>
      </c>
      <c r="AU184" s="19" t="s">
        <v>85</v>
      </c>
    </row>
    <row r="185" s="2" customFormat="1">
      <c r="A185" s="40"/>
      <c r="B185" s="41"/>
      <c r="C185" s="42"/>
      <c r="D185" s="233" t="s">
        <v>234</v>
      </c>
      <c r="E185" s="42"/>
      <c r="F185" s="234" t="s">
        <v>1650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234</v>
      </c>
      <c r="AU185" s="19" t="s">
        <v>85</v>
      </c>
    </row>
    <row r="186" s="13" customFormat="1">
      <c r="A186" s="13"/>
      <c r="B186" s="235"/>
      <c r="C186" s="236"/>
      <c r="D186" s="228" t="s">
        <v>236</v>
      </c>
      <c r="E186" s="237" t="s">
        <v>40</v>
      </c>
      <c r="F186" s="238" t="s">
        <v>393</v>
      </c>
      <c r="G186" s="236"/>
      <c r="H186" s="239">
        <v>384.34199999999998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236</v>
      </c>
      <c r="AU186" s="245" t="s">
        <v>85</v>
      </c>
      <c r="AV186" s="13" t="s">
        <v>85</v>
      </c>
      <c r="AW186" s="13" t="s">
        <v>38</v>
      </c>
      <c r="AX186" s="13" t="s">
        <v>83</v>
      </c>
      <c r="AY186" s="245" t="s">
        <v>224</v>
      </c>
    </row>
    <row r="187" s="2" customFormat="1" ht="16.5" customHeight="1">
      <c r="A187" s="40"/>
      <c r="B187" s="41"/>
      <c r="C187" s="215" t="s">
        <v>340</v>
      </c>
      <c r="D187" s="215" t="s">
        <v>226</v>
      </c>
      <c r="E187" s="216" t="s">
        <v>1651</v>
      </c>
      <c r="F187" s="217" t="s">
        <v>1652</v>
      </c>
      <c r="G187" s="218" t="s">
        <v>163</v>
      </c>
      <c r="H187" s="219">
        <v>8.1219999999999999</v>
      </c>
      <c r="I187" s="220"/>
      <c r="J187" s="221">
        <f>ROUND(I187*H187,2)</f>
        <v>0</v>
      </c>
      <c r="K187" s="217" t="s">
        <v>229</v>
      </c>
      <c r="L187" s="46"/>
      <c r="M187" s="222" t="s">
        <v>40</v>
      </c>
      <c r="N187" s="223" t="s">
        <v>48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230</v>
      </c>
      <c r="AT187" s="226" t="s">
        <v>226</v>
      </c>
      <c r="AU187" s="226" t="s">
        <v>85</v>
      </c>
      <c r="AY187" s="19" t="s">
        <v>224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83</v>
      </c>
      <c r="BK187" s="227">
        <f>ROUND(I187*H187,2)</f>
        <v>0</v>
      </c>
      <c r="BL187" s="19" t="s">
        <v>230</v>
      </c>
      <c r="BM187" s="226" t="s">
        <v>1653</v>
      </c>
    </row>
    <row r="188" s="2" customFormat="1">
      <c r="A188" s="40"/>
      <c r="B188" s="41"/>
      <c r="C188" s="42"/>
      <c r="D188" s="228" t="s">
        <v>232</v>
      </c>
      <c r="E188" s="42"/>
      <c r="F188" s="229" t="s">
        <v>1654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232</v>
      </c>
      <c r="AU188" s="19" t="s">
        <v>85</v>
      </c>
    </row>
    <row r="189" s="2" customFormat="1">
      <c r="A189" s="40"/>
      <c r="B189" s="41"/>
      <c r="C189" s="42"/>
      <c r="D189" s="233" t="s">
        <v>234</v>
      </c>
      <c r="E189" s="42"/>
      <c r="F189" s="234" t="s">
        <v>1655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234</v>
      </c>
      <c r="AU189" s="19" t="s">
        <v>85</v>
      </c>
    </row>
    <row r="190" s="13" customFormat="1">
      <c r="A190" s="13"/>
      <c r="B190" s="235"/>
      <c r="C190" s="236"/>
      <c r="D190" s="228" t="s">
        <v>236</v>
      </c>
      <c r="E190" s="237" t="s">
        <v>40</v>
      </c>
      <c r="F190" s="238" t="s">
        <v>1656</v>
      </c>
      <c r="G190" s="236"/>
      <c r="H190" s="239">
        <v>8.1219999999999999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236</v>
      </c>
      <c r="AU190" s="245" t="s">
        <v>85</v>
      </c>
      <c r="AV190" s="13" t="s">
        <v>85</v>
      </c>
      <c r="AW190" s="13" t="s">
        <v>38</v>
      </c>
      <c r="AX190" s="13" t="s">
        <v>83</v>
      </c>
      <c r="AY190" s="245" t="s">
        <v>224</v>
      </c>
    </row>
    <row r="191" s="2" customFormat="1" ht="16.5" customHeight="1">
      <c r="A191" s="40"/>
      <c r="B191" s="41"/>
      <c r="C191" s="215" t="s">
        <v>349</v>
      </c>
      <c r="D191" s="215" t="s">
        <v>226</v>
      </c>
      <c r="E191" s="216" t="s">
        <v>1657</v>
      </c>
      <c r="F191" s="217" t="s">
        <v>1658</v>
      </c>
      <c r="G191" s="218" t="s">
        <v>163</v>
      </c>
      <c r="H191" s="219">
        <v>12.183</v>
      </c>
      <c r="I191" s="220"/>
      <c r="J191" s="221">
        <f>ROUND(I191*H191,2)</f>
        <v>0</v>
      </c>
      <c r="K191" s="217" t="s">
        <v>229</v>
      </c>
      <c r="L191" s="46"/>
      <c r="M191" s="222" t="s">
        <v>40</v>
      </c>
      <c r="N191" s="223" t="s">
        <v>48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230</v>
      </c>
      <c r="AT191" s="226" t="s">
        <v>226</v>
      </c>
      <c r="AU191" s="226" t="s">
        <v>85</v>
      </c>
      <c r="AY191" s="19" t="s">
        <v>224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83</v>
      </c>
      <c r="BK191" s="227">
        <f>ROUND(I191*H191,2)</f>
        <v>0</v>
      </c>
      <c r="BL191" s="19" t="s">
        <v>230</v>
      </c>
      <c r="BM191" s="226" t="s">
        <v>1659</v>
      </c>
    </row>
    <row r="192" s="2" customFormat="1">
      <c r="A192" s="40"/>
      <c r="B192" s="41"/>
      <c r="C192" s="42"/>
      <c r="D192" s="228" t="s">
        <v>232</v>
      </c>
      <c r="E192" s="42"/>
      <c r="F192" s="229" t="s">
        <v>1660</v>
      </c>
      <c r="G192" s="42"/>
      <c r="H192" s="42"/>
      <c r="I192" s="230"/>
      <c r="J192" s="42"/>
      <c r="K192" s="42"/>
      <c r="L192" s="46"/>
      <c r="M192" s="231"/>
      <c r="N192" s="23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232</v>
      </c>
      <c r="AU192" s="19" t="s">
        <v>85</v>
      </c>
    </row>
    <row r="193" s="2" customFormat="1">
      <c r="A193" s="40"/>
      <c r="B193" s="41"/>
      <c r="C193" s="42"/>
      <c r="D193" s="233" t="s">
        <v>234</v>
      </c>
      <c r="E193" s="42"/>
      <c r="F193" s="234" t="s">
        <v>1661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234</v>
      </c>
      <c r="AU193" s="19" t="s">
        <v>85</v>
      </c>
    </row>
    <row r="194" s="13" customFormat="1">
      <c r="A194" s="13"/>
      <c r="B194" s="235"/>
      <c r="C194" s="236"/>
      <c r="D194" s="228" t="s">
        <v>236</v>
      </c>
      <c r="E194" s="237" t="s">
        <v>40</v>
      </c>
      <c r="F194" s="238" t="s">
        <v>1662</v>
      </c>
      <c r="G194" s="236"/>
      <c r="H194" s="239">
        <v>12.183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236</v>
      </c>
      <c r="AU194" s="245" t="s">
        <v>85</v>
      </c>
      <c r="AV194" s="13" t="s">
        <v>85</v>
      </c>
      <c r="AW194" s="13" t="s">
        <v>38</v>
      </c>
      <c r="AX194" s="13" t="s">
        <v>83</v>
      </c>
      <c r="AY194" s="245" t="s">
        <v>224</v>
      </c>
    </row>
    <row r="195" s="2" customFormat="1" ht="21.75" customHeight="1">
      <c r="A195" s="40"/>
      <c r="B195" s="41"/>
      <c r="C195" s="215" t="s">
        <v>356</v>
      </c>
      <c r="D195" s="215" t="s">
        <v>226</v>
      </c>
      <c r="E195" s="216" t="s">
        <v>1663</v>
      </c>
      <c r="F195" s="217" t="s">
        <v>1664</v>
      </c>
      <c r="G195" s="218" t="s">
        <v>163</v>
      </c>
      <c r="H195" s="219">
        <v>54.905999999999999</v>
      </c>
      <c r="I195" s="220"/>
      <c r="J195" s="221">
        <f>ROUND(I195*H195,2)</f>
        <v>0</v>
      </c>
      <c r="K195" s="217" t="s">
        <v>229</v>
      </c>
      <c r="L195" s="46"/>
      <c r="M195" s="222" t="s">
        <v>40</v>
      </c>
      <c r="N195" s="223" t="s">
        <v>48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230</v>
      </c>
      <c r="AT195" s="226" t="s">
        <v>226</v>
      </c>
      <c r="AU195" s="226" t="s">
        <v>85</v>
      </c>
      <c r="AY195" s="19" t="s">
        <v>224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83</v>
      </c>
      <c r="BK195" s="227">
        <f>ROUND(I195*H195,2)</f>
        <v>0</v>
      </c>
      <c r="BL195" s="19" t="s">
        <v>230</v>
      </c>
      <c r="BM195" s="226" t="s">
        <v>1665</v>
      </c>
    </row>
    <row r="196" s="2" customFormat="1">
      <c r="A196" s="40"/>
      <c r="B196" s="41"/>
      <c r="C196" s="42"/>
      <c r="D196" s="228" t="s">
        <v>232</v>
      </c>
      <c r="E196" s="42"/>
      <c r="F196" s="229" t="s">
        <v>1666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232</v>
      </c>
      <c r="AU196" s="19" t="s">
        <v>85</v>
      </c>
    </row>
    <row r="197" s="2" customFormat="1">
      <c r="A197" s="40"/>
      <c r="B197" s="41"/>
      <c r="C197" s="42"/>
      <c r="D197" s="233" t="s">
        <v>234</v>
      </c>
      <c r="E197" s="42"/>
      <c r="F197" s="234" t="s">
        <v>1667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234</v>
      </c>
      <c r="AU197" s="19" t="s">
        <v>85</v>
      </c>
    </row>
    <row r="198" s="13" customFormat="1">
      <c r="A198" s="13"/>
      <c r="B198" s="235"/>
      <c r="C198" s="236"/>
      <c r="D198" s="228" t="s">
        <v>236</v>
      </c>
      <c r="E198" s="237" t="s">
        <v>40</v>
      </c>
      <c r="F198" s="238" t="s">
        <v>407</v>
      </c>
      <c r="G198" s="236"/>
      <c r="H198" s="239">
        <v>54.905999999999999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236</v>
      </c>
      <c r="AU198" s="245" t="s">
        <v>85</v>
      </c>
      <c r="AV198" s="13" t="s">
        <v>85</v>
      </c>
      <c r="AW198" s="13" t="s">
        <v>38</v>
      </c>
      <c r="AX198" s="13" t="s">
        <v>83</v>
      </c>
      <c r="AY198" s="245" t="s">
        <v>224</v>
      </c>
    </row>
    <row r="199" s="2" customFormat="1" ht="16.5" customHeight="1">
      <c r="A199" s="40"/>
      <c r="B199" s="41"/>
      <c r="C199" s="215" t="s">
        <v>153</v>
      </c>
      <c r="D199" s="215" t="s">
        <v>226</v>
      </c>
      <c r="E199" s="216" t="s">
        <v>363</v>
      </c>
      <c r="F199" s="217" t="s">
        <v>364</v>
      </c>
      <c r="G199" s="218" t="s">
        <v>163</v>
      </c>
      <c r="H199" s="219">
        <v>35.280000000000001</v>
      </c>
      <c r="I199" s="220"/>
      <c r="J199" s="221">
        <f>ROUND(I199*H199,2)</f>
        <v>0</v>
      </c>
      <c r="K199" s="217" t="s">
        <v>229</v>
      </c>
      <c r="L199" s="46"/>
      <c r="M199" s="222" t="s">
        <v>40</v>
      </c>
      <c r="N199" s="223" t="s">
        <v>48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230</v>
      </c>
      <c r="AT199" s="226" t="s">
        <v>226</v>
      </c>
      <c r="AU199" s="226" t="s">
        <v>85</v>
      </c>
      <c r="AY199" s="19" t="s">
        <v>224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83</v>
      </c>
      <c r="BK199" s="227">
        <f>ROUND(I199*H199,2)</f>
        <v>0</v>
      </c>
      <c r="BL199" s="19" t="s">
        <v>230</v>
      </c>
      <c r="BM199" s="226" t="s">
        <v>1668</v>
      </c>
    </row>
    <row r="200" s="2" customFormat="1">
      <c r="A200" s="40"/>
      <c r="B200" s="41"/>
      <c r="C200" s="42"/>
      <c r="D200" s="228" t="s">
        <v>232</v>
      </c>
      <c r="E200" s="42"/>
      <c r="F200" s="229" t="s">
        <v>366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232</v>
      </c>
      <c r="AU200" s="19" t="s">
        <v>85</v>
      </c>
    </row>
    <row r="201" s="2" customFormat="1">
      <c r="A201" s="40"/>
      <c r="B201" s="41"/>
      <c r="C201" s="42"/>
      <c r="D201" s="233" t="s">
        <v>234</v>
      </c>
      <c r="E201" s="42"/>
      <c r="F201" s="234" t="s">
        <v>367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234</v>
      </c>
      <c r="AU201" s="19" t="s">
        <v>85</v>
      </c>
    </row>
    <row r="202" s="14" customFormat="1">
      <c r="A202" s="14"/>
      <c r="B202" s="246"/>
      <c r="C202" s="247"/>
      <c r="D202" s="228" t="s">
        <v>236</v>
      </c>
      <c r="E202" s="248" t="s">
        <v>40</v>
      </c>
      <c r="F202" s="249" t="s">
        <v>368</v>
      </c>
      <c r="G202" s="247"/>
      <c r="H202" s="248" t="s">
        <v>40</v>
      </c>
      <c r="I202" s="250"/>
      <c r="J202" s="247"/>
      <c r="K202" s="247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236</v>
      </c>
      <c r="AU202" s="255" t="s">
        <v>85</v>
      </c>
      <c r="AV202" s="14" t="s">
        <v>83</v>
      </c>
      <c r="AW202" s="14" t="s">
        <v>38</v>
      </c>
      <c r="AX202" s="14" t="s">
        <v>77</v>
      </c>
      <c r="AY202" s="255" t="s">
        <v>224</v>
      </c>
    </row>
    <row r="203" s="13" customFormat="1">
      <c r="A203" s="13"/>
      <c r="B203" s="235"/>
      <c r="C203" s="236"/>
      <c r="D203" s="228" t="s">
        <v>236</v>
      </c>
      <c r="E203" s="237" t="s">
        <v>40</v>
      </c>
      <c r="F203" s="238" t="s">
        <v>1669</v>
      </c>
      <c r="G203" s="236"/>
      <c r="H203" s="239">
        <v>58.799999999999997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236</v>
      </c>
      <c r="AU203" s="245" t="s">
        <v>85</v>
      </c>
      <c r="AV203" s="13" t="s">
        <v>85</v>
      </c>
      <c r="AW203" s="13" t="s">
        <v>38</v>
      </c>
      <c r="AX203" s="13" t="s">
        <v>77</v>
      </c>
      <c r="AY203" s="245" t="s">
        <v>224</v>
      </c>
    </row>
    <row r="204" s="15" customFormat="1">
      <c r="A204" s="15"/>
      <c r="B204" s="256"/>
      <c r="C204" s="257"/>
      <c r="D204" s="228" t="s">
        <v>236</v>
      </c>
      <c r="E204" s="258" t="s">
        <v>176</v>
      </c>
      <c r="F204" s="259" t="s">
        <v>253</v>
      </c>
      <c r="G204" s="257"/>
      <c r="H204" s="260">
        <v>58.799999999999997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236</v>
      </c>
      <c r="AU204" s="266" t="s">
        <v>85</v>
      </c>
      <c r="AV204" s="15" t="s">
        <v>230</v>
      </c>
      <c r="AW204" s="15" t="s">
        <v>38</v>
      </c>
      <c r="AX204" s="15" t="s">
        <v>77</v>
      </c>
      <c r="AY204" s="266" t="s">
        <v>224</v>
      </c>
    </row>
    <row r="205" s="13" customFormat="1">
      <c r="A205" s="13"/>
      <c r="B205" s="235"/>
      <c r="C205" s="236"/>
      <c r="D205" s="228" t="s">
        <v>236</v>
      </c>
      <c r="E205" s="237" t="s">
        <v>40</v>
      </c>
      <c r="F205" s="238" t="s">
        <v>372</v>
      </c>
      <c r="G205" s="236"/>
      <c r="H205" s="239">
        <v>35.280000000000001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236</v>
      </c>
      <c r="AU205" s="245" t="s">
        <v>85</v>
      </c>
      <c r="AV205" s="13" t="s">
        <v>85</v>
      </c>
      <c r="AW205" s="13" t="s">
        <v>38</v>
      </c>
      <c r="AX205" s="13" t="s">
        <v>83</v>
      </c>
      <c r="AY205" s="245" t="s">
        <v>224</v>
      </c>
    </row>
    <row r="206" s="2" customFormat="1" ht="16.5" customHeight="1">
      <c r="A206" s="40"/>
      <c r="B206" s="41"/>
      <c r="C206" s="215" t="s">
        <v>373</v>
      </c>
      <c r="D206" s="215" t="s">
        <v>226</v>
      </c>
      <c r="E206" s="216" t="s">
        <v>374</v>
      </c>
      <c r="F206" s="217" t="s">
        <v>375</v>
      </c>
      <c r="G206" s="218" t="s">
        <v>163</v>
      </c>
      <c r="H206" s="219">
        <v>280.54899999999998</v>
      </c>
      <c r="I206" s="220"/>
      <c r="J206" s="221">
        <f>ROUND(I206*H206,2)</f>
        <v>0</v>
      </c>
      <c r="K206" s="217" t="s">
        <v>229</v>
      </c>
      <c r="L206" s="46"/>
      <c r="M206" s="222" t="s">
        <v>40</v>
      </c>
      <c r="N206" s="223" t="s">
        <v>48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230</v>
      </c>
      <c r="AT206" s="226" t="s">
        <v>226</v>
      </c>
      <c r="AU206" s="226" t="s">
        <v>85</v>
      </c>
      <c r="AY206" s="19" t="s">
        <v>224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83</v>
      </c>
      <c r="BK206" s="227">
        <f>ROUND(I206*H206,2)</f>
        <v>0</v>
      </c>
      <c r="BL206" s="19" t="s">
        <v>230</v>
      </c>
      <c r="BM206" s="226" t="s">
        <v>1670</v>
      </c>
    </row>
    <row r="207" s="2" customFormat="1">
      <c r="A207" s="40"/>
      <c r="B207" s="41"/>
      <c r="C207" s="42"/>
      <c r="D207" s="228" t="s">
        <v>232</v>
      </c>
      <c r="E207" s="42"/>
      <c r="F207" s="229" t="s">
        <v>377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232</v>
      </c>
      <c r="AU207" s="19" t="s">
        <v>85</v>
      </c>
    </row>
    <row r="208" s="2" customFormat="1">
      <c r="A208" s="40"/>
      <c r="B208" s="41"/>
      <c r="C208" s="42"/>
      <c r="D208" s="233" t="s">
        <v>234</v>
      </c>
      <c r="E208" s="42"/>
      <c r="F208" s="234" t="s">
        <v>378</v>
      </c>
      <c r="G208" s="42"/>
      <c r="H208" s="42"/>
      <c r="I208" s="230"/>
      <c r="J208" s="42"/>
      <c r="K208" s="42"/>
      <c r="L208" s="46"/>
      <c r="M208" s="231"/>
      <c r="N208" s="23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234</v>
      </c>
      <c r="AU208" s="19" t="s">
        <v>85</v>
      </c>
    </row>
    <row r="209" s="14" customFormat="1">
      <c r="A209" s="14"/>
      <c r="B209" s="246"/>
      <c r="C209" s="247"/>
      <c r="D209" s="228" t="s">
        <v>236</v>
      </c>
      <c r="E209" s="248" t="s">
        <v>40</v>
      </c>
      <c r="F209" s="249" t="s">
        <v>251</v>
      </c>
      <c r="G209" s="247"/>
      <c r="H209" s="248" t="s">
        <v>40</v>
      </c>
      <c r="I209" s="250"/>
      <c r="J209" s="247"/>
      <c r="K209" s="247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236</v>
      </c>
      <c r="AU209" s="255" t="s">
        <v>85</v>
      </c>
      <c r="AV209" s="14" t="s">
        <v>83</v>
      </c>
      <c r="AW209" s="14" t="s">
        <v>38</v>
      </c>
      <c r="AX209" s="14" t="s">
        <v>77</v>
      </c>
      <c r="AY209" s="255" t="s">
        <v>224</v>
      </c>
    </row>
    <row r="210" s="13" customFormat="1">
      <c r="A210" s="13"/>
      <c r="B210" s="235"/>
      <c r="C210" s="236"/>
      <c r="D210" s="228" t="s">
        <v>236</v>
      </c>
      <c r="E210" s="237" t="s">
        <v>40</v>
      </c>
      <c r="F210" s="238" t="s">
        <v>1671</v>
      </c>
      <c r="G210" s="236"/>
      <c r="H210" s="239">
        <v>114.148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236</v>
      </c>
      <c r="AU210" s="245" t="s">
        <v>85</v>
      </c>
      <c r="AV210" s="13" t="s">
        <v>85</v>
      </c>
      <c r="AW210" s="13" t="s">
        <v>38</v>
      </c>
      <c r="AX210" s="13" t="s">
        <v>77</v>
      </c>
      <c r="AY210" s="245" t="s">
        <v>224</v>
      </c>
    </row>
    <row r="211" s="13" customFormat="1">
      <c r="A211" s="13"/>
      <c r="B211" s="235"/>
      <c r="C211" s="236"/>
      <c r="D211" s="228" t="s">
        <v>236</v>
      </c>
      <c r="E211" s="237" t="s">
        <v>40</v>
      </c>
      <c r="F211" s="238" t="s">
        <v>1672</v>
      </c>
      <c r="G211" s="236"/>
      <c r="H211" s="239">
        <v>114.964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236</v>
      </c>
      <c r="AU211" s="245" t="s">
        <v>85</v>
      </c>
      <c r="AV211" s="13" t="s">
        <v>85</v>
      </c>
      <c r="AW211" s="13" t="s">
        <v>38</v>
      </c>
      <c r="AX211" s="13" t="s">
        <v>77</v>
      </c>
      <c r="AY211" s="245" t="s">
        <v>224</v>
      </c>
    </row>
    <row r="212" s="13" customFormat="1">
      <c r="A212" s="13"/>
      <c r="B212" s="235"/>
      <c r="C212" s="236"/>
      <c r="D212" s="228" t="s">
        <v>236</v>
      </c>
      <c r="E212" s="237" t="s">
        <v>40</v>
      </c>
      <c r="F212" s="238" t="s">
        <v>1673</v>
      </c>
      <c r="G212" s="236"/>
      <c r="H212" s="239">
        <v>52.223999999999997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236</v>
      </c>
      <c r="AU212" s="245" t="s">
        <v>85</v>
      </c>
      <c r="AV212" s="13" t="s">
        <v>85</v>
      </c>
      <c r="AW212" s="13" t="s">
        <v>38</v>
      </c>
      <c r="AX212" s="13" t="s">
        <v>77</v>
      </c>
      <c r="AY212" s="245" t="s">
        <v>224</v>
      </c>
    </row>
    <row r="213" s="13" customFormat="1">
      <c r="A213" s="13"/>
      <c r="B213" s="235"/>
      <c r="C213" s="236"/>
      <c r="D213" s="228" t="s">
        <v>236</v>
      </c>
      <c r="E213" s="237" t="s">
        <v>40</v>
      </c>
      <c r="F213" s="238" t="s">
        <v>1674</v>
      </c>
      <c r="G213" s="236"/>
      <c r="H213" s="239">
        <v>185.11500000000001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236</v>
      </c>
      <c r="AU213" s="245" t="s">
        <v>85</v>
      </c>
      <c r="AV213" s="13" t="s">
        <v>85</v>
      </c>
      <c r="AW213" s="13" t="s">
        <v>38</v>
      </c>
      <c r="AX213" s="13" t="s">
        <v>77</v>
      </c>
      <c r="AY213" s="245" t="s">
        <v>224</v>
      </c>
    </row>
    <row r="214" s="13" customFormat="1">
      <c r="A214" s="13"/>
      <c r="B214" s="235"/>
      <c r="C214" s="236"/>
      <c r="D214" s="228" t="s">
        <v>236</v>
      </c>
      <c r="E214" s="237" t="s">
        <v>40</v>
      </c>
      <c r="F214" s="238" t="s">
        <v>1675</v>
      </c>
      <c r="G214" s="236"/>
      <c r="H214" s="239">
        <v>1.131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236</v>
      </c>
      <c r="AU214" s="245" t="s">
        <v>85</v>
      </c>
      <c r="AV214" s="13" t="s">
        <v>85</v>
      </c>
      <c r="AW214" s="13" t="s">
        <v>38</v>
      </c>
      <c r="AX214" s="13" t="s">
        <v>77</v>
      </c>
      <c r="AY214" s="245" t="s">
        <v>224</v>
      </c>
    </row>
    <row r="215" s="15" customFormat="1">
      <c r="A215" s="15"/>
      <c r="B215" s="256"/>
      <c r="C215" s="257"/>
      <c r="D215" s="228" t="s">
        <v>236</v>
      </c>
      <c r="E215" s="258" t="s">
        <v>184</v>
      </c>
      <c r="F215" s="259" t="s">
        <v>253</v>
      </c>
      <c r="G215" s="257"/>
      <c r="H215" s="260">
        <v>467.58199999999999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236</v>
      </c>
      <c r="AU215" s="266" t="s">
        <v>85</v>
      </c>
      <c r="AV215" s="15" t="s">
        <v>230</v>
      </c>
      <c r="AW215" s="15" t="s">
        <v>38</v>
      </c>
      <c r="AX215" s="15" t="s">
        <v>77</v>
      </c>
      <c r="AY215" s="266" t="s">
        <v>224</v>
      </c>
    </row>
    <row r="216" s="13" customFormat="1">
      <c r="A216" s="13"/>
      <c r="B216" s="235"/>
      <c r="C216" s="236"/>
      <c r="D216" s="228" t="s">
        <v>236</v>
      </c>
      <c r="E216" s="237" t="s">
        <v>40</v>
      </c>
      <c r="F216" s="238" t="s">
        <v>1676</v>
      </c>
      <c r="G216" s="236"/>
      <c r="H216" s="239">
        <v>280.54899999999998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236</v>
      </c>
      <c r="AU216" s="245" t="s">
        <v>85</v>
      </c>
      <c r="AV216" s="13" t="s">
        <v>85</v>
      </c>
      <c r="AW216" s="13" t="s">
        <v>38</v>
      </c>
      <c r="AX216" s="13" t="s">
        <v>83</v>
      </c>
      <c r="AY216" s="245" t="s">
        <v>224</v>
      </c>
    </row>
    <row r="217" s="2" customFormat="1" ht="16.5" customHeight="1">
      <c r="A217" s="40"/>
      <c r="B217" s="41"/>
      <c r="C217" s="215" t="s">
        <v>7</v>
      </c>
      <c r="D217" s="215" t="s">
        <v>226</v>
      </c>
      <c r="E217" s="216" t="s">
        <v>381</v>
      </c>
      <c r="F217" s="217" t="s">
        <v>382</v>
      </c>
      <c r="G217" s="218" t="s">
        <v>163</v>
      </c>
      <c r="H217" s="219">
        <v>20.579999999999998</v>
      </c>
      <c r="I217" s="220"/>
      <c r="J217" s="221">
        <f>ROUND(I217*H217,2)</f>
        <v>0</v>
      </c>
      <c r="K217" s="217" t="s">
        <v>229</v>
      </c>
      <c r="L217" s="46"/>
      <c r="M217" s="222" t="s">
        <v>40</v>
      </c>
      <c r="N217" s="223" t="s">
        <v>48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230</v>
      </c>
      <c r="AT217" s="226" t="s">
        <v>226</v>
      </c>
      <c r="AU217" s="226" t="s">
        <v>85</v>
      </c>
      <c r="AY217" s="19" t="s">
        <v>224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83</v>
      </c>
      <c r="BK217" s="227">
        <f>ROUND(I217*H217,2)</f>
        <v>0</v>
      </c>
      <c r="BL217" s="19" t="s">
        <v>230</v>
      </c>
      <c r="BM217" s="226" t="s">
        <v>1677</v>
      </c>
    </row>
    <row r="218" s="2" customFormat="1">
      <c r="A218" s="40"/>
      <c r="B218" s="41"/>
      <c r="C218" s="42"/>
      <c r="D218" s="228" t="s">
        <v>232</v>
      </c>
      <c r="E218" s="42"/>
      <c r="F218" s="229" t="s">
        <v>384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232</v>
      </c>
      <c r="AU218" s="19" t="s">
        <v>85</v>
      </c>
    </row>
    <row r="219" s="2" customFormat="1">
      <c r="A219" s="40"/>
      <c r="B219" s="41"/>
      <c r="C219" s="42"/>
      <c r="D219" s="233" t="s">
        <v>234</v>
      </c>
      <c r="E219" s="42"/>
      <c r="F219" s="234" t="s">
        <v>385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234</v>
      </c>
      <c r="AU219" s="19" t="s">
        <v>85</v>
      </c>
    </row>
    <row r="220" s="13" customFormat="1">
      <c r="A220" s="13"/>
      <c r="B220" s="235"/>
      <c r="C220" s="236"/>
      <c r="D220" s="228" t="s">
        <v>236</v>
      </c>
      <c r="E220" s="237" t="s">
        <v>40</v>
      </c>
      <c r="F220" s="238" t="s">
        <v>386</v>
      </c>
      <c r="G220" s="236"/>
      <c r="H220" s="239">
        <v>20.579999999999998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236</v>
      </c>
      <c r="AU220" s="245" t="s">
        <v>85</v>
      </c>
      <c r="AV220" s="13" t="s">
        <v>85</v>
      </c>
      <c r="AW220" s="13" t="s">
        <v>38</v>
      </c>
      <c r="AX220" s="13" t="s">
        <v>83</v>
      </c>
      <c r="AY220" s="245" t="s">
        <v>224</v>
      </c>
    </row>
    <row r="221" s="2" customFormat="1" ht="16.5" customHeight="1">
      <c r="A221" s="40"/>
      <c r="B221" s="41"/>
      <c r="C221" s="215" t="s">
        <v>387</v>
      </c>
      <c r="D221" s="215" t="s">
        <v>226</v>
      </c>
      <c r="E221" s="216" t="s">
        <v>388</v>
      </c>
      <c r="F221" s="217" t="s">
        <v>389</v>
      </c>
      <c r="G221" s="218" t="s">
        <v>163</v>
      </c>
      <c r="H221" s="219">
        <v>163.654</v>
      </c>
      <c r="I221" s="220"/>
      <c r="J221" s="221">
        <f>ROUND(I221*H221,2)</f>
        <v>0</v>
      </c>
      <c r="K221" s="217" t="s">
        <v>229</v>
      </c>
      <c r="L221" s="46"/>
      <c r="M221" s="222" t="s">
        <v>40</v>
      </c>
      <c r="N221" s="223" t="s">
        <v>48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230</v>
      </c>
      <c r="AT221" s="226" t="s">
        <v>226</v>
      </c>
      <c r="AU221" s="226" t="s">
        <v>85</v>
      </c>
      <c r="AY221" s="19" t="s">
        <v>224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83</v>
      </c>
      <c r="BK221" s="227">
        <f>ROUND(I221*H221,2)</f>
        <v>0</v>
      </c>
      <c r="BL221" s="19" t="s">
        <v>230</v>
      </c>
      <c r="BM221" s="226" t="s">
        <v>1678</v>
      </c>
    </row>
    <row r="222" s="2" customFormat="1">
      <c r="A222" s="40"/>
      <c r="B222" s="41"/>
      <c r="C222" s="42"/>
      <c r="D222" s="228" t="s">
        <v>232</v>
      </c>
      <c r="E222" s="42"/>
      <c r="F222" s="229" t="s">
        <v>391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232</v>
      </c>
      <c r="AU222" s="19" t="s">
        <v>85</v>
      </c>
    </row>
    <row r="223" s="2" customFormat="1">
      <c r="A223" s="40"/>
      <c r="B223" s="41"/>
      <c r="C223" s="42"/>
      <c r="D223" s="233" t="s">
        <v>234</v>
      </c>
      <c r="E223" s="42"/>
      <c r="F223" s="234" t="s">
        <v>392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234</v>
      </c>
      <c r="AU223" s="19" t="s">
        <v>85</v>
      </c>
    </row>
    <row r="224" s="13" customFormat="1">
      <c r="A224" s="13"/>
      <c r="B224" s="235"/>
      <c r="C224" s="236"/>
      <c r="D224" s="228" t="s">
        <v>236</v>
      </c>
      <c r="E224" s="237" t="s">
        <v>40</v>
      </c>
      <c r="F224" s="238" t="s">
        <v>1679</v>
      </c>
      <c r="G224" s="236"/>
      <c r="H224" s="239">
        <v>163.654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236</v>
      </c>
      <c r="AU224" s="245" t="s">
        <v>85</v>
      </c>
      <c r="AV224" s="13" t="s">
        <v>85</v>
      </c>
      <c r="AW224" s="13" t="s">
        <v>38</v>
      </c>
      <c r="AX224" s="13" t="s">
        <v>83</v>
      </c>
      <c r="AY224" s="245" t="s">
        <v>224</v>
      </c>
    </row>
    <row r="225" s="2" customFormat="1" ht="16.5" customHeight="1">
      <c r="A225" s="40"/>
      <c r="B225" s="41"/>
      <c r="C225" s="215" t="s">
        <v>394</v>
      </c>
      <c r="D225" s="215" t="s">
        <v>226</v>
      </c>
      <c r="E225" s="216" t="s">
        <v>395</v>
      </c>
      <c r="F225" s="217" t="s">
        <v>396</v>
      </c>
      <c r="G225" s="218" t="s">
        <v>163</v>
      </c>
      <c r="H225" s="219">
        <v>2.9399999999999999</v>
      </c>
      <c r="I225" s="220"/>
      <c r="J225" s="221">
        <f>ROUND(I225*H225,2)</f>
        <v>0</v>
      </c>
      <c r="K225" s="217" t="s">
        <v>229</v>
      </c>
      <c r="L225" s="46"/>
      <c r="M225" s="222" t="s">
        <v>40</v>
      </c>
      <c r="N225" s="223" t="s">
        <v>48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230</v>
      </c>
      <c r="AT225" s="226" t="s">
        <v>226</v>
      </c>
      <c r="AU225" s="226" t="s">
        <v>85</v>
      </c>
      <c r="AY225" s="19" t="s">
        <v>224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83</v>
      </c>
      <c r="BK225" s="227">
        <f>ROUND(I225*H225,2)</f>
        <v>0</v>
      </c>
      <c r="BL225" s="19" t="s">
        <v>230</v>
      </c>
      <c r="BM225" s="226" t="s">
        <v>1680</v>
      </c>
    </row>
    <row r="226" s="2" customFormat="1">
      <c r="A226" s="40"/>
      <c r="B226" s="41"/>
      <c r="C226" s="42"/>
      <c r="D226" s="228" t="s">
        <v>232</v>
      </c>
      <c r="E226" s="42"/>
      <c r="F226" s="229" t="s">
        <v>398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232</v>
      </c>
      <c r="AU226" s="19" t="s">
        <v>85</v>
      </c>
    </row>
    <row r="227" s="2" customFormat="1">
      <c r="A227" s="40"/>
      <c r="B227" s="41"/>
      <c r="C227" s="42"/>
      <c r="D227" s="233" t="s">
        <v>234</v>
      </c>
      <c r="E227" s="42"/>
      <c r="F227" s="234" t="s">
        <v>399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234</v>
      </c>
      <c r="AU227" s="19" t="s">
        <v>85</v>
      </c>
    </row>
    <row r="228" s="13" customFormat="1">
      <c r="A228" s="13"/>
      <c r="B228" s="235"/>
      <c r="C228" s="236"/>
      <c r="D228" s="228" t="s">
        <v>236</v>
      </c>
      <c r="E228" s="237" t="s">
        <v>40</v>
      </c>
      <c r="F228" s="238" t="s">
        <v>400</v>
      </c>
      <c r="G228" s="236"/>
      <c r="H228" s="239">
        <v>2.9399999999999999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236</v>
      </c>
      <c r="AU228" s="245" t="s">
        <v>85</v>
      </c>
      <c r="AV228" s="13" t="s">
        <v>85</v>
      </c>
      <c r="AW228" s="13" t="s">
        <v>38</v>
      </c>
      <c r="AX228" s="13" t="s">
        <v>83</v>
      </c>
      <c r="AY228" s="245" t="s">
        <v>224</v>
      </c>
    </row>
    <row r="229" s="2" customFormat="1" ht="16.5" customHeight="1">
      <c r="A229" s="40"/>
      <c r="B229" s="41"/>
      <c r="C229" s="215" t="s">
        <v>401</v>
      </c>
      <c r="D229" s="215" t="s">
        <v>226</v>
      </c>
      <c r="E229" s="216" t="s">
        <v>402</v>
      </c>
      <c r="F229" s="217" t="s">
        <v>403</v>
      </c>
      <c r="G229" s="218" t="s">
        <v>163</v>
      </c>
      <c r="H229" s="219">
        <v>23.379000000000001</v>
      </c>
      <c r="I229" s="220"/>
      <c r="J229" s="221">
        <f>ROUND(I229*H229,2)</f>
        <v>0</v>
      </c>
      <c r="K229" s="217" t="s">
        <v>229</v>
      </c>
      <c r="L229" s="46"/>
      <c r="M229" s="222" t="s">
        <v>40</v>
      </c>
      <c r="N229" s="223" t="s">
        <v>48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230</v>
      </c>
      <c r="AT229" s="226" t="s">
        <v>226</v>
      </c>
      <c r="AU229" s="226" t="s">
        <v>85</v>
      </c>
      <c r="AY229" s="19" t="s">
        <v>224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83</v>
      </c>
      <c r="BK229" s="227">
        <f>ROUND(I229*H229,2)</f>
        <v>0</v>
      </c>
      <c r="BL229" s="19" t="s">
        <v>230</v>
      </c>
      <c r="BM229" s="226" t="s">
        <v>1681</v>
      </c>
    </row>
    <row r="230" s="2" customFormat="1">
      <c r="A230" s="40"/>
      <c r="B230" s="41"/>
      <c r="C230" s="42"/>
      <c r="D230" s="228" t="s">
        <v>232</v>
      </c>
      <c r="E230" s="42"/>
      <c r="F230" s="229" t="s">
        <v>405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232</v>
      </c>
      <c r="AU230" s="19" t="s">
        <v>85</v>
      </c>
    </row>
    <row r="231" s="2" customFormat="1">
      <c r="A231" s="40"/>
      <c r="B231" s="41"/>
      <c r="C231" s="42"/>
      <c r="D231" s="233" t="s">
        <v>234</v>
      </c>
      <c r="E231" s="42"/>
      <c r="F231" s="234" t="s">
        <v>406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234</v>
      </c>
      <c r="AU231" s="19" t="s">
        <v>85</v>
      </c>
    </row>
    <row r="232" s="13" customFormat="1">
      <c r="A232" s="13"/>
      <c r="B232" s="235"/>
      <c r="C232" s="236"/>
      <c r="D232" s="228" t="s">
        <v>236</v>
      </c>
      <c r="E232" s="237" t="s">
        <v>40</v>
      </c>
      <c r="F232" s="238" t="s">
        <v>1682</v>
      </c>
      <c r="G232" s="236"/>
      <c r="H232" s="239">
        <v>23.379000000000001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236</v>
      </c>
      <c r="AU232" s="245" t="s">
        <v>85</v>
      </c>
      <c r="AV232" s="13" t="s">
        <v>85</v>
      </c>
      <c r="AW232" s="13" t="s">
        <v>38</v>
      </c>
      <c r="AX232" s="13" t="s">
        <v>83</v>
      </c>
      <c r="AY232" s="245" t="s">
        <v>224</v>
      </c>
    </row>
    <row r="233" s="2" customFormat="1" ht="16.5" customHeight="1">
      <c r="A233" s="40"/>
      <c r="B233" s="41"/>
      <c r="C233" s="215" t="s">
        <v>408</v>
      </c>
      <c r="D233" s="215" t="s">
        <v>226</v>
      </c>
      <c r="E233" s="216" t="s">
        <v>409</v>
      </c>
      <c r="F233" s="217" t="s">
        <v>410</v>
      </c>
      <c r="G233" s="218" t="s">
        <v>163</v>
      </c>
      <c r="H233" s="219">
        <v>69.974999999999994</v>
      </c>
      <c r="I233" s="220"/>
      <c r="J233" s="221">
        <f>ROUND(I233*H233,2)</f>
        <v>0</v>
      </c>
      <c r="K233" s="217" t="s">
        <v>229</v>
      </c>
      <c r="L233" s="46"/>
      <c r="M233" s="222" t="s">
        <v>40</v>
      </c>
      <c r="N233" s="223" t="s">
        <v>48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230</v>
      </c>
      <c r="AT233" s="226" t="s">
        <v>226</v>
      </c>
      <c r="AU233" s="226" t="s">
        <v>85</v>
      </c>
      <c r="AY233" s="19" t="s">
        <v>224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83</v>
      </c>
      <c r="BK233" s="227">
        <f>ROUND(I233*H233,2)</f>
        <v>0</v>
      </c>
      <c r="BL233" s="19" t="s">
        <v>230</v>
      </c>
      <c r="BM233" s="226" t="s">
        <v>1683</v>
      </c>
    </row>
    <row r="234" s="2" customFormat="1">
      <c r="A234" s="40"/>
      <c r="B234" s="41"/>
      <c r="C234" s="42"/>
      <c r="D234" s="228" t="s">
        <v>232</v>
      </c>
      <c r="E234" s="42"/>
      <c r="F234" s="229" t="s">
        <v>412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232</v>
      </c>
      <c r="AU234" s="19" t="s">
        <v>85</v>
      </c>
    </row>
    <row r="235" s="2" customFormat="1">
      <c r="A235" s="40"/>
      <c r="B235" s="41"/>
      <c r="C235" s="42"/>
      <c r="D235" s="233" t="s">
        <v>234</v>
      </c>
      <c r="E235" s="42"/>
      <c r="F235" s="234" t="s">
        <v>413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234</v>
      </c>
      <c r="AU235" s="19" t="s">
        <v>85</v>
      </c>
    </row>
    <row r="236" s="13" customFormat="1">
      <c r="A236" s="13"/>
      <c r="B236" s="235"/>
      <c r="C236" s="236"/>
      <c r="D236" s="228" t="s">
        <v>236</v>
      </c>
      <c r="E236" s="237" t="s">
        <v>40</v>
      </c>
      <c r="F236" s="238" t="s">
        <v>1684</v>
      </c>
      <c r="G236" s="236"/>
      <c r="H236" s="239">
        <v>69.974999999999994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236</v>
      </c>
      <c r="AU236" s="245" t="s">
        <v>85</v>
      </c>
      <c r="AV236" s="13" t="s">
        <v>85</v>
      </c>
      <c r="AW236" s="13" t="s">
        <v>38</v>
      </c>
      <c r="AX236" s="13" t="s">
        <v>83</v>
      </c>
      <c r="AY236" s="245" t="s">
        <v>224</v>
      </c>
    </row>
    <row r="237" s="2" customFormat="1" ht="16.5" customHeight="1">
      <c r="A237" s="40"/>
      <c r="B237" s="41"/>
      <c r="C237" s="215" t="s">
        <v>416</v>
      </c>
      <c r="D237" s="215" t="s">
        <v>226</v>
      </c>
      <c r="E237" s="216" t="s">
        <v>1685</v>
      </c>
      <c r="F237" s="217" t="s">
        <v>1686</v>
      </c>
      <c r="G237" s="218" t="s">
        <v>152</v>
      </c>
      <c r="H237" s="219">
        <v>1304.1790000000001</v>
      </c>
      <c r="I237" s="220"/>
      <c r="J237" s="221">
        <f>ROUND(I237*H237,2)</f>
        <v>0</v>
      </c>
      <c r="K237" s="217" t="s">
        <v>229</v>
      </c>
      <c r="L237" s="46"/>
      <c r="M237" s="222" t="s">
        <v>40</v>
      </c>
      <c r="N237" s="223" t="s">
        <v>48</v>
      </c>
      <c r="O237" s="86"/>
      <c r="P237" s="224">
        <f>O237*H237</f>
        <v>0</v>
      </c>
      <c r="Q237" s="224">
        <v>0.0020799999999999998</v>
      </c>
      <c r="R237" s="224">
        <f>Q237*H237</f>
        <v>2.7126923199999999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230</v>
      </c>
      <c r="AT237" s="226" t="s">
        <v>226</v>
      </c>
      <c r="AU237" s="226" t="s">
        <v>85</v>
      </c>
      <c r="AY237" s="19" t="s">
        <v>224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83</v>
      </c>
      <c r="BK237" s="227">
        <f>ROUND(I237*H237,2)</f>
        <v>0</v>
      </c>
      <c r="BL237" s="19" t="s">
        <v>230</v>
      </c>
      <c r="BM237" s="226" t="s">
        <v>1687</v>
      </c>
    </row>
    <row r="238" s="2" customFormat="1">
      <c r="A238" s="40"/>
      <c r="B238" s="41"/>
      <c r="C238" s="42"/>
      <c r="D238" s="228" t="s">
        <v>232</v>
      </c>
      <c r="E238" s="42"/>
      <c r="F238" s="229" t="s">
        <v>1688</v>
      </c>
      <c r="G238" s="42"/>
      <c r="H238" s="42"/>
      <c r="I238" s="230"/>
      <c r="J238" s="42"/>
      <c r="K238" s="42"/>
      <c r="L238" s="46"/>
      <c r="M238" s="231"/>
      <c r="N238" s="232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232</v>
      </c>
      <c r="AU238" s="19" t="s">
        <v>85</v>
      </c>
    </row>
    <row r="239" s="2" customFormat="1">
      <c r="A239" s="40"/>
      <c r="B239" s="41"/>
      <c r="C239" s="42"/>
      <c r="D239" s="233" t="s">
        <v>234</v>
      </c>
      <c r="E239" s="42"/>
      <c r="F239" s="234" t="s">
        <v>1689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234</v>
      </c>
      <c r="AU239" s="19" t="s">
        <v>85</v>
      </c>
    </row>
    <row r="240" s="14" customFormat="1">
      <c r="A240" s="14"/>
      <c r="B240" s="246"/>
      <c r="C240" s="247"/>
      <c r="D240" s="228" t="s">
        <v>236</v>
      </c>
      <c r="E240" s="248" t="s">
        <v>40</v>
      </c>
      <c r="F240" s="249" t="s">
        <v>1613</v>
      </c>
      <c r="G240" s="247"/>
      <c r="H240" s="248" t="s">
        <v>40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236</v>
      </c>
      <c r="AU240" s="255" t="s">
        <v>85</v>
      </c>
      <c r="AV240" s="14" t="s">
        <v>83</v>
      </c>
      <c r="AW240" s="14" t="s">
        <v>38</v>
      </c>
      <c r="AX240" s="14" t="s">
        <v>77</v>
      </c>
      <c r="AY240" s="255" t="s">
        <v>224</v>
      </c>
    </row>
    <row r="241" s="13" customFormat="1">
      <c r="A241" s="13"/>
      <c r="B241" s="235"/>
      <c r="C241" s="236"/>
      <c r="D241" s="228" t="s">
        <v>236</v>
      </c>
      <c r="E241" s="237" t="s">
        <v>40</v>
      </c>
      <c r="F241" s="238" t="s">
        <v>1690</v>
      </c>
      <c r="G241" s="236"/>
      <c r="H241" s="239">
        <v>463.75099999999998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236</v>
      </c>
      <c r="AU241" s="245" t="s">
        <v>85</v>
      </c>
      <c r="AV241" s="13" t="s">
        <v>85</v>
      </c>
      <c r="AW241" s="13" t="s">
        <v>38</v>
      </c>
      <c r="AX241" s="13" t="s">
        <v>77</v>
      </c>
      <c r="AY241" s="245" t="s">
        <v>224</v>
      </c>
    </row>
    <row r="242" s="13" customFormat="1">
      <c r="A242" s="13"/>
      <c r="B242" s="235"/>
      <c r="C242" s="236"/>
      <c r="D242" s="228" t="s">
        <v>236</v>
      </c>
      <c r="E242" s="237" t="s">
        <v>40</v>
      </c>
      <c r="F242" s="238" t="s">
        <v>1691</v>
      </c>
      <c r="G242" s="236"/>
      <c r="H242" s="239">
        <v>148.75899999999999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236</v>
      </c>
      <c r="AU242" s="245" t="s">
        <v>85</v>
      </c>
      <c r="AV242" s="13" t="s">
        <v>85</v>
      </c>
      <c r="AW242" s="13" t="s">
        <v>38</v>
      </c>
      <c r="AX242" s="13" t="s">
        <v>77</v>
      </c>
      <c r="AY242" s="245" t="s">
        <v>224</v>
      </c>
    </row>
    <row r="243" s="13" customFormat="1">
      <c r="A243" s="13"/>
      <c r="B243" s="235"/>
      <c r="C243" s="236"/>
      <c r="D243" s="228" t="s">
        <v>236</v>
      </c>
      <c r="E243" s="237" t="s">
        <v>40</v>
      </c>
      <c r="F243" s="238" t="s">
        <v>1692</v>
      </c>
      <c r="G243" s="236"/>
      <c r="H243" s="239">
        <v>396.38999999999999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236</v>
      </c>
      <c r="AU243" s="245" t="s">
        <v>85</v>
      </c>
      <c r="AV243" s="13" t="s">
        <v>85</v>
      </c>
      <c r="AW243" s="13" t="s">
        <v>38</v>
      </c>
      <c r="AX243" s="13" t="s">
        <v>77</v>
      </c>
      <c r="AY243" s="245" t="s">
        <v>224</v>
      </c>
    </row>
    <row r="244" s="13" customFormat="1">
      <c r="A244" s="13"/>
      <c r="B244" s="235"/>
      <c r="C244" s="236"/>
      <c r="D244" s="228" t="s">
        <v>236</v>
      </c>
      <c r="E244" s="237" t="s">
        <v>40</v>
      </c>
      <c r="F244" s="238" t="s">
        <v>1693</v>
      </c>
      <c r="G244" s="236"/>
      <c r="H244" s="239">
        <v>295.279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236</v>
      </c>
      <c r="AU244" s="245" t="s">
        <v>85</v>
      </c>
      <c r="AV244" s="13" t="s">
        <v>85</v>
      </c>
      <c r="AW244" s="13" t="s">
        <v>38</v>
      </c>
      <c r="AX244" s="13" t="s">
        <v>77</v>
      </c>
      <c r="AY244" s="245" t="s">
        <v>224</v>
      </c>
    </row>
    <row r="245" s="15" customFormat="1">
      <c r="A245" s="15"/>
      <c r="B245" s="256"/>
      <c r="C245" s="257"/>
      <c r="D245" s="228" t="s">
        <v>236</v>
      </c>
      <c r="E245" s="258" t="s">
        <v>40</v>
      </c>
      <c r="F245" s="259" t="s">
        <v>253</v>
      </c>
      <c r="G245" s="257"/>
      <c r="H245" s="260">
        <v>1304.1790000000001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236</v>
      </c>
      <c r="AU245" s="266" t="s">
        <v>85</v>
      </c>
      <c r="AV245" s="15" t="s">
        <v>230</v>
      </c>
      <c r="AW245" s="15" t="s">
        <v>38</v>
      </c>
      <c r="AX245" s="15" t="s">
        <v>83</v>
      </c>
      <c r="AY245" s="266" t="s">
        <v>224</v>
      </c>
    </row>
    <row r="246" s="2" customFormat="1" ht="16.5" customHeight="1">
      <c r="A246" s="40"/>
      <c r="B246" s="41"/>
      <c r="C246" s="215" t="s">
        <v>423</v>
      </c>
      <c r="D246" s="215" t="s">
        <v>226</v>
      </c>
      <c r="E246" s="216" t="s">
        <v>1694</v>
      </c>
      <c r="F246" s="217" t="s">
        <v>1695</v>
      </c>
      <c r="G246" s="218" t="s">
        <v>152</v>
      </c>
      <c r="H246" s="219">
        <v>1304.1790000000001</v>
      </c>
      <c r="I246" s="220"/>
      <c r="J246" s="221">
        <f>ROUND(I246*H246,2)</f>
        <v>0</v>
      </c>
      <c r="K246" s="217" t="s">
        <v>229</v>
      </c>
      <c r="L246" s="46"/>
      <c r="M246" s="222" t="s">
        <v>40</v>
      </c>
      <c r="N246" s="223" t="s">
        <v>48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230</v>
      </c>
      <c r="AT246" s="226" t="s">
        <v>226</v>
      </c>
      <c r="AU246" s="226" t="s">
        <v>85</v>
      </c>
      <c r="AY246" s="19" t="s">
        <v>224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83</v>
      </c>
      <c r="BK246" s="227">
        <f>ROUND(I246*H246,2)</f>
        <v>0</v>
      </c>
      <c r="BL246" s="19" t="s">
        <v>230</v>
      </c>
      <c r="BM246" s="226" t="s">
        <v>1696</v>
      </c>
    </row>
    <row r="247" s="2" customFormat="1">
      <c r="A247" s="40"/>
      <c r="B247" s="41"/>
      <c r="C247" s="42"/>
      <c r="D247" s="228" t="s">
        <v>232</v>
      </c>
      <c r="E247" s="42"/>
      <c r="F247" s="229" t="s">
        <v>1697</v>
      </c>
      <c r="G247" s="42"/>
      <c r="H247" s="42"/>
      <c r="I247" s="230"/>
      <c r="J247" s="42"/>
      <c r="K247" s="42"/>
      <c r="L247" s="46"/>
      <c r="M247" s="231"/>
      <c r="N247" s="232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232</v>
      </c>
      <c r="AU247" s="19" t="s">
        <v>85</v>
      </c>
    </row>
    <row r="248" s="2" customFormat="1">
      <c r="A248" s="40"/>
      <c r="B248" s="41"/>
      <c r="C248" s="42"/>
      <c r="D248" s="233" t="s">
        <v>234</v>
      </c>
      <c r="E248" s="42"/>
      <c r="F248" s="234" t="s">
        <v>1698</v>
      </c>
      <c r="G248" s="42"/>
      <c r="H248" s="42"/>
      <c r="I248" s="230"/>
      <c r="J248" s="42"/>
      <c r="K248" s="42"/>
      <c r="L248" s="46"/>
      <c r="M248" s="231"/>
      <c r="N248" s="232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234</v>
      </c>
      <c r="AU248" s="19" t="s">
        <v>85</v>
      </c>
    </row>
    <row r="249" s="2" customFormat="1" ht="16.5" customHeight="1">
      <c r="A249" s="40"/>
      <c r="B249" s="41"/>
      <c r="C249" s="215" t="s">
        <v>429</v>
      </c>
      <c r="D249" s="215" t="s">
        <v>226</v>
      </c>
      <c r="E249" s="216" t="s">
        <v>1699</v>
      </c>
      <c r="F249" s="217" t="s">
        <v>1700</v>
      </c>
      <c r="G249" s="218" t="s">
        <v>152</v>
      </c>
      <c r="H249" s="219">
        <v>71.680000000000007</v>
      </c>
      <c r="I249" s="220"/>
      <c r="J249" s="221">
        <f>ROUND(I249*H249,2)</f>
        <v>0</v>
      </c>
      <c r="K249" s="217" t="s">
        <v>229</v>
      </c>
      <c r="L249" s="46"/>
      <c r="M249" s="222" t="s">
        <v>40</v>
      </c>
      <c r="N249" s="223" t="s">
        <v>48</v>
      </c>
      <c r="O249" s="86"/>
      <c r="P249" s="224">
        <f>O249*H249</f>
        <v>0</v>
      </c>
      <c r="Q249" s="224">
        <v>0.00149</v>
      </c>
      <c r="R249" s="224">
        <f>Q249*H249</f>
        <v>0.10680320000000002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230</v>
      </c>
      <c r="AT249" s="226" t="s">
        <v>226</v>
      </c>
      <c r="AU249" s="226" t="s">
        <v>85</v>
      </c>
      <c r="AY249" s="19" t="s">
        <v>224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83</v>
      </c>
      <c r="BK249" s="227">
        <f>ROUND(I249*H249,2)</f>
        <v>0</v>
      </c>
      <c r="BL249" s="19" t="s">
        <v>230</v>
      </c>
      <c r="BM249" s="226" t="s">
        <v>1701</v>
      </c>
    </row>
    <row r="250" s="2" customFormat="1">
      <c r="A250" s="40"/>
      <c r="B250" s="41"/>
      <c r="C250" s="42"/>
      <c r="D250" s="228" t="s">
        <v>232</v>
      </c>
      <c r="E250" s="42"/>
      <c r="F250" s="229" t="s">
        <v>1702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232</v>
      </c>
      <c r="AU250" s="19" t="s">
        <v>85</v>
      </c>
    </row>
    <row r="251" s="2" customFormat="1">
      <c r="A251" s="40"/>
      <c r="B251" s="41"/>
      <c r="C251" s="42"/>
      <c r="D251" s="233" t="s">
        <v>234</v>
      </c>
      <c r="E251" s="42"/>
      <c r="F251" s="234" t="s">
        <v>1703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234</v>
      </c>
      <c r="AU251" s="19" t="s">
        <v>85</v>
      </c>
    </row>
    <row r="252" s="14" customFormat="1">
      <c r="A252" s="14"/>
      <c r="B252" s="246"/>
      <c r="C252" s="247"/>
      <c r="D252" s="228" t="s">
        <v>236</v>
      </c>
      <c r="E252" s="248" t="s">
        <v>40</v>
      </c>
      <c r="F252" s="249" t="s">
        <v>251</v>
      </c>
      <c r="G252" s="247"/>
      <c r="H252" s="248" t="s">
        <v>40</v>
      </c>
      <c r="I252" s="250"/>
      <c r="J252" s="247"/>
      <c r="K252" s="247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236</v>
      </c>
      <c r="AU252" s="255" t="s">
        <v>85</v>
      </c>
      <c r="AV252" s="14" t="s">
        <v>83</v>
      </c>
      <c r="AW252" s="14" t="s">
        <v>38</v>
      </c>
      <c r="AX252" s="14" t="s">
        <v>77</v>
      </c>
      <c r="AY252" s="255" t="s">
        <v>224</v>
      </c>
    </row>
    <row r="253" s="13" customFormat="1">
      <c r="A253" s="13"/>
      <c r="B253" s="235"/>
      <c r="C253" s="236"/>
      <c r="D253" s="228" t="s">
        <v>236</v>
      </c>
      <c r="E253" s="237" t="s">
        <v>40</v>
      </c>
      <c r="F253" s="238" t="s">
        <v>1704</v>
      </c>
      <c r="G253" s="236"/>
      <c r="H253" s="239">
        <v>71.680000000000007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236</v>
      </c>
      <c r="AU253" s="245" t="s">
        <v>85</v>
      </c>
      <c r="AV253" s="13" t="s">
        <v>85</v>
      </c>
      <c r="AW253" s="13" t="s">
        <v>38</v>
      </c>
      <c r="AX253" s="13" t="s">
        <v>83</v>
      </c>
      <c r="AY253" s="245" t="s">
        <v>224</v>
      </c>
    </row>
    <row r="254" s="2" customFormat="1" ht="16.5" customHeight="1">
      <c r="A254" s="40"/>
      <c r="B254" s="41"/>
      <c r="C254" s="215" t="s">
        <v>440</v>
      </c>
      <c r="D254" s="215" t="s">
        <v>226</v>
      </c>
      <c r="E254" s="216" t="s">
        <v>1705</v>
      </c>
      <c r="F254" s="217" t="s">
        <v>1706</v>
      </c>
      <c r="G254" s="218" t="s">
        <v>152</v>
      </c>
      <c r="H254" s="219">
        <v>71.680000000000007</v>
      </c>
      <c r="I254" s="220"/>
      <c r="J254" s="221">
        <f>ROUND(I254*H254,2)</f>
        <v>0</v>
      </c>
      <c r="K254" s="217" t="s">
        <v>229</v>
      </c>
      <c r="L254" s="46"/>
      <c r="M254" s="222" t="s">
        <v>40</v>
      </c>
      <c r="N254" s="223" t="s">
        <v>48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230</v>
      </c>
      <c r="AT254" s="226" t="s">
        <v>226</v>
      </c>
      <c r="AU254" s="226" t="s">
        <v>85</v>
      </c>
      <c r="AY254" s="19" t="s">
        <v>224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83</v>
      </c>
      <c r="BK254" s="227">
        <f>ROUND(I254*H254,2)</f>
        <v>0</v>
      </c>
      <c r="BL254" s="19" t="s">
        <v>230</v>
      </c>
      <c r="BM254" s="226" t="s">
        <v>1707</v>
      </c>
    </row>
    <row r="255" s="2" customFormat="1">
      <c r="A255" s="40"/>
      <c r="B255" s="41"/>
      <c r="C255" s="42"/>
      <c r="D255" s="228" t="s">
        <v>232</v>
      </c>
      <c r="E255" s="42"/>
      <c r="F255" s="229" t="s">
        <v>1708</v>
      </c>
      <c r="G255" s="42"/>
      <c r="H255" s="42"/>
      <c r="I255" s="230"/>
      <c r="J255" s="42"/>
      <c r="K255" s="42"/>
      <c r="L255" s="46"/>
      <c r="M255" s="231"/>
      <c r="N255" s="232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232</v>
      </c>
      <c r="AU255" s="19" t="s">
        <v>85</v>
      </c>
    </row>
    <row r="256" s="2" customFormat="1">
      <c r="A256" s="40"/>
      <c r="B256" s="41"/>
      <c r="C256" s="42"/>
      <c r="D256" s="233" t="s">
        <v>234</v>
      </c>
      <c r="E256" s="42"/>
      <c r="F256" s="234" t="s">
        <v>1709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234</v>
      </c>
      <c r="AU256" s="19" t="s">
        <v>85</v>
      </c>
    </row>
    <row r="257" s="2" customFormat="1" ht="16.5" customHeight="1">
      <c r="A257" s="40"/>
      <c r="B257" s="41"/>
      <c r="C257" s="215" t="s">
        <v>446</v>
      </c>
      <c r="D257" s="215" t="s">
        <v>226</v>
      </c>
      <c r="E257" s="216" t="s">
        <v>1710</v>
      </c>
      <c r="F257" s="217" t="s">
        <v>1711</v>
      </c>
      <c r="G257" s="218" t="s">
        <v>163</v>
      </c>
      <c r="H257" s="219">
        <v>114.688</v>
      </c>
      <c r="I257" s="220"/>
      <c r="J257" s="221">
        <f>ROUND(I257*H257,2)</f>
        <v>0</v>
      </c>
      <c r="K257" s="217" t="s">
        <v>229</v>
      </c>
      <c r="L257" s="46"/>
      <c r="M257" s="222" t="s">
        <v>40</v>
      </c>
      <c r="N257" s="223" t="s">
        <v>48</v>
      </c>
      <c r="O257" s="86"/>
      <c r="P257" s="224">
        <f>O257*H257</f>
        <v>0</v>
      </c>
      <c r="Q257" s="224">
        <v>0.00139</v>
      </c>
      <c r="R257" s="224">
        <f>Q257*H257</f>
        <v>0.15941632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230</v>
      </c>
      <c r="AT257" s="226" t="s">
        <v>226</v>
      </c>
      <c r="AU257" s="226" t="s">
        <v>85</v>
      </c>
      <c r="AY257" s="19" t="s">
        <v>224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83</v>
      </c>
      <c r="BK257" s="227">
        <f>ROUND(I257*H257,2)</f>
        <v>0</v>
      </c>
      <c r="BL257" s="19" t="s">
        <v>230</v>
      </c>
      <c r="BM257" s="226" t="s">
        <v>1712</v>
      </c>
    </row>
    <row r="258" s="2" customFormat="1">
      <c r="A258" s="40"/>
      <c r="B258" s="41"/>
      <c r="C258" s="42"/>
      <c r="D258" s="228" t="s">
        <v>232</v>
      </c>
      <c r="E258" s="42"/>
      <c r="F258" s="229" t="s">
        <v>1713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232</v>
      </c>
      <c r="AU258" s="19" t="s">
        <v>85</v>
      </c>
    </row>
    <row r="259" s="2" customFormat="1">
      <c r="A259" s="40"/>
      <c r="B259" s="41"/>
      <c r="C259" s="42"/>
      <c r="D259" s="233" t="s">
        <v>234</v>
      </c>
      <c r="E259" s="42"/>
      <c r="F259" s="234" t="s">
        <v>1714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234</v>
      </c>
      <c r="AU259" s="19" t="s">
        <v>85</v>
      </c>
    </row>
    <row r="260" s="14" customFormat="1">
      <c r="A260" s="14"/>
      <c r="B260" s="246"/>
      <c r="C260" s="247"/>
      <c r="D260" s="228" t="s">
        <v>236</v>
      </c>
      <c r="E260" s="248" t="s">
        <v>40</v>
      </c>
      <c r="F260" s="249" t="s">
        <v>251</v>
      </c>
      <c r="G260" s="247"/>
      <c r="H260" s="248" t="s">
        <v>40</v>
      </c>
      <c r="I260" s="250"/>
      <c r="J260" s="247"/>
      <c r="K260" s="247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236</v>
      </c>
      <c r="AU260" s="255" t="s">
        <v>85</v>
      </c>
      <c r="AV260" s="14" t="s">
        <v>83</v>
      </c>
      <c r="AW260" s="14" t="s">
        <v>38</v>
      </c>
      <c r="AX260" s="14" t="s">
        <v>77</v>
      </c>
      <c r="AY260" s="255" t="s">
        <v>224</v>
      </c>
    </row>
    <row r="261" s="13" customFormat="1">
      <c r="A261" s="13"/>
      <c r="B261" s="235"/>
      <c r="C261" s="236"/>
      <c r="D261" s="228" t="s">
        <v>236</v>
      </c>
      <c r="E261" s="237" t="s">
        <v>40</v>
      </c>
      <c r="F261" s="238" t="s">
        <v>1715</v>
      </c>
      <c r="G261" s="236"/>
      <c r="H261" s="239">
        <v>114.688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236</v>
      </c>
      <c r="AU261" s="245" t="s">
        <v>85</v>
      </c>
      <c r="AV261" s="13" t="s">
        <v>85</v>
      </c>
      <c r="AW261" s="13" t="s">
        <v>38</v>
      </c>
      <c r="AX261" s="13" t="s">
        <v>83</v>
      </c>
      <c r="AY261" s="245" t="s">
        <v>224</v>
      </c>
    </row>
    <row r="262" s="2" customFormat="1" ht="16.5" customHeight="1">
      <c r="A262" s="40"/>
      <c r="B262" s="41"/>
      <c r="C262" s="215" t="s">
        <v>451</v>
      </c>
      <c r="D262" s="215" t="s">
        <v>226</v>
      </c>
      <c r="E262" s="216" t="s">
        <v>1716</v>
      </c>
      <c r="F262" s="217" t="s">
        <v>1717</v>
      </c>
      <c r="G262" s="218" t="s">
        <v>163</v>
      </c>
      <c r="H262" s="219">
        <v>114.688</v>
      </c>
      <c r="I262" s="220"/>
      <c r="J262" s="221">
        <f>ROUND(I262*H262,2)</f>
        <v>0</v>
      </c>
      <c r="K262" s="217" t="s">
        <v>229</v>
      </c>
      <c r="L262" s="46"/>
      <c r="M262" s="222" t="s">
        <v>40</v>
      </c>
      <c r="N262" s="223" t="s">
        <v>48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230</v>
      </c>
      <c r="AT262" s="226" t="s">
        <v>226</v>
      </c>
      <c r="AU262" s="226" t="s">
        <v>85</v>
      </c>
      <c r="AY262" s="19" t="s">
        <v>224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83</v>
      </c>
      <c r="BK262" s="227">
        <f>ROUND(I262*H262,2)</f>
        <v>0</v>
      </c>
      <c r="BL262" s="19" t="s">
        <v>230</v>
      </c>
      <c r="BM262" s="226" t="s">
        <v>1718</v>
      </c>
    </row>
    <row r="263" s="2" customFormat="1">
      <c r="A263" s="40"/>
      <c r="B263" s="41"/>
      <c r="C263" s="42"/>
      <c r="D263" s="228" t="s">
        <v>232</v>
      </c>
      <c r="E263" s="42"/>
      <c r="F263" s="229" t="s">
        <v>1719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232</v>
      </c>
      <c r="AU263" s="19" t="s">
        <v>85</v>
      </c>
    </row>
    <row r="264" s="2" customFormat="1">
      <c r="A264" s="40"/>
      <c r="B264" s="41"/>
      <c r="C264" s="42"/>
      <c r="D264" s="233" t="s">
        <v>234</v>
      </c>
      <c r="E264" s="42"/>
      <c r="F264" s="234" t="s">
        <v>1720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234</v>
      </c>
      <c r="AU264" s="19" t="s">
        <v>85</v>
      </c>
    </row>
    <row r="265" s="2" customFormat="1" ht="16.5" customHeight="1">
      <c r="A265" s="40"/>
      <c r="B265" s="41"/>
      <c r="C265" s="215" t="s">
        <v>455</v>
      </c>
      <c r="D265" s="215" t="s">
        <v>226</v>
      </c>
      <c r="E265" s="216" t="s">
        <v>1721</v>
      </c>
      <c r="F265" s="217" t="s">
        <v>1722</v>
      </c>
      <c r="G265" s="218" t="s">
        <v>152</v>
      </c>
      <c r="H265" s="219">
        <v>462.54300000000001</v>
      </c>
      <c r="I265" s="220"/>
      <c r="J265" s="221">
        <f>ROUND(I265*H265,2)</f>
        <v>0</v>
      </c>
      <c r="K265" s="217" t="s">
        <v>229</v>
      </c>
      <c r="L265" s="46"/>
      <c r="M265" s="222" t="s">
        <v>40</v>
      </c>
      <c r="N265" s="223" t="s">
        <v>48</v>
      </c>
      <c r="O265" s="86"/>
      <c r="P265" s="224">
        <f>O265*H265</f>
        <v>0</v>
      </c>
      <c r="Q265" s="224">
        <v>0.0044400000000000004</v>
      </c>
      <c r="R265" s="224">
        <f>Q265*H265</f>
        <v>2.0536909200000002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230</v>
      </c>
      <c r="AT265" s="226" t="s">
        <v>226</v>
      </c>
      <c r="AU265" s="226" t="s">
        <v>85</v>
      </c>
      <c r="AY265" s="19" t="s">
        <v>224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83</v>
      </c>
      <c r="BK265" s="227">
        <f>ROUND(I265*H265,2)</f>
        <v>0</v>
      </c>
      <c r="BL265" s="19" t="s">
        <v>230</v>
      </c>
      <c r="BM265" s="226" t="s">
        <v>1723</v>
      </c>
    </row>
    <row r="266" s="2" customFormat="1">
      <c r="A266" s="40"/>
      <c r="B266" s="41"/>
      <c r="C266" s="42"/>
      <c r="D266" s="228" t="s">
        <v>232</v>
      </c>
      <c r="E266" s="42"/>
      <c r="F266" s="229" t="s">
        <v>1724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232</v>
      </c>
      <c r="AU266" s="19" t="s">
        <v>85</v>
      </c>
    </row>
    <row r="267" s="2" customFormat="1">
      <c r="A267" s="40"/>
      <c r="B267" s="41"/>
      <c r="C267" s="42"/>
      <c r="D267" s="233" t="s">
        <v>234</v>
      </c>
      <c r="E267" s="42"/>
      <c r="F267" s="234" t="s">
        <v>1725</v>
      </c>
      <c r="G267" s="42"/>
      <c r="H267" s="42"/>
      <c r="I267" s="230"/>
      <c r="J267" s="42"/>
      <c r="K267" s="42"/>
      <c r="L267" s="46"/>
      <c r="M267" s="231"/>
      <c r="N267" s="232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234</v>
      </c>
      <c r="AU267" s="19" t="s">
        <v>85</v>
      </c>
    </row>
    <row r="268" s="14" customFormat="1">
      <c r="A268" s="14"/>
      <c r="B268" s="246"/>
      <c r="C268" s="247"/>
      <c r="D268" s="228" t="s">
        <v>236</v>
      </c>
      <c r="E268" s="248" t="s">
        <v>40</v>
      </c>
      <c r="F268" s="249" t="s">
        <v>251</v>
      </c>
      <c r="G268" s="247"/>
      <c r="H268" s="248" t="s">
        <v>40</v>
      </c>
      <c r="I268" s="250"/>
      <c r="J268" s="247"/>
      <c r="K268" s="247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236</v>
      </c>
      <c r="AU268" s="255" t="s">
        <v>85</v>
      </c>
      <c r="AV268" s="14" t="s">
        <v>83</v>
      </c>
      <c r="AW268" s="14" t="s">
        <v>38</v>
      </c>
      <c r="AX268" s="14" t="s">
        <v>77</v>
      </c>
      <c r="AY268" s="255" t="s">
        <v>224</v>
      </c>
    </row>
    <row r="269" s="13" customFormat="1">
      <c r="A269" s="13"/>
      <c r="B269" s="235"/>
      <c r="C269" s="236"/>
      <c r="D269" s="228" t="s">
        <v>236</v>
      </c>
      <c r="E269" s="237" t="s">
        <v>40</v>
      </c>
      <c r="F269" s="238" t="s">
        <v>1726</v>
      </c>
      <c r="G269" s="236"/>
      <c r="H269" s="239">
        <v>104.55200000000001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236</v>
      </c>
      <c r="AU269" s="245" t="s">
        <v>85</v>
      </c>
      <c r="AV269" s="13" t="s">
        <v>85</v>
      </c>
      <c r="AW269" s="13" t="s">
        <v>38</v>
      </c>
      <c r="AX269" s="13" t="s">
        <v>77</v>
      </c>
      <c r="AY269" s="245" t="s">
        <v>224</v>
      </c>
    </row>
    <row r="270" s="13" customFormat="1">
      <c r="A270" s="13"/>
      <c r="B270" s="235"/>
      <c r="C270" s="236"/>
      <c r="D270" s="228" t="s">
        <v>236</v>
      </c>
      <c r="E270" s="237" t="s">
        <v>40</v>
      </c>
      <c r="F270" s="238" t="s">
        <v>1727</v>
      </c>
      <c r="G270" s="236"/>
      <c r="H270" s="239">
        <v>104.42100000000001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236</v>
      </c>
      <c r="AU270" s="245" t="s">
        <v>85</v>
      </c>
      <c r="AV270" s="13" t="s">
        <v>85</v>
      </c>
      <c r="AW270" s="13" t="s">
        <v>38</v>
      </c>
      <c r="AX270" s="13" t="s">
        <v>77</v>
      </c>
      <c r="AY270" s="245" t="s">
        <v>224</v>
      </c>
    </row>
    <row r="271" s="13" customFormat="1">
      <c r="A271" s="13"/>
      <c r="B271" s="235"/>
      <c r="C271" s="236"/>
      <c r="D271" s="228" t="s">
        <v>236</v>
      </c>
      <c r="E271" s="237" t="s">
        <v>40</v>
      </c>
      <c r="F271" s="238" t="s">
        <v>1728</v>
      </c>
      <c r="G271" s="236"/>
      <c r="H271" s="239">
        <v>135.97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236</v>
      </c>
      <c r="AU271" s="245" t="s">
        <v>85</v>
      </c>
      <c r="AV271" s="13" t="s">
        <v>85</v>
      </c>
      <c r="AW271" s="13" t="s">
        <v>38</v>
      </c>
      <c r="AX271" s="13" t="s">
        <v>77</v>
      </c>
      <c r="AY271" s="245" t="s">
        <v>224</v>
      </c>
    </row>
    <row r="272" s="13" customFormat="1">
      <c r="A272" s="13"/>
      <c r="B272" s="235"/>
      <c r="C272" s="236"/>
      <c r="D272" s="228" t="s">
        <v>236</v>
      </c>
      <c r="E272" s="237" t="s">
        <v>40</v>
      </c>
      <c r="F272" s="238" t="s">
        <v>1729</v>
      </c>
      <c r="G272" s="236"/>
      <c r="H272" s="239">
        <v>117.59999999999999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236</v>
      </c>
      <c r="AU272" s="245" t="s">
        <v>85</v>
      </c>
      <c r="AV272" s="13" t="s">
        <v>85</v>
      </c>
      <c r="AW272" s="13" t="s">
        <v>38</v>
      </c>
      <c r="AX272" s="13" t="s">
        <v>77</v>
      </c>
      <c r="AY272" s="245" t="s">
        <v>224</v>
      </c>
    </row>
    <row r="273" s="15" customFormat="1">
      <c r="A273" s="15"/>
      <c r="B273" s="256"/>
      <c r="C273" s="257"/>
      <c r="D273" s="228" t="s">
        <v>236</v>
      </c>
      <c r="E273" s="258" t="s">
        <v>40</v>
      </c>
      <c r="F273" s="259" t="s">
        <v>253</v>
      </c>
      <c r="G273" s="257"/>
      <c r="H273" s="260">
        <v>462.54300000000001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236</v>
      </c>
      <c r="AU273" s="266" t="s">
        <v>85</v>
      </c>
      <c r="AV273" s="15" t="s">
        <v>230</v>
      </c>
      <c r="AW273" s="15" t="s">
        <v>38</v>
      </c>
      <c r="AX273" s="15" t="s">
        <v>83</v>
      </c>
      <c r="AY273" s="266" t="s">
        <v>224</v>
      </c>
    </row>
    <row r="274" s="2" customFormat="1" ht="16.5" customHeight="1">
      <c r="A274" s="40"/>
      <c r="B274" s="41"/>
      <c r="C274" s="215" t="s">
        <v>462</v>
      </c>
      <c r="D274" s="215" t="s">
        <v>226</v>
      </c>
      <c r="E274" s="216" t="s">
        <v>509</v>
      </c>
      <c r="F274" s="217" t="s">
        <v>510</v>
      </c>
      <c r="G274" s="218" t="s">
        <v>152</v>
      </c>
      <c r="H274" s="219">
        <v>462.54300000000001</v>
      </c>
      <c r="I274" s="220"/>
      <c r="J274" s="221">
        <f>ROUND(I274*H274,2)</f>
        <v>0</v>
      </c>
      <c r="K274" s="217" t="s">
        <v>229</v>
      </c>
      <c r="L274" s="46"/>
      <c r="M274" s="222" t="s">
        <v>40</v>
      </c>
      <c r="N274" s="223" t="s">
        <v>48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230</v>
      </c>
      <c r="AT274" s="226" t="s">
        <v>226</v>
      </c>
      <c r="AU274" s="226" t="s">
        <v>85</v>
      </c>
      <c r="AY274" s="19" t="s">
        <v>224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83</v>
      </c>
      <c r="BK274" s="227">
        <f>ROUND(I274*H274,2)</f>
        <v>0</v>
      </c>
      <c r="BL274" s="19" t="s">
        <v>230</v>
      </c>
      <c r="BM274" s="226" t="s">
        <v>1730</v>
      </c>
    </row>
    <row r="275" s="2" customFormat="1">
      <c r="A275" s="40"/>
      <c r="B275" s="41"/>
      <c r="C275" s="42"/>
      <c r="D275" s="228" t="s">
        <v>232</v>
      </c>
      <c r="E275" s="42"/>
      <c r="F275" s="229" t="s">
        <v>512</v>
      </c>
      <c r="G275" s="42"/>
      <c r="H275" s="42"/>
      <c r="I275" s="230"/>
      <c r="J275" s="42"/>
      <c r="K275" s="42"/>
      <c r="L275" s="46"/>
      <c r="M275" s="231"/>
      <c r="N275" s="23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232</v>
      </c>
      <c r="AU275" s="19" t="s">
        <v>85</v>
      </c>
    </row>
    <row r="276" s="2" customFormat="1">
      <c r="A276" s="40"/>
      <c r="B276" s="41"/>
      <c r="C276" s="42"/>
      <c r="D276" s="233" t="s">
        <v>234</v>
      </c>
      <c r="E276" s="42"/>
      <c r="F276" s="234" t="s">
        <v>513</v>
      </c>
      <c r="G276" s="42"/>
      <c r="H276" s="42"/>
      <c r="I276" s="230"/>
      <c r="J276" s="42"/>
      <c r="K276" s="42"/>
      <c r="L276" s="46"/>
      <c r="M276" s="231"/>
      <c r="N276" s="232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234</v>
      </c>
      <c r="AU276" s="19" t="s">
        <v>85</v>
      </c>
    </row>
    <row r="277" s="2" customFormat="1" ht="16.5" customHeight="1">
      <c r="A277" s="40"/>
      <c r="B277" s="41"/>
      <c r="C277" s="215" t="s">
        <v>468</v>
      </c>
      <c r="D277" s="215" t="s">
        <v>226</v>
      </c>
      <c r="E277" s="216" t="s">
        <v>1731</v>
      </c>
      <c r="F277" s="217" t="s">
        <v>1732</v>
      </c>
      <c r="G277" s="218" t="s">
        <v>163</v>
      </c>
      <c r="H277" s="219">
        <v>58.799999999999997</v>
      </c>
      <c r="I277" s="220"/>
      <c r="J277" s="221">
        <f>ROUND(I277*H277,2)</f>
        <v>0</v>
      </c>
      <c r="K277" s="217" t="s">
        <v>229</v>
      </c>
      <c r="L277" s="46"/>
      <c r="M277" s="222" t="s">
        <v>40</v>
      </c>
      <c r="N277" s="223" t="s">
        <v>48</v>
      </c>
      <c r="O277" s="86"/>
      <c r="P277" s="224">
        <f>O277*H277</f>
        <v>0</v>
      </c>
      <c r="Q277" s="224">
        <v>0.0027499999999999998</v>
      </c>
      <c r="R277" s="224">
        <f>Q277*H277</f>
        <v>0.16169999999999998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230</v>
      </c>
      <c r="AT277" s="226" t="s">
        <v>226</v>
      </c>
      <c r="AU277" s="226" t="s">
        <v>85</v>
      </c>
      <c r="AY277" s="19" t="s">
        <v>224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83</v>
      </c>
      <c r="BK277" s="227">
        <f>ROUND(I277*H277,2)</f>
        <v>0</v>
      </c>
      <c r="BL277" s="19" t="s">
        <v>230</v>
      </c>
      <c r="BM277" s="226" t="s">
        <v>1733</v>
      </c>
    </row>
    <row r="278" s="2" customFormat="1">
      <c r="A278" s="40"/>
      <c r="B278" s="41"/>
      <c r="C278" s="42"/>
      <c r="D278" s="228" t="s">
        <v>232</v>
      </c>
      <c r="E278" s="42"/>
      <c r="F278" s="229" t="s">
        <v>1734</v>
      </c>
      <c r="G278" s="42"/>
      <c r="H278" s="42"/>
      <c r="I278" s="230"/>
      <c r="J278" s="42"/>
      <c r="K278" s="42"/>
      <c r="L278" s="46"/>
      <c r="M278" s="231"/>
      <c r="N278" s="23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232</v>
      </c>
      <c r="AU278" s="19" t="s">
        <v>85</v>
      </c>
    </row>
    <row r="279" s="2" customFormat="1">
      <c r="A279" s="40"/>
      <c r="B279" s="41"/>
      <c r="C279" s="42"/>
      <c r="D279" s="233" t="s">
        <v>234</v>
      </c>
      <c r="E279" s="42"/>
      <c r="F279" s="234" t="s">
        <v>1735</v>
      </c>
      <c r="G279" s="42"/>
      <c r="H279" s="42"/>
      <c r="I279" s="230"/>
      <c r="J279" s="42"/>
      <c r="K279" s="42"/>
      <c r="L279" s="46"/>
      <c r="M279" s="231"/>
      <c r="N279" s="232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234</v>
      </c>
      <c r="AU279" s="19" t="s">
        <v>85</v>
      </c>
    </row>
    <row r="280" s="13" customFormat="1">
      <c r="A280" s="13"/>
      <c r="B280" s="235"/>
      <c r="C280" s="236"/>
      <c r="D280" s="228" t="s">
        <v>236</v>
      </c>
      <c r="E280" s="237" t="s">
        <v>40</v>
      </c>
      <c r="F280" s="238" t="s">
        <v>1736</v>
      </c>
      <c r="G280" s="236"/>
      <c r="H280" s="239">
        <v>58.799999999999997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236</v>
      </c>
      <c r="AU280" s="245" t="s">
        <v>85</v>
      </c>
      <c r="AV280" s="13" t="s">
        <v>85</v>
      </c>
      <c r="AW280" s="13" t="s">
        <v>38</v>
      </c>
      <c r="AX280" s="13" t="s">
        <v>83</v>
      </c>
      <c r="AY280" s="245" t="s">
        <v>224</v>
      </c>
    </row>
    <row r="281" s="2" customFormat="1" ht="16.5" customHeight="1">
      <c r="A281" s="40"/>
      <c r="B281" s="41"/>
      <c r="C281" s="215" t="s">
        <v>478</v>
      </c>
      <c r="D281" s="215" t="s">
        <v>226</v>
      </c>
      <c r="E281" s="216" t="s">
        <v>1737</v>
      </c>
      <c r="F281" s="217" t="s">
        <v>1738</v>
      </c>
      <c r="G281" s="218" t="s">
        <v>163</v>
      </c>
      <c r="H281" s="219">
        <v>58.799999999999997</v>
      </c>
      <c r="I281" s="220"/>
      <c r="J281" s="221">
        <f>ROUND(I281*H281,2)</f>
        <v>0</v>
      </c>
      <c r="K281" s="217" t="s">
        <v>229</v>
      </c>
      <c r="L281" s="46"/>
      <c r="M281" s="222" t="s">
        <v>40</v>
      </c>
      <c r="N281" s="223" t="s">
        <v>48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230</v>
      </c>
      <c r="AT281" s="226" t="s">
        <v>226</v>
      </c>
      <c r="AU281" s="226" t="s">
        <v>85</v>
      </c>
      <c r="AY281" s="19" t="s">
        <v>224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83</v>
      </c>
      <c r="BK281" s="227">
        <f>ROUND(I281*H281,2)</f>
        <v>0</v>
      </c>
      <c r="BL281" s="19" t="s">
        <v>230</v>
      </c>
      <c r="BM281" s="226" t="s">
        <v>1739</v>
      </c>
    </row>
    <row r="282" s="2" customFormat="1">
      <c r="A282" s="40"/>
      <c r="B282" s="41"/>
      <c r="C282" s="42"/>
      <c r="D282" s="228" t="s">
        <v>232</v>
      </c>
      <c r="E282" s="42"/>
      <c r="F282" s="229" t="s">
        <v>1740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232</v>
      </c>
      <c r="AU282" s="19" t="s">
        <v>85</v>
      </c>
    </row>
    <row r="283" s="2" customFormat="1">
      <c r="A283" s="40"/>
      <c r="B283" s="41"/>
      <c r="C283" s="42"/>
      <c r="D283" s="233" t="s">
        <v>234</v>
      </c>
      <c r="E283" s="42"/>
      <c r="F283" s="234" t="s">
        <v>1741</v>
      </c>
      <c r="G283" s="42"/>
      <c r="H283" s="42"/>
      <c r="I283" s="230"/>
      <c r="J283" s="42"/>
      <c r="K283" s="42"/>
      <c r="L283" s="46"/>
      <c r="M283" s="231"/>
      <c r="N283" s="232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234</v>
      </c>
      <c r="AU283" s="19" t="s">
        <v>85</v>
      </c>
    </row>
    <row r="284" s="2" customFormat="1" ht="16.5" customHeight="1">
      <c r="A284" s="40"/>
      <c r="B284" s="41"/>
      <c r="C284" s="215" t="s">
        <v>484</v>
      </c>
      <c r="D284" s="215" t="s">
        <v>226</v>
      </c>
      <c r="E284" s="216" t="s">
        <v>1742</v>
      </c>
      <c r="F284" s="217" t="s">
        <v>1743</v>
      </c>
      <c r="G284" s="218" t="s">
        <v>152</v>
      </c>
      <c r="H284" s="219">
        <v>157.53200000000001</v>
      </c>
      <c r="I284" s="220"/>
      <c r="J284" s="221">
        <f>ROUND(I284*H284,2)</f>
        <v>0</v>
      </c>
      <c r="K284" s="217" t="s">
        <v>229</v>
      </c>
      <c r="L284" s="46"/>
      <c r="M284" s="222" t="s">
        <v>40</v>
      </c>
      <c r="N284" s="223" t="s">
        <v>48</v>
      </c>
      <c r="O284" s="86"/>
      <c r="P284" s="224">
        <f>O284*H284</f>
        <v>0</v>
      </c>
      <c r="Q284" s="224">
        <v>0.00063000000000000003</v>
      </c>
      <c r="R284" s="224">
        <f>Q284*H284</f>
        <v>0.099245160000000013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230</v>
      </c>
      <c r="AT284" s="226" t="s">
        <v>226</v>
      </c>
      <c r="AU284" s="226" t="s">
        <v>85</v>
      </c>
      <c r="AY284" s="19" t="s">
        <v>224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83</v>
      </c>
      <c r="BK284" s="227">
        <f>ROUND(I284*H284,2)</f>
        <v>0</v>
      </c>
      <c r="BL284" s="19" t="s">
        <v>230</v>
      </c>
      <c r="BM284" s="226" t="s">
        <v>1744</v>
      </c>
    </row>
    <row r="285" s="2" customFormat="1">
      <c r="A285" s="40"/>
      <c r="B285" s="41"/>
      <c r="C285" s="42"/>
      <c r="D285" s="228" t="s">
        <v>232</v>
      </c>
      <c r="E285" s="42"/>
      <c r="F285" s="229" t="s">
        <v>1745</v>
      </c>
      <c r="G285" s="42"/>
      <c r="H285" s="42"/>
      <c r="I285" s="230"/>
      <c r="J285" s="42"/>
      <c r="K285" s="42"/>
      <c r="L285" s="46"/>
      <c r="M285" s="231"/>
      <c r="N285" s="232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232</v>
      </c>
      <c r="AU285" s="19" t="s">
        <v>85</v>
      </c>
    </row>
    <row r="286" s="2" customFormat="1">
      <c r="A286" s="40"/>
      <c r="B286" s="41"/>
      <c r="C286" s="42"/>
      <c r="D286" s="233" t="s">
        <v>234</v>
      </c>
      <c r="E286" s="42"/>
      <c r="F286" s="234" t="s">
        <v>1746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234</v>
      </c>
      <c r="AU286" s="19" t="s">
        <v>85</v>
      </c>
    </row>
    <row r="287" s="14" customFormat="1">
      <c r="A287" s="14"/>
      <c r="B287" s="246"/>
      <c r="C287" s="247"/>
      <c r="D287" s="228" t="s">
        <v>236</v>
      </c>
      <c r="E287" s="248" t="s">
        <v>40</v>
      </c>
      <c r="F287" s="249" t="s">
        <v>1632</v>
      </c>
      <c r="G287" s="247"/>
      <c r="H287" s="248" t="s">
        <v>40</v>
      </c>
      <c r="I287" s="250"/>
      <c r="J287" s="247"/>
      <c r="K287" s="247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236</v>
      </c>
      <c r="AU287" s="255" t="s">
        <v>85</v>
      </c>
      <c r="AV287" s="14" t="s">
        <v>83</v>
      </c>
      <c r="AW287" s="14" t="s">
        <v>38</v>
      </c>
      <c r="AX287" s="14" t="s">
        <v>77</v>
      </c>
      <c r="AY287" s="255" t="s">
        <v>224</v>
      </c>
    </row>
    <row r="288" s="13" customFormat="1">
      <c r="A288" s="13"/>
      <c r="B288" s="235"/>
      <c r="C288" s="236"/>
      <c r="D288" s="228" t="s">
        <v>236</v>
      </c>
      <c r="E288" s="237" t="s">
        <v>40</v>
      </c>
      <c r="F288" s="238" t="s">
        <v>1747</v>
      </c>
      <c r="G288" s="236"/>
      <c r="H288" s="239">
        <v>157.53200000000001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236</v>
      </c>
      <c r="AU288" s="245" t="s">
        <v>85</v>
      </c>
      <c r="AV288" s="13" t="s">
        <v>85</v>
      </c>
      <c r="AW288" s="13" t="s">
        <v>38</v>
      </c>
      <c r="AX288" s="13" t="s">
        <v>77</v>
      </c>
      <c r="AY288" s="245" t="s">
        <v>224</v>
      </c>
    </row>
    <row r="289" s="15" customFormat="1">
      <c r="A289" s="15"/>
      <c r="B289" s="256"/>
      <c r="C289" s="257"/>
      <c r="D289" s="228" t="s">
        <v>236</v>
      </c>
      <c r="E289" s="258" t="s">
        <v>40</v>
      </c>
      <c r="F289" s="259" t="s">
        <v>253</v>
      </c>
      <c r="G289" s="257"/>
      <c r="H289" s="260">
        <v>157.53200000000001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6" t="s">
        <v>236</v>
      </c>
      <c r="AU289" s="266" t="s">
        <v>85</v>
      </c>
      <c r="AV289" s="15" t="s">
        <v>230</v>
      </c>
      <c r="AW289" s="15" t="s">
        <v>38</v>
      </c>
      <c r="AX289" s="15" t="s">
        <v>83</v>
      </c>
      <c r="AY289" s="266" t="s">
        <v>224</v>
      </c>
    </row>
    <row r="290" s="2" customFormat="1" ht="16.5" customHeight="1">
      <c r="A290" s="40"/>
      <c r="B290" s="41"/>
      <c r="C290" s="215" t="s">
        <v>489</v>
      </c>
      <c r="D290" s="215" t="s">
        <v>226</v>
      </c>
      <c r="E290" s="216" t="s">
        <v>1748</v>
      </c>
      <c r="F290" s="217" t="s">
        <v>1749</v>
      </c>
      <c r="G290" s="218" t="s">
        <v>152</v>
      </c>
      <c r="H290" s="219">
        <v>157.53200000000001</v>
      </c>
      <c r="I290" s="220"/>
      <c r="J290" s="221">
        <f>ROUND(I290*H290,2)</f>
        <v>0</v>
      </c>
      <c r="K290" s="217" t="s">
        <v>229</v>
      </c>
      <c r="L290" s="46"/>
      <c r="M290" s="222" t="s">
        <v>40</v>
      </c>
      <c r="N290" s="223" t="s">
        <v>48</v>
      </c>
      <c r="O290" s="86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230</v>
      </c>
      <c r="AT290" s="226" t="s">
        <v>226</v>
      </c>
      <c r="AU290" s="226" t="s">
        <v>85</v>
      </c>
      <c r="AY290" s="19" t="s">
        <v>224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83</v>
      </c>
      <c r="BK290" s="227">
        <f>ROUND(I290*H290,2)</f>
        <v>0</v>
      </c>
      <c r="BL290" s="19" t="s">
        <v>230</v>
      </c>
      <c r="BM290" s="226" t="s">
        <v>1750</v>
      </c>
    </row>
    <row r="291" s="2" customFormat="1">
      <c r="A291" s="40"/>
      <c r="B291" s="41"/>
      <c r="C291" s="42"/>
      <c r="D291" s="228" t="s">
        <v>232</v>
      </c>
      <c r="E291" s="42"/>
      <c r="F291" s="229" t="s">
        <v>1751</v>
      </c>
      <c r="G291" s="42"/>
      <c r="H291" s="42"/>
      <c r="I291" s="230"/>
      <c r="J291" s="42"/>
      <c r="K291" s="42"/>
      <c r="L291" s="46"/>
      <c r="M291" s="231"/>
      <c r="N291" s="232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232</v>
      </c>
      <c r="AU291" s="19" t="s">
        <v>85</v>
      </c>
    </row>
    <row r="292" s="2" customFormat="1">
      <c r="A292" s="40"/>
      <c r="B292" s="41"/>
      <c r="C292" s="42"/>
      <c r="D292" s="233" t="s">
        <v>234</v>
      </c>
      <c r="E292" s="42"/>
      <c r="F292" s="234" t="s">
        <v>1752</v>
      </c>
      <c r="G292" s="42"/>
      <c r="H292" s="42"/>
      <c r="I292" s="230"/>
      <c r="J292" s="42"/>
      <c r="K292" s="42"/>
      <c r="L292" s="46"/>
      <c r="M292" s="231"/>
      <c r="N292" s="23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234</v>
      </c>
      <c r="AU292" s="19" t="s">
        <v>85</v>
      </c>
    </row>
    <row r="293" s="2" customFormat="1" ht="16.5" customHeight="1">
      <c r="A293" s="40"/>
      <c r="B293" s="41"/>
      <c r="C293" s="215" t="s">
        <v>493</v>
      </c>
      <c r="D293" s="215" t="s">
        <v>226</v>
      </c>
      <c r="E293" s="216" t="s">
        <v>1753</v>
      </c>
      <c r="F293" s="217" t="s">
        <v>1754</v>
      </c>
      <c r="G293" s="218" t="s">
        <v>163</v>
      </c>
      <c r="H293" s="219">
        <v>631.76700000000005</v>
      </c>
      <c r="I293" s="220"/>
      <c r="J293" s="221">
        <f>ROUND(I293*H293,2)</f>
        <v>0</v>
      </c>
      <c r="K293" s="217" t="s">
        <v>229</v>
      </c>
      <c r="L293" s="46"/>
      <c r="M293" s="222" t="s">
        <v>40</v>
      </c>
      <c r="N293" s="223" t="s">
        <v>48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230</v>
      </c>
      <c r="AT293" s="226" t="s">
        <v>226</v>
      </c>
      <c r="AU293" s="226" t="s">
        <v>85</v>
      </c>
      <c r="AY293" s="19" t="s">
        <v>224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83</v>
      </c>
      <c r="BK293" s="227">
        <f>ROUND(I293*H293,2)</f>
        <v>0</v>
      </c>
      <c r="BL293" s="19" t="s">
        <v>230</v>
      </c>
      <c r="BM293" s="226" t="s">
        <v>1755</v>
      </c>
    </row>
    <row r="294" s="2" customFormat="1">
      <c r="A294" s="40"/>
      <c r="B294" s="41"/>
      <c r="C294" s="42"/>
      <c r="D294" s="228" t="s">
        <v>232</v>
      </c>
      <c r="E294" s="42"/>
      <c r="F294" s="229" t="s">
        <v>1756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232</v>
      </c>
      <c r="AU294" s="19" t="s">
        <v>85</v>
      </c>
    </row>
    <row r="295" s="2" customFormat="1">
      <c r="A295" s="40"/>
      <c r="B295" s="41"/>
      <c r="C295" s="42"/>
      <c r="D295" s="233" t="s">
        <v>234</v>
      </c>
      <c r="E295" s="42"/>
      <c r="F295" s="234" t="s">
        <v>1757</v>
      </c>
      <c r="G295" s="42"/>
      <c r="H295" s="42"/>
      <c r="I295" s="230"/>
      <c r="J295" s="42"/>
      <c r="K295" s="42"/>
      <c r="L295" s="46"/>
      <c r="M295" s="231"/>
      <c r="N295" s="23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234</v>
      </c>
      <c r="AU295" s="19" t="s">
        <v>85</v>
      </c>
    </row>
    <row r="296" s="13" customFormat="1">
      <c r="A296" s="13"/>
      <c r="B296" s="235"/>
      <c r="C296" s="236"/>
      <c r="D296" s="228" t="s">
        <v>236</v>
      </c>
      <c r="E296" s="237" t="s">
        <v>40</v>
      </c>
      <c r="F296" s="238" t="s">
        <v>1758</v>
      </c>
      <c r="G296" s="236"/>
      <c r="H296" s="239">
        <v>631.76700000000005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236</v>
      </c>
      <c r="AU296" s="245" t="s">
        <v>85</v>
      </c>
      <c r="AV296" s="13" t="s">
        <v>85</v>
      </c>
      <c r="AW296" s="13" t="s">
        <v>38</v>
      </c>
      <c r="AX296" s="13" t="s">
        <v>83</v>
      </c>
      <c r="AY296" s="245" t="s">
        <v>224</v>
      </c>
    </row>
    <row r="297" s="2" customFormat="1" ht="16.5" customHeight="1">
      <c r="A297" s="40"/>
      <c r="B297" s="41"/>
      <c r="C297" s="215" t="s">
        <v>503</v>
      </c>
      <c r="D297" s="215" t="s">
        <v>226</v>
      </c>
      <c r="E297" s="216" t="s">
        <v>1759</v>
      </c>
      <c r="F297" s="217" t="s">
        <v>1760</v>
      </c>
      <c r="G297" s="218" t="s">
        <v>163</v>
      </c>
      <c r="H297" s="219">
        <v>421.178</v>
      </c>
      <c r="I297" s="220"/>
      <c r="J297" s="221">
        <f>ROUND(I297*H297,2)</f>
        <v>0</v>
      </c>
      <c r="K297" s="217" t="s">
        <v>229</v>
      </c>
      <c r="L297" s="46"/>
      <c r="M297" s="222" t="s">
        <v>40</v>
      </c>
      <c r="N297" s="223" t="s">
        <v>48</v>
      </c>
      <c r="O297" s="86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230</v>
      </c>
      <c r="AT297" s="226" t="s">
        <v>226</v>
      </c>
      <c r="AU297" s="226" t="s">
        <v>85</v>
      </c>
      <c r="AY297" s="19" t="s">
        <v>224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83</v>
      </c>
      <c r="BK297" s="227">
        <f>ROUND(I297*H297,2)</f>
        <v>0</v>
      </c>
      <c r="BL297" s="19" t="s">
        <v>230</v>
      </c>
      <c r="BM297" s="226" t="s">
        <v>1761</v>
      </c>
    </row>
    <row r="298" s="2" customFormat="1">
      <c r="A298" s="40"/>
      <c r="B298" s="41"/>
      <c r="C298" s="42"/>
      <c r="D298" s="228" t="s">
        <v>232</v>
      </c>
      <c r="E298" s="42"/>
      <c r="F298" s="229" t="s">
        <v>1762</v>
      </c>
      <c r="G298" s="42"/>
      <c r="H298" s="42"/>
      <c r="I298" s="230"/>
      <c r="J298" s="42"/>
      <c r="K298" s="42"/>
      <c r="L298" s="46"/>
      <c r="M298" s="231"/>
      <c r="N298" s="232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232</v>
      </c>
      <c r="AU298" s="19" t="s">
        <v>85</v>
      </c>
    </row>
    <row r="299" s="2" customFormat="1">
      <c r="A299" s="40"/>
      <c r="B299" s="41"/>
      <c r="C299" s="42"/>
      <c r="D299" s="233" t="s">
        <v>234</v>
      </c>
      <c r="E299" s="42"/>
      <c r="F299" s="234" t="s">
        <v>1763</v>
      </c>
      <c r="G299" s="42"/>
      <c r="H299" s="42"/>
      <c r="I299" s="230"/>
      <c r="J299" s="42"/>
      <c r="K299" s="42"/>
      <c r="L299" s="46"/>
      <c r="M299" s="231"/>
      <c r="N299" s="232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234</v>
      </c>
      <c r="AU299" s="19" t="s">
        <v>85</v>
      </c>
    </row>
    <row r="300" s="13" customFormat="1">
      <c r="A300" s="13"/>
      <c r="B300" s="235"/>
      <c r="C300" s="236"/>
      <c r="D300" s="228" t="s">
        <v>236</v>
      </c>
      <c r="E300" s="237" t="s">
        <v>40</v>
      </c>
      <c r="F300" s="238" t="s">
        <v>1764</v>
      </c>
      <c r="G300" s="236"/>
      <c r="H300" s="239">
        <v>421.178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236</v>
      </c>
      <c r="AU300" s="245" t="s">
        <v>85</v>
      </c>
      <c r="AV300" s="13" t="s">
        <v>85</v>
      </c>
      <c r="AW300" s="13" t="s">
        <v>38</v>
      </c>
      <c r="AX300" s="13" t="s">
        <v>83</v>
      </c>
      <c r="AY300" s="245" t="s">
        <v>224</v>
      </c>
    </row>
    <row r="301" s="2" customFormat="1" ht="21.75" customHeight="1">
      <c r="A301" s="40"/>
      <c r="B301" s="41"/>
      <c r="C301" s="215" t="s">
        <v>161</v>
      </c>
      <c r="D301" s="215" t="s">
        <v>226</v>
      </c>
      <c r="E301" s="216" t="s">
        <v>673</v>
      </c>
      <c r="F301" s="217" t="s">
        <v>674</v>
      </c>
      <c r="G301" s="218" t="s">
        <v>163</v>
      </c>
      <c r="H301" s="219">
        <v>1497.0250000000001</v>
      </c>
      <c r="I301" s="220"/>
      <c r="J301" s="221">
        <f>ROUND(I301*H301,2)</f>
        <v>0</v>
      </c>
      <c r="K301" s="217" t="s">
        <v>229</v>
      </c>
      <c r="L301" s="46"/>
      <c r="M301" s="222" t="s">
        <v>40</v>
      </c>
      <c r="N301" s="223" t="s">
        <v>48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230</v>
      </c>
      <c r="AT301" s="226" t="s">
        <v>226</v>
      </c>
      <c r="AU301" s="226" t="s">
        <v>85</v>
      </c>
      <c r="AY301" s="19" t="s">
        <v>224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83</v>
      </c>
      <c r="BK301" s="227">
        <f>ROUND(I301*H301,2)</f>
        <v>0</v>
      </c>
      <c r="BL301" s="19" t="s">
        <v>230</v>
      </c>
      <c r="BM301" s="226" t="s">
        <v>1765</v>
      </c>
    </row>
    <row r="302" s="2" customFormat="1">
      <c r="A302" s="40"/>
      <c r="B302" s="41"/>
      <c r="C302" s="42"/>
      <c r="D302" s="228" t="s">
        <v>232</v>
      </c>
      <c r="E302" s="42"/>
      <c r="F302" s="229" t="s">
        <v>676</v>
      </c>
      <c r="G302" s="42"/>
      <c r="H302" s="42"/>
      <c r="I302" s="230"/>
      <c r="J302" s="42"/>
      <c r="K302" s="42"/>
      <c r="L302" s="46"/>
      <c r="M302" s="231"/>
      <c r="N302" s="232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232</v>
      </c>
      <c r="AU302" s="19" t="s">
        <v>85</v>
      </c>
    </row>
    <row r="303" s="2" customFormat="1">
      <c r="A303" s="40"/>
      <c r="B303" s="41"/>
      <c r="C303" s="42"/>
      <c r="D303" s="233" t="s">
        <v>234</v>
      </c>
      <c r="E303" s="42"/>
      <c r="F303" s="234" t="s">
        <v>677</v>
      </c>
      <c r="G303" s="42"/>
      <c r="H303" s="42"/>
      <c r="I303" s="230"/>
      <c r="J303" s="42"/>
      <c r="K303" s="42"/>
      <c r="L303" s="46"/>
      <c r="M303" s="231"/>
      <c r="N303" s="232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234</v>
      </c>
      <c r="AU303" s="19" t="s">
        <v>85</v>
      </c>
    </row>
    <row r="304" s="13" customFormat="1">
      <c r="A304" s="13"/>
      <c r="B304" s="235"/>
      <c r="C304" s="236"/>
      <c r="D304" s="228" t="s">
        <v>236</v>
      </c>
      <c r="E304" s="237" t="s">
        <v>40</v>
      </c>
      <c r="F304" s="238" t="s">
        <v>678</v>
      </c>
      <c r="G304" s="236"/>
      <c r="H304" s="239">
        <v>1497.0250000000001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236</v>
      </c>
      <c r="AU304" s="245" t="s">
        <v>85</v>
      </c>
      <c r="AV304" s="13" t="s">
        <v>85</v>
      </c>
      <c r="AW304" s="13" t="s">
        <v>38</v>
      </c>
      <c r="AX304" s="13" t="s">
        <v>83</v>
      </c>
      <c r="AY304" s="245" t="s">
        <v>224</v>
      </c>
    </row>
    <row r="305" s="2" customFormat="1" ht="21.75" customHeight="1">
      <c r="A305" s="40"/>
      <c r="B305" s="41"/>
      <c r="C305" s="215" t="s">
        <v>515</v>
      </c>
      <c r="D305" s="215" t="s">
        <v>226</v>
      </c>
      <c r="E305" s="216" t="s">
        <v>680</v>
      </c>
      <c r="F305" s="217" t="s">
        <v>681</v>
      </c>
      <c r="G305" s="218" t="s">
        <v>163</v>
      </c>
      <c r="H305" s="219">
        <v>1218.3530000000001</v>
      </c>
      <c r="I305" s="220"/>
      <c r="J305" s="221">
        <f>ROUND(I305*H305,2)</f>
        <v>0</v>
      </c>
      <c r="K305" s="217" t="s">
        <v>229</v>
      </c>
      <c r="L305" s="46"/>
      <c r="M305" s="222" t="s">
        <v>40</v>
      </c>
      <c r="N305" s="223" t="s">
        <v>48</v>
      </c>
      <c r="O305" s="86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230</v>
      </c>
      <c r="AT305" s="226" t="s">
        <v>226</v>
      </c>
      <c r="AU305" s="226" t="s">
        <v>85</v>
      </c>
      <c r="AY305" s="19" t="s">
        <v>224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83</v>
      </c>
      <c r="BK305" s="227">
        <f>ROUND(I305*H305,2)</f>
        <v>0</v>
      </c>
      <c r="BL305" s="19" t="s">
        <v>230</v>
      </c>
      <c r="BM305" s="226" t="s">
        <v>1766</v>
      </c>
    </row>
    <row r="306" s="2" customFormat="1">
      <c r="A306" s="40"/>
      <c r="B306" s="41"/>
      <c r="C306" s="42"/>
      <c r="D306" s="228" t="s">
        <v>232</v>
      </c>
      <c r="E306" s="42"/>
      <c r="F306" s="229" t="s">
        <v>683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232</v>
      </c>
      <c r="AU306" s="19" t="s">
        <v>85</v>
      </c>
    </row>
    <row r="307" s="2" customFormat="1">
      <c r="A307" s="40"/>
      <c r="B307" s="41"/>
      <c r="C307" s="42"/>
      <c r="D307" s="233" t="s">
        <v>234</v>
      </c>
      <c r="E307" s="42"/>
      <c r="F307" s="234" t="s">
        <v>684</v>
      </c>
      <c r="G307" s="42"/>
      <c r="H307" s="42"/>
      <c r="I307" s="230"/>
      <c r="J307" s="42"/>
      <c r="K307" s="42"/>
      <c r="L307" s="46"/>
      <c r="M307" s="231"/>
      <c r="N307" s="23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234</v>
      </c>
      <c r="AU307" s="19" t="s">
        <v>85</v>
      </c>
    </row>
    <row r="308" s="13" customFormat="1">
      <c r="A308" s="13"/>
      <c r="B308" s="235"/>
      <c r="C308" s="236"/>
      <c r="D308" s="228" t="s">
        <v>236</v>
      </c>
      <c r="E308" s="237" t="s">
        <v>40</v>
      </c>
      <c r="F308" s="238" t="s">
        <v>1767</v>
      </c>
      <c r="G308" s="236"/>
      <c r="H308" s="239">
        <v>1218.3530000000001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236</v>
      </c>
      <c r="AU308" s="245" t="s">
        <v>85</v>
      </c>
      <c r="AV308" s="13" t="s">
        <v>85</v>
      </c>
      <c r="AW308" s="13" t="s">
        <v>38</v>
      </c>
      <c r="AX308" s="13" t="s">
        <v>77</v>
      </c>
      <c r="AY308" s="245" t="s">
        <v>224</v>
      </c>
    </row>
    <row r="309" s="15" customFormat="1">
      <c r="A309" s="15"/>
      <c r="B309" s="256"/>
      <c r="C309" s="257"/>
      <c r="D309" s="228" t="s">
        <v>236</v>
      </c>
      <c r="E309" s="258" t="s">
        <v>40</v>
      </c>
      <c r="F309" s="259" t="s">
        <v>253</v>
      </c>
      <c r="G309" s="257"/>
      <c r="H309" s="260">
        <v>1218.3530000000001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236</v>
      </c>
      <c r="AU309" s="266" t="s">
        <v>85</v>
      </c>
      <c r="AV309" s="15" t="s">
        <v>230</v>
      </c>
      <c r="AW309" s="15" t="s">
        <v>38</v>
      </c>
      <c r="AX309" s="15" t="s">
        <v>83</v>
      </c>
      <c r="AY309" s="266" t="s">
        <v>224</v>
      </c>
    </row>
    <row r="310" s="2" customFormat="1" ht="21.75" customHeight="1">
      <c r="A310" s="40"/>
      <c r="B310" s="41"/>
      <c r="C310" s="215" t="s">
        <v>521</v>
      </c>
      <c r="D310" s="215" t="s">
        <v>226</v>
      </c>
      <c r="E310" s="216" t="s">
        <v>689</v>
      </c>
      <c r="F310" s="217" t="s">
        <v>690</v>
      </c>
      <c r="G310" s="218" t="s">
        <v>163</v>
      </c>
      <c r="H310" s="219">
        <v>812.23500000000001</v>
      </c>
      <c r="I310" s="220"/>
      <c r="J310" s="221">
        <f>ROUND(I310*H310,2)</f>
        <v>0</v>
      </c>
      <c r="K310" s="217" t="s">
        <v>229</v>
      </c>
      <c r="L310" s="46"/>
      <c r="M310" s="222" t="s">
        <v>40</v>
      </c>
      <c r="N310" s="223" t="s">
        <v>48</v>
      </c>
      <c r="O310" s="86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230</v>
      </c>
      <c r="AT310" s="226" t="s">
        <v>226</v>
      </c>
      <c r="AU310" s="226" t="s">
        <v>85</v>
      </c>
      <c r="AY310" s="19" t="s">
        <v>224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83</v>
      </c>
      <c r="BK310" s="227">
        <f>ROUND(I310*H310,2)</f>
        <v>0</v>
      </c>
      <c r="BL310" s="19" t="s">
        <v>230</v>
      </c>
      <c r="BM310" s="226" t="s">
        <v>1768</v>
      </c>
    </row>
    <row r="311" s="2" customFormat="1">
      <c r="A311" s="40"/>
      <c r="B311" s="41"/>
      <c r="C311" s="42"/>
      <c r="D311" s="228" t="s">
        <v>232</v>
      </c>
      <c r="E311" s="42"/>
      <c r="F311" s="229" t="s">
        <v>692</v>
      </c>
      <c r="G311" s="42"/>
      <c r="H311" s="42"/>
      <c r="I311" s="230"/>
      <c r="J311" s="42"/>
      <c r="K311" s="42"/>
      <c r="L311" s="46"/>
      <c r="M311" s="231"/>
      <c r="N311" s="232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232</v>
      </c>
      <c r="AU311" s="19" t="s">
        <v>85</v>
      </c>
    </row>
    <row r="312" s="2" customFormat="1">
      <c r="A312" s="40"/>
      <c r="B312" s="41"/>
      <c r="C312" s="42"/>
      <c r="D312" s="233" t="s">
        <v>234</v>
      </c>
      <c r="E312" s="42"/>
      <c r="F312" s="234" t="s">
        <v>693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234</v>
      </c>
      <c r="AU312" s="19" t="s">
        <v>85</v>
      </c>
    </row>
    <row r="313" s="13" customFormat="1">
      <c r="A313" s="13"/>
      <c r="B313" s="235"/>
      <c r="C313" s="236"/>
      <c r="D313" s="228" t="s">
        <v>236</v>
      </c>
      <c r="E313" s="237" t="s">
        <v>40</v>
      </c>
      <c r="F313" s="238" t="s">
        <v>1769</v>
      </c>
      <c r="G313" s="236"/>
      <c r="H313" s="239">
        <v>812.23500000000001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236</v>
      </c>
      <c r="AU313" s="245" t="s">
        <v>85</v>
      </c>
      <c r="AV313" s="13" t="s">
        <v>85</v>
      </c>
      <c r="AW313" s="13" t="s">
        <v>38</v>
      </c>
      <c r="AX313" s="13" t="s">
        <v>83</v>
      </c>
      <c r="AY313" s="245" t="s">
        <v>224</v>
      </c>
    </row>
    <row r="314" s="2" customFormat="1" ht="16.5" customHeight="1">
      <c r="A314" s="40"/>
      <c r="B314" s="41"/>
      <c r="C314" s="215" t="s">
        <v>527</v>
      </c>
      <c r="D314" s="215" t="s">
        <v>226</v>
      </c>
      <c r="E314" s="216" t="s">
        <v>711</v>
      </c>
      <c r="F314" s="217" t="s">
        <v>712</v>
      </c>
      <c r="G314" s="218" t="s">
        <v>163</v>
      </c>
      <c r="H314" s="219">
        <v>1497.0250000000001</v>
      </c>
      <c r="I314" s="220"/>
      <c r="J314" s="221">
        <f>ROUND(I314*H314,2)</f>
        <v>0</v>
      </c>
      <c r="K314" s="217" t="s">
        <v>229</v>
      </c>
      <c r="L314" s="46"/>
      <c r="M314" s="222" t="s">
        <v>40</v>
      </c>
      <c r="N314" s="223" t="s">
        <v>48</v>
      </c>
      <c r="O314" s="86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230</v>
      </c>
      <c r="AT314" s="226" t="s">
        <v>226</v>
      </c>
      <c r="AU314" s="226" t="s">
        <v>85</v>
      </c>
      <c r="AY314" s="19" t="s">
        <v>224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83</v>
      </c>
      <c r="BK314" s="227">
        <f>ROUND(I314*H314,2)</f>
        <v>0</v>
      </c>
      <c r="BL314" s="19" t="s">
        <v>230</v>
      </c>
      <c r="BM314" s="226" t="s">
        <v>1770</v>
      </c>
    </row>
    <row r="315" s="2" customFormat="1">
      <c r="A315" s="40"/>
      <c r="B315" s="41"/>
      <c r="C315" s="42"/>
      <c r="D315" s="228" t="s">
        <v>232</v>
      </c>
      <c r="E315" s="42"/>
      <c r="F315" s="229" t="s">
        <v>714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232</v>
      </c>
      <c r="AU315" s="19" t="s">
        <v>85</v>
      </c>
    </row>
    <row r="316" s="2" customFormat="1">
      <c r="A316" s="40"/>
      <c r="B316" s="41"/>
      <c r="C316" s="42"/>
      <c r="D316" s="233" t="s">
        <v>234</v>
      </c>
      <c r="E316" s="42"/>
      <c r="F316" s="234" t="s">
        <v>715</v>
      </c>
      <c r="G316" s="42"/>
      <c r="H316" s="42"/>
      <c r="I316" s="230"/>
      <c r="J316" s="42"/>
      <c r="K316" s="42"/>
      <c r="L316" s="46"/>
      <c r="M316" s="231"/>
      <c r="N316" s="232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234</v>
      </c>
      <c r="AU316" s="19" t="s">
        <v>85</v>
      </c>
    </row>
    <row r="317" s="13" customFormat="1">
      <c r="A317" s="13"/>
      <c r="B317" s="235"/>
      <c r="C317" s="236"/>
      <c r="D317" s="228" t="s">
        <v>236</v>
      </c>
      <c r="E317" s="237" t="s">
        <v>40</v>
      </c>
      <c r="F317" s="238" t="s">
        <v>678</v>
      </c>
      <c r="G317" s="236"/>
      <c r="H317" s="239">
        <v>1497.0250000000001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236</v>
      </c>
      <c r="AU317" s="245" t="s">
        <v>85</v>
      </c>
      <c r="AV317" s="13" t="s">
        <v>85</v>
      </c>
      <c r="AW317" s="13" t="s">
        <v>38</v>
      </c>
      <c r="AX317" s="13" t="s">
        <v>83</v>
      </c>
      <c r="AY317" s="245" t="s">
        <v>224</v>
      </c>
    </row>
    <row r="318" s="2" customFormat="1" ht="16.5" customHeight="1">
      <c r="A318" s="40"/>
      <c r="B318" s="41"/>
      <c r="C318" s="215" t="s">
        <v>534</v>
      </c>
      <c r="D318" s="215" t="s">
        <v>226</v>
      </c>
      <c r="E318" s="216" t="s">
        <v>717</v>
      </c>
      <c r="F318" s="217" t="s">
        <v>718</v>
      </c>
      <c r="G318" s="218" t="s">
        <v>604</v>
      </c>
      <c r="H318" s="219">
        <v>3391.0819999999999</v>
      </c>
      <c r="I318" s="220"/>
      <c r="J318" s="221">
        <f>ROUND(I318*H318,2)</f>
        <v>0</v>
      </c>
      <c r="K318" s="217" t="s">
        <v>229</v>
      </c>
      <c r="L318" s="46"/>
      <c r="M318" s="222" t="s">
        <v>40</v>
      </c>
      <c r="N318" s="223" t="s">
        <v>48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230</v>
      </c>
      <c r="AT318" s="226" t="s">
        <v>226</v>
      </c>
      <c r="AU318" s="226" t="s">
        <v>85</v>
      </c>
      <c r="AY318" s="19" t="s">
        <v>224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83</v>
      </c>
      <c r="BK318" s="227">
        <f>ROUND(I318*H318,2)</f>
        <v>0</v>
      </c>
      <c r="BL318" s="19" t="s">
        <v>230</v>
      </c>
      <c r="BM318" s="226" t="s">
        <v>1771</v>
      </c>
    </row>
    <row r="319" s="2" customFormat="1">
      <c r="A319" s="40"/>
      <c r="B319" s="41"/>
      <c r="C319" s="42"/>
      <c r="D319" s="228" t="s">
        <v>232</v>
      </c>
      <c r="E319" s="42"/>
      <c r="F319" s="229" t="s">
        <v>720</v>
      </c>
      <c r="G319" s="42"/>
      <c r="H319" s="42"/>
      <c r="I319" s="230"/>
      <c r="J319" s="42"/>
      <c r="K319" s="42"/>
      <c r="L319" s="46"/>
      <c r="M319" s="231"/>
      <c r="N319" s="23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232</v>
      </c>
      <c r="AU319" s="19" t="s">
        <v>85</v>
      </c>
    </row>
    <row r="320" s="2" customFormat="1">
      <c r="A320" s="40"/>
      <c r="B320" s="41"/>
      <c r="C320" s="42"/>
      <c r="D320" s="233" t="s">
        <v>234</v>
      </c>
      <c r="E320" s="42"/>
      <c r="F320" s="234" t="s">
        <v>721</v>
      </c>
      <c r="G320" s="42"/>
      <c r="H320" s="42"/>
      <c r="I320" s="230"/>
      <c r="J320" s="42"/>
      <c r="K320" s="42"/>
      <c r="L320" s="46"/>
      <c r="M320" s="231"/>
      <c r="N320" s="23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234</v>
      </c>
      <c r="AU320" s="19" t="s">
        <v>85</v>
      </c>
    </row>
    <row r="321" s="13" customFormat="1">
      <c r="A321" s="13"/>
      <c r="B321" s="235"/>
      <c r="C321" s="236"/>
      <c r="D321" s="228" t="s">
        <v>236</v>
      </c>
      <c r="E321" s="237" t="s">
        <v>40</v>
      </c>
      <c r="F321" s="238" t="s">
        <v>1772</v>
      </c>
      <c r="G321" s="236"/>
      <c r="H321" s="239">
        <v>3391.0819999999999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236</v>
      </c>
      <c r="AU321" s="245" t="s">
        <v>85</v>
      </c>
      <c r="AV321" s="13" t="s">
        <v>85</v>
      </c>
      <c r="AW321" s="13" t="s">
        <v>38</v>
      </c>
      <c r="AX321" s="13" t="s">
        <v>83</v>
      </c>
      <c r="AY321" s="245" t="s">
        <v>224</v>
      </c>
    </row>
    <row r="322" s="2" customFormat="1" ht="16.5" customHeight="1">
      <c r="A322" s="40"/>
      <c r="B322" s="41"/>
      <c r="C322" s="215" t="s">
        <v>541</v>
      </c>
      <c r="D322" s="215" t="s">
        <v>226</v>
      </c>
      <c r="E322" s="216" t="s">
        <v>726</v>
      </c>
      <c r="F322" s="217" t="s">
        <v>727</v>
      </c>
      <c r="G322" s="218" t="s">
        <v>163</v>
      </c>
      <c r="H322" s="219">
        <v>1299.4749999999999</v>
      </c>
      <c r="I322" s="220"/>
      <c r="J322" s="221">
        <f>ROUND(I322*H322,2)</f>
        <v>0</v>
      </c>
      <c r="K322" s="217" t="s">
        <v>229</v>
      </c>
      <c r="L322" s="46"/>
      <c r="M322" s="222" t="s">
        <v>40</v>
      </c>
      <c r="N322" s="223" t="s">
        <v>48</v>
      </c>
      <c r="O322" s="86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230</v>
      </c>
      <c r="AT322" s="226" t="s">
        <v>226</v>
      </c>
      <c r="AU322" s="226" t="s">
        <v>85</v>
      </c>
      <c r="AY322" s="19" t="s">
        <v>224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83</v>
      </c>
      <c r="BK322" s="227">
        <f>ROUND(I322*H322,2)</f>
        <v>0</v>
      </c>
      <c r="BL322" s="19" t="s">
        <v>230</v>
      </c>
      <c r="BM322" s="226" t="s">
        <v>1773</v>
      </c>
    </row>
    <row r="323" s="2" customFormat="1">
      <c r="A323" s="40"/>
      <c r="B323" s="41"/>
      <c r="C323" s="42"/>
      <c r="D323" s="228" t="s">
        <v>232</v>
      </c>
      <c r="E323" s="42"/>
      <c r="F323" s="229" t="s">
        <v>729</v>
      </c>
      <c r="G323" s="42"/>
      <c r="H323" s="42"/>
      <c r="I323" s="230"/>
      <c r="J323" s="42"/>
      <c r="K323" s="42"/>
      <c r="L323" s="46"/>
      <c r="M323" s="231"/>
      <c r="N323" s="232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232</v>
      </c>
      <c r="AU323" s="19" t="s">
        <v>85</v>
      </c>
    </row>
    <row r="324" s="2" customFormat="1">
      <c r="A324" s="40"/>
      <c r="B324" s="41"/>
      <c r="C324" s="42"/>
      <c r="D324" s="233" t="s">
        <v>234</v>
      </c>
      <c r="E324" s="42"/>
      <c r="F324" s="234" t="s">
        <v>730</v>
      </c>
      <c r="G324" s="42"/>
      <c r="H324" s="42"/>
      <c r="I324" s="230"/>
      <c r="J324" s="42"/>
      <c r="K324" s="42"/>
      <c r="L324" s="46"/>
      <c r="M324" s="231"/>
      <c r="N324" s="232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234</v>
      </c>
      <c r="AU324" s="19" t="s">
        <v>85</v>
      </c>
    </row>
    <row r="325" s="14" customFormat="1">
      <c r="A325" s="14"/>
      <c r="B325" s="246"/>
      <c r="C325" s="247"/>
      <c r="D325" s="228" t="s">
        <v>236</v>
      </c>
      <c r="E325" s="248" t="s">
        <v>40</v>
      </c>
      <c r="F325" s="249" t="s">
        <v>731</v>
      </c>
      <c r="G325" s="247"/>
      <c r="H325" s="248" t="s">
        <v>40</v>
      </c>
      <c r="I325" s="250"/>
      <c r="J325" s="247"/>
      <c r="K325" s="247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236</v>
      </c>
      <c r="AU325" s="255" t="s">
        <v>85</v>
      </c>
      <c r="AV325" s="14" t="s">
        <v>83</v>
      </c>
      <c r="AW325" s="14" t="s">
        <v>38</v>
      </c>
      <c r="AX325" s="14" t="s">
        <v>77</v>
      </c>
      <c r="AY325" s="255" t="s">
        <v>224</v>
      </c>
    </row>
    <row r="326" s="13" customFormat="1">
      <c r="A326" s="13"/>
      <c r="B326" s="235"/>
      <c r="C326" s="236"/>
      <c r="D326" s="228" t="s">
        <v>236</v>
      </c>
      <c r="E326" s="237" t="s">
        <v>40</v>
      </c>
      <c r="F326" s="238" t="s">
        <v>1774</v>
      </c>
      <c r="G326" s="236"/>
      <c r="H326" s="239">
        <v>1504.2059999999999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236</v>
      </c>
      <c r="AU326" s="245" t="s">
        <v>85</v>
      </c>
      <c r="AV326" s="13" t="s">
        <v>85</v>
      </c>
      <c r="AW326" s="13" t="s">
        <v>38</v>
      </c>
      <c r="AX326" s="13" t="s">
        <v>77</v>
      </c>
      <c r="AY326" s="245" t="s">
        <v>224</v>
      </c>
    </row>
    <row r="327" s="13" customFormat="1">
      <c r="A327" s="13"/>
      <c r="B327" s="235"/>
      <c r="C327" s="236"/>
      <c r="D327" s="228" t="s">
        <v>236</v>
      </c>
      <c r="E327" s="237" t="s">
        <v>40</v>
      </c>
      <c r="F327" s="238" t="s">
        <v>1775</v>
      </c>
      <c r="G327" s="236"/>
      <c r="H327" s="239">
        <v>95.549999999999997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236</v>
      </c>
      <c r="AU327" s="245" t="s">
        <v>85</v>
      </c>
      <c r="AV327" s="13" t="s">
        <v>85</v>
      </c>
      <c r="AW327" s="13" t="s">
        <v>38</v>
      </c>
      <c r="AX327" s="13" t="s">
        <v>77</v>
      </c>
      <c r="AY327" s="245" t="s">
        <v>224</v>
      </c>
    </row>
    <row r="328" s="14" customFormat="1">
      <c r="A328" s="14"/>
      <c r="B328" s="246"/>
      <c r="C328" s="247"/>
      <c r="D328" s="228" t="s">
        <v>236</v>
      </c>
      <c r="E328" s="248" t="s">
        <v>40</v>
      </c>
      <c r="F328" s="249" t="s">
        <v>1776</v>
      </c>
      <c r="G328" s="247"/>
      <c r="H328" s="248" t="s">
        <v>40</v>
      </c>
      <c r="I328" s="250"/>
      <c r="J328" s="247"/>
      <c r="K328" s="247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236</v>
      </c>
      <c r="AU328" s="255" t="s">
        <v>85</v>
      </c>
      <c r="AV328" s="14" t="s">
        <v>83</v>
      </c>
      <c r="AW328" s="14" t="s">
        <v>38</v>
      </c>
      <c r="AX328" s="14" t="s">
        <v>77</v>
      </c>
      <c r="AY328" s="255" t="s">
        <v>224</v>
      </c>
    </row>
    <row r="329" s="13" customFormat="1">
      <c r="A329" s="13"/>
      <c r="B329" s="235"/>
      <c r="C329" s="236"/>
      <c r="D329" s="228" t="s">
        <v>236</v>
      </c>
      <c r="E329" s="237" t="s">
        <v>40</v>
      </c>
      <c r="F329" s="238" t="s">
        <v>1777</v>
      </c>
      <c r="G329" s="236"/>
      <c r="H329" s="239">
        <v>-697.553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236</v>
      </c>
      <c r="AU329" s="245" t="s">
        <v>85</v>
      </c>
      <c r="AV329" s="13" t="s">
        <v>85</v>
      </c>
      <c r="AW329" s="13" t="s">
        <v>38</v>
      </c>
      <c r="AX329" s="13" t="s">
        <v>77</v>
      </c>
      <c r="AY329" s="245" t="s">
        <v>224</v>
      </c>
    </row>
    <row r="330" s="13" customFormat="1">
      <c r="A330" s="13"/>
      <c r="B330" s="235"/>
      <c r="C330" s="236"/>
      <c r="D330" s="228" t="s">
        <v>236</v>
      </c>
      <c r="E330" s="237" t="s">
        <v>40</v>
      </c>
      <c r="F330" s="238" t="s">
        <v>1778</v>
      </c>
      <c r="G330" s="236"/>
      <c r="H330" s="239">
        <v>-18.670000000000002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236</v>
      </c>
      <c r="AU330" s="245" t="s">
        <v>85</v>
      </c>
      <c r="AV330" s="13" t="s">
        <v>85</v>
      </c>
      <c r="AW330" s="13" t="s">
        <v>38</v>
      </c>
      <c r="AX330" s="13" t="s">
        <v>77</v>
      </c>
      <c r="AY330" s="245" t="s">
        <v>224</v>
      </c>
    </row>
    <row r="331" s="14" customFormat="1">
      <c r="A331" s="14"/>
      <c r="B331" s="246"/>
      <c r="C331" s="247"/>
      <c r="D331" s="228" t="s">
        <v>236</v>
      </c>
      <c r="E331" s="248" t="s">
        <v>40</v>
      </c>
      <c r="F331" s="249" t="s">
        <v>251</v>
      </c>
      <c r="G331" s="247"/>
      <c r="H331" s="248" t="s">
        <v>40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236</v>
      </c>
      <c r="AU331" s="255" t="s">
        <v>85</v>
      </c>
      <c r="AV331" s="14" t="s">
        <v>83</v>
      </c>
      <c r="AW331" s="14" t="s">
        <v>38</v>
      </c>
      <c r="AX331" s="14" t="s">
        <v>77</v>
      </c>
      <c r="AY331" s="255" t="s">
        <v>224</v>
      </c>
    </row>
    <row r="332" s="13" customFormat="1">
      <c r="A332" s="13"/>
      <c r="B332" s="235"/>
      <c r="C332" s="236"/>
      <c r="D332" s="228" t="s">
        <v>236</v>
      </c>
      <c r="E332" s="237" t="s">
        <v>40</v>
      </c>
      <c r="F332" s="238" t="s">
        <v>184</v>
      </c>
      <c r="G332" s="236"/>
      <c r="H332" s="239">
        <v>467.58199999999999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236</v>
      </c>
      <c r="AU332" s="245" t="s">
        <v>85</v>
      </c>
      <c r="AV332" s="13" t="s">
        <v>85</v>
      </c>
      <c r="AW332" s="13" t="s">
        <v>38</v>
      </c>
      <c r="AX332" s="13" t="s">
        <v>77</v>
      </c>
      <c r="AY332" s="245" t="s">
        <v>224</v>
      </c>
    </row>
    <row r="333" s="14" customFormat="1">
      <c r="A333" s="14"/>
      <c r="B333" s="246"/>
      <c r="C333" s="247"/>
      <c r="D333" s="228" t="s">
        <v>236</v>
      </c>
      <c r="E333" s="248" t="s">
        <v>40</v>
      </c>
      <c r="F333" s="249" t="s">
        <v>1779</v>
      </c>
      <c r="G333" s="247"/>
      <c r="H333" s="248" t="s">
        <v>40</v>
      </c>
      <c r="I333" s="250"/>
      <c r="J333" s="247"/>
      <c r="K333" s="247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236</v>
      </c>
      <c r="AU333" s="255" t="s">
        <v>85</v>
      </c>
      <c r="AV333" s="14" t="s">
        <v>83</v>
      </c>
      <c r="AW333" s="14" t="s">
        <v>38</v>
      </c>
      <c r="AX333" s="14" t="s">
        <v>77</v>
      </c>
      <c r="AY333" s="255" t="s">
        <v>224</v>
      </c>
    </row>
    <row r="334" s="13" customFormat="1">
      <c r="A334" s="13"/>
      <c r="B334" s="235"/>
      <c r="C334" s="236"/>
      <c r="D334" s="228" t="s">
        <v>236</v>
      </c>
      <c r="E334" s="237" t="s">
        <v>40</v>
      </c>
      <c r="F334" s="238" t="s">
        <v>1780</v>
      </c>
      <c r="G334" s="236"/>
      <c r="H334" s="239">
        <v>-27.792999999999999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236</v>
      </c>
      <c r="AU334" s="245" t="s">
        <v>85</v>
      </c>
      <c r="AV334" s="13" t="s">
        <v>85</v>
      </c>
      <c r="AW334" s="13" t="s">
        <v>38</v>
      </c>
      <c r="AX334" s="13" t="s">
        <v>77</v>
      </c>
      <c r="AY334" s="245" t="s">
        <v>224</v>
      </c>
    </row>
    <row r="335" s="13" customFormat="1">
      <c r="A335" s="13"/>
      <c r="B335" s="235"/>
      <c r="C335" s="236"/>
      <c r="D335" s="228" t="s">
        <v>236</v>
      </c>
      <c r="E335" s="237" t="s">
        <v>40</v>
      </c>
      <c r="F335" s="238" t="s">
        <v>1781</v>
      </c>
      <c r="G335" s="236"/>
      <c r="H335" s="239">
        <v>-21.463999999999999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236</v>
      </c>
      <c r="AU335" s="245" t="s">
        <v>85</v>
      </c>
      <c r="AV335" s="13" t="s">
        <v>85</v>
      </c>
      <c r="AW335" s="13" t="s">
        <v>38</v>
      </c>
      <c r="AX335" s="13" t="s">
        <v>77</v>
      </c>
      <c r="AY335" s="245" t="s">
        <v>224</v>
      </c>
    </row>
    <row r="336" s="13" customFormat="1">
      <c r="A336" s="13"/>
      <c r="B336" s="235"/>
      <c r="C336" s="236"/>
      <c r="D336" s="228" t="s">
        <v>236</v>
      </c>
      <c r="E336" s="237" t="s">
        <v>40</v>
      </c>
      <c r="F336" s="238" t="s">
        <v>1782</v>
      </c>
      <c r="G336" s="236"/>
      <c r="H336" s="239">
        <v>-10.868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236</v>
      </c>
      <c r="AU336" s="245" t="s">
        <v>85</v>
      </c>
      <c r="AV336" s="13" t="s">
        <v>85</v>
      </c>
      <c r="AW336" s="13" t="s">
        <v>38</v>
      </c>
      <c r="AX336" s="13" t="s">
        <v>77</v>
      </c>
      <c r="AY336" s="245" t="s">
        <v>224</v>
      </c>
    </row>
    <row r="337" s="13" customFormat="1">
      <c r="A337" s="13"/>
      <c r="B337" s="235"/>
      <c r="C337" s="236"/>
      <c r="D337" s="228" t="s">
        <v>236</v>
      </c>
      <c r="E337" s="237" t="s">
        <v>40</v>
      </c>
      <c r="F337" s="238" t="s">
        <v>1783</v>
      </c>
      <c r="G337" s="236"/>
      <c r="H337" s="239">
        <v>-50.314999999999998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5" t="s">
        <v>236</v>
      </c>
      <c r="AU337" s="245" t="s">
        <v>85</v>
      </c>
      <c r="AV337" s="13" t="s">
        <v>85</v>
      </c>
      <c r="AW337" s="13" t="s">
        <v>38</v>
      </c>
      <c r="AX337" s="13" t="s">
        <v>77</v>
      </c>
      <c r="AY337" s="245" t="s">
        <v>224</v>
      </c>
    </row>
    <row r="338" s="13" customFormat="1">
      <c r="A338" s="13"/>
      <c r="B338" s="235"/>
      <c r="C338" s="236"/>
      <c r="D338" s="228" t="s">
        <v>236</v>
      </c>
      <c r="E338" s="237" t="s">
        <v>40</v>
      </c>
      <c r="F338" s="238" t="s">
        <v>1784</v>
      </c>
      <c r="G338" s="236"/>
      <c r="H338" s="239">
        <v>58.799999999999997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236</v>
      </c>
      <c r="AU338" s="245" t="s">
        <v>85</v>
      </c>
      <c r="AV338" s="13" t="s">
        <v>85</v>
      </c>
      <c r="AW338" s="13" t="s">
        <v>38</v>
      </c>
      <c r="AX338" s="13" t="s">
        <v>77</v>
      </c>
      <c r="AY338" s="245" t="s">
        <v>224</v>
      </c>
    </row>
    <row r="339" s="15" customFormat="1">
      <c r="A339" s="15"/>
      <c r="B339" s="256"/>
      <c r="C339" s="257"/>
      <c r="D339" s="228" t="s">
        <v>236</v>
      </c>
      <c r="E339" s="258" t="s">
        <v>186</v>
      </c>
      <c r="F339" s="259" t="s">
        <v>253</v>
      </c>
      <c r="G339" s="257"/>
      <c r="H339" s="260">
        <v>1299.4749999999999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6" t="s">
        <v>236</v>
      </c>
      <c r="AU339" s="266" t="s">
        <v>85</v>
      </c>
      <c r="AV339" s="15" t="s">
        <v>230</v>
      </c>
      <c r="AW339" s="15" t="s">
        <v>38</v>
      </c>
      <c r="AX339" s="15" t="s">
        <v>83</v>
      </c>
      <c r="AY339" s="266" t="s">
        <v>224</v>
      </c>
    </row>
    <row r="340" s="2" customFormat="1" ht="16.5" customHeight="1">
      <c r="A340" s="40"/>
      <c r="B340" s="41"/>
      <c r="C340" s="268" t="s">
        <v>549</v>
      </c>
      <c r="D340" s="268" t="s">
        <v>305</v>
      </c>
      <c r="E340" s="269" t="s">
        <v>738</v>
      </c>
      <c r="F340" s="270" t="s">
        <v>739</v>
      </c>
      <c r="G340" s="271" t="s">
        <v>604</v>
      </c>
      <c r="H340" s="272">
        <v>2598.9499999999998</v>
      </c>
      <c r="I340" s="273"/>
      <c r="J340" s="274">
        <f>ROUND(I340*H340,2)</f>
        <v>0</v>
      </c>
      <c r="K340" s="270" t="s">
        <v>229</v>
      </c>
      <c r="L340" s="275"/>
      <c r="M340" s="276" t="s">
        <v>40</v>
      </c>
      <c r="N340" s="277" t="s">
        <v>48</v>
      </c>
      <c r="O340" s="86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279</v>
      </c>
      <c r="AT340" s="226" t="s">
        <v>305</v>
      </c>
      <c r="AU340" s="226" t="s">
        <v>85</v>
      </c>
      <c r="AY340" s="19" t="s">
        <v>224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83</v>
      </c>
      <c r="BK340" s="227">
        <f>ROUND(I340*H340,2)</f>
        <v>0</v>
      </c>
      <c r="BL340" s="19" t="s">
        <v>230</v>
      </c>
      <c r="BM340" s="226" t="s">
        <v>1785</v>
      </c>
    </row>
    <row r="341" s="2" customFormat="1">
      <c r="A341" s="40"/>
      <c r="B341" s="41"/>
      <c r="C341" s="42"/>
      <c r="D341" s="228" t="s">
        <v>232</v>
      </c>
      <c r="E341" s="42"/>
      <c r="F341" s="229" t="s">
        <v>739</v>
      </c>
      <c r="G341" s="42"/>
      <c r="H341" s="42"/>
      <c r="I341" s="230"/>
      <c r="J341" s="42"/>
      <c r="K341" s="42"/>
      <c r="L341" s="46"/>
      <c r="M341" s="231"/>
      <c r="N341" s="232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232</v>
      </c>
      <c r="AU341" s="19" t="s">
        <v>85</v>
      </c>
    </row>
    <row r="342" s="2" customFormat="1">
      <c r="A342" s="40"/>
      <c r="B342" s="41"/>
      <c r="C342" s="42"/>
      <c r="D342" s="233" t="s">
        <v>234</v>
      </c>
      <c r="E342" s="42"/>
      <c r="F342" s="234" t="s">
        <v>741</v>
      </c>
      <c r="G342" s="42"/>
      <c r="H342" s="42"/>
      <c r="I342" s="230"/>
      <c r="J342" s="42"/>
      <c r="K342" s="42"/>
      <c r="L342" s="46"/>
      <c r="M342" s="231"/>
      <c r="N342" s="232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234</v>
      </c>
      <c r="AU342" s="19" t="s">
        <v>85</v>
      </c>
    </row>
    <row r="343" s="13" customFormat="1">
      <c r="A343" s="13"/>
      <c r="B343" s="235"/>
      <c r="C343" s="236"/>
      <c r="D343" s="228" t="s">
        <v>236</v>
      </c>
      <c r="E343" s="237" t="s">
        <v>40</v>
      </c>
      <c r="F343" s="238" t="s">
        <v>742</v>
      </c>
      <c r="G343" s="236"/>
      <c r="H343" s="239">
        <v>2598.9499999999998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236</v>
      </c>
      <c r="AU343" s="245" t="s">
        <v>85</v>
      </c>
      <c r="AV343" s="13" t="s">
        <v>85</v>
      </c>
      <c r="AW343" s="13" t="s">
        <v>38</v>
      </c>
      <c r="AX343" s="13" t="s">
        <v>83</v>
      </c>
      <c r="AY343" s="245" t="s">
        <v>224</v>
      </c>
    </row>
    <row r="344" s="2" customFormat="1" ht="16.5" customHeight="1">
      <c r="A344" s="40"/>
      <c r="B344" s="41"/>
      <c r="C344" s="215" t="s">
        <v>555</v>
      </c>
      <c r="D344" s="215" t="s">
        <v>226</v>
      </c>
      <c r="E344" s="216" t="s">
        <v>744</v>
      </c>
      <c r="F344" s="217" t="s">
        <v>745</v>
      </c>
      <c r="G344" s="218" t="s">
        <v>163</v>
      </c>
      <c r="H344" s="219">
        <v>197.55000000000001</v>
      </c>
      <c r="I344" s="220"/>
      <c r="J344" s="221">
        <f>ROUND(I344*H344,2)</f>
        <v>0</v>
      </c>
      <c r="K344" s="217" t="s">
        <v>229</v>
      </c>
      <c r="L344" s="46"/>
      <c r="M344" s="222" t="s">
        <v>40</v>
      </c>
      <c r="N344" s="223" t="s">
        <v>48</v>
      </c>
      <c r="O344" s="86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230</v>
      </c>
      <c r="AT344" s="226" t="s">
        <v>226</v>
      </c>
      <c r="AU344" s="226" t="s">
        <v>85</v>
      </c>
      <c r="AY344" s="19" t="s">
        <v>224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83</v>
      </c>
      <c r="BK344" s="227">
        <f>ROUND(I344*H344,2)</f>
        <v>0</v>
      </c>
      <c r="BL344" s="19" t="s">
        <v>230</v>
      </c>
      <c r="BM344" s="226" t="s">
        <v>1786</v>
      </c>
    </row>
    <row r="345" s="2" customFormat="1">
      <c r="A345" s="40"/>
      <c r="B345" s="41"/>
      <c r="C345" s="42"/>
      <c r="D345" s="228" t="s">
        <v>232</v>
      </c>
      <c r="E345" s="42"/>
      <c r="F345" s="229" t="s">
        <v>747</v>
      </c>
      <c r="G345" s="42"/>
      <c r="H345" s="42"/>
      <c r="I345" s="230"/>
      <c r="J345" s="42"/>
      <c r="K345" s="42"/>
      <c r="L345" s="46"/>
      <c r="M345" s="231"/>
      <c r="N345" s="232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232</v>
      </c>
      <c r="AU345" s="19" t="s">
        <v>85</v>
      </c>
    </row>
    <row r="346" s="2" customFormat="1">
      <c r="A346" s="40"/>
      <c r="B346" s="41"/>
      <c r="C346" s="42"/>
      <c r="D346" s="233" t="s">
        <v>234</v>
      </c>
      <c r="E346" s="42"/>
      <c r="F346" s="234" t="s">
        <v>748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234</v>
      </c>
      <c r="AU346" s="19" t="s">
        <v>85</v>
      </c>
    </row>
    <row r="347" s="14" customFormat="1">
      <c r="A347" s="14"/>
      <c r="B347" s="246"/>
      <c r="C347" s="247"/>
      <c r="D347" s="228" t="s">
        <v>236</v>
      </c>
      <c r="E347" s="248" t="s">
        <v>40</v>
      </c>
      <c r="F347" s="249" t="s">
        <v>731</v>
      </c>
      <c r="G347" s="247"/>
      <c r="H347" s="248" t="s">
        <v>40</v>
      </c>
      <c r="I347" s="250"/>
      <c r="J347" s="247"/>
      <c r="K347" s="247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236</v>
      </c>
      <c r="AU347" s="255" t="s">
        <v>85</v>
      </c>
      <c r="AV347" s="14" t="s">
        <v>83</v>
      </c>
      <c r="AW347" s="14" t="s">
        <v>38</v>
      </c>
      <c r="AX347" s="14" t="s">
        <v>77</v>
      </c>
      <c r="AY347" s="255" t="s">
        <v>224</v>
      </c>
    </row>
    <row r="348" s="13" customFormat="1">
      <c r="A348" s="13"/>
      <c r="B348" s="235"/>
      <c r="C348" s="236"/>
      <c r="D348" s="228" t="s">
        <v>236</v>
      </c>
      <c r="E348" s="237" t="s">
        <v>40</v>
      </c>
      <c r="F348" s="238" t="s">
        <v>1787</v>
      </c>
      <c r="G348" s="236"/>
      <c r="H348" s="239">
        <v>183.31399999999999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236</v>
      </c>
      <c r="AU348" s="245" t="s">
        <v>85</v>
      </c>
      <c r="AV348" s="13" t="s">
        <v>85</v>
      </c>
      <c r="AW348" s="13" t="s">
        <v>38</v>
      </c>
      <c r="AX348" s="13" t="s">
        <v>77</v>
      </c>
      <c r="AY348" s="245" t="s">
        <v>224</v>
      </c>
    </row>
    <row r="349" s="13" customFormat="1">
      <c r="A349" s="13"/>
      <c r="B349" s="235"/>
      <c r="C349" s="236"/>
      <c r="D349" s="228" t="s">
        <v>236</v>
      </c>
      <c r="E349" s="237" t="s">
        <v>40</v>
      </c>
      <c r="F349" s="238" t="s">
        <v>1788</v>
      </c>
      <c r="G349" s="236"/>
      <c r="H349" s="239">
        <v>14.236000000000001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236</v>
      </c>
      <c r="AU349" s="245" t="s">
        <v>85</v>
      </c>
      <c r="AV349" s="13" t="s">
        <v>85</v>
      </c>
      <c r="AW349" s="13" t="s">
        <v>38</v>
      </c>
      <c r="AX349" s="13" t="s">
        <v>77</v>
      </c>
      <c r="AY349" s="245" t="s">
        <v>224</v>
      </c>
    </row>
    <row r="350" s="15" customFormat="1">
      <c r="A350" s="15"/>
      <c r="B350" s="256"/>
      <c r="C350" s="257"/>
      <c r="D350" s="228" t="s">
        <v>236</v>
      </c>
      <c r="E350" s="258" t="s">
        <v>162</v>
      </c>
      <c r="F350" s="259" t="s">
        <v>253</v>
      </c>
      <c r="G350" s="257"/>
      <c r="H350" s="260">
        <v>197.55000000000001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6" t="s">
        <v>236</v>
      </c>
      <c r="AU350" s="266" t="s">
        <v>85</v>
      </c>
      <c r="AV350" s="15" t="s">
        <v>230</v>
      </c>
      <c r="AW350" s="15" t="s">
        <v>38</v>
      </c>
      <c r="AX350" s="15" t="s">
        <v>83</v>
      </c>
      <c r="AY350" s="266" t="s">
        <v>224</v>
      </c>
    </row>
    <row r="351" s="2" customFormat="1" ht="16.5" customHeight="1">
      <c r="A351" s="40"/>
      <c r="B351" s="41"/>
      <c r="C351" s="268" t="s">
        <v>563</v>
      </c>
      <c r="D351" s="268" t="s">
        <v>305</v>
      </c>
      <c r="E351" s="269" t="s">
        <v>1789</v>
      </c>
      <c r="F351" s="270" t="s">
        <v>1790</v>
      </c>
      <c r="G351" s="271" t="s">
        <v>604</v>
      </c>
      <c r="H351" s="272">
        <v>28.472000000000001</v>
      </c>
      <c r="I351" s="273"/>
      <c r="J351" s="274">
        <f>ROUND(I351*H351,2)</f>
        <v>0</v>
      </c>
      <c r="K351" s="270" t="s">
        <v>229</v>
      </c>
      <c r="L351" s="275"/>
      <c r="M351" s="276" t="s">
        <v>40</v>
      </c>
      <c r="N351" s="277" t="s">
        <v>48</v>
      </c>
      <c r="O351" s="86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6" t="s">
        <v>279</v>
      </c>
      <c r="AT351" s="226" t="s">
        <v>305</v>
      </c>
      <c r="AU351" s="226" t="s">
        <v>85</v>
      </c>
      <c r="AY351" s="19" t="s">
        <v>224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83</v>
      </c>
      <c r="BK351" s="227">
        <f>ROUND(I351*H351,2)</f>
        <v>0</v>
      </c>
      <c r="BL351" s="19" t="s">
        <v>230</v>
      </c>
      <c r="BM351" s="226" t="s">
        <v>1791</v>
      </c>
    </row>
    <row r="352" s="2" customFormat="1">
      <c r="A352" s="40"/>
      <c r="B352" s="41"/>
      <c r="C352" s="42"/>
      <c r="D352" s="228" t="s">
        <v>232</v>
      </c>
      <c r="E352" s="42"/>
      <c r="F352" s="229" t="s">
        <v>1790</v>
      </c>
      <c r="G352" s="42"/>
      <c r="H352" s="42"/>
      <c r="I352" s="230"/>
      <c r="J352" s="42"/>
      <c r="K352" s="42"/>
      <c r="L352" s="46"/>
      <c r="M352" s="231"/>
      <c r="N352" s="232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232</v>
      </c>
      <c r="AU352" s="19" t="s">
        <v>85</v>
      </c>
    </row>
    <row r="353" s="2" customFormat="1">
      <c r="A353" s="40"/>
      <c r="B353" s="41"/>
      <c r="C353" s="42"/>
      <c r="D353" s="233" t="s">
        <v>234</v>
      </c>
      <c r="E353" s="42"/>
      <c r="F353" s="234" t="s">
        <v>1792</v>
      </c>
      <c r="G353" s="42"/>
      <c r="H353" s="42"/>
      <c r="I353" s="230"/>
      <c r="J353" s="42"/>
      <c r="K353" s="42"/>
      <c r="L353" s="46"/>
      <c r="M353" s="231"/>
      <c r="N353" s="232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234</v>
      </c>
      <c r="AU353" s="19" t="s">
        <v>85</v>
      </c>
    </row>
    <row r="354" s="13" customFormat="1">
      <c r="A354" s="13"/>
      <c r="B354" s="235"/>
      <c r="C354" s="236"/>
      <c r="D354" s="228" t="s">
        <v>236</v>
      </c>
      <c r="E354" s="237" t="s">
        <v>40</v>
      </c>
      <c r="F354" s="238" t="s">
        <v>1788</v>
      </c>
      <c r="G354" s="236"/>
      <c r="H354" s="239">
        <v>14.236000000000001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236</v>
      </c>
      <c r="AU354" s="245" t="s">
        <v>85</v>
      </c>
      <c r="AV354" s="13" t="s">
        <v>85</v>
      </c>
      <c r="AW354" s="13" t="s">
        <v>38</v>
      </c>
      <c r="AX354" s="13" t="s">
        <v>83</v>
      </c>
      <c r="AY354" s="245" t="s">
        <v>224</v>
      </c>
    </row>
    <row r="355" s="13" customFormat="1">
      <c r="A355" s="13"/>
      <c r="B355" s="235"/>
      <c r="C355" s="236"/>
      <c r="D355" s="228" t="s">
        <v>236</v>
      </c>
      <c r="E355" s="236"/>
      <c r="F355" s="238" t="s">
        <v>1793</v>
      </c>
      <c r="G355" s="236"/>
      <c r="H355" s="239">
        <v>28.472000000000001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236</v>
      </c>
      <c r="AU355" s="245" t="s">
        <v>85</v>
      </c>
      <c r="AV355" s="13" t="s">
        <v>85</v>
      </c>
      <c r="AW355" s="13" t="s">
        <v>4</v>
      </c>
      <c r="AX355" s="13" t="s">
        <v>83</v>
      </c>
      <c r="AY355" s="245" t="s">
        <v>224</v>
      </c>
    </row>
    <row r="356" s="2" customFormat="1" ht="16.5" customHeight="1">
      <c r="A356" s="40"/>
      <c r="B356" s="41"/>
      <c r="C356" s="268" t="s">
        <v>571</v>
      </c>
      <c r="D356" s="268" t="s">
        <v>305</v>
      </c>
      <c r="E356" s="269" t="s">
        <v>751</v>
      </c>
      <c r="F356" s="270" t="s">
        <v>752</v>
      </c>
      <c r="G356" s="271" t="s">
        <v>604</v>
      </c>
      <c r="H356" s="272">
        <v>366.62900000000002</v>
      </c>
      <c r="I356" s="273"/>
      <c r="J356" s="274">
        <f>ROUND(I356*H356,2)</f>
        <v>0</v>
      </c>
      <c r="K356" s="270" t="s">
        <v>229</v>
      </c>
      <c r="L356" s="275"/>
      <c r="M356" s="276" t="s">
        <v>40</v>
      </c>
      <c r="N356" s="277" t="s">
        <v>48</v>
      </c>
      <c r="O356" s="86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279</v>
      </c>
      <c r="AT356" s="226" t="s">
        <v>305</v>
      </c>
      <c r="AU356" s="226" t="s">
        <v>85</v>
      </c>
      <c r="AY356" s="19" t="s">
        <v>224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83</v>
      </c>
      <c r="BK356" s="227">
        <f>ROUND(I356*H356,2)</f>
        <v>0</v>
      </c>
      <c r="BL356" s="19" t="s">
        <v>230</v>
      </c>
      <c r="BM356" s="226" t="s">
        <v>1794</v>
      </c>
    </row>
    <row r="357" s="2" customFormat="1">
      <c r="A357" s="40"/>
      <c r="B357" s="41"/>
      <c r="C357" s="42"/>
      <c r="D357" s="228" t="s">
        <v>232</v>
      </c>
      <c r="E357" s="42"/>
      <c r="F357" s="229" t="s">
        <v>752</v>
      </c>
      <c r="G357" s="42"/>
      <c r="H357" s="42"/>
      <c r="I357" s="230"/>
      <c r="J357" s="42"/>
      <c r="K357" s="42"/>
      <c r="L357" s="46"/>
      <c r="M357" s="231"/>
      <c r="N357" s="232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232</v>
      </c>
      <c r="AU357" s="19" t="s">
        <v>85</v>
      </c>
    </row>
    <row r="358" s="2" customFormat="1">
      <c r="A358" s="40"/>
      <c r="B358" s="41"/>
      <c r="C358" s="42"/>
      <c r="D358" s="233" t="s">
        <v>234</v>
      </c>
      <c r="E358" s="42"/>
      <c r="F358" s="234" t="s">
        <v>754</v>
      </c>
      <c r="G358" s="42"/>
      <c r="H358" s="42"/>
      <c r="I358" s="230"/>
      <c r="J358" s="42"/>
      <c r="K358" s="42"/>
      <c r="L358" s="46"/>
      <c r="M358" s="231"/>
      <c r="N358" s="232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234</v>
      </c>
      <c r="AU358" s="19" t="s">
        <v>85</v>
      </c>
    </row>
    <row r="359" s="13" customFormat="1">
      <c r="A359" s="13"/>
      <c r="B359" s="235"/>
      <c r="C359" s="236"/>
      <c r="D359" s="228" t="s">
        <v>236</v>
      </c>
      <c r="E359" s="237" t="s">
        <v>40</v>
      </c>
      <c r="F359" s="238" t="s">
        <v>1795</v>
      </c>
      <c r="G359" s="236"/>
      <c r="H359" s="239">
        <v>366.62900000000002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5" t="s">
        <v>236</v>
      </c>
      <c r="AU359" s="245" t="s">
        <v>85</v>
      </c>
      <c r="AV359" s="13" t="s">
        <v>85</v>
      </c>
      <c r="AW359" s="13" t="s">
        <v>38</v>
      </c>
      <c r="AX359" s="13" t="s">
        <v>83</v>
      </c>
      <c r="AY359" s="245" t="s">
        <v>224</v>
      </c>
    </row>
    <row r="360" s="2" customFormat="1" ht="16.5" customHeight="1">
      <c r="A360" s="40"/>
      <c r="B360" s="41"/>
      <c r="C360" s="215" t="s">
        <v>577</v>
      </c>
      <c r="D360" s="215" t="s">
        <v>226</v>
      </c>
      <c r="E360" s="216" t="s">
        <v>757</v>
      </c>
      <c r="F360" s="217" t="s">
        <v>758</v>
      </c>
      <c r="G360" s="218" t="s">
        <v>152</v>
      </c>
      <c r="H360" s="219">
        <v>423.99000000000001</v>
      </c>
      <c r="I360" s="220"/>
      <c r="J360" s="221">
        <f>ROUND(I360*H360,2)</f>
        <v>0</v>
      </c>
      <c r="K360" s="217" t="s">
        <v>229</v>
      </c>
      <c r="L360" s="46"/>
      <c r="M360" s="222" t="s">
        <v>40</v>
      </c>
      <c r="N360" s="223" t="s">
        <v>48</v>
      </c>
      <c r="O360" s="86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230</v>
      </c>
      <c r="AT360" s="226" t="s">
        <v>226</v>
      </c>
      <c r="AU360" s="226" t="s">
        <v>85</v>
      </c>
      <c r="AY360" s="19" t="s">
        <v>224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9" t="s">
        <v>83</v>
      </c>
      <c r="BK360" s="227">
        <f>ROUND(I360*H360,2)</f>
        <v>0</v>
      </c>
      <c r="BL360" s="19" t="s">
        <v>230</v>
      </c>
      <c r="BM360" s="226" t="s">
        <v>1796</v>
      </c>
    </row>
    <row r="361" s="2" customFormat="1">
      <c r="A361" s="40"/>
      <c r="B361" s="41"/>
      <c r="C361" s="42"/>
      <c r="D361" s="228" t="s">
        <v>232</v>
      </c>
      <c r="E361" s="42"/>
      <c r="F361" s="229" t="s">
        <v>760</v>
      </c>
      <c r="G361" s="42"/>
      <c r="H361" s="42"/>
      <c r="I361" s="230"/>
      <c r="J361" s="42"/>
      <c r="K361" s="42"/>
      <c r="L361" s="46"/>
      <c r="M361" s="231"/>
      <c r="N361" s="232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232</v>
      </c>
      <c r="AU361" s="19" t="s">
        <v>85</v>
      </c>
    </row>
    <row r="362" s="2" customFormat="1">
      <c r="A362" s="40"/>
      <c r="B362" s="41"/>
      <c r="C362" s="42"/>
      <c r="D362" s="233" t="s">
        <v>234</v>
      </c>
      <c r="E362" s="42"/>
      <c r="F362" s="234" t="s">
        <v>761</v>
      </c>
      <c r="G362" s="42"/>
      <c r="H362" s="42"/>
      <c r="I362" s="230"/>
      <c r="J362" s="42"/>
      <c r="K362" s="42"/>
      <c r="L362" s="46"/>
      <c r="M362" s="231"/>
      <c r="N362" s="232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234</v>
      </c>
      <c r="AU362" s="19" t="s">
        <v>85</v>
      </c>
    </row>
    <row r="363" s="14" customFormat="1">
      <c r="A363" s="14"/>
      <c r="B363" s="246"/>
      <c r="C363" s="247"/>
      <c r="D363" s="228" t="s">
        <v>236</v>
      </c>
      <c r="E363" s="248" t="s">
        <v>40</v>
      </c>
      <c r="F363" s="249" t="s">
        <v>731</v>
      </c>
      <c r="G363" s="247"/>
      <c r="H363" s="248" t="s">
        <v>40</v>
      </c>
      <c r="I363" s="250"/>
      <c r="J363" s="247"/>
      <c r="K363" s="247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236</v>
      </c>
      <c r="AU363" s="255" t="s">
        <v>85</v>
      </c>
      <c r="AV363" s="14" t="s">
        <v>83</v>
      </c>
      <c r="AW363" s="14" t="s">
        <v>38</v>
      </c>
      <c r="AX363" s="14" t="s">
        <v>77</v>
      </c>
      <c r="AY363" s="255" t="s">
        <v>224</v>
      </c>
    </row>
    <row r="364" s="13" customFormat="1">
      <c r="A364" s="13"/>
      <c r="B364" s="235"/>
      <c r="C364" s="236"/>
      <c r="D364" s="228" t="s">
        <v>236</v>
      </c>
      <c r="E364" s="237" t="s">
        <v>40</v>
      </c>
      <c r="F364" s="238" t="s">
        <v>1573</v>
      </c>
      <c r="G364" s="236"/>
      <c r="H364" s="239">
        <v>314.512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236</v>
      </c>
      <c r="AU364" s="245" t="s">
        <v>85</v>
      </c>
      <c r="AV364" s="13" t="s">
        <v>85</v>
      </c>
      <c r="AW364" s="13" t="s">
        <v>38</v>
      </c>
      <c r="AX364" s="13" t="s">
        <v>77</v>
      </c>
      <c r="AY364" s="245" t="s">
        <v>224</v>
      </c>
    </row>
    <row r="365" s="13" customFormat="1">
      <c r="A365" s="13"/>
      <c r="B365" s="235"/>
      <c r="C365" s="236"/>
      <c r="D365" s="228" t="s">
        <v>236</v>
      </c>
      <c r="E365" s="237" t="s">
        <v>40</v>
      </c>
      <c r="F365" s="238" t="s">
        <v>1574</v>
      </c>
      <c r="G365" s="236"/>
      <c r="H365" s="239">
        <v>23.338000000000001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236</v>
      </c>
      <c r="AU365" s="245" t="s">
        <v>85</v>
      </c>
      <c r="AV365" s="13" t="s">
        <v>85</v>
      </c>
      <c r="AW365" s="13" t="s">
        <v>38</v>
      </c>
      <c r="AX365" s="13" t="s">
        <v>77</v>
      </c>
      <c r="AY365" s="245" t="s">
        <v>224</v>
      </c>
    </row>
    <row r="366" s="14" customFormat="1">
      <c r="A366" s="14"/>
      <c r="B366" s="246"/>
      <c r="C366" s="247"/>
      <c r="D366" s="228" t="s">
        <v>236</v>
      </c>
      <c r="E366" s="248" t="s">
        <v>40</v>
      </c>
      <c r="F366" s="249" t="s">
        <v>251</v>
      </c>
      <c r="G366" s="247"/>
      <c r="H366" s="248" t="s">
        <v>40</v>
      </c>
      <c r="I366" s="250"/>
      <c r="J366" s="247"/>
      <c r="K366" s="247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236</v>
      </c>
      <c r="AU366" s="255" t="s">
        <v>85</v>
      </c>
      <c r="AV366" s="14" t="s">
        <v>83</v>
      </c>
      <c r="AW366" s="14" t="s">
        <v>38</v>
      </c>
      <c r="AX366" s="14" t="s">
        <v>77</v>
      </c>
      <c r="AY366" s="255" t="s">
        <v>224</v>
      </c>
    </row>
    <row r="367" s="13" customFormat="1">
      <c r="A367" s="13"/>
      <c r="B367" s="235"/>
      <c r="C367" s="236"/>
      <c r="D367" s="228" t="s">
        <v>236</v>
      </c>
      <c r="E367" s="237" t="s">
        <v>40</v>
      </c>
      <c r="F367" s="238" t="s">
        <v>1575</v>
      </c>
      <c r="G367" s="236"/>
      <c r="H367" s="239">
        <v>21.66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236</v>
      </c>
      <c r="AU367" s="245" t="s">
        <v>85</v>
      </c>
      <c r="AV367" s="13" t="s">
        <v>85</v>
      </c>
      <c r="AW367" s="13" t="s">
        <v>38</v>
      </c>
      <c r="AX367" s="13" t="s">
        <v>77</v>
      </c>
      <c r="AY367" s="245" t="s">
        <v>224</v>
      </c>
    </row>
    <row r="368" s="13" customFormat="1">
      <c r="A368" s="13"/>
      <c r="B368" s="235"/>
      <c r="C368" s="236"/>
      <c r="D368" s="228" t="s">
        <v>236</v>
      </c>
      <c r="E368" s="237" t="s">
        <v>40</v>
      </c>
      <c r="F368" s="238" t="s">
        <v>1576</v>
      </c>
      <c r="G368" s="236"/>
      <c r="H368" s="239">
        <v>21.989999999999998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236</v>
      </c>
      <c r="AU368" s="245" t="s">
        <v>85</v>
      </c>
      <c r="AV368" s="13" t="s">
        <v>85</v>
      </c>
      <c r="AW368" s="13" t="s">
        <v>38</v>
      </c>
      <c r="AX368" s="13" t="s">
        <v>77</v>
      </c>
      <c r="AY368" s="245" t="s">
        <v>224</v>
      </c>
    </row>
    <row r="369" s="13" customFormat="1">
      <c r="A369" s="13"/>
      <c r="B369" s="235"/>
      <c r="C369" s="236"/>
      <c r="D369" s="228" t="s">
        <v>236</v>
      </c>
      <c r="E369" s="237" t="s">
        <v>40</v>
      </c>
      <c r="F369" s="238" t="s">
        <v>1577</v>
      </c>
      <c r="G369" s="236"/>
      <c r="H369" s="239">
        <v>10.24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236</v>
      </c>
      <c r="AU369" s="245" t="s">
        <v>85</v>
      </c>
      <c r="AV369" s="13" t="s">
        <v>85</v>
      </c>
      <c r="AW369" s="13" t="s">
        <v>38</v>
      </c>
      <c r="AX369" s="13" t="s">
        <v>77</v>
      </c>
      <c r="AY369" s="245" t="s">
        <v>224</v>
      </c>
    </row>
    <row r="370" s="13" customFormat="1">
      <c r="A370" s="13"/>
      <c r="B370" s="235"/>
      <c r="C370" s="236"/>
      <c r="D370" s="228" t="s">
        <v>236</v>
      </c>
      <c r="E370" s="237" t="s">
        <v>40</v>
      </c>
      <c r="F370" s="238" t="s">
        <v>1578</v>
      </c>
      <c r="G370" s="236"/>
      <c r="H370" s="239">
        <v>32.25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236</v>
      </c>
      <c r="AU370" s="245" t="s">
        <v>85</v>
      </c>
      <c r="AV370" s="13" t="s">
        <v>85</v>
      </c>
      <c r="AW370" s="13" t="s">
        <v>38</v>
      </c>
      <c r="AX370" s="13" t="s">
        <v>77</v>
      </c>
      <c r="AY370" s="245" t="s">
        <v>224</v>
      </c>
    </row>
    <row r="371" s="15" customFormat="1">
      <c r="A371" s="15"/>
      <c r="B371" s="256"/>
      <c r="C371" s="257"/>
      <c r="D371" s="228" t="s">
        <v>236</v>
      </c>
      <c r="E371" s="258" t="s">
        <v>40</v>
      </c>
      <c r="F371" s="259" t="s">
        <v>253</v>
      </c>
      <c r="G371" s="257"/>
      <c r="H371" s="260">
        <v>423.99000000000001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6" t="s">
        <v>236</v>
      </c>
      <c r="AU371" s="266" t="s">
        <v>85</v>
      </c>
      <c r="AV371" s="15" t="s">
        <v>230</v>
      </c>
      <c r="AW371" s="15" t="s">
        <v>38</v>
      </c>
      <c r="AX371" s="15" t="s">
        <v>83</v>
      </c>
      <c r="AY371" s="266" t="s">
        <v>224</v>
      </c>
    </row>
    <row r="372" s="12" customFormat="1" ht="22.8" customHeight="1">
      <c r="A372" s="12"/>
      <c r="B372" s="199"/>
      <c r="C372" s="200"/>
      <c r="D372" s="201" t="s">
        <v>76</v>
      </c>
      <c r="E372" s="213" t="s">
        <v>85</v>
      </c>
      <c r="F372" s="213" t="s">
        <v>765</v>
      </c>
      <c r="G372" s="200"/>
      <c r="H372" s="200"/>
      <c r="I372" s="203"/>
      <c r="J372" s="214">
        <f>BK372</f>
        <v>0</v>
      </c>
      <c r="K372" s="200"/>
      <c r="L372" s="205"/>
      <c r="M372" s="206"/>
      <c r="N372" s="207"/>
      <c r="O372" s="207"/>
      <c r="P372" s="208">
        <f>SUM(P373:P439)</f>
        <v>0</v>
      </c>
      <c r="Q372" s="207"/>
      <c r="R372" s="208">
        <f>SUM(R373:R439)</f>
        <v>67.806315589999997</v>
      </c>
      <c r="S372" s="207"/>
      <c r="T372" s="209">
        <f>SUM(T373:T439)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10" t="s">
        <v>83</v>
      </c>
      <c r="AT372" s="211" t="s">
        <v>76</v>
      </c>
      <c r="AU372" s="211" t="s">
        <v>83</v>
      </c>
      <c r="AY372" s="210" t="s">
        <v>224</v>
      </c>
      <c r="BK372" s="212">
        <f>SUM(BK373:BK439)</f>
        <v>0</v>
      </c>
    </row>
    <row r="373" s="2" customFormat="1" ht="24.15" customHeight="1">
      <c r="A373" s="40"/>
      <c r="B373" s="41"/>
      <c r="C373" s="215" t="s">
        <v>585</v>
      </c>
      <c r="D373" s="215" t="s">
        <v>226</v>
      </c>
      <c r="E373" s="216" t="s">
        <v>774</v>
      </c>
      <c r="F373" s="217" t="s">
        <v>775</v>
      </c>
      <c r="G373" s="218" t="s">
        <v>160</v>
      </c>
      <c r="H373" s="219">
        <v>204.80000000000001</v>
      </c>
      <c r="I373" s="220"/>
      <c r="J373" s="221">
        <f>ROUND(I373*H373,2)</f>
        <v>0</v>
      </c>
      <c r="K373" s="217" t="s">
        <v>229</v>
      </c>
      <c r="L373" s="46"/>
      <c r="M373" s="222" t="s">
        <v>40</v>
      </c>
      <c r="N373" s="223" t="s">
        <v>48</v>
      </c>
      <c r="O373" s="86"/>
      <c r="P373" s="224">
        <f>O373*H373</f>
        <v>0</v>
      </c>
      <c r="Q373" s="224">
        <v>0.20469000000000001</v>
      </c>
      <c r="R373" s="224">
        <f>Q373*H373</f>
        <v>41.920512000000002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230</v>
      </c>
      <c r="AT373" s="226" t="s">
        <v>226</v>
      </c>
      <c r="AU373" s="226" t="s">
        <v>85</v>
      </c>
      <c r="AY373" s="19" t="s">
        <v>224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83</v>
      </c>
      <c r="BK373" s="227">
        <f>ROUND(I373*H373,2)</f>
        <v>0</v>
      </c>
      <c r="BL373" s="19" t="s">
        <v>230</v>
      </c>
      <c r="BM373" s="226" t="s">
        <v>1797</v>
      </c>
    </row>
    <row r="374" s="2" customFormat="1">
      <c r="A374" s="40"/>
      <c r="B374" s="41"/>
      <c r="C374" s="42"/>
      <c r="D374" s="228" t="s">
        <v>232</v>
      </c>
      <c r="E374" s="42"/>
      <c r="F374" s="229" t="s">
        <v>777</v>
      </c>
      <c r="G374" s="42"/>
      <c r="H374" s="42"/>
      <c r="I374" s="230"/>
      <c r="J374" s="42"/>
      <c r="K374" s="42"/>
      <c r="L374" s="46"/>
      <c r="M374" s="231"/>
      <c r="N374" s="232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232</v>
      </c>
      <c r="AU374" s="19" t="s">
        <v>85</v>
      </c>
    </row>
    <row r="375" s="2" customFormat="1">
      <c r="A375" s="40"/>
      <c r="B375" s="41"/>
      <c r="C375" s="42"/>
      <c r="D375" s="233" t="s">
        <v>234</v>
      </c>
      <c r="E375" s="42"/>
      <c r="F375" s="234" t="s">
        <v>778</v>
      </c>
      <c r="G375" s="42"/>
      <c r="H375" s="42"/>
      <c r="I375" s="230"/>
      <c r="J375" s="42"/>
      <c r="K375" s="42"/>
      <c r="L375" s="46"/>
      <c r="M375" s="231"/>
      <c r="N375" s="232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234</v>
      </c>
      <c r="AU375" s="19" t="s">
        <v>85</v>
      </c>
    </row>
    <row r="376" s="13" customFormat="1">
      <c r="A376" s="13"/>
      <c r="B376" s="235"/>
      <c r="C376" s="236"/>
      <c r="D376" s="228" t="s">
        <v>236</v>
      </c>
      <c r="E376" s="237" t="s">
        <v>40</v>
      </c>
      <c r="F376" s="238" t="s">
        <v>1798</v>
      </c>
      <c r="G376" s="236"/>
      <c r="H376" s="239">
        <v>143.80000000000001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236</v>
      </c>
      <c r="AU376" s="245" t="s">
        <v>85</v>
      </c>
      <c r="AV376" s="13" t="s">
        <v>85</v>
      </c>
      <c r="AW376" s="13" t="s">
        <v>38</v>
      </c>
      <c r="AX376" s="13" t="s">
        <v>77</v>
      </c>
      <c r="AY376" s="245" t="s">
        <v>224</v>
      </c>
    </row>
    <row r="377" s="14" customFormat="1">
      <c r="A377" s="14"/>
      <c r="B377" s="246"/>
      <c r="C377" s="247"/>
      <c r="D377" s="228" t="s">
        <v>236</v>
      </c>
      <c r="E377" s="248" t="s">
        <v>40</v>
      </c>
      <c r="F377" s="249" t="s">
        <v>251</v>
      </c>
      <c r="G377" s="247"/>
      <c r="H377" s="248" t="s">
        <v>40</v>
      </c>
      <c r="I377" s="250"/>
      <c r="J377" s="247"/>
      <c r="K377" s="247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236</v>
      </c>
      <c r="AU377" s="255" t="s">
        <v>85</v>
      </c>
      <c r="AV377" s="14" t="s">
        <v>83</v>
      </c>
      <c r="AW377" s="14" t="s">
        <v>38</v>
      </c>
      <c r="AX377" s="14" t="s">
        <v>77</v>
      </c>
      <c r="AY377" s="255" t="s">
        <v>224</v>
      </c>
    </row>
    <row r="378" s="13" customFormat="1">
      <c r="A378" s="13"/>
      <c r="B378" s="235"/>
      <c r="C378" s="236"/>
      <c r="D378" s="228" t="s">
        <v>236</v>
      </c>
      <c r="E378" s="237" t="s">
        <v>40</v>
      </c>
      <c r="F378" s="238" t="s">
        <v>1799</v>
      </c>
      <c r="G378" s="236"/>
      <c r="H378" s="239">
        <v>15.9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236</v>
      </c>
      <c r="AU378" s="245" t="s">
        <v>85</v>
      </c>
      <c r="AV378" s="13" t="s">
        <v>85</v>
      </c>
      <c r="AW378" s="13" t="s">
        <v>38</v>
      </c>
      <c r="AX378" s="13" t="s">
        <v>77</v>
      </c>
      <c r="AY378" s="245" t="s">
        <v>224</v>
      </c>
    </row>
    <row r="379" s="13" customFormat="1">
      <c r="A379" s="13"/>
      <c r="B379" s="235"/>
      <c r="C379" s="236"/>
      <c r="D379" s="228" t="s">
        <v>236</v>
      </c>
      <c r="E379" s="237" t="s">
        <v>40</v>
      </c>
      <c r="F379" s="238" t="s">
        <v>1800</v>
      </c>
      <c r="G379" s="236"/>
      <c r="H379" s="239">
        <v>16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236</v>
      </c>
      <c r="AU379" s="245" t="s">
        <v>85</v>
      </c>
      <c r="AV379" s="13" t="s">
        <v>85</v>
      </c>
      <c r="AW379" s="13" t="s">
        <v>38</v>
      </c>
      <c r="AX379" s="13" t="s">
        <v>77</v>
      </c>
      <c r="AY379" s="245" t="s">
        <v>224</v>
      </c>
    </row>
    <row r="380" s="13" customFormat="1">
      <c r="A380" s="13"/>
      <c r="B380" s="235"/>
      <c r="C380" s="236"/>
      <c r="D380" s="228" t="s">
        <v>236</v>
      </c>
      <c r="E380" s="237" t="s">
        <v>40</v>
      </c>
      <c r="F380" s="238" t="s">
        <v>1801</v>
      </c>
      <c r="G380" s="236"/>
      <c r="H380" s="239">
        <v>10.800000000000001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236</v>
      </c>
      <c r="AU380" s="245" t="s">
        <v>85</v>
      </c>
      <c r="AV380" s="13" t="s">
        <v>85</v>
      </c>
      <c r="AW380" s="13" t="s">
        <v>38</v>
      </c>
      <c r="AX380" s="13" t="s">
        <v>77</v>
      </c>
      <c r="AY380" s="245" t="s">
        <v>224</v>
      </c>
    </row>
    <row r="381" s="13" customFormat="1">
      <c r="A381" s="13"/>
      <c r="B381" s="235"/>
      <c r="C381" s="236"/>
      <c r="D381" s="228" t="s">
        <v>236</v>
      </c>
      <c r="E381" s="237" t="s">
        <v>40</v>
      </c>
      <c r="F381" s="238" t="s">
        <v>1802</v>
      </c>
      <c r="G381" s="236"/>
      <c r="H381" s="239">
        <v>18.300000000000001</v>
      </c>
      <c r="I381" s="240"/>
      <c r="J381" s="236"/>
      <c r="K381" s="236"/>
      <c r="L381" s="241"/>
      <c r="M381" s="242"/>
      <c r="N381" s="243"/>
      <c r="O381" s="243"/>
      <c r="P381" s="243"/>
      <c r="Q381" s="243"/>
      <c r="R381" s="243"/>
      <c r="S381" s="243"/>
      <c r="T381" s="24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5" t="s">
        <v>236</v>
      </c>
      <c r="AU381" s="245" t="s">
        <v>85</v>
      </c>
      <c r="AV381" s="13" t="s">
        <v>85</v>
      </c>
      <c r="AW381" s="13" t="s">
        <v>38</v>
      </c>
      <c r="AX381" s="13" t="s">
        <v>77</v>
      </c>
      <c r="AY381" s="245" t="s">
        <v>224</v>
      </c>
    </row>
    <row r="382" s="15" customFormat="1">
      <c r="A382" s="15"/>
      <c r="B382" s="256"/>
      <c r="C382" s="257"/>
      <c r="D382" s="228" t="s">
        <v>236</v>
      </c>
      <c r="E382" s="258" t="s">
        <v>40</v>
      </c>
      <c r="F382" s="259" t="s">
        <v>253</v>
      </c>
      <c r="G382" s="257"/>
      <c r="H382" s="260">
        <v>204.80000000000001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6" t="s">
        <v>236</v>
      </c>
      <c r="AU382" s="266" t="s">
        <v>85</v>
      </c>
      <c r="AV382" s="15" t="s">
        <v>230</v>
      </c>
      <c r="AW382" s="15" t="s">
        <v>38</v>
      </c>
      <c r="AX382" s="15" t="s">
        <v>83</v>
      </c>
      <c r="AY382" s="266" t="s">
        <v>224</v>
      </c>
    </row>
    <row r="383" s="2" customFormat="1" ht="16.5" customHeight="1">
      <c r="A383" s="40"/>
      <c r="B383" s="41"/>
      <c r="C383" s="215" t="s">
        <v>593</v>
      </c>
      <c r="D383" s="215" t="s">
        <v>226</v>
      </c>
      <c r="E383" s="216" t="s">
        <v>836</v>
      </c>
      <c r="F383" s="217" t="s">
        <v>837</v>
      </c>
      <c r="G383" s="218" t="s">
        <v>604</v>
      </c>
      <c r="H383" s="219">
        <v>30.809000000000001</v>
      </c>
      <c r="I383" s="220"/>
      <c r="J383" s="221">
        <f>ROUND(I383*H383,2)</f>
        <v>0</v>
      </c>
      <c r="K383" s="217" t="s">
        <v>229</v>
      </c>
      <c r="L383" s="46"/>
      <c r="M383" s="222" t="s">
        <v>40</v>
      </c>
      <c r="N383" s="223" t="s">
        <v>48</v>
      </c>
      <c r="O383" s="86"/>
      <c r="P383" s="224">
        <f>O383*H383</f>
        <v>0</v>
      </c>
      <c r="Q383" s="224">
        <v>0.099510000000000001</v>
      </c>
      <c r="R383" s="224">
        <f>Q383*H383</f>
        <v>3.0658035900000002</v>
      </c>
      <c r="S383" s="224">
        <v>0</v>
      </c>
      <c r="T383" s="225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6" t="s">
        <v>230</v>
      </c>
      <c r="AT383" s="226" t="s">
        <v>226</v>
      </c>
      <c r="AU383" s="226" t="s">
        <v>85</v>
      </c>
      <c r="AY383" s="19" t="s">
        <v>224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9" t="s">
        <v>83</v>
      </c>
      <c r="BK383" s="227">
        <f>ROUND(I383*H383,2)</f>
        <v>0</v>
      </c>
      <c r="BL383" s="19" t="s">
        <v>230</v>
      </c>
      <c r="BM383" s="226" t="s">
        <v>1803</v>
      </c>
    </row>
    <row r="384" s="2" customFormat="1">
      <c r="A384" s="40"/>
      <c r="B384" s="41"/>
      <c r="C384" s="42"/>
      <c r="D384" s="228" t="s">
        <v>232</v>
      </c>
      <c r="E384" s="42"/>
      <c r="F384" s="229" t="s">
        <v>839</v>
      </c>
      <c r="G384" s="42"/>
      <c r="H384" s="42"/>
      <c r="I384" s="230"/>
      <c r="J384" s="42"/>
      <c r="K384" s="42"/>
      <c r="L384" s="46"/>
      <c r="M384" s="231"/>
      <c r="N384" s="232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232</v>
      </c>
      <c r="AU384" s="19" t="s">
        <v>85</v>
      </c>
    </row>
    <row r="385" s="2" customFormat="1">
      <c r="A385" s="40"/>
      <c r="B385" s="41"/>
      <c r="C385" s="42"/>
      <c r="D385" s="233" t="s">
        <v>234</v>
      </c>
      <c r="E385" s="42"/>
      <c r="F385" s="234" t="s">
        <v>840</v>
      </c>
      <c r="G385" s="42"/>
      <c r="H385" s="42"/>
      <c r="I385" s="230"/>
      <c r="J385" s="42"/>
      <c r="K385" s="42"/>
      <c r="L385" s="46"/>
      <c r="M385" s="231"/>
      <c r="N385" s="232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234</v>
      </c>
      <c r="AU385" s="19" t="s">
        <v>85</v>
      </c>
    </row>
    <row r="386" s="14" customFormat="1">
      <c r="A386" s="14"/>
      <c r="B386" s="246"/>
      <c r="C386" s="247"/>
      <c r="D386" s="228" t="s">
        <v>236</v>
      </c>
      <c r="E386" s="248" t="s">
        <v>40</v>
      </c>
      <c r="F386" s="249" t="s">
        <v>251</v>
      </c>
      <c r="G386" s="247"/>
      <c r="H386" s="248" t="s">
        <v>40</v>
      </c>
      <c r="I386" s="250"/>
      <c r="J386" s="247"/>
      <c r="K386" s="247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236</v>
      </c>
      <c r="AU386" s="255" t="s">
        <v>85</v>
      </c>
      <c r="AV386" s="14" t="s">
        <v>83</v>
      </c>
      <c r="AW386" s="14" t="s">
        <v>38</v>
      </c>
      <c r="AX386" s="14" t="s">
        <v>77</v>
      </c>
      <c r="AY386" s="255" t="s">
        <v>224</v>
      </c>
    </row>
    <row r="387" s="13" customFormat="1">
      <c r="A387" s="13"/>
      <c r="B387" s="235"/>
      <c r="C387" s="236"/>
      <c r="D387" s="228" t="s">
        <v>236</v>
      </c>
      <c r="E387" s="237" t="s">
        <v>40</v>
      </c>
      <c r="F387" s="238" t="s">
        <v>1804</v>
      </c>
      <c r="G387" s="236"/>
      <c r="H387" s="239">
        <v>9.5299999999999994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236</v>
      </c>
      <c r="AU387" s="245" t="s">
        <v>85</v>
      </c>
      <c r="AV387" s="13" t="s">
        <v>85</v>
      </c>
      <c r="AW387" s="13" t="s">
        <v>38</v>
      </c>
      <c r="AX387" s="13" t="s">
        <v>77</v>
      </c>
      <c r="AY387" s="245" t="s">
        <v>224</v>
      </c>
    </row>
    <row r="388" s="13" customFormat="1">
      <c r="A388" s="13"/>
      <c r="B388" s="235"/>
      <c r="C388" s="236"/>
      <c r="D388" s="228" t="s">
        <v>236</v>
      </c>
      <c r="E388" s="237" t="s">
        <v>40</v>
      </c>
      <c r="F388" s="238" t="s">
        <v>1805</v>
      </c>
      <c r="G388" s="236"/>
      <c r="H388" s="239">
        <v>9.5299999999999994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236</v>
      </c>
      <c r="AU388" s="245" t="s">
        <v>85</v>
      </c>
      <c r="AV388" s="13" t="s">
        <v>85</v>
      </c>
      <c r="AW388" s="13" t="s">
        <v>38</v>
      </c>
      <c r="AX388" s="13" t="s">
        <v>77</v>
      </c>
      <c r="AY388" s="245" t="s">
        <v>224</v>
      </c>
    </row>
    <row r="389" s="13" customFormat="1">
      <c r="A389" s="13"/>
      <c r="B389" s="235"/>
      <c r="C389" s="236"/>
      <c r="D389" s="228" t="s">
        <v>236</v>
      </c>
      <c r="E389" s="237" t="s">
        <v>40</v>
      </c>
      <c r="F389" s="238" t="s">
        <v>1806</v>
      </c>
      <c r="G389" s="236"/>
      <c r="H389" s="239">
        <v>11.749000000000001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236</v>
      </c>
      <c r="AU389" s="245" t="s">
        <v>85</v>
      </c>
      <c r="AV389" s="13" t="s">
        <v>85</v>
      </c>
      <c r="AW389" s="13" t="s">
        <v>38</v>
      </c>
      <c r="AX389" s="13" t="s">
        <v>77</v>
      </c>
      <c r="AY389" s="245" t="s">
        <v>224</v>
      </c>
    </row>
    <row r="390" s="15" customFormat="1">
      <c r="A390" s="15"/>
      <c r="B390" s="256"/>
      <c r="C390" s="257"/>
      <c r="D390" s="228" t="s">
        <v>236</v>
      </c>
      <c r="E390" s="258" t="s">
        <v>40</v>
      </c>
      <c r="F390" s="259" t="s">
        <v>253</v>
      </c>
      <c r="G390" s="257"/>
      <c r="H390" s="260">
        <v>30.809000000000001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6" t="s">
        <v>236</v>
      </c>
      <c r="AU390" s="266" t="s">
        <v>85</v>
      </c>
      <c r="AV390" s="15" t="s">
        <v>230</v>
      </c>
      <c r="AW390" s="15" t="s">
        <v>38</v>
      </c>
      <c r="AX390" s="15" t="s">
        <v>83</v>
      </c>
      <c r="AY390" s="266" t="s">
        <v>224</v>
      </c>
    </row>
    <row r="391" s="2" customFormat="1" ht="16.5" customHeight="1">
      <c r="A391" s="40"/>
      <c r="B391" s="41"/>
      <c r="C391" s="268" t="s">
        <v>601</v>
      </c>
      <c r="D391" s="268" t="s">
        <v>305</v>
      </c>
      <c r="E391" s="269" t="s">
        <v>1807</v>
      </c>
      <c r="F391" s="270" t="s">
        <v>1808</v>
      </c>
      <c r="G391" s="271" t="s">
        <v>604</v>
      </c>
      <c r="H391" s="272">
        <v>2.2599999999999998</v>
      </c>
      <c r="I391" s="273"/>
      <c r="J391" s="274">
        <f>ROUND(I391*H391,2)</f>
        <v>0</v>
      </c>
      <c r="K391" s="270" t="s">
        <v>229</v>
      </c>
      <c r="L391" s="275"/>
      <c r="M391" s="276" t="s">
        <v>40</v>
      </c>
      <c r="N391" s="277" t="s">
        <v>48</v>
      </c>
      <c r="O391" s="86"/>
      <c r="P391" s="224">
        <f>O391*H391</f>
        <v>0</v>
      </c>
      <c r="Q391" s="224">
        <v>1</v>
      </c>
      <c r="R391" s="224">
        <f>Q391*H391</f>
        <v>2.2599999999999998</v>
      </c>
      <c r="S391" s="224">
        <v>0</v>
      </c>
      <c r="T391" s="225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6" t="s">
        <v>279</v>
      </c>
      <c r="AT391" s="226" t="s">
        <v>305</v>
      </c>
      <c r="AU391" s="226" t="s">
        <v>85</v>
      </c>
      <c r="AY391" s="19" t="s">
        <v>224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9" t="s">
        <v>83</v>
      </c>
      <c r="BK391" s="227">
        <f>ROUND(I391*H391,2)</f>
        <v>0</v>
      </c>
      <c r="BL391" s="19" t="s">
        <v>230</v>
      </c>
      <c r="BM391" s="226" t="s">
        <v>1809</v>
      </c>
    </row>
    <row r="392" s="2" customFormat="1">
      <c r="A392" s="40"/>
      <c r="B392" s="41"/>
      <c r="C392" s="42"/>
      <c r="D392" s="228" t="s">
        <v>232</v>
      </c>
      <c r="E392" s="42"/>
      <c r="F392" s="229" t="s">
        <v>1808</v>
      </c>
      <c r="G392" s="42"/>
      <c r="H392" s="42"/>
      <c r="I392" s="230"/>
      <c r="J392" s="42"/>
      <c r="K392" s="42"/>
      <c r="L392" s="46"/>
      <c r="M392" s="231"/>
      <c r="N392" s="232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232</v>
      </c>
      <c r="AU392" s="19" t="s">
        <v>85</v>
      </c>
    </row>
    <row r="393" s="2" customFormat="1">
      <c r="A393" s="40"/>
      <c r="B393" s="41"/>
      <c r="C393" s="42"/>
      <c r="D393" s="233" t="s">
        <v>234</v>
      </c>
      <c r="E393" s="42"/>
      <c r="F393" s="234" t="s">
        <v>1810</v>
      </c>
      <c r="G393" s="42"/>
      <c r="H393" s="42"/>
      <c r="I393" s="230"/>
      <c r="J393" s="42"/>
      <c r="K393" s="42"/>
      <c r="L393" s="46"/>
      <c r="M393" s="231"/>
      <c r="N393" s="232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234</v>
      </c>
      <c r="AU393" s="19" t="s">
        <v>85</v>
      </c>
    </row>
    <row r="394" s="14" customFormat="1">
      <c r="A394" s="14"/>
      <c r="B394" s="246"/>
      <c r="C394" s="247"/>
      <c r="D394" s="228" t="s">
        <v>236</v>
      </c>
      <c r="E394" s="248" t="s">
        <v>40</v>
      </c>
      <c r="F394" s="249" t="s">
        <v>251</v>
      </c>
      <c r="G394" s="247"/>
      <c r="H394" s="248" t="s">
        <v>40</v>
      </c>
      <c r="I394" s="250"/>
      <c r="J394" s="247"/>
      <c r="K394" s="247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236</v>
      </c>
      <c r="AU394" s="255" t="s">
        <v>85</v>
      </c>
      <c r="AV394" s="14" t="s">
        <v>83</v>
      </c>
      <c r="AW394" s="14" t="s">
        <v>38</v>
      </c>
      <c r="AX394" s="14" t="s">
        <v>77</v>
      </c>
      <c r="AY394" s="255" t="s">
        <v>224</v>
      </c>
    </row>
    <row r="395" s="13" customFormat="1">
      <c r="A395" s="13"/>
      <c r="B395" s="235"/>
      <c r="C395" s="236"/>
      <c r="D395" s="228" t="s">
        <v>236</v>
      </c>
      <c r="E395" s="237" t="s">
        <v>40</v>
      </c>
      <c r="F395" s="238" t="s">
        <v>1811</v>
      </c>
      <c r="G395" s="236"/>
      <c r="H395" s="239">
        <v>1.1299999999999999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5" t="s">
        <v>236</v>
      </c>
      <c r="AU395" s="245" t="s">
        <v>85</v>
      </c>
      <c r="AV395" s="13" t="s">
        <v>85</v>
      </c>
      <c r="AW395" s="13" t="s">
        <v>38</v>
      </c>
      <c r="AX395" s="13" t="s">
        <v>77</v>
      </c>
      <c r="AY395" s="245" t="s">
        <v>224</v>
      </c>
    </row>
    <row r="396" s="13" customFormat="1">
      <c r="A396" s="13"/>
      <c r="B396" s="235"/>
      <c r="C396" s="236"/>
      <c r="D396" s="228" t="s">
        <v>236</v>
      </c>
      <c r="E396" s="237" t="s">
        <v>40</v>
      </c>
      <c r="F396" s="238" t="s">
        <v>1812</v>
      </c>
      <c r="G396" s="236"/>
      <c r="H396" s="239">
        <v>1.1299999999999999</v>
      </c>
      <c r="I396" s="240"/>
      <c r="J396" s="236"/>
      <c r="K396" s="236"/>
      <c r="L396" s="241"/>
      <c r="M396" s="242"/>
      <c r="N396" s="243"/>
      <c r="O396" s="243"/>
      <c r="P396" s="243"/>
      <c r="Q396" s="243"/>
      <c r="R396" s="243"/>
      <c r="S396" s="243"/>
      <c r="T396" s="24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5" t="s">
        <v>236</v>
      </c>
      <c r="AU396" s="245" t="s">
        <v>85</v>
      </c>
      <c r="AV396" s="13" t="s">
        <v>85</v>
      </c>
      <c r="AW396" s="13" t="s">
        <v>38</v>
      </c>
      <c r="AX396" s="13" t="s">
        <v>77</v>
      </c>
      <c r="AY396" s="245" t="s">
        <v>224</v>
      </c>
    </row>
    <row r="397" s="15" customFormat="1">
      <c r="A397" s="15"/>
      <c r="B397" s="256"/>
      <c r="C397" s="257"/>
      <c r="D397" s="228" t="s">
        <v>236</v>
      </c>
      <c r="E397" s="258" t="s">
        <v>40</v>
      </c>
      <c r="F397" s="259" t="s">
        <v>253</v>
      </c>
      <c r="G397" s="257"/>
      <c r="H397" s="260">
        <v>2.2599999999999998</v>
      </c>
      <c r="I397" s="261"/>
      <c r="J397" s="257"/>
      <c r="K397" s="257"/>
      <c r="L397" s="262"/>
      <c r="M397" s="263"/>
      <c r="N397" s="264"/>
      <c r="O397" s="264"/>
      <c r="P397" s="264"/>
      <c r="Q397" s="264"/>
      <c r="R397" s="264"/>
      <c r="S397" s="264"/>
      <c r="T397" s="26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6" t="s">
        <v>236</v>
      </c>
      <c r="AU397" s="266" t="s">
        <v>85</v>
      </c>
      <c r="AV397" s="15" t="s">
        <v>230</v>
      </c>
      <c r="AW397" s="15" t="s">
        <v>38</v>
      </c>
      <c r="AX397" s="15" t="s">
        <v>83</v>
      </c>
      <c r="AY397" s="266" t="s">
        <v>224</v>
      </c>
    </row>
    <row r="398" s="2" customFormat="1" ht="16.5" customHeight="1">
      <c r="A398" s="40"/>
      <c r="B398" s="41"/>
      <c r="C398" s="268" t="s">
        <v>609</v>
      </c>
      <c r="D398" s="268" t="s">
        <v>305</v>
      </c>
      <c r="E398" s="269" t="s">
        <v>602</v>
      </c>
      <c r="F398" s="270" t="s">
        <v>603</v>
      </c>
      <c r="G398" s="271" t="s">
        <v>604</v>
      </c>
      <c r="H398" s="272">
        <v>2.0110000000000001</v>
      </c>
      <c r="I398" s="273"/>
      <c r="J398" s="274">
        <f>ROUND(I398*H398,2)</f>
        <v>0</v>
      </c>
      <c r="K398" s="270" t="s">
        <v>229</v>
      </c>
      <c r="L398" s="275"/>
      <c r="M398" s="276" t="s">
        <v>40</v>
      </c>
      <c r="N398" s="277" t="s">
        <v>48</v>
      </c>
      <c r="O398" s="86"/>
      <c r="P398" s="224">
        <f>O398*H398</f>
        <v>0</v>
      </c>
      <c r="Q398" s="224">
        <v>1</v>
      </c>
      <c r="R398" s="224">
        <f>Q398*H398</f>
        <v>2.0110000000000001</v>
      </c>
      <c r="S398" s="224">
        <v>0</v>
      </c>
      <c r="T398" s="225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6" t="s">
        <v>279</v>
      </c>
      <c r="AT398" s="226" t="s">
        <v>305</v>
      </c>
      <c r="AU398" s="226" t="s">
        <v>85</v>
      </c>
      <c r="AY398" s="19" t="s">
        <v>224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9" t="s">
        <v>83</v>
      </c>
      <c r="BK398" s="227">
        <f>ROUND(I398*H398,2)</f>
        <v>0</v>
      </c>
      <c r="BL398" s="19" t="s">
        <v>230</v>
      </c>
      <c r="BM398" s="226" t="s">
        <v>1813</v>
      </c>
    </row>
    <row r="399" s="2" customFormat="1">
      <c r="A399" s="40"/>
      <c r="B399" s="41"/>
      <c r="C399" s="42"/>
      <c r="D399" s="228" t="s">
        <v>232</v>
      </c>
      <c r="E399" s="42"/>
      <c r="F399" s="229" t="s">
        <v>603</v>
      </c>
      <c r="G399" s="42"/>
      <c r="H399" s="42"/>
      <c r="I399" s="230"/>
      <c r="J399" s="42"/>
      <c r="K399" s="42"/>
      <c r="L399" s="46"/>
      <c r="M399" s="231"/>
      <c r="N399" s="232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232</v>
      </c>
      <c r="AU399" s="19" t="s">
        <v>85</v>
      </c>
    </row>
    <row r="400" s="2" customFormat="1">
      <c r="A400" s="40"/>
      <c r="B400" s="41"/>
      <c r="C400" s="42"/>
      <c r="D400" s="233" t="s">
        <v>234</v>
      </c>
      <c r="E400" s="42"/>
      <c r="F400" s="234" t="s">
        <v>606</v>
      </c>
      <c r="G400" s="42"/>
      <c r="H400" s="42"/>
      <c r="I400" s="230"/>
      <c r="J400" s="42"/>
      <c r="K400" s="42"/>
      <c r="L400" s="46"/>
      <c r="M400" s="231"/>
      <c r="N400" s="232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234</v>
      </c>
      <c r="AU400" s="19" t="s">
        <v>85</v>
      </c>
    </row>
    <row r="401" s="14" customFormat="1">
      <c r="A401" s="14"/>
      <c r="B401" s="246"/>
      <c r="C401" s="247"/>
      <c r="D401" s="228" t="s">
        <v>236</v>
      </c>
      <c r="E401" s="248" t="s">
        <v>40</v>
      </c>
      <c r="F401" s="249" t="s">
        <v>251</v>
      </c>
      <c r="G401" s="247"/>
      <c r="H401" s="248" t="s">
        <v>40</v>
      </c>
      <c r="I401" s="250"/>
      <c r="J401" s="247"/>
      <c r="K401" s="247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236</v>
      </c>
      <c r="AU401" s="255" t="s">
        <v>85</v>
      </c>
      <c r="AV401" s="14" t="s">
        <v>83</v>
      </c>
      <c r="AW401" s="14" t="s">
        <v>38</v>
      </c>
      <c r="AX401" s="14" t="s">
        <v>77</v>
      </c>
      <c r="AY401" s="255" t="s">
        <v>224</v>
      </c>
    </row>
    <row r="402" s="13" customFormat="1">
      <c r="A402" s="13"/>
      <c r="B402" s="235"/>
      <c r="C402" s="236"/>
      <c r="D402" s="228" t="s">
        <v>236</v>
      </c>
      <c r="E402" s="237" t="s">
        <v>40</v>
      </c>
      <c r="F402" s="238" t="s">
        <v>1814</v>
      </c>
      <c r="G402" s="236"/>
      <c r="H402" s="239">
        <v>2.0110000000000001</v>
      </c>
      <c r="I402" s="240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236</v>
      </c>
      <c r="AU402" s="245" t="s">
        <v>85</v>
      </c>
      <c r="AV402" s="13" t="s">
        <v>85</v>
      </c>
      <c r="AW402" s="13" t="s">
        <v>38</v>
      </c>
      <c r="AX402" s="13" t="s">
        <v>77</v>
      </c>
      <c r="AY402" s="245" t="s">
        <v>224</v>
      </c>
    </row>
    <row r="403" s="15" customFormat="1">
      <c r="A403" s="15"/>
      <c r="B403" s="256"/>
      <c r="C403" s="257"/>
      <c r="D403" s="228" t="s">
        <v>236</v>
      </c>
      <c r="E403" s="258" t="s">
        <v>40</v>
      </c>
      <c r="F403" s="259" t="s">
        <v>253</v>
      </c>
      <c r="G403" s="257"/>
      <c r="H403" s="260">
        <v>2.0110000000000001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6" t="s">
        <v>236</v>
      </c>
      <c r="AU403" s="266" t="s">
        <v>85</v>
      </c>
      <c r="AV403" s="15" t="s">
        <v>230</v>
      </c>
      <c r="AW403" s="15" t="s">
        <v>38</v>
      </c>
      <c r="AX403" s="15" t="s">
        <v>83</v>
      </c>
      <c r="AY403" s="266" t="s">
        <v>224</v>
      </c>
    </row>
    <row r="404" s="2" customFormat="1" ht="16.5" customHeight="1">
      <c r="A404" s="40"/>
      <c r="B404" s="41"/>
      <c r="C404" s="268" t="s">
        <v>616</v>
      </c>
      <c r="D404" s="268" t="s">
        <v>305</v>
      </c>
      <c r="E404" s="269" t="s">
        <v>610</v>
      </c>
      <c r="F404" s="270" t="s">
        <v>611</v>
      </c>
      <c r="G404" s="271" t="s">
        <v>604</v>
      </c>
      <c r="H404" s="272">
        <v>1.736</v>
      </c>
      <c r="I404" s="273"/>
      <c r="J404" s="274">
        <f>ROUND(I404*H404,2)</f>
        <v>0</v>
      </c>
      <c r="K404" s="270" t="s">
        <v>229</v>
      </c>
      <c r="L404" s="275"/>
      <c r="M404" s="276" t="s">
        <v>40</v>
      </c>
      <c r="N404" s="277" t="s">
        <v>48</v>
      </c>
      <c r="O404" s="86"/>
      <c r="P404" s="224">
        <f>O404*H404</f>
        <v>0</v>
      </c>
      <c r="Q404" s="224">
        <v>1</v>
      </c>
      <c r="R404" s="224">
        <f>Q404*H404</f>
        <v>1.736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279</v>
      </c>
      <c r="AT404" s="226" t="s">
        <v>305</v>
      </c>
      <c r="AU404" s="226" t="s">
        <v>85</v>
      </c>
      <c r="AY404" s="19" t="s">
        <v>224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83</v>
      </c>
      <c r="BK404" s="227">
        <f>ROUND(I404*H404,2)</f>
        <v>0</v>
      </c>
      <c r="BL404" s="19" t="s">
        <v>230</v>
      </c>
      <c r="BM404" s="226" t="s">
        <v>1815</v>
      </c>
    </row>
    <row r="405" s="2" customFormat="1">
      <c r="A405" s="40"/>
      <c r="B405" s="41"/>
      <c r="C405" s="42"/>
      <c r="D405" s="228" t="s">
        <v>232</v>
      </c>
      <c r="E405" s="42"/>
      <c r="F405" s="229" t="s">
        <v>611</v>
      </c>
      <c r="G405" s="42"/>
      <c r="H405" s="42"/>
      <c r="I405" s="230"/>
      <c r="J405" s="42"/>
      <c r="K405" s="42"/>
      <c r="L405" s="46"/>
      <c r="M405" s="231"/>
      <c r="N405" s="232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232</v>
      </c>
      <c r="AU405" s="19" t="s">
        <v>85</v>
      </c>
    </row>
    <row r="406" s="2" customFormat="1">
      <c r="A406" s="40"/>
      <c r="B406" s="41"/>
      <c r="C406" s="42"/>
      <c r="D406" s="233" t="s">
        <v>234</v>
      </c>
      <c r="E406" s="42"/>
      <c r="F406" s="234" t="s">
        <v>613</v>
      </c>
      <c r="G406" s="42"/>
      <c r="H406" s="42"/>
      <c r="I406" s="230"/>
      <c r="J406" s="42"/>
      <c r="K406" s="42"/>
      <c r="L406" s="46"/>
      <c r="M406" s="231"/>
      <c r="N406" s="232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234</v>
      </c>
      <c r="AU406" s="19" t="s">
        <v>85</v>
      </c>
    </row>
    <row r="407" s="14" customFormat="1">
      <c r="A407" s="14"/>
      <c r="B407" s="246"/>
      <c r="C407" s="247"/>
      <c r="D407" s="228" t="s">
        <v>236</v>
      </c>
      <c r="E407" s="248" t="s">
        <v>40</v>
      </c>
      <c r="F407" s="249" t="s">
        <v>251</v>
      </c>
      <c r="G407" s="247"/>
      <c r="H407" s="248" t="s">
        <v>40</v>
      </c>
      <c r="I407" s="250"/>
      <c r="J407" s="247"/>
      <c r="K407" s="247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236</v>
      </c>
      <c r="AU407" s="255" t="s">
        <v>85</v>
      </c>
      <c r="AV407" s="14" t="s">
        <v>83</v>
      </c>
      <c r="AW407" s="14" t="s">
        <v>38</v>
      </c>
      <c r="AX407" s="14" t="s">
        <v>77</v>
      </c>
      <c r="AY407" s="255" t="s">
        <v>224</v>
      </c>
    </row>
    <row r="408" s="13" customFormat="1">
      <c r="A408" s="13"/>
      <c r="B408" s="235"/>
      <c r="C408" s="236"/>
      <c r="D408" s="228" t="s">
        <v>236</v>
      </c>
      <c r="E408" s="237" t="s">
        <v>40</v>
      </c>
      <c r="F408" s="238" t="s">
        <v>1816</v>
      </c>
      <c r="G408" s="236"/>
      <c r="H408" s="239">
        <v>0.54800000000000004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236</v>
      </c>
      <c r="AU408" s="245" t="s">
        <v>85</v>
      </c>
      <c r="AV408" s="13" t="s">
        <v>85</v>
      </c>
      <c r="AW408" s="13" t="s">
        <v>38</v>
      </c>
      <c r="AX408" s="13" t="s">
        <v>77</v>
      </c>
      <c r="AY408" s="245" t="s">
        <v>224</v>
      </c>
    </row>
    <row r="409" s="13" customFormat="1">
      <c r="A409" s="13"/>
      <c r="B409" s="235"/>
      <c r="C409" s="236"/>
      <c r="D409" s="228" t="s">
        <v>236</v>
      </c>
      <c r="E409" s="237" t="s">
        <v>40</v>
      </c>
      <c r="F409" s="238" t="s">
        <v>1817</v>
      </c>
      <c r="G409" s="236"/>
      <c r="H409" s="239">
        <v>0.54800000000000004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5" t="s">
        <v>236</v>
      </c>
      <c r="AU409" s="245" t="s">
        <v>85</v>
      </c>
      <c r="AV409" s="13" t="s">
        <v>85</v>
      </c>
      <c r="AW409" s="13" t="s">
        <v>38</v>
      </c>
      <c r="AX409" s="13" t="s">
        <v>77</v>
      </c>
      <c r="AY409" s="245" t="s">
        <v>224</v>
      </c>
    </row>
    <row r="410" s="13" customFormat="1">
      <c r="A410" s="13"/>
      <c r="B410" s="235"/>
      <c r="C410" s="236"/>
      <c r="D410" s="228" t="s">
        <v>236</v>
      </c>
      <c r="E410" s="237" t="s">
        <v>40</v>
      </c>
      <c r="F410" s="238" t="s">
        <v>1818</v>
      </c>
      <c r="G410" s="236"/>
      <c r="H410" s="239">
        <v>0.64000000000000001</v>
      </c>
      <c r="I410" s="240"/>
      <c r="J410" s="236"/>
      <c r="K410" s="236"/>
      <c r="L410" s="241"/>
      <c r="M410" s="242"/>
      <c r="N410" s="243"/>
      <c r="O410" s="243"/>
      <c r="P410" s="243"/>
      <c r="Q410" s="243"/>
      <c r="R410" s="243"/>
      <c r="S410" s="243"/>
      <c r="T410" s="24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5" t="s">
        <v>236</v>
      </c>
      <c r="AU410" s="245" t="s">
        <v>85</v>
      </c>
      <c r="AV410" s="13" t="s">
        <v>85</v>
      </c>
      <c r="AW410" s="13" t="s">
        <v>38</v>
      </c>
      <c r="AX410" s="13" t="s">
        <v>77</v>
      </c>
      <c r="AY410" s="245" t="s">
        <v>224</v>
      </c>
    </row>
    <row r="411" s="15" customFormat="1">
      <c r="A411" s="15"/>
      <c r="B411" s="256"/>
      <c r="C411" s="257"/>
      <c r="D411" s="228" t="s">
        <v>236</v>
      </c>
      <c r="E411" s="258" t="s">
        <v>40</v>
      </c>
      <c r="F411" s="259" t="s">
        <v>253</v>
      </c>
      <c r="G411" s="257"/>
      <c r="H411" s="260">
        <v>1.736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6" t="s">
        <v>236</v>
      </c>
      <c r="AU411" s="266" t="s">
        <v>85</v>
      </c>
      <c r="AV411" s="15" t="s">
        <v>230</v>
      </c>
      <c r="AW411" s="15" t="s">
        <v>38</v>
      </c>
      <c r="AX411" s="15" t="s">
        <v>83</v>
      </c>
      <c r="AY411" s="266" t="s">
        <v>224</v>
      </c>
    </row>
    <row r="412" s="2" customFormat="1" ht="16.5" customHeight="1">
      <c r="A412" s="40"/>
      <c r="B412" s="41"/>
      <c r="C412" s="268" t="s">
        <v>622</v>
      </c>
      <c r="D412" s="268" t="s">
        <v>305</v>
      </c>
      <c r="E412" s="269" t="s">
        <v>1819</v>
      </c>
      <c r="F412" s="270" t="s">
        <v>1820</v>
      </c>
      <c r="G412" s="271" t="s">
        <v>604</v>
      </c>
      <c r="H412" s="272">
        <v>14.226000000000001</v>
      </c>
      <c r="I412" s="273"/>
      <c r="J412" s="274">
        <f>ROUND(I412*H412,2)</f>
        <v>0</v>
      </c>
      <c r="K412" s="270" t="s">
        <v>229</v>
      </c>
      <c r="L412" s="275"/>
      <c r="M412" s="276" t="s">
        <v>40</v>
      </c>
      <c r="N412" s="277" t="s">
        <v>48</v>
      </c>
      <c r="O412" s="86"/>
      <c r="P412" s="224">
        <f>O412*H412</f>
        <v>0</v>
      </c>
      <c r="Q412" s="224">
        <v>1</v>
      </c>
      <c r="R412" s="224">
        <f>Q412*H412</f>
        <v>14.226000000000001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279</v>
      </c>
      <c r="AT412" s="226" t="s">
        <v>305</v>
      </c>
      <c r="AU412" s="226" t="s">
        <v>85</v>
      </c>
      <c r="AY412" s="19" t="s">
        <v>224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83</v>
      </c>
      <c r="BK412" s="227">
        <f>ROUND(I412*H412,2)</f>
        <v>0</v>
      </c>
      <c r="BL412" s="19" t="s">
        <v>230</v>
      </c>
      <c r="BM412" s="226" t="s">
        <v>1821</v>
      </c>
    </row>
    <row r="413" s="2" customFormat="1">
      <c r="A413" s="40"/>
      <c r="B413" s="41"/>
      <c r="C413" s="42"/>
      <c r="D413" s="228" t="s">
        <v>232</v>
      </c>
      <c r="E413" s="42"/>
      <c r="F413" s="229" t="s">
        <v>1820</v>
      </c>
      <c r="G413" s="42"/>
      <c r="H413" s="42"/>
      <c r="I413" s="230"/>
      <c r="J413" s="42"/>
      <c r="K413" s="42"/>
      <c r="L413" s="46"/>
      <c r="M413" s="231"/>
      <c r="N413" s="232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232</v>
      </c>
      <c r="AU413" s="19" t="s">
        <v>85</v>
      </c>
    </row>
    <row r="414" s="2" customFormat="1">
      <c r="A414" s="40"/>
      <c r="B414" s="41"/>
      <c r="C414" s="42"/>
      <c r="D414" s="233" t="s">
        <v>234</v>
      </c>
      <c r="E414" s="42"/>
      <c r="F414" s="234" t="s">
        <v>1822</v>
      </c>
      <c r="G414" s="42"/>
      <c r="H414" s="42"/>
      <c r="I414" s="230"/>
      <c r="J414" s="42"/>
      <c r="K414" s="42"/>
      <c r="L414" s="46"/>
      <c r="M414" s="231"/>
      <c r="N414" s="232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234</v>
      </c>
      <c r="AU414" s="19" t="s">
        <v>85</v>
      </c>
    </row>
    <row r="415" s="14" customFormat="1">
      <c r="A415" s="14"/>
      <c r="B415" s="246"/>
      <c r="C415" s="247"/>
      <c r="D415" s="228" t="s">
        <v>236</v>
      </c>
      <c r="E415" s="248" t="s">
        <v>40</v>
      </c>
      <c r="F415" s="249" t="s">
        <v>251</v>
      </c>
      <c r="G415" s="247"/>
      <c r="H415" s="248" t="s">
        <v>40</v>
      </c>
      <c r="I415" s="250"/>
      <c r="J415" s="247"/>
      <c r="K415" s="247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236</v>
      </c>
      <c r="AU415" s="255" t="s">
        <v>85</v>
      </c>
      <c r="AV415" s="14" t="s">
        <v>83</v>
      </c>
      <c r="AW415" s="14" t="s">
        <v>38</v>
      </c>
      <c r="AX415" s="14" t="s">
        <v>77</v>
      </c>
      <c r="AY415" s="255" t="s">
        <v>224</v>
      </c>
    </row>
    <row r="416" s="13" customFormat="1">
      <c r="A416" s="13"/>
      <c r="B416" s="235"/>
      <c r="C416" s="236"/>
      <c r="D416" s="228" t="s">
        <v>236</v>
      </c>
      <c r="E416" s="237" t="s">
        <v>40</v>
      </c>
      <c r="F416" s="238" t="s">
        <v>1823</v>
      </c>
      <c r="G416" s="236"/>
      <c r="H416" s="239">
        <v>7.1130000000000004</v>
      </c>
      <c r="I416" s="240"/>
      <c r="J416" s="236"/>
      <c r="K416" s="236"/>
      <c r="L416" s="241"/>
      <c r="M416" s="242"/>
      <c r="N416" s="243"/>
      <c r="O416" s="243"/>
      <c r="P416" s="243"/>
      <c r="Q416" s="243"/>
      <c r="R416" s="243"/>
      <c r="S416" s="243"/>
      <c r="T416" s="24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5" t="s">
        <v>236</v>
      </c>
      <c r="AU416" s="245" t="s">
        <v>85</v>
      </c>
      <c r="AV416" s="13" t="s">
        <v>85</v>
      </c>
      <c r="AW416" s="13" t="s">
        <v>38</v>
      </c>
      <c r="AX416" s="13" t="s">
        <v>77</v>
      </c>
      <c r="AY416" s="245" t="s">
        <v>224</v>
      </c>
    </row>
    <row r="417" s="13" customFormat="1">
      <c r="A417" s="13"/>
      <c r="B417" s="235"/>
      <c r="C417" s="236"/>
      <c r="D417" s="228" t="s">
        <v>236</v>
      </c>
      <c r="E417" s="237" t="s">
        <v>40</v>
      </c>
      <c r="F417" s="238" t="s">
        <v>1824</v>
      </c>
      <c r="G417" s="236"/>
      <c r="H417" s="239">
        <v>7.1130000000000004</v>
      </c>
      <c r="I417" s="240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5" t="s">
        <v>236</v>
      </c>
      <c r="AU417" s="245" t="s">
        <v>85</v>
      </c>
      <c r="AV417" s="13" t="s">
        <v>85</v>
      </c>
      <c r="AW417" s="13" t="s">
        <v>38</v>
      </c>
      <c r="AX417" s="13" t="s">
        <v>77</v>
      </c>
      <c r="AY417" s="245" t="s">
        <v>224</v>
      </c>
    </row>
    <row r="418" s="15" customFormat="1">
      <c r="A418" s="15"/>
      <c r="B418" s="256"/>
      <c r="C418" s="257"/>
      <c r="D418" s="228" t="s">
        <v>236</v>
      </c>
      <c r="E418" s="258" t="s">
        <v>40</v>
      </c>
      <c r="F418" s="259" t="s">
        <v>253</v>
      </c>
      <c r="G418" s="257"/>
      <c r="H418" s="260">
        <v>14.226000000000001</v>
      </c>
      <c r="I418" s="261"/>
      <c r="J418" s="257"/>
      <c r="K418" s="257"/>
      <c r="L418" s="262"/>
      <c r="M418" s="263"/>
      <c r="N418" s="264"/>
      <c r="O418" s="264"/>
      <c r="P418" s="264"/>
      <c r="Q418" s="264"/>
      <c r="R418" s="264"/>
      <c r="S418" s="264"/>
      <c r="T418" s="26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6" t="s">
        <v>236</v>
      </c>
      <c r="AU418" s="266" t="s">
        <v>85</v>
      </c>
      <c r="AV418" s="15" t="s">
        <v>230</v>
      </c>
      <c r="AW418" s="15" t="s">
        <v>38</v>
      </c>
      <c r="AX418" s="15" t="s">
        <v>83</v>
      </c>
      <c r="AY418" s="266" t="s">
        <v>224</v>
      </c>
    </row>
    <row r="419" s="2" customFormat="1" ht="16.5" customHeight="1">
      <c r="A419" s="40"/>
      <c r="B419" s="41"/>
      <c r="C419" s="268" t="s">
        <v>629</v>
      </c>
      <c r="D419" s="268" t="s">
        <v>305</v>
      </c>
      <c r="E419" s="269" t="s">
        <v>1825</v>
      </c>
      <c r="F419" s="270" t="s">
        <v>1826</v>
      </c>
      <c r="G419" s="271" t="s">
        <v>604</v>
      </c>
      <c r="H419" s="272">
        <v>7.9889999999999999</v>
      </c>
      <c r="I419" s="273"/>
      <c r="J419" s="274">
        <f>ROUND(I419*H419,2)</f>
        <v>0</v>
      </c>
      <c r="K419" s="270" t="s">
        <v>40</v>
      </c>
      <c r="L419" s="275"/>
      <c r="M419" s="276" t="s">
        <v>40</v>
      </c>
      <c r="N419" s="277" t="s">
        <v>48</v>
      </c>
      <c r="O419" s="86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6" t="s">
        <v>279</v>
      </c>
      <c r="AT419" s="226" t="s">
        <v>305</v>
      </c>
      <c r="AU419" s="226" t="s">
        <v>85</v>
      </c>
      <c r="AY419" s="19" t="s">
        <v>224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19" t="s">
        <v>83</v>
      </c>
      <c r="BK419" s="227">
        <f>ROUND(I419*H419,2)</f>
        <v>0</v>
      </c>
      <c r="BL419" s="19" t="s">
        <v>230</v>
      </c>
      <c r="BM419" s="226" t="s">
        <v>1827</v>
      </c>
    </row>
    <row r="420" s="2" customFormat="1">
      <c r="A420" s="40"/>
      <c r="B420" s="41"/>
      <c r="C420" s="42"/>
      <c r="D420" s="228" t="s">
        <v>232</v>
      </c>
      <c r="E420" s="42"/>
      <c r="F420" s="229" t="s">
        <v>1826</v>
      </c>
      <c r="G420" s="42"/>
      <c r="H420" s="42"/>
      <c r="I420" s="230"/>
      <c r="J420" s="42"/>
      <c r="K420" s="42"/>
      <c r="L420" s="46"/>
      <c r="M420" s="231"/>
      <c r="N420" s="232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232</v>
      </c>
      <c r="AU420" s="19" t="s">
        <v>85</v>
      </c>
    </row>
    <row r="421" s="14" customFormat="1">
      <c r="A421" s="14"/>
      <c r="B421" s="246"/>
      <c r="C421" s="247"/>
      <c r="D421" s="228" t="s">
        <v>236</v>
      </c>
      <c r="E421" s="248" t="s">
        <v>40</v>
      </c>
      <c r="F421" s="249" t="s">
        <v>251</v>
      </c>
      <c r="G421" s="247"/>
      <c r="H421" s="248" t="s">
        <v>40</v>
      </c>
      <c r="I421" s="250"/>
      <c r="J421" s="247"/>
      <c r="K421" s="247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236</v>
      </c>
      <c r="AU421" s="255" t="s">
        <v>85</v>
      </c>
      <c r="AV421" s="14" t="s">
        <v>83</v>
      </c>
      <c r="AW421" s="14" t="s">
        <v>38</v>
      </c>
      <c r="AX421" s="14" t="s">
        <v>77</v>
      </c>
      <c r="AY421" s="255" t="s">
        <v>224</v>
      </c>
    </row>
    <row r="422" s="13" customFormat="1">
      <c r="A422" s="13"/>
      <c r="B422" s="235"/>
      <c r="C422" s="236"/>
      <c r="D422" s="228" t="s">
        <v>236</v>
      </c>
      <c r="E422" s="237" t="s">
        <v>40</v>
      </c>
      <c r="F422" s="238" t="s">
        <v>1828</v>
      </c>
      <c r="G422" s="236"/>
      <c r="H422" s="239">
        <v>7.9889999999999999</v>
      </c>
      <c r="I422" s="240"/>
      <c r="J422" s="236"/>
      <c r="K422" s="236"/>
      <c r="L422" s="241"/>
      <c r="M422" s="242"/>
      <c r="N422" s="243"/>
      <c r="O422" s="243"/>
      <c r="P422" s="243"/>
      <c r="Q422" s="243"/>
      <c r="R422" s="243"/>
      <c r="S422" s="243"/>
      <c r="T422" s="24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5" t="s">
        <v>236</v>
      </c>
      <c r="AU422" s="245" t="s">
        <v>85</v>
      </c>
      <c r="AV422" s="13" t="s">
        <v>85</v>
      </c>
      <c r="AW422" s="13" t="s">
        <v>38</v>
      </c>
      <c r="AX422" s="13" t="s">
        <v>77</v>
      </c>
      <c r="AY422" s="245" t="s">
        <v>224</v>
      </c>
    </row>
    <row r="423" s="15" customFormat="1">
      <c r="A423" s="15"/>
      <c r="B423" s="256"/>
      <c r="C423" s="257"/>
      <c r="D423" s="228" t="s">
        <v>236</v>
      </c>
      <c r="E423" s="258" t="s">
        <v>40</v>
      </c>
      <c r="F423" s="259" t="s">
        <v>253</v>
      </c>
      <c r="G423" s="257"/>
      <c r="H423" s="260">
        <v>7.9889999999999999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236</v>
      </c>
      <c r="AU423" s="266" t="s">
        <v>85</v>
      </c>
      <c r="AV423" s="15" t="s">
        <v>230</v>
      </c>
      <c r="AW423" s="15" t="s">
        <v>38</v>
      </c>
      <c r="AX423" s="15" t="s">
        <v>83</v>
      </c>
      <c r="AY423" s="266" t="s">
        <v>224</v>
      </c>
    </row>
    <row r="424" s="2" customFormat="1" ht="16.5" customHeight="1">
      <c r="A424" s="40"/>
      <c r="B424" s="41"/>
      <c r="C424" s="268" t="s">
        <v>635</v>
      </c>
      <c r="D424" s="268" t="s">
        <v>305</v>
      </c>
      <c r="E424" s="269" t="s">
        <v>623</v>
      </c>
      <c r="F424" s="270" t="s">
        <v>624</v>
      </c>
      <c r="G424" s="271" t="s">
        <v>604</v>
      </c>
      <c r="H424" s="272">
        <v>2.5870000000000002</v>
      </c>
      <c r="I424" s="273"/>
      <c r="J424" s="274">
        <f>ROUND(I424*H424,2)</f>
        <v>0</v>
      </c>
      <c r="K424" s="270" t="s">
        <v>229</v>
      </c>
      <c r="L424" s="275"/>
      <c r="M424" s="276" t="s">
        <v>40</v>
      </c>
      <c r="N424" s="277" t="s">
        <v>48</v>
      </c>
      <c r="O424" s="86"/>
      <c r="P424" s="224">
        <f>O424*H424</f>
        <v>0</v>
      </c>
      <c r="Q424" s="224">
        <v>1</v>
      </c>
      <c r="R424" s="224">
        <f>Q424*H424</f>
        <v>2.5870000000000002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279</v>
      </c>
      <c r="AT424" s="226" t="s">
        <v>305</v>
      </c>
      <c r="AU424" s="226" t="s">
        <v>85</v>
      </c>
      <c r="AY424" s="19" t="s">
        <v>224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83</v>
      </c>
      <c r="BK424" s="227">
        <f>ROUND(I424*H424,2)</f>
        <v>0</v>
      </c>
      <c r="BL424" s="19" t="s">
        <v>230</v>
      </c>
      <c r="BM424" s="226" t="s">
        <v>1829</v>
      </c>
    </row>
    <row r="425" s="2" customFormat="1">
      <c r="A425" s="40"/>
      <c r="B425" s="41"/>
      <c r="C425" s="42"/>
      <c r="D425" s="228" t="s">
        <v>232</v>
      </c>
      <c r="E425" s="42"/>
      <c r="F425" s="229" t="s">
        <v>624</v>
      </c>
      <c r="G425" s="42"/>
      <c r="H425" s="42"/>
      <c r="I425" s="230"/>
      <c r="J425" s="42"/>
      <c r="K425" s="42"/>
      <c r="L425" s="46"/>
      <c r="M425" s="231"/>
      <c r="N425" s="232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232</v>
      </c>
      <c r="AU425" s="19" t="s">
        <v>85</v>
      </c>
    </row>
    <row r="426" s="2" customFormat="1">
      <c r="A426" s="40"/>
      <c r="B426" s="41"/>
      <c r="C426" s="42"/>
      <c r="D426" s="233" t="s">
        <v>234</v>
      </c>
      <c r="E426" s="42"/>
      <c r="F426" s="234" t="s">
        <v>626</v>
      </c>
      <c r="G426" s="42"/>
      <c r="H426" s="42"/>
      <c r="I426" s="230"/>
      <c r="J426" s="42"/>
      <c r="K426" s="42"/>
      <c r="L426" s="46"/>
      <c r="M426" s="231"/>
      <c r="N426" s="232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234</v>
      </c>
      <c r="AU426" s="19" t="s">
        <v>85</v>
      </c>
    </row>
    <row r="427" s="14" customFormat="1">
      <c r="A427" s="14"/>
      <c r="B427" s="246"/>
      <c r="C427" s="247"/>
      <c r="D427" s="228" t="s">
        <v>236</v>
      </c>
      <c r="E427" s="248" t="s">
        <v>40</v>
      </c>
      <c r="F427" s="249" t="s">
        <v>251</v>
      </c>
      <c r="G427" s="247"/>
      <c r="H427" s="248" t="s">
        <v>40</v>
      </c>
      <c r="I427" s="250"/>
      <c r="J427" s="247"/>
      <c r="K427" s="247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236</v>
      </c>
      <c r="AU427" s="255" t="s">
        <v>85</v>
      </c>
      <c r="AV427" s="14" t="s">
        <v>83</v>
      </c>
      <c r="AW427" s="14" t="s">
        <v>38</v>
      </c>
      <c r="AX427" s="14" t="s">
        <v>77</v>
      </c>
      <c r="AY427" s="255" t="s">
        <v>224</v>
      </c>
    </row>
    <row r="428" s="13" customFormat="1">
      <c r="A428" s="13"/>
      <c r="B428" s="235"/>
      <c r="C428" s="236"/>
      <c r="D428" s="228" t="s">
        <v>236</v>
      </c>
      <c r="E428" s="237" t="s">
        <v>40</v>
      </c>
      <c r="F428" s="238" t="s">
        <v>1830</v>
      </c>
      <c r="G428" s="236"/>
      <c r="H428" s="239">
        <v>0.73899999999999999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236</v>
      </c>
      <c r="AU428" s="245" t="s">
        <v>85</v>
      </c>
      <c r="AV428" s="13" t="s">
        <v>85</v>
      </c>
      <c r="AW428" s="13" t="s">
        <v>38</v>
      </c>
      <c r="AX428" s="13" t="s">
        <v>77</v>
      </c>
      <c r="AY428" s="245" t="s">
        <v>224</v>
      </c>
    </row>
    <row r="429" s="13" customFormat="1">
      <c r="A429" s="13"/>
      <c r="B429" s="235"/>
      <c r="C429" s="236"/>
      <c r="D429" s="228" t="s">
        <v>236</v>
      </c>
      <c r="E429" s="237" t="s">
        <v>40</v>
      </c>
      <c r="F429" s="238" t="s">
        <v>1831</v>
      </c>
      <c r="G429" s="236"/>
      <c r="H429" s="239">
        <v>0.73899999999999999</v>
      </c>
      <c r="I429" s="240"/>
      <c r="J429" s="236"/>
      <c r="K429" s="236"/>
      <c r="L429" s="241"/>
      <c r="M429" s="242"/>
      <c r="N429" s="243"/>
      <c r="O429" s="243"/>
      <c r="P429" s="243"/>
      <c r="Q429" s="243"/>
      <c r="R429" s="243"/>
      <c r="S429" s="243"/>
      <c r="T429" s="24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5" t="s">
        <v>236</v>
      </c>
      <c r="AU429" s="245" t="s">
        <v>85</v>
      </c>
      <c r="AV429" s="13" t="s">
        <v>85</v>
      </c>
      <c r="AW429" s="13" t="s">
        <v>38</v>
      </c>
      <c r="AX429" s="13" t="s">
        <v>77</v>
      </c>
      <c r="AY429" s="245" t="s">
        <v>224</v>
      </c>
    </row>
    <row r="430" s="13" customFormat="1">
      <c r="A430" s="13"/>
      <c r="B430" s="235"/>
      <c r="C430" s="236"/>
      <c r="D430" s="228" t="s">
        <v>236</v>
      </c>
      <c r="E430" s="237" t="s">
        <v>40</v>
      </c>
      <c r="F430" s="238" t="s">
        <v>1832</v>
      </c>
      <c r="G430" s="236"/>
      <c r="H430" s="239">
        <v>1.109</v>
      </c>
      <c r="I430" s="240"/>
      <c r="J430" s="236"/>
      <c r="K430" s="236"/>
      <c r="L430" s="241"/>
      <c r="M430" s="242"/>
      <c r="N430" s="243"/>
      <c r="O430" s="243"/>
      <c r="P430" s="243"/>
      <c r="Q430" s="243"/>
      <c r="R430" s="243"/>
      <c r="S430" s="243"/>
      <c r="T430" s="24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5" t="s">
        <v>236</v>
      </c>
      <c r="AU430" s="245" t="s">
        <v>85</v>
      </c>
      <c r="AV430" s="13" t="s">
        <v>85</v>
      </c>
      <c r="AW430" s="13" t="s">
        <v>38</v>
      </c>
      <c r="AX430" s="13" t="s">
        <v>77</v>
      </c>
      <c r="AY430" s="245" t="s">
        <v>224</v>
      </c>
    </row>
    <row r="431" s="15" customFormat="1">
      <c r="A431" s="15"/>
      <c r="B431" s="256"/>
      <c r="C431" s="257"/>
      <c r="D431" s="228" t="s">
        <v>236</v>
      </c>
      <c r="E431" s="258" t="s">
        <v>40</v>
      </c>
      <c r="F431" s="259" t="s">
        <v>253</v>
      </c>
      <c r="G431" s="257"/>
      <c r="H431" s="260">
        <v>2.5870000000000002</v>
      </c>
      <c r="I431" s="261"/>
      <c r="J431" s="257"/>
      <c r="K431" s="257"/>
      <c r="L431" s="262"/>
      <c r="M431" s="263"/>
      <c r="N431" s="264"/>
      <c r="O431" s="264"/>
      <c r="P431" s="264"/>
      <c r="Q431" s="264"/>
      <c r="R431" s="264"/>
      <c r="S431" s="264"/>
      <c r="T431" s="26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6" t="s">
        <v>236</v>
      </c>
      <c r="AU431" s="266" t="s">
        <v>85</v>
      </c>
      <c r="AV431" s="15" t="s">
        <v>230</v>
      </c>
      <c r="AW431" s="15" t="s">
        <v>38</v>
      </c>
      <c r="AX431" s="15" t="s">
        <v>83</v>
      </c>
      <c r="AY431" s="266" t="s">
        <v>224</v>
      </c>
    </row>
    <row r="432" s="2" customFormat="1" ht="16.5" customHeight="1">
      <c r="A432" s="40"/>
      <c r="B432" s="41"/>
      <c r="C432" s="215" t="s">
        <v>641</v>
      </c>
      <c r="D432" s="215" t="s">
        <v>226</v>
      </c>
      <c r="E432" s="216" t="s">
        <v>854</v>
      </c>
      <c r="F432" s="217" t="s">
        <v>855</v>
      </c>
      <c r="G432" s="218" t="s">
        <v>604</v>
      </c>
      <c r="H432" s="219">
        <v>2.5169999999999999</v>
      </c>
      <c r="I432" s="220"/>
      <c r="J432" s="221">
        <f>ROUND(I432*H432,2)</f>
        <v>0</v>
      </c>
      <c r="K432" s="217" t="s">
        <v>229</v>
      </c>
      <c r="L432" s="46"/>
      <c r="M432" s="222" t="s">
        <v>40</v>
      </c>
      <c r="N432" s="223" t="s">
        <v>48</v>
      </c>
      <c r="O432" s="86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6" t="s">
        <v>230</v>
      </c>
      <c r="AT432" s="226" t="s">
        <v>226</v>
      </c>
      <c r="AU432" s="226" t="s">
        <v>85</v>
      </c>
      <c r="AY432" s="19" t="s">
        <v>224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9" t="s">
        <v>83</v>
      </c>
      <c r="BK432" s="227">
        <f>ROUND(I432*H432,2)</f>
        <v>0</v>
      </c>
      <c r="BL432" s="19" t="s">
        <v>230</v>
      </c>
      <c r="BM432" s="226" t="s">
        <v>1833</v>
      </c>
    </row>
    <row r="433" s="2" customFormat="1">
      <c r="A433" s="40"/>
      <c r="B433" s="41"/>
      <c r="C433" s="42"/>
      <c r="D433" s="228" t="s">
        <v>232</v>
      </c>
      <c r="E433" s="42"/>
      <c r="F433" s="229" t="s">
        <v>857</v>
      </c>
      <c r="G433" s="42"/>
      <c r="H433" s="42"/>
      <c r="I433" s="230"/>
      <c r="J433" s="42"/>
      <c r="K433" s="42"/>
      <c r="L433" s="46"/>
      <c r="M433" s="231"/>
      <c r="N433" s="232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232</v>
      </c>
      <c r="AU433" s="19" t="s">
        <v>85</v>
      </c>
    </row>
    <row r="434" s="2" customFormat="1">
      <c r="A434" s="40"/>
      <c r="B434" s="41"/>
      <c r="C434" s="42"/>
      <c r="D434" s="233" t="s">
        <v>234</v>
      </c>
      <c r="E434" s="42"/>
      <c r="F434" s="234" t="s">
        <v>858</v>
      </c>
      <c r="G434" s="42"/>
      <c r="H434" s="42"/>
      <c r="I434" s="230"/>
      <c r="J434" s="42"/>
      <c r="K434" s="42"/>
      <c r="L434" s="46"/>
      <c r="M434" s="231"/>
      <c r="N434" s="232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234</v>
      </c>
      <c r="AU434" s="19" t="s">
        <v>85</v>
      </c>
    </row>
    <row r="435" s="14" customFormat="1">
      <c r="A435" s="14"/>
      <c r="B435" s="246"/>
      <c r="C435" s="247"/>
      <c r="D435" s="228" t="s">
        <v>236</v>
      </c>
      <c r="E435" s="248" t="s">
        <v>40</v>
      </c>
      <c r="F435" s="249" t="s">
        <v>251</v>
      </c>
      <c r="G435" s="247"/>
      <c r="H435" s="248" t="s">
        <v>40</v>
      </c>
      <c r="I435" s="250"/>
      <c r="J435" s="247"/>
      <c r="K435" s="247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236</v>
      </c>
      <c r="AU435" s="255" t="s">
        <v>85</v>
      </c>
      <c r="AV435" s="14" t="s">
        <v>83</v>
      </c>
      <c r="AW435" s="14" t="s">
        <v>38</v>
      </c>
      <c r="AX435" s="14" t="s">
        <v>77</v>
      </c>
      <c r="AY435" s="255" t="s">
        <v>224</v>
      </c>
    </row>
    <row r="436" s="13" customFormat="1">
      <c r="A436" s="13"/>
      <c r="B436" s="235"/>
      <c r="C436" s="236"/>
      <c r="D436" s="228" t="s">
        <v>236</v>
      </c>
      <c r="E436" s="237" t="s">
        <v>40</v>
      </c>
      <c r="F436" s="238" t="s">
        <v>1834</v>
      </c>
      <c r="G436" s="236"/>
      <c r="H436" s="239">
        <v>0.76300000000000001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5" t="s">
        <v>236</v>
      </c>
      <c r="AU436" s="245" t="s">
        <v>85</v>
      </c>
      <c r="AV436" s="13" t="s">
        <v>85</v>
      </c>
      <c r="AW436" s="13" t="s">
        <v>38</v>
      </c>
      <c r="AX436" s="13" t="s">
        <v>77</v>
      </c>
      <c r="AY436" s="245" t="s">
        <v>224</v>
      </c>
    </row>
    <row r="437" s="13" customFormat="1">
      <c r="A437" s="13"/>
      <c r="B437" s="235"/>
      <c r="C437" s="236"/>
      <c r="D437" s="228" t="s">
        <v>236</v>
      </c>
      <c r="E437" s="237" t="s">
        <v>40</v>
      </c>
      <c r="F437" s="238" t="s">
        <v>1835</v>
      </c>
      <c r="G437" s="236"/>
      <c r="H437" s="239">
        <v>0.76300000000000001</v>
      </c>
      <c r="I437" s="240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5" t="s">
        <v>236</v>
      </c>
      <c r="AU437" s="245" t="s">
        <v>85</v>
      </c>
      <c r="AV437" s="13" t="s">
        <v>85</v>
      </c>
      <c r="AW437" s="13" t="s">
        <v>38</v>
      </c>
      <c r="AX437" s="13" t="s">
        <v>77</v>
      </c>
      <c r="AY437" s="245" t="s">
        <v>224</v>
      </c>
    </row>
    <row r="438" s="13" customFormat="1">
      <c r="A438" s="13"/>
      <c r="B438" s="235"/>
      <c r="C438" s="236"/>
      <c r="D438" s="228" t="s">
        <v>236</v>
      </c>
      <c r="E438" s="237" t="s">
        <v>40</v>
      </c>
      <c r="F438" s="238" t="s">
        <v>1836</v>
      </c>
      <c r="G438" s="236"/>
      <c r="H438" s="239">
        <v>0.99099999999999999</v>
      </c>
      <c r="I438" s="240"/>
      <c r="J438" s="236"/>
      <c r="K438" s="236"/>
      <c r="L438" s="241"/>
      <c r="M438" s="242"/>
      <c r="N438" s="243"/>
      <c r="O438" s="243"/>
      <c r="P438" s="243"/>
      <c r="Q438" s="243"/>
      <c r="R438" s="243"/>
      <c r="S438" s="243"/>
      <c r="T438" s="24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5" t="s">
        <v>236</v>
      </c>
      <c r="AU438" s="245" t="s">
        <v>85</v>
      </c>
      <c r="AV438" s="13" t="s">
        <v>85</v>
      </c>
      <c r="AW438" s="13" t="s">
        <v>38</v>
      </c>
      <c r="AX438" s="13" t="s">
        <v>77</v>
      </c>
      <c r="AY438" s="245" t="s">
        <v>224</v>
      </c>
    </row>
    <row r="439" s="15" customFormat="1">
      <c r="A439" s="15"/>
      <c r="B439" s="256"/>
      <c r="C439" s="257"/>
      <c r="D439" s="228" t="s">
        <v>236</v>
      </c>
      <c r="E439" s="258" t="s">
        <v>40</v>
      </c>
      <c r="F439" s="259" t="s">
        <v>253</v>
      </c>
      <c r="G439" s="257"/>
      <c r="H439" s="260">
        <v>2.5169999999999999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6" t="s">
        <v>236</v>
      </c>
      <c r="AU439" s="266" t="s">
        <v>85</v>
      </c>
      <c r="AV439" s="15" t="s">
        <v>230</v>
      </c>
      <c r="AW439" s="15" t="s">
        <v>38</v>
      </c>
      <c r="AX439" s="15" t="s">
        <v>83</v>
      </c>
      <c r="AY439" s="266" t="s">
        <v>224</v>
      </c>
    </row>
    <row r="440" s="12" customFormat="1" ht="22.8" customHeight="1">
      <c r="A440" s="12"/>
      <c r="B440" s="199"/>
      <c r="C440" s="200"/>
      <c r="D440" s="201" t="s">
        <v>76</v>
      </c>
      <c r="E440" s="213" t="s">
        <v>244</v>
      </c>
      <c r="F440" s="213" t="s">
        <v>868</v>
      </c>
      <c r="G440" s="200"/>
      <c r="H440" s="200"/>
      <c r="I440" s="203"/>
      <c r="J440" s="214">
        <f>BK440</f>
        <v>0</v>
      </c>
      <c r="K440" s="200"/>
      <c r="L440" s="205"/>
      <c r="M440" s="206"/>
      <c r="N440" s="207"/>
      <c r="O440" s="207"/>
      <c r="P440" s="208">
        <f>SUM(P441:P445)</f>
        <v>0</v>
      </c>
      <c r="Q440" s="207"/>
      <c r="R440" s="208">
        <f>SUM(R441:R445)</f>
        <v>0</v>
      </c>
      <c r="S440" s="207"/>
      <c r="T440" s="209">
        <f>SUM(T441:T445)</f>
        <v>0.40169999999999995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0" t="s">
        <v>83</v>
      </c>
      <c r="AT440" s="211" t="s">
        <v>76</v>
      </c>
      <c r="AU440" s="211" t="s">
        <v>83</v>
      </c>
      <c r="AY440" s="210" t="s">
        <v>224</v>
      </c>
      <c r="BK440" s="212">
        <f>SUM(BK441:BK445)</f>
        <v>0</v>
      </c>
    </row>
    <row r="441" s="2" customFormat="1" ht="16.5" customHeight="1">
      <c r="A441" s="40"/>
      <c r="B441" s="41"/>
      <c r="C441" s="215" t="s">
        <v>647</v>
      </c>
      <c r="D441" s="215" t="s">
        <v>226</v>
      </c>
      <c r="E441" s="216" t="s">
        <v>1837</v>
      </c>
      <c r="F441" s="217" t="s">
        <v>1838</v>
      </c>
      <c r="G441" s="218" t="s">
        <v>163</v>
      </c>
      <c r="H441" s="219">
        <v>0.20599999999999999</v>
      </c>
      <c r="I441" s="220"/>
      <c r="J441" s="221">
        <f>ROUND(I441*H441,2)</f>
        <v>0</v>
      </c>
      <c r="K441" s="217" t="s">
        <v>229</v>
      </c>
      <c r="L441" s="46"/>
      <c r="M441" s="222" t="s">
        <v>40</v>
      </c>
      <c r="N441" s="223" t="s">
        <v>48</v>
      </c>
      <c r="O441" s="86"/>
      <c r="P441" s="224">
        <f>O441*H441</f>
        <v>0</v>
      </c>
      <c r="Q441" s="224">
        <v>0</v>
      </c>
      <c r="R441" s="224">
        <f>Q441*H441</f>
        <v>0</v>
      </c>
      <c r="S441" s="224">
        <v>1.95</v>
      </c>
      <c r="T441" s="225">
        <f>S441*H441</f>
        <v>0.40169999999999995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6" t="s">
        <v>230</v>
      </c>
      <c r="AT441" s="226" t="s">
        <v>226</v>
      </c>
      <c r="AU441" s="226" t="s">
        <v>85</v>
      </c>
      <c r="AY441" s="19" t="s">
        <v>224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19" t="s">
        <v>83</v>
      </c>
      <c r="BK441" s="227">
        <f>ROUND(I441*H441,2)</f>
        <v>0</v>
      </c>
      <c r="BL441" s="19" t="s">
        <v>230</v>
      </c>
      <c r="BM441" s="226" t="s">
        <v>1839</v>
      </c>
    </row>
    <row r="442" s="2" customFormat="1">
      <c r="A442" s="40"/>
      <c r="B442" s="41"/>
      <c r="C442" s="42"/>
      <c r="D442" s="228" t="s">
        <v>232</v>
      </c>
      <c r="E442" s="42"/>
      <c r="F442" s="229" t="s">
        <v>1840</v>
      </c>
      <c r="G442" s="42"/>
      <c r="H442" s="42"/>
      <c r="I442" s="230"/>
      <c r="J442" s="42"/>
      <c r="K442" s="42"/>
      <c r="L442" s="46"/>
      <c r="M442" s="231"/>
      <c r="N442" s="232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232</v>
      </c>
      <c r="AU442" s="19" t="s">
        <v>85</v>
      </c>
    </row>
    <row r="443" s="2" customFormat="1">
      <c r="A443" s="40"/>
      <c r="B443" s="41"/>
      <c r="C443" s="42"/>
      <c r="D443" s="233" t="s">
        <v>234</v>
      </c>
      <c r="E443" s="42"/>
      <c r="F443" s="234" t="s">
        <v>1841</v>
      </c>
      <c r="G443" s="42"/>
      <c r="H443" s="42"/>
      <c r="I443" s="230"/>
      <c r="J443" s="42"/>
      <c r="K443" s="42"/>
      <c r="L443" s="46"/>
      <c r="M443" s="231"/>
      <c r="N443" s="232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234</v>
      </c>
      <c r="AU443" s="19" t="s">
        <v>85</v>
      </c>
    </row>
    <row r="444" s="13" customFormat="1">
      <c r="A444" s="13"/>
      <c r="B444" s="235"/>
      <c r="C444" s="236"/>
      <c r="D444" s="228" t="s">
        <v>236</v>
      </c>
      <c r="E444" s="237" t="s">
        <v>40</v>
      </c>
      <c r="F444" s="238" t="s">
        <v>1842</v>
      </c>
      <c r="G444" s="236"/>
      <c r="H444" s="239">
        <v>0.20599999999999999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5" t="s">
        <v>236</v>
      </c>
      <c r="AU444" s="245" t="s">
        <v>85</v>
      </c>
      <c r="AV444" s="13" t="s">
        <v>85</v>
      </c>
      <c r="AW444" s="13" t="s">
        <v>38</v>
      </c>
      <c r="AX444" s="13" t="s">
        <v>77</v>
      </c>
      <c r="AY444" s="245" t="s">
        <v>224</v>
      </c>
    </row>
    <row r="445" s="15" customFormat="1">
      <c r="A445" s="15"/>
      <c r="B445" s="256"/>
      <c r="C445" s="257"/>
      <c r="D445" s="228" t="s">
        <v>236</v>
      </c>
      <c r="E445" s="258" t="s">
        <v>40</v>
      </c>
      <c r="F445" s="259" t="s">
        <v>253</v>
      </c>
      <c r="G445" s="257"/>
      <c r="H445" s="260">
        <v>0.20599999999999999</v>
      </c>
      <c r="I445" s="261"/>
      <c r="J445" s="257"/>
      <c r="K445" s="257"/>
      <c r="L445" s="262"/>
      <c r="M445" s="263"/>
      <c r="N445" s="264"/>
      <c r="O445" s="264"/>
      <c r="P445" s="264"/>
      <c r="Q445" s="264"/>
      <c r="R445" s="264"/>
      <c r="S445" s="264"/>
      <c r="T445" s="26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6" t="s">
        <v>236</v>
      </c>
      <c r="AU445" s="266" t="s">
        <v>85</v>
      </c>
      <c r="AV445" s="15" t="s">
        <v>230</v>
      </c>
      <c r="AW445" s="15" t="s">
        <v>38</v>
      </c>
      <c r="AX445" s="15" t="s">
        <v>83</v>
      </c>
      <c r="AY445" s="266" t="s">
        <v>224</v>
      </c>
    </row>
    <row r="446" s="12" customFormat="1" ht="22.8" customHeight="1">
      <c r="A446" s="12"/>
      <c r="B446" s="199"/>
      <c r="C446" s="200"/>
      <c r="D446" s="201" t="s">
        <v>76</v>
      </c>
      <c r="E446" s="213" t="s">
        <v>230</v>
      </c>
      <c r="F446" s="213" t="s">
        <v>912</v>
      </c>
      <c r="G446" s="200"/>
      <c r="H446" s="200"/>
      <c r="I446" s="203"/>
      <c r="J446" s="214">
        <f>BK446</f>
        <v>0</v>
      </c>
      <c r="K446" s="200"/>
      <c r="L446" s="205"/>
      <c r="M446" s="206"/>
      <c r="N446" s="207"/>
      <c r="O446" s="207"/>
      <c r="P446" s="208">
        <f>SUM(P447:P507)</f>
        <v>0</v>
      </c>
      <c r="Q446" s="207"/>
      <c r="R446" s="208">
        <f>SUM(R447:R507)</f>
        <v>2.5176356100000001</v>
      </c>
      <c r="S446" s="207"/>
      <c r="T446" s="209">
        <f>SUM(T447:T507)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10" t="s">
        <v>83</v>
      </c>
      <c r="AT446" s="211" t="s">
        <v>76</v>
      </c>
      <c r="AU446" s="211" t="s">
        <v>83</v>
      </c>
      <c r="AY446" s="210" t="s">
        <v>224</v>
      </c>
      <c r="BK446" s="212">
        <f>SUM(BK447:BK507)</f>
        <v>0</v>
      </c>
    </row>
    <row r="447" s="2" customFormat="1" ht="16.5" customHeight="1">
      <c r="A447" s="40"/>
      <c r="B447" s="41"/>
      <c r="C447" s="215" t="s">
        <v>653</v>
      </c>
      <c r="D447" s="215" t="s">
        <v>226</v>
      </c>
      <c r="E447" s="216" t="s">
        <v>928</v>
      </c>
      <c r="F447" s="217" t="s">
        <v>929</v>
      </c>
      <c r="G447" s="218" t="s">
        <v>163</v>
      </c>
      <c r="H447" s="219">
        <v>12.922000000000001</v>
      </c>
      <c r="I447" s="220"/>
      <c r="J447" s="221">
        <f>ROUND(I447*H447,2)</f>
        <v>0</v>
      </c>
      <c r="K447" s="217" t="s">
        <v>229</v>
      </c>
      <c r="L447" s="46"/>
      <c r="M447" s="222" t="s">
        <v>40</v>
      </c>
      <c r="N447" s="223" t="s">
        <v>48</v>
      </c>
      <c r="O447" s="86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6" t="s">
        <v>230</v>
      </c>
      <c r="AT447" s="226" t="s">
        <v>226</v>
      </c>
      <c r="AU447" s="226" t="s">
        <v>85</v>
      </c>
      <c r="AY447" s="19" t="s">
        <v>224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9" t="s">
        <v>83</v>
      </c>
      <c r="BK447" s="227">
        <f>ROUND(I447*H447,2)</f>
        <v>0</v>
      </c>
      <c r="BL447" s="19" t="s">
        <v>230</v>
      </c>
      <c r="BM447" s="226" t="s">
        <v>1843</v>
      </c>
    </row>
    <row r="448" s="2" customFormat="1">
      <c r="A448" s="40"/>
      <c r="B448" s="41"/>
      <c r="C448" s="42"/>
      <c r="D448" s="228" t="s">
        <v>232</v>
      </c>
      <c r="E448" s="42"/>
      <c r="F448" s="229" t="s">
        <v>931</v>
      </c>
      <c r="G448" s="42"/>
      <c r="H448" s="42"/>
      <c r="I448" s="230"/>
      <c r="J448" s="42"/>
      <c r="K448" s="42"/>
      <c r="L448" s="46"/>
      <c r="M448" s="231"/>
      <c r="N448" s="232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232</v>
      </c>
      <c r="AU448" s="19" t="s">
        <v>85</v>
      </c>
    </row>
    <row r="449" s="2" customFormat="1">
      <c r="A449" s="40"/>
      <c r="B449" s="41"/>
      <c r="C449" s="42"/>
      <c r="D449" s="233" t="s">
        <v>234</v>
      </c>
      <c r="E449" s="42"/>
      <c r="F449" s="234" t="s">
        <v>932</v>
      </c>
      <c r="G449" s="42"/>
      <c r="H449" s="42"/>
      <c r="I449" s="230"/>
      <c r="J449" s="42"/>
      <c r="K449" s="42"/>
      <c r="L449" s="46"/>
      <c r="M449" s="231"/>
      <c r="N449" s="232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234</v>
      </c>
      <c r="AU449" s="19" t="s">
        <v>85</v>
      </c>
    </row>
    <row r="450" s="14" customFormat="1">
      <c r="A450" s="14"/>
      <c r="B450" s="246"/>
      <c r="C450" s="247"/>
      <c r="D450" s="228" t="s">
        <v>236</v>
      </c>
      <c r="E450" s="248" t="s">
        <v>40</v>
      </c>
      <c r="F450" s="249" t="s">
        <v>731</v>
      </c>
      <c r="G450" s="247"/>
      <c r="H450" s="248" t="s">
        <v>40</v>
      </c>
      <c r="I450" s="250"/>
      <c r="J450" s="247"/>
      <c r="K450" s="247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236</v>
      </c>
      <c r="AU450" s="255" t="s">
        <v>85</v>
      </c>
      <c r="AV450" s="14" t="s">
        <v>83</v>
      </c>
      <c r="AW450" s="14" t="s">
        <v>38</v>
      </c>
      <c r="AX450" s="14" t="s">
        <v>77</v>
      </c>
      <c r="AY450" s="255" t="s">
        <v>224</v>
      </c>
    </row>
    <row r="451" s="14" customFormat="1">
      <c r="A451" s="14"/>
      <c r="B451" s="246"/>
      <c r="C451" s="247"/>
      <c r="D451" s="228" t="s">
        <v>236</v>
      </c>
      <c r="E451" s="248" t="s">
        <v>40</v>
      </c>
      <c r="F451" s="249" t="s">
        <v>251</v>
      </c>
      <c r="G451" s="247"/>
      <c r="H451" s="248" t="s">
        <v>40</v>
      </c>
      <c r="I451" s="250"/>
      <c r="J451" s="247"/>
      <c r="K451" s="247"/>
      <c r="L451" s="251"/>
      <c r="M451" s="252"/>
      <c r="N451" s="253"/>
      <c r="O451" s="253"/>
      <c r="P451" s="253"/>
      <c r="Q451" s="253"/>
      <c r="R451" s="253"/>
      <c r="S451" s="253"/>
      <c r="T451" s="25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5" t="s">
        <v>236</v>
      </c>
      <c r="AU451" s="255" t="s">
        <v>85</v>
      </c>
      <c r="AV451" s="14" t="s">
        <v>83</v>
      </c>
      <c r="AW451" s="14" t="s">
        <v>38</v>
      </c>
      <c r="AX451" s="14" t="s">
        <v>77</v>
      </c>
      <c r="AY451" s="255" t="s">
        <v>224</v>
      </c>
    </row>
    <row r="452" s="13" customFormat="1">
      <c r="A452" s="13"/>
      <c r="B452" s="235"/>
      <c r="C452" s="236"/>
      <c r="D452" s="228" t="s">
        <v>236</v>
      </c>
      <c r="E452" s="237" t="s">
        <v>40</v>
      </c>
      <c r="F452" s="238" t="s">
        <v>1844</v>
      </c>
      <c r="G452" s="236"/>
      <c r="H452" s="239">
        <v>3.2490000000000001</v>
      </c>
      <c r="I452" s="240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5" t="s">
        <v>236</v>
      </c>
      <c r="AU452" s="245" t="s">
        <v>85</v>
      </c>
      <c r="AV452" s="13" t="s">
        <v>85</v>
      </c>
      <c r="AW452" s="13" t="s">
        <v>38</v>
      </c>
      <c r="AX452" s="13" t="s">
        <v>77</v>
      </c>
      <c r="AY452" s="245" t="s">
        <v>224</v>
      </c>
    </row>
    <row r="453" s="13" customFormat="1">
      <c r="A453" s="13"/>
      <c r="B453" s="235"/>
      <c r="C453" s="236"/>
      <c r="D453" s="228" t="s">
        <v>236</v>
      </c>
      <c r="E453" s="237" t="s">
        <v>40</v>
      </c>
      <c r="F453" s="238" t="s">
        <v>1845</v>
      </c>
      <c r="G453" s="236"/>
      <c r="H453" s="239">
        <v>3.2989999999999999</v>
      </c>
      <c r="I453" s="240"/>
      <c r="J453" s="236"/>
      <c r="K453" s="236"/>
      <c r="L453" s="241"/>
      <c r="M453" s="242"/>
      <c r="N453" s="243"/>
      <c r="O453" s="243"/>
      <c r="P453" s="243"/>
      <c r="Q453" s="243"/>
      <c r="R453" s="243"/>
      <c r="S453" s="243"/>
      <c r="T453" s="24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5" t="s">
        <v>236</v>
      </c>
      <c r="AU453" s="245" t="s">
        <v>85</v>
      </c>
      <c r="AV453" s="13" t="s">
        <v>85</v>
      </c>
      <c r="AW453" s="13" t="s">
        <v>38</v>
      </c>
      <c r="AX453" s="13" t="s">
        <v>77</v>
      </c>
      <c r="AY453" s="245" t="s">
        <v>224</v>
      </c>
    </row>
    <row r="454" s="13" customFormat="1">
      <c r="A454" s="13"/>
      <c r="B454" s="235"/>
      <c r="C454" s="236"/>
      <c r="D454" s="228" t="s">
        <v>236</v>
      </c>
      <c r="E454" s="237" t="s">
        <v>40</v>
      </c>
      <c r="F454" s="238" t="s">
        <v>1846</v>
      </c>
      <c r="G454" s="236"/>
      <c r="H454" s="239">
        <v>1.536</v>
      </c>
      <c r="I454" s="240"/>
      <c r="J454" s="236"/>
      <c r="K454" s="236"/>
      <c r="L454" s="241"/>
      <c r="M454" s="242"/>
      <c r="N454" s="243"/>
      <c r="O454" s="243"/>
      <c r="P454" s="243"/>
      <c r="Q454" s="243"/>
      <c r="R454" s="243"/>
      <c r="S454" s="243"/>
      <c r="T454" s="24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5" t="s">
        <v>236</v>
      </c>
      <c r="AU454" s="245" t="s">
        <v>85</v>
      </c>
      <c r="AV454" s="13" t="s">
        <v>85</v>
      </c>
      <c r="AW454" s="13" t="s">
        <v>38</v>
      </c>
      <c r="AX454" s="13" t="s">
        <v>77</v>
      </c>
      <c r="AY454" s="245" t="s">
        <v>224</v>
      </c>
    </row>
    <row r="455" s="13" customFormat="1">
      <c r="A455" s="13"/>
      <c r="B455" s="235"/>
      <c r="C455" s="236"/>
      <c r="D455" s="228" t="s">
        <v>236</v>
      </c>
      <c r="E455" s="237" t="s">
        <v>40</v>
      </c>
      <c r="F455" s="238" t="s">
        <v>1847</v>
      </c>
      <c r="G455" s="236"/>
      <c r="H455" s="239">
        <v>4.8380000000000001</v>
      </c>
      <c r="I455" s="240"/>
      <c r="J455" s="236"/>
      <c r="K455" s="236"/>
      <c r="L455" s="241"/>
      <c r="M455" s="242"/>
      <c r="N455" s="243"/>
      <c r="O455" s="243"/>
      <c r="P455" s="243"/>
      <c r="Q455" s="243"/>
      <c r="R455" s="243"/>
      <c r="S455" s="243"/>
      <c r="T455" s="24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5" t="s">
        <v>236</v>
      </c>
      <c r="AU455" s="245" t="s">
        <v>85</v>
      </c>
      <c r="AV455" s="13" t="s">
        <v>85</v>
      </c>
      <c r="AW455" s="13" t="s">
        <v>38</v>
      </c>
      <c r="AX455" s="13" t="s">
        <v>77</v>
      </c>
      <c r="AY455" s="245" t="s">
        <v>224</v>
      </c>
    </row>
    <row r="456" s="15" customFormat="1">
      <c r="A456" s="15"/>
      <c r="B456" s="256"/>
      <c r="C456" s="257"/>
      <c r="D456" s="228" t="s">
        <v>236</v>
      </c>
      <c r="E456" s="258" t="s">
        <v>40</v>
      </c>
      <c r="F456" s="259" t="s">
        <v>253</v>
      </c>
      <c r="G456" s="257"/>
      <c r="H456" s="260">
        <v>12.922000000000001</v>
      </c>
      <c r="I456" s="261"/>
      <c r="J456" s="257"/>
      <c r="K456" s="257"/>
      <c r="L456" s="262"/>
      <c r="M456" s="263"/>
      <c r="N456" s="264"/>
      <c r="O456" s="264"/>
      <c r="P456" s="264"/>
      <c r="Q456" s="264"/>
      <c r="R456" s="264"/>
      <c r="S456" s="264"/>
      <c r="T456" s="26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6" t="s">
        <v>236</v>
      </c>
      <c r="AU456" s="266" t="s">
        <v>85</v>
      </c>
      <c r="AV456" s="15" t="s">
        <v>230</v>
      </c>
      <c r="AW456" s="15" t="s">
        <v>38</v>
      </c>
      <c r="AX456" s="15" t="s">
        <v>83</v>
      </c>
      <c r="AY456" s="266" t="s">
        <v>224</v>
      </c>
    </row>
    <row r="457" s="2" customFormat="1" ht="16.5" customHeight="1">
      <c r="A457" s="40"/>
      <c r="B457" s="41"/>
      <c r="C457" s="215" t="s">
        <v>659</v>
      </c>
      <c r="D457" s="215" t="s">
        <v>226</v>
      </c>
      <c r="E457" s="216" t="s">
        <v>1848</v>
      </c>
      <c r="F457" s="217" t="s">
        <v>1849</v>
      </c>
      <c r="G457" s="218" t="s">
        <v>163</v>
      </c>
      <c r="H457" s="219">
        <v>36.195999999999998</v>
      </c>
      <c r="I457" s="220"/>
      <c r="J457" s="221">
        <f>ROUND(I457*H457,2)</f>
        <v>0</v>
      </c>
      <c r="K457" s="217" t="s">
        <v>229</v>
      </c>
      <c r="L457" s="46"/>
      <c r="M457" s="222" t="s">
        <v>40</v>
      </c>
      <c r="N457" s="223" t="s">
        <v>48</v>
      </c>
      <c r="O457" s="86"/>
      <c r="P457" s="224">
        <f>O457*H457</f>
        <v>0</v>
      </c>
      <c r="Q457" s="224">
        <v>0</v>
      </c>
      <c r="R457" s="224">
        <f>Q457*H457</f>
        <v>0</v>
      </c>
      <c r="S457" s="224">
        <v>0</v>
      </c>
      <c r="T457" s="225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6" t="s">
        <v>230</v>
      </c>
      <c r="AT457" s="226" t="s">
        <v>226</v>
      </c>
      <c r="AU457" s="226" t="s">
        <v>85</v>
      </c>
      <c r="AY457" s="19" t="s">
        <v>224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19" t="s">
        <v>83</v>
      </c>
      <c r="BK457" s="227">
        <f>ROUND(I457*H457,2)</f>
        <v>0</v>
      </c>
      <c r="BL457" s="19" t="s">
        <v>230</v>
      </c>
      <c r="BM457" s="226" t="s">
        <v>1850</v>
      </c>
    </row>
    <row r="458" s="2" customFormat="1">
      <c r="A458" s="40"/>
      <c r="B458" s="41"/>
      <c r="C458" s="42"/>
      <c r="D458" s="228" t="s">
        <v>232</v>
      </c>
      <c r="E458" s="42"/>
      <c r="F458" s="229" t="s">
        <v>1851</v>
      </c>
      <c r="G458" s="42"/>
      <c r="H458" s="42"/>
      <c r="I458" s="230"/>
      <c r="J458" s="42"/>
      <c r="K458" s="42"/>
      <c r="L458" s="46"/>
      <c r="M458" s="231"/>
      <c r="N458" s="232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232</v>
      </c>
      <c r="AU458" s="19" t="s">
        <v>85</v>
      </c>
    </row>
    <row r="459" s="2" customFormat="1">
      <c r="A459" s="40"/>
      <c r="B459" s="41"/>
      <c r="C459" s="42"/>
      <c r="D459" s="233" t="s">
        <v>234</v>
      </c>
      <c r="E459" s="42"/>
      <c r="F459" s="234" t="s">
        <v>1852</v>
      </c>
      <c r="G459" s="42"/>
      <c r="H459" s="42"/>
      <c r="I459" s="230"/>
      <c r="J459" s="42"/>
      <c r="K459" s="42"/>
      <c r="L459" s="46"/>
      <c r="M459" s="231"/>
      <c r="N459" s="232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234</v>
      </c>
      <c r="AU459" s="19" t="s">
        <v>85</v>
      </c>
    </row>
    <row r="460" s="14" customFormat="1">
      <c r="A460" s="14"/>
      <c r="B460" s="246"/>
      <c r="C460" s="247"/>
      <c r="D460" s="228" t="s">
        <v>236</v>
      </c>
      <c r="E460" s="248" t="s">
        <v>40</v>
      </c>
      <c r="F460" s="249" t="s">
        <v>731</v>
      </c>
      <c r="G460" s="247"/>
      <c r="H460" s="248" t="s">
        <v>40</v>
      </c>
      <c r="I460" s="250"/>
      <c r="J460" s="247"/>
      <c r="K460" s="247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236</v>
      </c>
      <c r="AU460" s="255" t="s">
        <v>85</v>
      </c>
      <c r="AV460" s="14" t="s">
        <v>83</v>
      </c>
      <c r="AW460" s="14" t="s">
        <v>38</v>
      </c>
      <c r="AX460" s="14" t="s">
        <v>77</v>
      </c>
      <c r="AY460" s="255" t="s">
        <v>224</v>
      </c>
    </row>
    <row r="461" s="13" customFormat="1">
      <c r="A461" s="13"/>
      <c r="B461" s="235"/>
      <c r="C461" s="236"/>
      <c r="D461" s="228" t="s">
        <v>236</v>
      </c>
      <c r="E461" s="237" t="s">
        <v>40</v>
      </c>
      <c r="F461" s="238" t="s">
        <v>1853</v>
      </c>
      <c r="G461" s="236"/>
      <c r="H461" s="239">
        <v>33.862000000000002</v>
      </c>
      <c r="I461" s="240"/>
      <c r="J461" s="236"/>
      <c r="K461" s="236"/>
      <c r="L461" s="241"/>
      <c r="M461" s="242"/>
      <c r="N461" s="243"/>
      <c r="O461" s="243"/>
      <c r="P461" s="243"/>
      <c r="Q461" s="243"/>
      <c r="R461" s="243"/>
      <c r="S461" s="243"/>
      <c r="T461" s="24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5" t="s">
        <v>236</v>
      </c>
      <c r="AU461" s="245" t="s">
        <v>85</v>
      </c>
      <c r="AV461" s="13" t="s">
        <v>85</v>
      </c>
      <c r="AW461" s="13" t="s">
        <v>38</v>
      </c>
      <c r="AX461" s="13" t="s">
        <v>77</v>
      </c>
      <c r="AY461" s="245" t="s">
        <v>224</v>
      </c>
    </row>
    <row r="462" s="13" customFormat="1">
      <c r="A462" s="13"/>
      <c r="B462" s="235"/>
      <c r="C462" s="236"/>
      <c r="D462" s="228" t="s">
        <v>236</v>
      </c>
      <c r="E462" s="237" t="s">
        <v>40</v>
      </c>
      <c r="F462" s="238" t="s">
        <v>1854</v>
      </c>
      <c r="G462" s="236"/>
      <c r="H462" s="239">
        <v>2.3340000000000001</v>
      </c>
      <c r="I462" s="240"/>
      <c r="J462" s="236"/>
      <c r="K462" s="236"/>
      <c r="L462" s="241"/>
      <c r="M462" s="242"/>
      <c r="N462" s="243"/>
      <c r="O462" s="243"/>
      <c r="P462" s="243"/>
      <c r="Q462" s="243"/>
      <c r="R462" s="243"/>
      <c r="S462" s="243"/>
      <c r="T462" s="24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5" t="s">
        <v>236</v>
      </c>
      <c r="AU462" s="245" t="s">
        <v>85</v>
      </c>
      <c r="AV462" s="13" t="s">
        <v>85</v>
      </c>
      <c r="AW462" s="13" t="s">
        <v>38</v>
      </c>
      <c r="AX462" s="13" t="s">
        <v>77</v>
      </c>
      <c r="AY462" s="245" t="s">
        <v>224</v>
      </c>
    </row>
    <row r="463" s="15" customFormat="1">
      <c r="A463" s="15"/>
      <c r="B463" s="256"/>
      <c r="C463" s="257"/>
      <c r="D463" s="228" t="s">
        <v>236</v>
      </c>
      <c r="E463" s="258" t="s">
        <v>40</v>
      </c>
      <c r="F463" s="259" t="s">
        <v>253</v>
      </c>
      <c r="G463" s="257"/>
      <c r="H463" s="260">
        <v>36.195999999999998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6" t="s">
        <v>236</v>
      </c>
      <c r="AU463" s="266" t="s">
        <v>85</v>
      </c>
      <c r="AV463" s="15" t="s">
        <v>230</v>
      </c>
      <c r="AW463" s="15" t="s">
        <v>38</v>
      </c>
      <c r="AX463" s="15" t="s">
        <v>83</v>
      </c>
      <c r="AY463" s="266" t="s">
        <v>224</v>
      </c>
    </row>
    <row r="464" s="2" customFormat="1" ht="16.5" customHeight="1">
      <c r="A464" s="40"/>
      <c r="B464" s="41"/>
      <c r="C464" s="215" t="s">
        <v>665</v>
      </c>
      <c r="D464" s="215" t="s">
        <v>226</v>
      </c>
      <c r="E464" s="216" t="s">
        <v>937</v>
      </c>
      <c r="F464" s="217" t="s">
        <v>938</v>
      </c>
      <c r="G464" s="218" t="s">
        <v>811</v>
      </c>
      <c r="H464" s="219">
        <v>4</v>
      </c>
      <c r="I464" s="220"/>
      <c r="J464" s="221">
        <f>ROUND(I464*H464,2)</f>
        <v>0</v>
      </c>
      <c r="K464" s="217" t="s">
        <v>229</v>
      </c>
      <c r="L464" s="46"/>
      <c r="M464" s="222" t="s">
        <v>40</v>
      </c>
      <c r="N464" s="223" t="s">
        <v>48</v>
      </c>
      <c r="O464" s="86"/>
      <c r="P464" s="224">
        <f>O464*H464</f>
        <v>0</v>
      </c>
      <c r="Q464" s="224">
        <v>0.22394</v>
      </c>
      <c r="R464" s="224">
        <f>Q464*H464</f>
        <v>0.89576</v>
      </c>
      <c r="S464" s="224">
        <v>0</v>
      </c>
      <c r="T464" s="225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6" t="s">
        <v>230</v>
      </c>
      <c r="AT464" s="226" t="s">
        <v>226</v>
      </c>
      <c r="AU464" s="226" t="s">
        <v>85</v>
      </c>
      <c r="AY464" s="19" t="s">
        <v>224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9" t="s">
        <v>83</v>
      </c>
      <c r="BK464" s="227">
        <f>ROUND(I464*H464,2)</f>
        <v>0</v>
      </c>
      <c r="BL464" s="19" t="s">
        <v>230</v>
      </c>
      <c r="BM464" s="226" t="s">
        <v>1855</v>
      </c>
    </row>
    <row r="465" s="2" customFormat="1">
      <c r="A465" s="40"/>
      <c r="B465" s="41"/>
      <c r="C465" s="42"/>
      <c r="D465" s="228" t="s">
        <v>232</v>
      </c>
      <c r="E465" s="42"/>
      <c r="F465" s="229" t="s">
        <v>940</v>
      </c>
      <c r="G465" s="42"/>
      <c r="H465" s="42"/>
      <c r="I465" s="230"/>
      <c r="J465" s="42"/>
      <c r="K465" s="42"/>
      <c r="L465" s="46"/>
      <c r="M465" s="231"/>
      <c r="N465" s="232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232</v>
      </c>
      <c r="AU465" s="19" t="s">
        <v>85</v>
      </c>
    </row>
    <row r="466" s="2" customFormat="1">
      <c r="A466" s="40"/>
      <c r="B466" s="41"/>
      <c r="C466" s="42"/>
      <c r="D466" s="233" t="s">
        <v>234</v>
      </c>
      <c r="E466" s="42"/>
      <c r="F466" s="234" t="s">
        <v>941</v>
      </c>
      <c r="G466" s="42"/>
      <c r="H466" s="42"/>
      <c r="I466" s="230"/>
      <c r="J466" s="42"/>
      <c r="K466" s="42"/>
      <c r="L466" s="46"/>
      <c r="M466" s="231"/>
      <c r="N466" s="232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234</v>
      </c>
      <c r="AU466" s="19" t="s">
        <v>85</v>
      </c>
    </row>
    <row r="467" s="2" customFormat="1" ht="16.5" customHeight="1">
      <c r="A467" s="40"/>
      <c r="B467" s="41"/>
      <c r="C467" s="268" t="s">
        <v>672</v>
      </c>
      <c r="D467" s="268" t="s">
        <v>305</v>
      </c>
      <c r="E467" s="269" t="s">
        <v>1856</v>
      </c>
      <c r="F467" s="270" t="s">
        <v>1857</v>
      </c>
      <c r="G467" s="271" t="s">
        <v>811</v>
      </c>
      <c r="H467" s="272">
        <v>1</v>
      </c>
      <c r="I467" s="273"/>
      <c r="J467" s="274">
        <f>ROUND(I467*H467,2)</f>
        <v>0</v>
      </c>
      <c r="K467" s="270" t="s">
        <v>229</v>
      </c>
      <c r="L467" s="275"/>
      <c r="M467" s="276" t="s">
        <v>40</v>
      </c>
      <c r="N467" s="277" t="s">
        <v>48</v>
      </c>
      <c r="O467" s="86"/>
      <c r="P467" s="224">
        <f>O467*H467</f>
        <v>0</v>
      </c>
      <c r="Q467" s="224">
        <v>0.028000000000000001</v>
      </c>
      <c r="R467" s="224">
        <f>Q467*H467</f>
        <v>0.028000000000000001</v>
      </c>
      <c r="S467" s="224">
        <v>0</v>
      </c>
      <c r="T467" s="225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6" t="s">
        <v>279</v>
      </c>
      <c r="AT467" s="226" t="s">
        <v>305</v>
      </c>
      <c r="AU467" s="226" t="s">
        <v>85</v>
      </c>
      <c r="AY467" s="19" t="s">
        <v>224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19" t="s">
        <v>83</v>
      </c>
      <c r="BK467" s="227">
        <f>ROUND(I467*H467,2)</f>
        <v>0</v>
      </c>
      <c r="BL467" s="19" t="s">
        <v>230</v>
      </c>
      <c r="BM467" s="226" t="s">
        <v>1858</v>
      </c>
    </row>
    <row r="468" s="2" customFormat="1">
      <c r="A468" s="40"/>
      <c r="B468" s="41"/>
      <c r="C468" s="42"/>
      <c r="D468" s="228" t="s">
        <v>232</v>
      </c>
      <c r="E468" s="42"/>
      <c r="F468" s="229" t="s">
        <v>1857</v>
      </c>
      <c r="G468" s="42"/>
      <c r="H468" s="42"/>
      <c r="I468" s="230"/>
      <c r="J468" s="42"/>
      <c r="K468" s="42"/>
      <c r="L468" s="46"/>
      <c r="M468" s="231"/>
      <c r="N468" s="232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232</v>
      </c>
      <c r="AU468" s="19" t="s">
        <v>85</v>
      </c>
    </row>
    <row r="469" s="2" customFormat="1">
      <c r="A469" s="40"/>
      <c r="B469" s="41"/>
      <c r="C469" s="42"/>
      <c r="D469" s="233" t="s">
        <v>234</v>
      </c>
      <c r="E469" s="42"/>
      <c r="F469" s="234" t="s">
        <v>1859</v>
      </c>
      <c r="G469" s="42"/>
      <c r="H469" s="42"/>
      <c r="I469" s="230"/>
      <c r="J469" s="42"/>
      <c r="K469" s="42"/>
      <c r="L469" s="46"/>
      <c r="M469" s="231"/>
      <c r="N469" s="232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234</v>
      </c>
      <c r="AU469" s="19" t="s">
        <v>85</v>
      </c>
    </row>
    <row r="470" s="14" customFormat="1">
      <c r="A470" s="14"/>
      <c r="B470" s="246"/>
      <c r="C470" s="247"/>
      <c r="D470" s="228" t="s">
        <v>236</v>
      </c>
      <c r="E470" s="248" t="s">
        <v>40</v>
      </c>
      <c r="F470" s="249" t="s">
        <v>251</v>
      </c>
      <c r="G470" s="247"/>
      <c r="H470" s="248" t="s">
        <v>40</v>
      </c>
      <c r="I470" s="250"/>
      <c r="J470" s="247"/>
      <c r="K470" s="247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236</v>
      </c>
      <c r="AU470" s="255" t="s">
        <v>85</v>
      </c>
      <c r="AV470" s="14" t="s">
        <v>83</v>
      </c>
      <c r="AW470" s="14" t="s">
        <v>38</v>
      </c>
      <c r="AX470" s="14" t="s">
        <v>77</v>
      </c>
      <c r="AY470" s="255" t="s">
        <v>224</v>
      </c>
    </row>
    <row r="471" s="13" customFormat="1">
      <c r="A471" s="13"/>
      <c r="B471" s="235"/>
      <c r="C471" s="236"/>
      <c r="D471" s="228" t="s">
        <v>236</v>
      </c>
      <c r="E471" s="237" t="s">
        <v>40</v>
      </c>
      <c r="F471" s="238" t="s">
        <v>1860</v>
      </c>
      <c r="G471" s="236"/>
      <c r="H471" s="239">
        <v>1</v>
      </c>
      <c r="I471" s="240"/>
      <c r="J471" s="236"/>
      <c r="K471" s="236"/>
      <c r="L471" s="241"/>
      <c r="M471" s="242"/>
      <c r="N471" s="243"/>
      <c r="O471" s="243"/>
      <c r="P471" s="243"/>
      <c r="Q471" s="243"/>
      <c r="R471" s="243"/>
      <c r="S471" s="243"/>
      <c r="T471" s="24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5" t="s">
        <v>236</v>
      </c>
      <c r="AU471" s="245" t="s">
        <v>85</v>
      </c>
      <c r="AV471" s="13" t="s">
        <v>85</v>
      </c>
      <c r="AW471" s="13" t="s">
        <v>38</v>
      </c>
      <c r="AX471" s="13" t="s">
        <v>83</v>
      </c>
      <c r="AY471" s="245" t="s">
        <v>224</v>
      </c>
    </row>
    <row r="472" s="2" customFormat="1" ht="16.5" customHeight="1">
      <c r="A472" s="40"/>
      <c r="B472" s="41"/>
      <c r="C472" s="268" t="s">
        <v>679</v>
      </c>
      <c r="D472" s="268" t="s">
        <v>305</v>
      </c>
      <c r="E472" s="269" t="s">
        <v>1861</v>
      </c>
      <c r="F472" s="270" t="s">
        <v>1862</v>
      </c>
      <c r="G472" s="271" t="s">
        <v>811</v>
      </c>
      <c r="H472" s="272">
        <v>1</v>
      </c>
      <c r="I472" s="273"/>
      <c r="J472" s="274">
        <f>ROUND(I472*H472,2)</f>
        <v>0</v>
      </c>
      <c r="K472" s="270" t="s">
        <v>229</v>
      </c>
      <c r="L472" s="275"/>
      <c r="M472" s="276" t="s">
        <v>40</v>
      </c>
      <c r="N472" s="277" t="s">
        <v>48</v>
      </c>
      <c r="O472" s="86"/>
      <c r="P472" s="224">
        <f>O472*H472</f>
        <v>0</v>
      </c>
      <c r="Q472" s="224">
        <v>0.040000000000000001</v>
      </c>
      <c r="R472" s="224">
        <f>Q472*H472</f>
        <v>0.040000000000000001</v>
      </c>
      <c r="S472" s="224">
        <v>0</v>
      </c>
      <c r="T472" s="225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6" t="s">
        <v>279</v>
      </c>
      <c r="AT472" s="226" t="s">
        <v>305</v>
      </c>
      <c r="AU472" s="226" t="s">
        <v>85</v>
      </c>
      <c r="AY472" s="19" t="s">
        <v>224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9" t="s">
        <v>83</v>
      </c>
      <c r="BK472" s="227">
        <f>ROUND(I472*H472,2)</f>
        <v>0</v>
      </c>
      <c r="BL472" s="19" t="s">
        <v>230</v>
      </c>
      <c r="BM472" s="226" t="s">
        <v>1863</v>
      </c>
    </row>
    <row r="473" s="2" customFormat="1">
      <c r="A473" s="40"/>
      <c r="B473" s="41"/>
      <c r="C473" s="42"/>
      <c r="D473" s="228" t="s">
        <v>232</v>
      </c>
      <c r="E473" s="42"/>
      <c r="F473" s="229" t="s">
        <v>1862</v>
      </c>
      <c r="G473" s="42"/>
      <c r="H473" s="42"/>
      <c r="I473" s="230"/>
      <c r="J473" s="42"/>
      <c r="K473" s="42"/>
      <c r="L473" s="46"/>
      <c r="M473" s="231"/>
      <c r="N473" s="232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232</v>
      </c>
      <c r="AU473" s="19" t="s">
        <v>85</v>
      </c>
    </row>
    <row r="474" s="2" customFormat="1">
      <c r="A474" s="40"/>
      <c r="B474" s="41"/>
      <c r="C474" s="42"/>
      <c r="D474" s="233" t="s">
        <v>234</v>
      </c>
      <c r="E474" s="42"/>
      <c r="F474" s="234" t="s">
        <v>1864</v>
      </c>
      <c r="G474" s="42"/>
      <c r="H474" s="42"/>
      <c r="I474" s="230"/>
      <c r="J474" s="42"/>
      <c r="K474" s="42"/>
      <c r="L474" s="46"/>
      <c r="M474" s="231"/>
      <c r="N474" s="232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234</v>
      </c>
      <c r="AU474" s="19" t="s">
        <v>85</v>
      </c>
    </row>
    <row r="475" s="14" customFormat="1">
      <c r="A475" s="14"/>
      <c r="B475" s="246"/>
      <c r="C475" s="247"/>
      <c r="D475" s="228" t="s">
        <v>236</v>
      </c>
      <c r="E475" s="248" t="s">
        <v>40</v>
      </c>
      <c r="F475" s="249" t="s">
        <v>251</v>
      </c>
      <c r="G475" s="247"/>
      <c r="H475" s="248" t="s">
        <v>40</v>
      </c>
      <c r="I475" s="250"/>
      <c r="J475" s="247"/>
      <c r="K475" s="247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236</v>
      </c>
      <c r="AU475" s="255" t="s">
        <v>85</v>
      </c>
      <c r="AV475" s="14" t="s">
        <v>83</v>
      </c>
      <c r="AW475" s="14" t="s">
        <v>38</v>
      </c>
      <c r="AX475" s="14" t="s">
        <v>77</v>
      </c>
      <c r="AY475" s="255" t="s">
        <v>224</v>
      </c>
    </row>
    <row r="476" s="13" customFormat="1">
      <c r="A476" s="13"/>
      <c r="B476" s="235"/>
      <c r="C476" s="236"/>
      <c r="D476" s="228" t="s">
        <v>236</v>
      </c>
      <c r="E476" s="237" t="s">
        <v>40</v>
      </c>
      <c r="F476" s="238" t="s">
        <v>1865</v>
      </c>
      <c r="G476" s="236"/>
      <c r="H476" s="239">
        <v>1</v>
      </c>
      <c r="I476" s="240"/>
      <c r="J476" s="236"/>
      <c r="K476" s="236"/>
      <c r="L476" s="241"/>
      <c r="M476" s="242"/>
      <c r="N476" s="243"/>
      <c r="O476" s="243"/>
      <c r="P476" s="243"/>
      <c r="Q476" s="243"/>
      <c r="R476" s="243"/>
      <c r="S476" s="243"/>
      <c r="T476" s="24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5" t="s">
        <v>236</v>
      </c>
      <c r="AU476" s="245" t="s">
        <v>85</v>
      </c>
      <c r="AV476" s="13" t="s">
        <v>85</v>
      </c>
      <c r="AW476" s="13" t="s">
        <v>38</v>
      </c>
      <c r="AX476" s="13" t="s">
        <v>83</v>
      </c>
      <c r="AY476" s="245" t="s">
        <v>224</v>
      </c>
    </row>
    <row r="477" s="2" customFormat="1" ht="16.5" customHeight="1">
      <c r="A477" s="40"/>
      <c r="B477" s="41"/>
      <c r="C477" s="268" t="s">
        <v>688</v>
      </c>
      <c r="D477" s="268" t="s">
        <v>305</v>
      </c>
      <c r="E477" s="269" t="s">
        <v>945</v>
      </c>
      <c r="F477" s="270" t="s">
        <v>946</v>
      </c>
      <c r="G477" s="271" t="s">
        <v>811</v>
      </c>
      <c r="H477" s="272">
        <v>1</v>
      </c>
      <c r="I477" s="273"/>
      <c r="J477" s="274">
        <f>ROUND(I477*H477,2)</f>
        <v>0</v>
      </c>
      <c r="K477" s="270" t="s">
        <v>229</v>
      </c>
      <c r="L477" s="275"/>
      <c r="M477" s="276" t="s">
        <v>40</v>
      </c>
      <c r="N477" s="277" t="s">
        <v>48</v>
      </c>
      <c r="O477" s="86"/>
      <c r="P477" s="224">
        <f>O477*H477</f>
        <v>0</v>
      </c>
      <c r="Q477" s="224">
        <v>0.050999999999999997</v>
      </c>
      <c r="R477" s="224">
        <f>Q477*H477</f>
        <v>0.050999999999999997</v>
      </c>
      <c r="S477" s="224">
        <v>0</v>
      </c>
      <c r="T477" s="225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6" t="s">
        <v>279</v>
      </c>
      <c r="AT477" s="226" t="s">
        <v>305</v>
      </c>
      <c r="AU477" s="226" t="s">
        <v>85</v>
      </c>
      <c r="AY477" s="19" t="s">
        <v>224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19" t="s">
        <v>83</v>
      </c>
      <c r="BK477" s="227">
        <f>ROUND(I477*H477,2)</f>
        <v>0</v>
      </c>
      <c r="BL477" s="19" t="s">
        <v>230</v>
      </c>
      <c r="BM477" s="226" t="s">
        <v>1866</v>
      </c>
    </row>
    <row r="478" s="2" customFormat="1">
      <c r="A478" s="40"/>
      <c r="B478" s="41"/>
      <c r="C478" s="42"/>
      <c r="D478" s="228" t="s">
        <v>232</v>
      </c>
      <c r="E478" s="42"/>
      <c r="F478" s="229" t="s">
        <v>946</v>
      </c>
      <c r="G478" s="42"/>
      <c r="H478" s="42"/>
      <c r="I478" s="230"/>
      <c r="J478" s="42"/>
      <c r="K478" s="42"/>
      <c r="L478" s="46"/>
      <c r="M478" s="231"/>
      <c r="N478" s="232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232</v>
      </c>
      <c r="AU478" s="19" t="s">
        <v>85</v>
      </c>
    </row>
    <row r="479" s="2" customFormat="1">
      <c r="A479" s="40"/>
      <c r="B479" s="41"/>
      <c r="C479" s="42"/>
      <c r="D479" s="233" t="s">
        <v>234</v>
      </c>
      <c r="E479" s="42"/>
      <c r="F479" s="234" t="s">
        <v>948</v>
      </c>
      <c r="G479" s="42"/>
      <c r="H479" s="42"/>
      <c r="I479" s="230"/>
      <c r="J479" s="42"/>
      <c r="K479" s="42"/>
      <c r="L479" s="46"/>
      <c r="M479" s="231"/>
      <c r="N479" s="232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234</v>
      </c>
      <c r="AU479" s="19" t="s">
        <v>85</v>
      </c>
    </row>
    <row r="480" s="14" customFormat="1">
      <c r="A480" s="14"/>
      <c r="B480" s="246"/>
      <c r="C480" s="247"/>
      <c r="D480" s="228" t="s">
        <v>236</v>
      </c>
      <c r="E480" s="248" t="s">
        <v>40</v>
      </c>
      <c r="F480" s="249" t="s">
        <v>251</v>
      </c>
      <c r="G480" s="247"/>
      <c r="H480" s="248" t="s">
        <v>40</v>
      </c>
      <c r="I480" s="250"/>
      <c r="J480" s="247"/>
      <c r="K480" s="247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236</v>
      </c>
      <c r="AU480" s="255" t="s">
        <v>85</v>
      </c>
      <c r="AV480" s="14" t="s">
        <v>83</v>
      </c>
      <c r="AW480" s="14" t="s">
        <v>38</v>
      </c>
      <c r="AX480" s="14" t="s">
        <v>77</v>
      </c>
      <c r="AY480" s="255" t="s">
        <v>224</v>
      </c>
    </row>
    <row r="481" s="13" customFormat="1">
      <c r="A481" s="13"/>
      <c r="B481" s="235"/>
      <c r="C481" s="236"/>
      <c r="D481" s="228" t="s">
        <v>236</v>
      </c>
      <c r="E481" s="237" t="s">
        <v>40</v>
      </c>
      <c r="F481" s="238" t="s">
        <v>1865</v>
      </c>
      <c r="G481" s="236"/>
      <c r="H481" s="239">
        <v>1</v>
      </c>
      <c r="I481" s="240"/>
      <c r="J481" s="236"/>
      <c r="K481" s="236"/>
      <c r="L481" s="241"/>
      <c r="M481" s="242"/>
      <c r="N481" s="243"/>
      <c r="O481" s="243"/>
      <c r="P481" s="243"/>
      <c r="Q481" s="243"/>
      <c r="R481" s="243"/>
      <c r="S481" s="243"/>
      <c r="T481" s="24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5" t="s">
        <v>236</v>
      </c>
      <c r="AU481" s="245" t="s">
        <v>85</v>
      </c>
      <c r="AV481" s="13" t="s">
        <v>85</v>
      </c>
      <c r="AW481" s="13" t="s">
        <v>38</v>
      </c>
      <c r="AX481" s="13" t="s">
        <v>83</v>
      </c>
      <c r="AY481" s="245" t="s">
        <v>224</v>
      </c>
    </row>
    <row r="482" s="2" customFormat="1" ht="16.5" customHeight="1">
      <c r="A482" s="40"/>
      <c r="B482" s="41"/>
      <c r="C482" s="268" t="s">
        <v>697</v>
      </c>
      <c r="D482" s="268" t="s">
        <v>305</v>
      </c>
      <c r="E482" s="269" t="s">
        <v>950</v>
      </c>
      <c r="F482" s="270" t="s">
        <v>951</v>
      </c>
      <c r="G482" s="271" t="s">
        <v>811</v>
      </c>
      <c r="H482" s="272">
        <v>1</v>
      </c>
      <c r="I482" s="273"/>
      <c r="J482" s="274">
        <f>ROUND(I482*H482,2)</f>
        <v>0</v>
      </c>
      <c r="K482" s="270" t="s">
        <v>229</v>
      </c>
      <c r="L482" s="275"/>
      <c r="M482" s="276" t="s">
        <v>40</v>
      </c>
      <c r="N482" s="277" t="s">
        <v>48</v>
      </c>
      <c r="O482" s="86"/>
      <c r="P482" s="224">
        <f>O482*H482</f>
        <v>0</v>
      </c>
      <c r="Q482" s="224">
        <v>0.068000000000000005</v>
      </c>
      <c r="R482" s="224">
        <f>Q482*H482</f>
        <v>0.068000000000000005</v>
      </c>
      <c r="S482" s="224">
        <v>0</v>
      </c>
      <c r="T482" s="225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6" t="s">
        <v>279</v>
      </c>
      <c r="AT482" s="226" t="s">
        <v>305</v>
      </c>
      <c r="AU482" s="226" t="s">
        <v>85</v>
      </c>
      <c r="AY482" s="19" t="s">
        <v>224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19" t="s">
        <v>83</v>
      </c>
      <c r="BK482" s="227">
        <f>ROUND(I482*H482,2)</f>
        <v>0</v>
      </c>
      <c r="BL482" s="19" t="s">
        <v>230</v>
      </c>
      <c r="BM482" s="226" t="s">
        <v>1867</v>
      </c>
    </row>
    <row r="483" s="2" customFormat="1">
      <c r="A483" s="40"/>
      <c r="B483" s="41"/>
      <c r="C483" s="42"/>
      <c r="D483" s="228" t="s">
        <v>232</v>
      </c>
      <c r="E483" s="42"/>
      <c r="F483" s="229" t="s">
        <v>951</v>
      </c>
      <c r="G483" s="42"/>
      <c r="H483" s="42"/>
      <c r="I483" s="230"/>
      <c r="J483" s="42"/>
      <c r="K483" s="42"/>
      <c r="L483" s="46"/>
      <c r="M483" s="231"/>
      <c r="N483" s="232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232</v>
      </c>
      <c r="AU483" s="19" t="s">
        <v>85</v>
      </c>
    </row>
    <row r="484" s="2" customFormat="1">
      <c r="A484" s="40"/>
      <c r="B484" s="41"/>
      <c r="C484" s="42"/>
      <c r="D484" s="233" t="s">
        <v>234</v>
      </c>
      <c r="E484" s="42"/>
      <c r="F484" s="234" t="s">
        <v>953</v>
      </c>
      <c r="G484" s="42"/>
      <c r="H484" s="42"/>
      <c r="I484" s="230"/>
      <c r="J484" s="42"/>
      <c r="K484" s="42"/>
      <c r="L484" s="46"/>
      <c r="M484" s="231"/>
      <c r="N484" s="232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234</v>
      </c>
      <c r="AU484" s="19" t="s">
        <v>85</v>
      </c>
    </row>
    <row r="485" s="14" customFormat="1">
      <c r="A485" s="14"/>
      <c r="B485" s="246"/>
      <c r="C485" s="247"/>
      <c r="D485" s="228" t="s">
        <v>236</v>
      </c>
      <c r="E485" s="248" t="s">
        <v>40</v>
      </c>
      <c r="F485" s="249" t="s">
        <v>251</v>
      </c>
      <c r="G485" s="247"/>
      <c r="H485" s="248" t="s">
        <v>40</v>
      </c>
      <c r="I485" s="250"/>
      <c r="J485" s="247"/>
      <c r="K485" s="247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236</v>
      </c>
      <c r="AU485" s="255" t="s">
        <v>85</v>
      </c>
      <c r="AV485" s="14" t="s">
        <v>83</v>
      </c>
      <c r="AW485" s="14" t="s">
        <v>38</v>
      </c>
      <c r="AX485" s="14" t="s">
        <v>77</v>
      </c>
      <c r="AY485" s="255" t="s">
        <v>224</v>
      </c>
    </row>
    <row r="486" s="13" customFormat="1">
      <c r="A486" s="13"/>
      <c r="B486" s="235"/>
      <c r="C486" s="236"/>
      <c r="D486" s="228" t="s">
        <v>236</v>
      </c>
      <c r="E486" s="237" t="s">
        <v>40</v>
      </c>
      <c r="F486" s="238" t="s">
        <v>1868</v>
      </c>
      <c r="G486" s="236"/>
      <c r="H486" s="239">
        <v>1</v>
      </c>
      <c r="I486" s="240"/>
      <c r="J486" s="236"/>
      <c r="K486" s="236"/>
      <c r="L486" s="241"/>
      <c r="M486" s="242"/>
      <c r="N486" s="243"/>
      <c r="O486" s="243"/>
      <c r="P486" s="243"/>
      <c r="Q486" s="243"/>
      <c r="R486" s="243"/>
      <c r="S486" s="243"/>
      <c r="T486" s="24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5" t="s">
        <v>236</v>
      </c>
      <c r="AU486" s="245" t="s">
        <v>85</v>
      </c>
      <c r="AV486" s="13" t="s">
        <v>85</v>
      </c>
      <c r="AW486" s="13" t="s">
        <v>38</v>
      </c>
      <c r="AX486" s="13" t="s">
        <v>83</v>
      </c>
      <c r="AY486" s="245" t="s">
        <v>224</v>
      </c>
    </row>
    <row r="487" s="2" customFormat="1" ht="16.5" customHeight="1">
      <c r="A487" s="40"/>
      <c r="B487" s="41"/>
      <c r="C487" s="215" t="s">
        <v>704</v>
      </c>
      <c r="D487" s="215" t="s">
        <v>226</v>
      </c>
      <c r="E487" s="216" t="s">
        <v>966</v>
      </c>
      <c r="F487" s="217" t="s">
        <v>967</v>
      </c>
      <c r="G487" s="218" t="s">
        <v>163</v>
      </c>
      <c r="H487" s="219">
        <v>0.65100000000000002</v>
      </c>
      <c r="I487" s="220"/>
      <c r="J487" s="221">
        <f>ROUND(I487*H487,2)</f>
        <v>0</v>
      </c>
      <c r="K487" s="217" t="s">
        <v>229</v>
      </c>
      <c r="L487" s="46"/>
      <c r="M487" s="222" t="s">
        <v>40</v>
      </c>
      <c r="N487" s="223" t="s">
        <v>48</v>
      </c>
      <c r="O487" s="86"/>
      <c r="P487" s="224">
        <f>O487*H487</f>
        <v>0</v>
      </c>
      <c r="Q487" s="224">
        <v>2.20411</v>
      </c>
      <c r="R487" s="224">
        <f>Q487*H487</f>
        <v>1.43487561</v>
      </c>
      <c r="S487" s="224">
        <v>0</v>
      </c>
      <c r="T487" s="225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6" t="s">
        <v>672</v>
      </c>
      <c r="AT487" s="226" t="s">
        <v>226</v>
      </c>
      <c r="AU487" s="226" t="s">
        <v>85</v>
      </c>
      <c r="AY487" s="19" t="s">
        <v>224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19" t="s">
        <v>83</v>
      </c>
      <c r="BK487" s="227">
        <f>ROUND(I487*H487,2)</f>
        <v>0</v>
      </c>
      <c r="BL487" s="19" t="s">
        <v>672</v>
      </c>
      <c r="BM487" s="226" t="s">
        <v>1869</v>
      </c>
    </row>
    <row r="488" s="2" customFormat="1">
      <c r="A488" s="40"/>
      <c r="B488" s="41"/>
      <c r="C488" s="42"/>
      <c r="D488" s="228" t="s">
        <v>232</v>
      </c>
      <c r="E488" s="42"/>
      <c r="F488" s="229" t="s">
        <v>969</v>
      </c>
      <c r="G488" s="42"/>
      <c r="H488" s="42"/>
      <c r="I488" s="230"/>
      <c r="J488" s="42"/>
      <c r="K488" s="42"/>
      <c r="L488" s="46"/>
      <c r="M488" s="231"/>
      <c r="N488" s="232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232</v>
      </c>
      <c r="AU488" s="19" t="s">
        <v>85</v>
      </c>
    </row>
    <row r="489" s="2" customFormat="1">
      <c r="A489" s="40"/>
      <c r="B489" s="41"/>
      <c r="C489" s="42"/>
      <c r="D489" s="233" t="s">
        <v>234</v>
      </c>
      <c r="E489" s="42"/>
      <c r="F489" s="234" t="s">
        <v>970</v>
      </c>
      <c r="G489" s="42"/>
      <c r="H489" s="42"/>
      <c r="I489" s="230"/>
      <c r="J489" s="42"/>
      <c r="K489" s="42"/>
      <c r="L489" s="46"/>
      <c r="M489" s="231"/>
      <c r="N489" s="232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234</v>
      </c>
      <c r="AU489" s="19" t="s">
        <v>85</v>
      </c>
    </row>
    <row r="490" s="14" customFormat="1">
      <c r="A490" s="14"/>
      <c r="B490" s="246"/>
      <c r="C490" s="247"/>
      <c r="D490" s="228" t="s">
        <v>236</v>
      </c>
      <c r="E490" s="248" t="s">
        <v>40</v>
      </c>
      <c r="F490" s="249" t="s">
        <v>251</v>
      </c>
      <c r="G490" s="247"/>
      <c r="H490" s="248" t="s">
        <v>40</v>
      </c>
      <c r="I490" s="250"/>
      <c r="J490" s="247"/>
      <c r="K490" s="247"/>
      <c r="L490" s="251"/>
      <c r="M490" s="252"/>
      <c r="N490" s="253"/>
      <c r="O490" s="253"/>
      <c r="P490" s="253"/>
      <c r="Q490" s="253"/>
      <c r="R490" s="253"/>
      <c r="S490" s="253"/>
      <c r="T490" s="25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5" t="s">
        <v>236</v>
      </c>
      <c r="AU490" s="255" t="s">
        <v>85</v>
      </c>
      <c r="AV490" s="14" t="s">
        <v>83</v>
      </c>
      <c r="AW490" s="14" t="s">
        <v>38</v>
      </c>
      <c r="AX490" s="14" t="s">
        <v>77</v>
      </c>
      <c r="AY490" s="255" t="s">
        <v>224</v>
      </c>
    </row>
    <row r="491" s="13" customFormat="1">
      <c r="A491" s="13"/>
      <c r="B491" s="235"/>
      <c r="C491" s="236"/>
      <c r="D491" s="228" t="s">
        <v>236</v>
      </c>
      <c r="E491" s="237" t="s">
        <v>40</v>
      </c>
      <c r="F491" s="238" t="s">
        <v>1870</v>
      </c>
      <c r="G491" s="236"/>
      <c r="H491" s="239">
        <v>0.071999999999999995</v>
      </c>
      <c r="I491" s="240"/>
      <c r="J491" s="236"/>
      <c r="K491" s="236"/>
      <c r="L491" s="241"/>
      <c r="M491" s="242"/>
      <c r="N491" s="243"/>
      <c r="O491" s="243"/>
      <c r="P491" s="243"/>
      <c r="Q491" s="243"/>
      <c r="R491" s="243"/>
      <c r="S491" s="243"/>
      <c r="T491" s="24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5" t="s">
        <v>236</v>
      </c>
      <c r="AU491" s="245" t="s">
        <v>85</v>
      </c>
      <c r="AV491" s="13" t="s">
        <v>85</v>
      </c>
      <c r="AW491" s="13" t="s">
        <v>38</v>
      </c>
      <c r="AX491" s="13" t="s">
        <v>77</v>
      </c>
      <c r="AY491" s="245" t="s">
        <v>224</v>
      </c>
    </row>
    <row r="492" s="13" customFormat="1">
      <c r="A492" s="13"/>
      <c r="B492" s="235"/>
      <c r="C492" s="236"/>
      <c r="D492" s="228" t="s">
        <v>236</v>
      </c>
      <c r="E492" s="237" t="s">
        <v>40</v>
      </c>
      <c r="F492" s="238" t="s">
        <v>1871</v>
      </c>
      <c r="G492" s="236"/>
      <c r="H492" s="239">
        <v>0.049000000000000002</v>
      </c>
      <c r="I492" s="240"/>
      <c r="J492" s="236"/>
      <c r="K492" s="236"/>
      <c r="L492" s="241"/>
      <c r="M492" s="242"/>
      <c r="N492" s="243"/>
      <c r="O492" s="243"/>
      <c r="P492" s="243"/>
      <c r="Q492" s="243"/>
      <c r="R492" s="243"/>
      <c r="S492" s="243"/>
      <c r="T492" s="24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5" t="s">
        <v>236</v>
      </c>
      <c r="AU492" s="245" t="s">
        <v>85</v>
      </c>
      <c r="AV492" s="13" t="s">
        <v>85</v>
      </c>
      <c r="AW492" s="13" t="s">
        <v>38</v>
      </c>
      <c r="AX492" s="13" t="s">
        <v>77</v>
      </c>
      <c r="AY492" s="245" t="s">
        <v>224</v>
      </c>
    </row>
    <row r="493" s="13" customFormat="1">
      <c r="A493" s="13"/>
      <c r="B493" s="235"/>
      <c r="C493" s="236"/>
      <c r="D493" s="228" t="s">
        <v>236</v>
      </c>
      <c r="E493" s="237" t="s">
        <v>40</v>
      </c>
      <c r="F493" s="238" t="s">
        <v>1872</v>
      </c>
      <c r="G493" s="236"/>
      <c r="H493" s="239">
        <v>0.111</v>
      </c>
      <c r="I493" s="240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5" t="s">
        <v>236</v>
      </c>
      <c r="AU493" s="245" t="s">
        <v>85</v>
      </c>
      <c r="AV493" s="13" t="s">
        <v>85</v>
      </c>
      <c r="AW493" s="13" t="s">
        <v>38</v>
      </c>
      <c r="AX493" s="13" t="s">
        <v>77</v>
      </c>
      <c r="AY493" s="245" t="s">
        <v>224</v>
      </c>
    </row>
    <row r="494" s="13" customFormat="1">
      <c r="A494" s="13"/>
      <c r="B494" s="235"/>
      <c r="C494" s="236"/>
      <c r="D494" s="228" t="s">
        <v>236</v>
      </c>
      <c r="E494" s="237" t="s">
        <v>40</v>
      </c>
      <c r="F494" s="238" t="s">
        <v>1873</v>
      </c>
      <c r="G494" s="236"/>
      <c r="H494" s="239">
        <v>0.213</v>
      </c>
      <c r="I494" s="240"/>
      <c r="J494" s="236"/>
      <c r="K494" s="236"/>
      <c r="L494" s="241"/>
      <c r="M494" s="242"/>
      <c r="N494" s="243"/>
      <c r="O494" s="243"/>
      <c r="P494" s="243"/>
      <c r="Q494" s="243"/>
      <c r="R494" s="243"/>
      <c r="S494" s="243"/>
      <c r="T494" s="24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5" t="s">
        <v>236</v>
      </c>
      <c r="AU494" s="245" t="s">
        <v>85</v>
      </c>
      <c r="AV494" s="13" t="s">
        <v>85</v>
      </c>
      <c r="AW494" s="13" t="s">
        <v>38</v>
      </c>
      <c r="AX494" s="13" t="s">
        <v>77</v>
      </c>
      <c r="AY494" s="245" t="s">
        <v>224</v>
      </c>
    </row>
    <row r="495" s="13" customFormat="1">
      <c r="A495" s="13"/>
      <c r="B495" s="235"/>
      <c r="C495" s="236"/>
      <c r="D495" s="228" t="s">
        <v>236</v>
      </c>
      <c r="E495" s="237" t="s">
        <v>40</v>
      </c>
      <c r="F495" s="238" t="s">
        <v>1874</v>
      </c>
      <c r="G495" s="236"/>
      <c r="H495" s="239">
        <v>0.20599999999999999</v>
      </c>
      <c r="I495" s="240"/>
      <c r="J495" s="236"/>
      <c r="K495" s="236"/>
      <c r="L495" s="241"/>
      <c r="M495" s="242"/>
      <c r="N495" s="243"/>
      <c r="O495" s="243"/>
      <c r="P495" s="243"/>
      <c r="Q495" s="243"/>
      <c r="R495" s="243"/>
      <c r="S495" s="243"/>
      <c r="T495" s="24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5" t="s">
        <v>236</v>
      </c>
      <c r="AU495" s="245" t="s">
        <v>85</v>
      </c>
      <c r="AV495" s="13" t="s">
        <v>85</v>
      </c>
      <c r="AW495" s="13" t="s">
        <v>38</v>
      </c>
      <c r="AX495" s="13" t="s">
        <v>77</v>
      </c>
      <c r="AY495" s="245" t="s">
        <v>224</v>
      </c>
    </row>
    <row r="496" s="15" customFormat="1">
      <c r="A496" s="15"/>
      <c r="B496" s="256"/>
      <c r="C496" s="257"/>
      <c r="D496" s="228" t="s">
        <v>236</v>
      </c>
      <c r="E496" s="258" t="s">
        <v>40</v>
      </c>
      <c r="F496" s="259" t="s">
        <v>253</v>
      </c>
      <c r="G496" s="257"/>
      <c r="H496" s="260">
        <v>0.65100000000000002</v>
      </c>
      <c r="I496" s="261"/>
      <c r="J496" s="257"/>
      <c r="K496" s="257"/>
      <c r="L496" s="262"/>
      <c r="M496" s="263"/>
      <c r="N496" s="264"/>
      <c r="O496" s="264"/>
      <c r="P496" s="264"/>
      <c r="Q496" s="264"/>
      <c r="R496" s="264"/>
      <c r="S496" s="264"/>
      <c r="T496" s="26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6" t="s">
        <v>236</v>
      </c>
      <c r="AU496" s="266" t="s">
        <v>85</v>
      </c>
      <c r="AV496" s="15" t="s">
        <v>230</v>
      </c>
      <c r="AW496" s="15" t="s">
        <v>38</v>
      </c>
      <c r="AX496" s="15" t="s">
        <v>83</v>
      </c>
      <c r="AY496" s="266" t="s">
        <v>224</v>
      </c>
    </row>
    <row r="497" s="2" customFormat="1" ht="16.5" customHeight="1">
      <c r="A497" s="40"/>
      <c r="B497" s="41"/>
      <c r="C497" s="215" t="s">
        <v>710</v>
      </c>
      <c r="D497" s="215" t="s">
        <v>226</v>
      </c>
      <c r="E497" s="216" t="s">
        <v>974</v>
      </c>
      <c r="F497" s="217" t="s">
        <v>975</v>
      </c>
      <c r="G497" s="218" t="s">
        <v>163</v>
      </c>
      <c r="H497" s="219">
        <v>36.965000000000003</v>
      </c>
      <c r="I497" s="220"/>
      <c r="J497" s="221">
        <f>ROUND(I497*H497,2)</f>
        <v>0</v>
      </c>
      <c r="K497" s="217" t="s">
        <v>229</v>
      </c>
      <c r="L497" s="46"/>
      <c r="M497" s="222" t="s">
        <v>40</v>
      </c>
      <c r="N497" s="223" t="s">
        <v>48</v>
      </c>
      <c r="O497" s="86"/>
      <c r="P497" s="224">
        <f>O497*H497</f>
        <v>0</v>
      </c>
      <c r="Q497" s="224">
        <v>0</v>
      </c>
      <c r="R497" s="224">
        <f>Q497*H497</f>
        <v>0</v>
      </c>
      <c r="S497" s="224">
        <v>0</v>
      </c>
      <c r="T497" s="225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6" t="s">
        <v>230</v>
      </c>
      <c r="AT497" s="226" t="s">
        <v>226</v>
      </c>
      <c r="AU497" s="226" t="s">
        <v>85</v>
      </c>
      <c r="AY497" s="19" t="s">
        <v>224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19" t="s">
        <v>83</v>
      </c>
      <c r="BK497" s="227">
        <f>ROUND(I497*H497,2)</f>
        <v>0</v>
      </c>
      <c r="BL497" s="19" t="s">
        <v>230</v>
      </c>
      <c r="BM497" s="226" t="s">
        <v>1875</v>
      </c>
    </row>
    <row r="498" s="2" customFormat="1">
      <c r="A498" s="40"/>
      <c r="B498" s="41"/>
      <c r="C498" s="42"/>
      <c r="D498" s="228" t="s">
        <v>232</v>
      </c>
      <c r="E498" s="42"/>
      <c r="F498" s="229" t="s">
        <v>977</v>
      </c>
      <c r="G498" s="42"/>
      <c r="H498" s="42"/>
      <c r="I498" s="230"/>
      <c r="J498" s="42"/>
      <c r="K498" s="42"/>
      <c r="L498" s="46"/>
      <c r="M498" s="231"/>
      <c r="N498" s="232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232</v>
      </c>
      <c r="AU498" s="19" t="s">
        <v>85</v>
      </c>
    </row>
    <row r="499" s="2" customFormat="1">
      <c r="A499" s="40"/>
      <c r="B499" s="41"/>
      <c r="C499" s="42"/>
      <c r="D499" s="233" t="s">
        <v>234</v>
      </c>
      <c r="E499" s="42"/>
      <c r="F499" s="234" t="s">
        <v>978</v>
      </c>
      <c r="G499" s="42"/>
      <c r="H499" s="42"/>
      <c r="I499" s="230"/>
      <c r="J499" s="42"/>
      <c r="K499" s="42"/>
      <c r="L499" s="46"/>
      <c r="M499" s="231"/>
      <c r="N499" s="232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234</v>
      </c>
      <c r="AU499" s="19" t="s">
        <v>85</v>
      </c>
    </row>
    <row r="500" s="14" customFormat="1">
      <c r="A500" s="14"/>
      <c r="B500" s="246"/>
      <c r="C500" s="247"/>
      <c r="D500" s="228" t="s">
        <v>236</v>
      </c>
      <c r="E500" s="248" t="s">
        <v>40</v>
      </c>
      <c r="F500" s="249" t="s">
        <v>731</v>
      </c>
      <c r="G500" s="247"/>
      <c r="H500" s="248" t="s">
        <v>40</v>
      </c>
      <c r="I500" s="250"/>
      <c r="J500" s="247"/>
      <c r="K500" s="247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236</v>
      </c>
      <c r="AU500" s="255" t="s">
        <v>85</v>
      </c>
      <c r="AV500" s="14" t="s">
        <v>83</v>
      </c>
      <c r="AW500" s="14" t="s">
        <v>38</v>
      </c>
      <c r="AX500" s="14" t="s">
        <v>77</v>
      </c>
      <c r="AY500" s="255" t="s">
        <v>224</v>
      </c>
    </row>
    <row r="501" s="13" customFormat="1">
      <c r="A501" s="13"/>
      <c r="B501" s="235"/>
      <c r="C501" s="236"/>
      <c r="D501" s="228" t="s">
        <v>236</v>
      </c>
      <c r="E501" s="237" t="s">
        <v>40</v>
      </c>
      <c r="F501" s="238" t="s">
        <v>1853</v>
      </c>
      <c r="G501" s="236"/>
      <c r="H501" s="239">
        <v>33.862000000000002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236</v>
      </c>
      <c r="AU501" s="245" t="s">
        <v>85</v>
      </c>
      <c r="AV501" s="13" t="s">
        <v>85</v>
      </c>
      <c r="AW501" s="13" t="s">
        <v>38</v>
      </c>
      <c r="AX501" s="13" t="s">
        <v>77</v>
      </c>
      <c r="AY501" s="245" t="s">
        <v>224</v>
      </c>
    </row>
    <row r="502" s="14" customFormat="1">
      <c r="A502" s="14"/>
      <c r="B502" s="246"/>
      <c r="C502" s="247"/>
      <c r="D502" s="228" t="s">
        <v>236</v>
      </c>
      <c r="E502" s="248" t="s">
        <v>40</v>
      </c>
      <c r="F502" s="249" t="s">
        <v>251</v>
      </c>
      <c r="G502" s="247"/>
      <c r="H502" s="248" t="s">
        <v>40</v>
      </c>
      <c r="I502" s="250"/>
      <c r="J502" s="247"/>
      <c r="K502" s="247"/>
      <c r="L502" s="251"/>
      <c r="M502" s="252"/>
      <c r="N502" s="253"/>
      <c r="O502" s="253"/>
      <c r="P502" s="253"/>
      <c r="Q502" s="253"/>
      <c r="R502" s="253"/>
      <c r="S502" s="253"/>
      <c r="T502" s="25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5" t="s">
        <v>236</v>
      </c>
      <c r="AU502" s="255" t="s">
        <v>85</v>
      </c>
      <c r="AV502" s="14" t="s">
        <v>83</v>
      </c>
      <c r="AW502" s="14" t="s">
        <v>38</v>
      </c>
      <c r="AX502" s="14" t="s">
        <v>77</v>
      </c>
      <c r="AY502" s="255" t="s">
        <v>224</v>
      </c>
    </row>
    <row r="503" s="13" customFormat="1">
      <c r="A503" s="13"/>
      <c r="B503" s="235"/>
      <c r="C503" s="236"/>
      <c r="D503" s="228" t="s">
        <v>236</v>
      </c>
      <c r="E503" s="237" t="s">
        <v>40</v>
      </c>
      <c r="F503" s="238" t="s">
        <v>1876</v>
      </c>
      <c r="G503" s="236"/>
      <c r="H503" s="239">
        <v>0.752</v>
      </c>
      <c r="I503" s="240"/>
      <c r="J503" s="236"/>
      <c r="K503" s="236"/>
      <c r="L503" s="241"/>
      <c r="M503" s="242"/>
      <c r="N503" s="243"/>
      <c r="O503" s="243"/>
      <c r="P503" s="243"/>
      <c r="Q503" s="243"/>
      <c r="R503" s="243"/>
      <c r="S503" s="243"/>
      <c r="T503" s="24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5" t="s">
        <v>236</v>
      </c>
      <c r="AU503" s="245" t="s">
        <v>85</v>
      </c>
      <c r="AV503" s="13" t="s">
        <v>85</v>
      </c>
      <c r="AW503" s="13" t="s">
        <v>38</v>
      </c>
      <c r="AX503" s="13" t="s">
        <v>77</v>
      </c>
      <c r="AY503" s="245" t="s">
        <v>224</v>
      </c>
    </row>
    <row r="504" s="13" customFormat="1">
      <c r="A504" s="13"/>
      <c r="B504" s="235"/>
      <c r="C504" s="236"/>
      <c r="D504" s="228" t="s">
        <v>236</v>
      </c>
      <c r="E504" s="237" t="s">
        <v>40</v>
      </c>
      <c r="F504" s="238" t="s">
        <v>1877</v>
      </c>
      <c r="G504" s="236"/>
      <c r="H504" s="239">
        <v>0.55500000000000005</v>
      </c>
      <c r="I504" s="240"/>
      <c r="J504" s="236"/>
      <c r="K504" s="236"/>
      <c r="L504" s="241"/>
      <c r="M504" s="242"/>
      <c r="N504" s="243"/>
      <c r="O504" s="243"/>
      <c r="P504" s="243"/>
      <c r="Q504" s="243"/>
      <c r="R504" s="243"/>
      <c r="S504" s="243"/>
      <c r="T504" s="24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5" t="s">
        <v>236</v>
      </c>
      <c r="AU504" s="245" t="s">
        <v>85</v>
      </c>
      <c r="AV504" s="13" t="s">
        <v>85</v>
      </c>
      <c r="AW504" s="13" t="s">
        <v>38</v>
      </c>
      <c r="AX504" s="13" t="s">
        <v>77</v>
      </c>
      <c r="AY504" s="245" t="s">
        <v>224</v>
      </c>
    </row>
    <row r="505" s="13" customFormat="1">
      <c r="A505" s="13"/>
      <c r="B505" s="235"/>
      <c r="C505" s="236"/>
      <c r="D505" s="228" t="s">
        <v>236</v>
      </c>
      <c r="E505" s="237" t="s">
        <v>40</v>
      </c>
      <c r="F505" s="238" t="s">
        <v>1878</v>
      </c>
      <c r="G505" s="236"/>
      <c r="H505" s="239">
        <v>0.44</v>
      </c>
      <c r="I505" s="240"/>
      <c r="J505" s="236"/>
      <c r="K505" s="236"/>
      <c r="L505" s="241"/>
      <c r="M505" s="242"/>
      <c r="N505" s="243"/>
      <c r="O505" s="243"/>
      <c r="P505" s="243"/>
      <c r="Q505" s="243"/>
      <c r="R505" s="243"/>
      <c r="S505" s="243"/>
      <c r="T505" s="24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5" t="s">
        <v>236</v>
      </c>
      <c r="AU505" s="245" t="s">
        <v>85</v>
      </c>
      <c r="AV505" s="13" t="s">
        <v>85</v>
      </c>
      <c r="AW505" s="13" t="s">
        <v>38</v>
      </c>
      <c r="AX505" s="13" t="s">
        <v>77</v>
      </c>
      <c r="AY505" s="245" t="s">
        <v>224</v>
      </c>
    </row>
    <row r="506" s="13" customFormat="1">
      <c r="A506" s="13"/>
      <c r="B506" s="235"/>
      <c r="C506" s="236"/>
      <c r="D506" s="228" t="s">
        <v>236</v>
      </c>
      <c r="E506" s="237" t="s">
        <v>40</v>
      </c>
      <c r="F506" s="238" t="s">
        <v>1879</v>
      </c>
      <c r="G506" s="236"/>
      <c r="H506" s="239">
        <v>1.3560000000000001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5" t="s">
        <v>236</v>
      </c>
      <c r="AU506" s="245" t="s">
        <v>85</v>
      </c>
      <c r="AV506" s="13" t="s">
        <v>85</v>
      </c>
      <c r="AW506" s="13" t="s">
        <v>38</v>
      </c>
      <c r="AX506" s="13" t="s">
        <v>77</v>
      </c>
      <c r="AY506" s="245" t="s">
        <v>224</v>
      </c>
    </row>
    <row r="507" s="15" customFormat="1">
      <c r="A507" s="15"/>
      <c r="B507" s="256"/>
      <c r="C507" s="257"/>
      <c r="D507" s="228" t="s">
        <v>236</v>
      </c>
      <c r="E507" s="258" t="s">
        <v>40</v>
      </c>
      <c r="F507" s="259" t="s">
        <v>253</v>
      </c>
      <c r="G507" s="257"/>
      <c r="H507" s="260">
        <v>36.965000000000003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6" t="s">
        <v>236</v>
      </c>
      <c r="AU507" s="266" t="s">
        <v>85</v>
      </c>
      <c r="AV507" s="15" t="s">
        <v>230</v>
      </c>
      <c r="AW507" s="15" t="s">
        <v>38</v>
      </c>
      <c r="AX507" s="15" t="s">
        <v>83</v>
      </c>
      <c r="AY507" s="266" t="s">
        <v>224</v>
      </c>
    </row>
    <row r="508" s="12" customFormat="1" ht="22.8" customHeight="1">
      <c r="A508" s="12"/>
      <c r="B508" s="199"/>
      <c r="C508" s="200"/>
      <c r="D508" s="201" t="s">
        <v>76</v>
      </c>
      <c r="E508" s="213" t="s">
        <v>259</v>
      </c>
      <c r="F508" s="213" t="s">
        <v>1004</v>
      </c>
      <c r="G508" s="200"/>
      <c r="H508" s="200"/>
      <c r="I508" s="203"/>
      <c r="J508" s="214">
        <f>BK508</f>
        <v>0</v>
      </c>
      <c r="K508" s="200"/>
      <c r="L508" s="205"/>
      <c r="M508" s="206"/>
      <c r="N508" s="207"/>
      <c r="O508" s="207"/>
      <c r="P508" s="208">
        <f>SUM(P509:P524)</f>
        <v>0</v>
      </c>
      <c r="Q508" s="207"/>
      <c r="R508" s="208">
        <f>SUM(R509:R524)</f>
        <v>0</v>
      </c>
      <c r="S508" s="207"/>
      <c r="T508" s="209">
        <f>SUM(T509:T524)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10" t="s">
        <v>83</v>
      </c>
      <c r="AT508" s="211" t="s">
        <v>76</v>
      </c>
      <c r="AU508" s="211" t="s">
        <v>83</v>
      </c>
      <c r="AY508" s="210" t="s">
        <v>224</v>
      </c>
      <c r="BK508" s="212">
        <f>SUM(BK509:BK524)</f>
        <v>0</v>
      </c>
    </row>
    <row r="509" s="2" customFormat="1" ht="16.5" customHeight="1">
      <c r="A509" s="40"/>
      <c r="B509" s="41"/>
      <c r="C509" s="215" t="s">
        <v>716</v>
      </c>
      <c r="D509" s="215" t="s">
        <v>226</v>
      </c>
      <c r="E509" s="216" t="s">
        <v>1880</v>
      </c>
      <c r="F509" s="217" t="s">
        <v>1881</v>
      </c>
      <c r="G509" s="218" t="s">
        <v>152</v>
      </c>
      <c r="H509" s="219">
        <v>423.99000000000001</v>
      </c>
      <c r="I509" s="220"/>
      <c r="J509" s="221">
        <f>ROUND(I509*H509,2)</f>
        <v>0</v>
      </c>
      <c r="K509" s="217" t="s">
        <v>229</v>
      </c>
      <c r="L509" s="46"/>
      <c r="M509" s="222" t="s">
        <v>40</v>
      </c>
      <c r="N509" s="223" t="s">
        <v>48</v>
      </c>
      <c r="O509" s="86"/>
      <c r="P509" s="224">
        <f>O509*H509</f>
        <v>0</v>
      </c>
      <c r="Q509" s="224">
        <v>0</v>
      </c>
      <c r="R509" s="224">
        <f>Q509*H509</f>
        <v>0</v>
      </c>
      <c r="S509" s="224">
        <v>0</v>
      </c>
      <c r="T509" s="225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26" t="s">
        <v>230</v>
      </c>
      <c r="AT509" s="226" t="s">
        <v>226</v>
      </c>
      <c r="AU509" s="226" t="s">
        <v>85</v>
      </c>
      <c r="AY509" s="19" t="s">
        <v>224</v>
      </c>
      <c r="BE509" s="227">
        <f>IF(N509="základní",J509,0)</f>
        <v>0</v>
      </c>
      <c r="BF509" s="227">
        <f>IF(N509="snížená",J509,0)</f>
        <v>0</v>
      </c>
      <c r="BG509" s="227">
        <f>IF(N509="zákl. přenesená",J509,0)</f>
        <v>0</v>
      </c>
      <c r="BH509" s="227">
        <f>IF(N509="sníž. přenesená",J509,0)</f>
        <v>0</v>
      </c>
      <c r="BI509" s="227">
        <f>IF(N509="nulová",J509,0)</f>
        <v>0</v>
      </c>
      <c r="BJ509" s="19" t="s">
        <v>83</v>
      </c>
      <c r="BK509" s="227">
        <f>ROUND(I509*H509,2)</f>
        <v>0</v>
      </c>
      <c r="BL509" s="19" t="s">
        <v>230</v>
      </c>
      <c r="BM509" s="226" t="s">
        <v>1882</v>
      </c>
    </row>
    <row r="510" s="2" customFormat="1">
      <c r="A510" s="40"/>
      <c r="B510" s="41"/>
      <c r="C510" s="42"/>
      <c r="D510" s="228" t="s">
        <v>232</v>
      </c>
      <c r="E510" s="42"/>
      <c r="F510" s="229" t="s">
        <v>1883</v>
      </c>
      <c r="G510" s="42"/>
      <c r="H510" s="42"/>
      <c r="I510" s="230"/>
      <c r="J510" s="42"/>
      <c r="K510" s="42"/>
      <c r="L510" s="46"/>
      <c r="M510" s="231"/>
      <c r="N510" s="232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232</v>
      </c>
      <c r="AU510" s="19" t="s">
        <v>85</v>
      </c>
    </row>
    <row r="511" s="2" customFormat="1">
      <c r="A511" s="40"/>
      <c r="B511" s="41"/>
      <c r="C511" s="42"/>
      <c r="D511" s="233" t="s">
        <v>234</v>
      </c>
      <c r="E511" s="42"/>
      <c r="F511" s="234" t="s">
        <v>1884</v>
      </c>
      <c r="G511" s="42"/>
      <c r="H511" s="42"/>
      <c r="I511" s="230"/>
      <c r="J511" s="42"/>
      <c r="K511" s="42"/>
      <c r="L511" s="46"/>
      <c r="M511" s="231"/>
      <c r="N511" s="232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234</v>
      </c>
      <c r="AU511" s="19" t="s">
        <v>85</v>
      </c>
    </row>
    <row r="512" s="13" customFormat="1">
      <c r="A512" s="13"/>
      <c r="B512" s="235"/>
      <c r="C512" s="236"/>
      <c r="D512" s="228" t="s">
        <v>236</v>
      </c>
      <c r="E512" s="237" t="s">
        <v>40</v>
      </c>
      <c r="F512" s="238" t="s">
        <v>168</v>
      </c>
      <c r="G512" s="236"/>
      <c r="H512" s="239">
        <v>423.99000000000001</v>
      </c>
      <c r="I512" s="240"/>
      <c r="J512" s="236"/>
      <c r="K512" s="236"/>
      <c r="L512" s="241"/>
      <c r="M512" s="242"/>
      <c r="N512" s="243"/>
      <c r="O512" s="243"/>
      <c r="P512" s="243"/>
      <c r="Q512" s="243"/>
      <c r="R512" s="243"/>
      <c r="S512" s="243"/>
      <c r="T512" s="24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5" t="s">
        <v>236</v>
      </c>
      <c r="AU512" s="245" t="s">
        <v>85</v>
      </c>
      <c r="AV512" s="13" t="s">
        <v>85</v>
      </c>
      <c r="AW512" s="13" t="s">
        <v>38</v>
      </c>
      <c r="AX512" s="13" t="s">
        <v>83</v>
      </c>
      <c r="AY512" s="245" t="s">
        <v>224</v>
      </c>
    </row>
    <row r="513" s="2" customFormat="1" ht="16.5" customHeight="1">
      <c r="A513" s="40"/>
      <c r="B513" s="41"/>
      <c r="C513" s="215" t="s">
        <v>725</v>
      </c>
      <c r="D513" s="215" t="s">
        <v>226</v>
      </c>
      <c r="E513" s="216" t="s">
        <v>1885</v>
      </c>
      <c r="F513" s="217" t="s">
        <v>1886</v>
      </c>
      <c r="G513" s="218" t="s">
        <v>152</v>
      </c>
      <c r="H513" s="219">
        <v>423.99000000000001</v>
      </c>
      <c r="I513" s="220"/>
      <c r="J513" s="221">
        <f>ROUND(I513*H513,2)</f>
        <v>0</v>
      </c>
      <c r="K513" s="217" t="s">
        <v>229</v>
      </c>
      <c r="L513" s="46"/>
      <c r="M513" s="222" t="s">
        <v>40</v>
      </c>
      <c r="N513" s="223" t="s">
        <v>48</v>
      </c>
      <c r="O513" s="86"/>
      <c r="P513" s="224">
        <f>O513*H513</f>
        <v>0</v>
      </c>
      <c r="Q513" s="224">
        <v>0</v>
      </c>
      <c r="R513" s="224">
        <f>Q513*H513</f>
        <v>0</v>
      </c>
      <c r="S513" s="224">
        <v>0</v>
      </c>
      <c r="T513" s="225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6" t="s">
        <v>230</v>
      </c>
      <c r="AT513" s="226" t="s">
        <v>226</v>
      </c>
      <c r="AU513" s="226" t="s">
        <v>85</v>
      </c>
      <c r="AY513" s="19" t="s">
        <v>224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19" t="s">
        <v>83</v>
      </c>
      <c r="BK513" s="227">
        <f>ROUND(I513*H513,2)</f>
        <v>0</v>
      </c>
      <c r="BL513" s="19" t="s">
        <v>230</v>
      </c>
      <c r="BM513" s="226" t="s">
        <v>1887</v>
      </c>
    </row>
    <row r="514" s="2" customFormat="1">
      <c r="A514" s="40"/>
      <c r="B514" s="41"/>
      <c r="C514" s="42"/>
      <c r="D514" s="228" t="s">
        <v>232</v>
      </c>
      <c r="E514" s="42"/>
      <c r="F514" s="229" t="s">
        <v>1888</v>
      </c>
      <c r="G514" s="42"/>
      <c r="H514" s="42"/>
      <c r="I514" s="230"/>
      <c r="J514" s="42"/>
      <c r="K514" s="42"/>
      <c r="L514" s="46"/>
      <c r="M514" s="231"/>
      <c r="N514" s="232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232</v>
      </c>
      <c r="AU514" s="19" t="s">
        <v>85</v>
      </c>
    </row>
    <row r="515" s="2" customFormat="1">
      <c r="A515" s="40"/>
      <c r="B515" s="41"/>
      <c r="C515" s="42"/>
      <c r="D515" s="233" t="s">
        <v>234</v>
      </c>
      <c r="E515" s="42"/>
      <c r="F515" s="234" t="s">
        <v>1889</v>
      </c>
      <c r="G515" s="42"/>
      <c r="H515" s="42"/>
      <c r="I515" s="230"/>
      <c r="J515" s="42"/>
      <c r="K515" s="42"/>
      <c r="L515" s="46"/>
      <c r="M515" s="231"/>
      <c r="N515" s="232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234</v>
      </c>
      <c r="AU515" s="19" t="s">
        <v>85</v>
      </c>
    </row>
    <row r="516" s="13" customFormat="1">
      <c r="A516" s="13"/>
      <c r="B516" s="235"/>
      <c r="C516" s="236"/>
      <c r="D516" s="228" t="s">
        <v>236</v>
      </c>
      <c r="E516" s="237" t="s">
        <v>40</v>
      </c>
      <c r="F516" s="238" t="s">
        <v>168</v>
      </c>
      <c r="G516" s="236"/>
      <c r="H516" s="239">
        <v>423.99000000000001</v>
      </c>
      <c r="I516" s="240"/>
      <c r="J516" s="236"/>
      <c r="K516" s="236"/>
      <c r="L516" s="241"/>
      <c r="M516" s="242"/>
      <c r="N516" s="243"/>
      <c r="O516" s="243"/>
      <c r="P516" s="243"/>
      <c r="Q516" s="243"/>
      <c r="R516" s="243"/>
      <c r="S516" s="243"/>
      <c r="T516" s="24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5" t="s">
        <v>236</v>
      </c>
      <c r="AU516" s="245" t="s">
        <v>85</v>
      </c>
      <c r="AV516" s="13" t="s">
        <v>85</v>
      </c>
      <c r="AW516" s="13" t="s">
        <v>38</v>
      </c>
      <c r="AX516" s="13" t="s">
        <v>83</v>
      </c>
      <c r="AY516" s="245" t="s">
        <v>224</v>
      </c>
    </row>
    <row r="517" s="2" customFormat="1" ht="16.5" customHeight="1">
      <c r="A517" s="40"/>
      <c r="B517" s="41"/>
      <c r="C517" s="215" t="s">
        <v>737</v>
      </c>
      <c r="D517" s="215" t="s">
        <v>226</v>
      </c>
      <c r="E517" s="216" t="s">
        <v>1890</v>
      </c>
      <c r="F517" s="217" t="s">
        <v>1891</v>
      </c>
      <c r="G517" s="218" t="s">
        <v>152</v>
      </c>
      <c r="H517" s="219">
        <v>423.99000000000001</v>
      </c>
      <c r="I517" s="220"/>
      <c r="J517" s="221">
        <f>ROUND(I517*H517,2)</f>
        <v>0</v>
      </c>
      <c r="K517" s="217" t="s">
        <v>229</v>
      </c>
      <c r="L517" s="46"/>
      <c r="M517" s="222" t="s">
        <v>40</v>
      </c>
      <c r="N517" s="223" t="s">
        <v>48</v>
      </c>
      <c r="O517" s="86"/>
      <c r="P517" s="224">
        <f>O517*H517</f>
        <v>0</v>
      </c>
      <c r="Q517" s="224">
        <v>0</v>
      </c>
      <c r="R517" s="224">
        <f>Q517*H517</f>
        <v>0</v>
      </c>
      <c r="S517" s="224">
        <v>0</v>
      </c>
      <c r="T517" s="225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6" t="s">
        <v>230</v>
      </c>
      <c r="AT517" s="226" t="s">
        <v>226</v>
      </c>
      <c r="AU517" s="226" t="s">
        <v>85</v>
      </c>
      <c r="AY517" s="19" t="s">
        <v>224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19" t="s">
        <v>83</v>
      </c>
      <c r="BK517" s="227">
        <f>ROUND(I517*H517,2)</f>
        <v>0</v>
      </c>
      <c r="BL517" s="19" t="s">
        <v>230</v>
      </c>
      <c r="BM517" s="226" t="s">
        <v>1892</v>
      </c>
    </row>
    <row r="518" s="2" customFormat="1">
      <c r="A518" s="40"/>
      <c r="B518" s="41"/>
      <c r="C518" s="42"/>
      <c r="D518" s="228" t="s">
        <v>232</v>
      </c>
      <c r="E518" s="42"/>
      <c r="F518" s="229" t="s">
        <v>1893</v>
      </c>
      <c r="G518" s="42"/>
      <c r="H518" s="42"/>
      <c r="I518" s="230"/>
      <c r="J518" s="42"/>
      <c r="K518" s="42"/>
      <c r="L518" s="46"/>
      <c r="M518" s="231"/>
      <c r="N518" s="232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232</v>
      </c>
      <c r="AU518" s="19" t="s">
        <v>85</v>
      </c>
    </row>
    <row r="519" s="2" customFormat="1">
      <c r="A519" s="40"/>
      <c r="B519" s="41"/>
      <c r="C519" s="42"/>
      <c r="D519" s="233" t="s">
        <v>234</v>
      </c>
      <c r="E519" s="42"/>
      <c r="F519" s="234" t="s">
        <v>1894</v>
      </c>
      <c r="G519" s="42"/>
      <c r="H519" s="42"/>
      <c r="I519" s="230"/>
      <c r="J519" s="42"/>
      <c r="K519" s="42"/>
      <c r="L519" s="46"/>
      <c r="M519" s="231"/>
      <c r="N519" s="232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234</v>
      </c>
      <c r="AU519" s="19" t="s">
        <v>85</v>
      </c>
    </row>
    <row r="520" s="13" customFormat="1">
      <c r="A520" s="13"/>
      <c r="B520" s="235"/>
      <c r="C520" s="236"/>
      <c r="D520" s="228" t="s">
        <v>236</v>
      </c>
      <c r="E520" s="237" t="s">
        <v>40</v>
      </c>
      <c r="F520" s="238" t="s">
        <v>168</v>
      </c>
      <c r="G520" s="236"/>
      <c r="H520" s="239">
        <v>423.99000000000001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5" t="s">
        <v>236</v>
      </c>
      <c r="AU520" s="245" t="s">
        <v>85</v>
      </c>
      <c r="AV520" s="13" t="s">
        <v>85</v>
      </c>
      <c r="AW520" s="13" t="s">
        <v>38</v>
      </c>
      <c r="AX520" s="13" t="s">
        <v>83</v>
      </c>
      <c r="AY520" s="245" t="s">
        <v>224</v>
      </c>
    </row>
    <row r="521" s="2" customFormat="1" ht="21.75" customHeight="1">
      <c r="A521" s="40"/>
      <c r="B521" s="41"/>
      <c r="C521" s="215" t="s">
        <v>743</v>
      </c>
      <c r="D521" s="215" t="s">
        <v>226</v>
      </c>
      <c r="E521" s="216" t="s">
        <v>1056</v>
      </c>
      <c r="F521" s="217" t="s">
        <v>1895</v>
      </c>
      <c r="G521" s="218" t="s">
        <v>152</v>
      </c>
      <c r="H521" s="219">
        <v>423.99000000000001</v>
      </c>
      <c r="I521" s="220"/>
      <c r="J521" s="221">
        <f>ROUND(I521*H521,2)</f>
        <v>0</v>
      </c>
      <c r="K521" s="217" t="s">
        <v>229</v>
      </c>
      <c r="L521" s="46"/>
      <c r="M521" s="222" t="s">
        <v>40</v>
      </c>
      <c r="N521" s="223" t="s">
        <v>48</v>
      </c>
      <c r="O521" s="86"/>
      <c r="P521" s="224">
        <f>O521*H521</f>
        <v>0</v>
      </c>
      <c r="Q521" s="224">
        <v>0</v>
      </c>
      <c r="R521" s="224">
        <f>Q521*H521</f>
        <v>0</v>
      </c>
      <c r="S521" s="224">
        <v>0</v>
      </c>
      <c r="T521" s="225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6" t="s">
        <v>230</v>
      </c>
      <c r="AT521" s="226" t="s">
        <v>226</v>
      </c>
      <c r="AU521" s="226" t="s">
        <v>85</v>
      </c>
      <c r="AY521" s="19" t="s">
        <v>224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19" t="s">
        <v>83</v>
      </c>
      <c r="BK521" s="227">
        <f>ROUND(I521*H521,2)</f>
        <v>0</v>
      </c>
      <c r="BL521" s="19" t="s">
        <v>230</v>
      </c>
      <c r="BM521" s="226" t="s">
        <v>1896</v>
      </c>
    </row>
    <row r="522" s="2" customFormat="1">
      <c r="A522" s="40"/>
      <c r="B522" s="41"/>
      <c r="C522" s="42"/>
      <c r="D522" s="228" t="s">
        <v>232</v>
      </c>
      <c r="E522" s="42"/>
      <c r="F522" s="229" t="s">
        <v>1897</v>
      </c>
      <c r="G522" s="42"/>
      <c r="H522" s="42"/>
      <c r="I522" s="230"/>
      <c r="J522" s="42"/>
      <c r="K522" s="42"/>
      <c r="L522" s="46"/>
      <c r="M522" s="231"/>
      <c r="N522" s="232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232</v>
      </c>
      <c r="AU522" s="19" t="s">
        <v>85</v>
      </c>
    </row>
    <row r="523" s="2" customFormat="1">
      <c r="A523" s="40"/>
      <c r="B523" s="41"/>
      <c r="C523" s="42"/>
      <c r="D523" s="233" t="s">
        <v>234</v>
      </c>
      <c r="E523" s="42"/>
      <c r="F523" s="234" t="s">
        <v>1060</v>
      </c>
      <c r="G523" s="42"/>
      <c r="H523" s="42"/>
      <c r="I523" s="230"/>
      <c r="J523" s="42"/>
      <c r="K523" s="42"/>
      <c r="L523" s="46"/>
      <c r="M523" s="231"/>
      <c r="N523" s="232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234</v>
      </c>
      <c r="AU523" s="19" t="s">
        <v>85</v>
      </c>
    </row>
    <row r="524" s="13" customFormat="1">
      <c r="A524" s="13"/>
      <c r="B524" s="235"/>
      <c r="C524" s="236"/>
      <c r="D524" s="228" t="s">
        <v>236</v>
      </c>
      <c r="E524" s="237" t="s">
        <v>40</v>
      </c>
      <c r="F524" s="238" t="s">
        <v>168</v>
      </c>
      <c r="G524" s="236"/>
      <c r="H524" s="239">
        <v>423.99000000000001</v>
      </c>
      <c r="I524" s="240"/>
      <c r="J524" s="236"/>
      <c r="K524" s="236"/>
      <c r="L524" s="241"/>
      <c r="M524" s="242"/>
      <c r="N524" s="243"/>
      <c r="O524" s="243"/>
      <c r="P524" s="243"/>
      <c r="Q524" s="243"/>
      <c r="R524" s="243"/>
      <c r="S524" s="243"/>
      <c r="T524" s="24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5" t="s">
        <v>236</v>
      </c>
      <c r="AU524" s="245" t="s">
        <v>85</v>
      </c>
      <c r="AV524" s="13" t="s">
        <v>85</v>
      </c>
      <c r="AW524" s="13" t="s">
        <v>38</v>
      </c>
      <c r="AX524" s="13" t="s">
        <v>83</v>
      </c>
      <c r="AY524" s="245" t="s">
        <v>224</v>
      </c>
    </row>
    <row r="525" s="12" customFormat="1" ht="22.8" customHeight="1">
      <c r="A525" s="12"/>
      <c r="B525" s="199"/>
      <c r="C525" s="200"/>
      <c r="D525" s="201" t="s">
        <v>76</v>
      </c>
      <c r="E525" s="213" t="s">
        <v>266</v>
      </c>
      <c r="F525" s="213" t="s">
        <v>1081</v>
      </c>
      <c r="G525" s="200"/>
      <c r="H525" s="200"/>
      <c r="I525" s="203"/>
      <c r="J525" s="214">
        <f>BK525</f>
        <v>0</v>
      </c>
      <c r="K525" s="200"/>
      <c r="L525" s="205"/>
      <c r="M525" s="206"/>
      <c r="N525" s="207"/>
      <c r="O525" s="207"/>
      <c r="P525" s="208">
        <f>SUM(P526:P538)</f>
        <v>0</v>
      </c>
      <c r="Q525" s="207"/>
      <c r="R525" s="208">
        <f>SUM(R526:R538)</f>
        <v>3.1739559999999996</v>
      </c>
      <c r="S525" s="207"/>
      <c r="T525" s="209">
        <f>SUM(T526:T538)</f>
        <v>0</v>
      </c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R525" s="210" t="s">
        <v>83</v>
      </c>
      <c r="AT525" s="211" t="s">
        <v>76</v>
      </c>
      <c r="AU525" s="211" t="s">
        <v>83</v>
      </c>
      <c r="AY525" s="210" t="s">
        <v>224</v>
      </c>
      <c r="BK525" s="212">
        <f>SUM(BK526:BK538)</f>
        <v>0</v>
      </c>
    </row>
    <row r="526" s="2" customFormat="1" ht="16.5" customHeight="1">
      <c r="A526" s="40"/>
      <c r="B526" s="41"/>
      <c r="C526" s="215" t="s">
        <v>750</v>
      </c>
      <c r="D526" s="215" t="s">
        <v>226</v>
      </c>
      <c r="E526" s="216" t="s">
        <v>1083</v>
      </c>
      <c r="F526" s="217" t="s">
        <v>1084</v>
      </c>
      <c r="G526" s="218" t="s">
        <v>152</v>
      </c>
      <c r="H526" s="219">
        <v>1.885</v>
      </c>
      <c r="I526" s="220"/>
      <c r="J526" s="221">
        <f>ROUND(I526*H526,2)</f>
        <v>0</v>
      </c>
      <c r="K526" s="217" t="s">
        <v>229</v>
      </c>
      <c r="L526" s="46"/>
      <c r="M526" s="222" t="s">
        <v>40</v>
      </c>
      <c r="N526" s="223" t="s">
        <v>48</v>
      </c>
      <c r="O526" s="86"/>
      <c r="P526" s="224">
        <f>O526*H526</f>
        <v>0</v>
      </c>
      <c r="Q526" s="224">
        <v>0.0080000000000000002</v>
      </c>
      <c r="R526" s="224">
        <f>Q526*H526</f>
        <v>0.01508</v>
      </c>
      <c r="S526" s="224">
        <v>0</v>
      </c>
      <c r="T526" s="225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26" t="s">
        <v>230</v>
      </c>
      <c r="AT526" s="226" t="s">
        <v>226</v>
      </c>
      <c r="AU526" s="226" t="s">
        <v>85</v>
      </c>
      <c r="AY526" s="19" t="s">
        <v>224</v>
      </c>
      <c r="BE526" s="227">
        <f>IF(N526="základní",J526,0)</f>
        <v>0</v>
      </c>
      <c r="BF526" s="227">
        <f>IF(N526="snížená",J526,0)</f>
        <v>0</v>
      </c>
      <c r="BG526" s="227">
        <f>IF(N526="zákl. přenesená",J526,0)</f>
        <v>0</v>
      </c>
      <c r="BH526" s="227">
        <f>IF(N526="sníž. přenesená",J526,0)</f>
        <v>0</v>
      </c>
      <c r="BI526" s="227">
        <f>IF(N526="nulová",J526,0)</f>
        <v>0</v>
      </c>
      <c r="BJ526" s="19" t="s">
        <v>83</v>
      </c>
      <c r="BK526" s="227">
        <f>ROUND(I526*H526,2)</f>
        <v>0</v>
      </c>
      <c r="BL526" s="19" t="s">
        <v>230</v>
      </c>
      <c r="BM526" s="226" t="s">
        <v>1898</v>
      </c>
    </row>
    <row r="527" s="2" customFormat="1">
      <c r="A527" s="40"/>
      <c r="B527" s="41"/>
      <c r="C527" s="42"/>
      <c r="D527" s="228" t="s">
        <v>232</v>
      </c>
      <c r="E527" s="42"/>
      <c r="F527" s="229" t="s">
        <v>1086</v>
      </c>
      <c r="G527" s="42"/>
      <c r="H527" s="42"/>
      <c r="I527" s="230"/>
      <c r="J527" s="42"/>
      <c r="K527" s="42"/>
      <c r="L527" s="46"/>
      <c r="M527" s="231"/>
      <c r="N527" s="232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232</v>
      </c>
      <c r="AU527" s="19" t="s">
        <v>85</v>
      </c>
    </row>
    <row r="528" s="2" customFormat="1">
      <c r="A528" s="40"/>
      <c r="B528" s="41"/>
      <c r="C528" s="42"/>
      <c r="D528" s="233" t="s">
        <v>234</v>
      </c>
      <c r="E528" s="42"/>
      <c r="F528" s="234" t="s">
        <v>1087</v>
      </c>
      <c r="G528" s="42"/>
      <c r="H528" s="42"/>
      <c r="I528" s="230"/>
      <c r="J528" s="42"/>
      <c r="K528" s="42"/>
      <c r="L528" s="46"/>
      <c r="M528" s="231"/>
      <c r="N528" s="232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234</v>
      </c>
      <c r="AU528" s="19" t="s">
        <v>85</v>
      </c>
    </row>
    <row r="529" s="14" customFormat="1">
      <c r="A529" s="14"/>
      <c r="B529" s="246"/>
      <c r="C529" s="247"/>
      <c r="D529" s="228" t="s">
        <v>236</v>
      </c>
      <c r="E529" s="248" t="s">
        <v>40</v>
      </c>
      <c r="F529" s="249" t="s">
        <v>1899</v>
      </c>
      <c r="G529" s="247"/>
      <c r="H529" s="248" t="s">
        <v>40</v>
      </c>
      <c r="I529" s="250"/>
      <c r="J529" s="247"/>
      <c r="K529" s="247"/>
      <c r="L529" s="251"/>
      <c r="M529" s="252"/>
      <c r="N529" s="253"/>
      <c r="O529" s="253"/>
      <c r="P529" s="253"/>
      <c r="Q529" s="253"/>
      <c r="R529" s="253"/>
      <c r="S529" s="253"/>
      <c r="T529" s="25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5" t="s">
        <v>236</v>
      </c>
      <c r="AU529" s="255" t="s">
        <v>85</v>
      </c>
      <c r="AV529" s="14" t="s">
        <v>83</v>
      </c>
      <c r="AW529" s="14" t="s">
        <v>38</v>
      </c>
      <c r="AX529" s="14" t="s">
        <v>77</v>
      </c>
      <c r="AY529" s="255" t="s">
        <v>224</v>
      </c>
    </row>
    <row r="530" s="13" customFormat="1">
      <c r="A530" s="13"/>
      <c r="B530" s="235"/>
      <c r="C530" s="236"/>
      <c r="D530" s="228" t="s">
        <v>236</v>
      </c>
      <c r="E530" s="237" t="s">
        <v>40</v>
      </c>
      <c r="F530" s="238" t="s">
        <v>1900</v>
      </c>
      <c r="G530" s="236"/>
      <c r="H530" s="239">
        <v>1.885</v>
      </c>
      <c r="I530" s="240"/>
      <c r="J530" s="236"/>
      <c r="K530" s="236"/>
      <c r="L530" s="241"/>
      <c r="M530" s="242"/>
      <c r="N530" s="243"/>
      <c r="O530" s="243"/>
      <c r="P530" s="243"/>
      <c r="Q530" s="243"/>
      <c r="R530" s="243"/>
      <c r="S530" s="243"/>
      <c r="T530" s="24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5" t="s">
        <v>236</v>
      </c>
      <c r="AU530" s="245" t="s">
        <v>85</v>
      </c>
      <c r="AV530" s="13" t="s">
        <v>85</v>
      </c>
      <c r="AW530" s="13" t="s">
        <v>38</v>
      </c>
      <c r="AX530" s="13" t="s">
        <v>83</v>
      </c>
      <c r="AY530" s="245" t="s">
        <v>224</v>
      </c>
    </row>
    <row r="531" s="2" customFormat="1" ht="21.75" customHeight="1">
      <c r="A531" s="40"/>
      <c r="B531" s="41"/>
      <c r="C531" s="215" t="s">
        <v>756</v>
      </c>
      <c r="D531" s="215" t="s">
        <v>226</v>
      </c>
      <c r="E531" s="216" t="s">
        <v>1091</v>
      </c>
      <c r="F531" s="217" t="s">
        <v>1092</v>
      </c>
      <c r="G531" s="218" t="s">
        <v>163</v>
      </c>
      <c r="H531" s="219">
        <v>1.3999999999999999</v>
      </c>
      <c r="I531" s="220"/>
      <c r="J531" s="221">
        <f>ROUND(I531*H531,2)</f>
        <v>0</v>
      </c>
      <c r="K531" s="217" t="s">
        <v>229</v>
      </c>
      <c r="L531" s="46"/>
      <c r="M531" s="222" t="s">
        <v>40</v>
      </c>
      <c r="N531" s="223" t="s">
        <v>48</v>
      </c>
      <c r="O531" s="86"/>
      <c r="P531" s="224">
        <f>O531*H531</f>
        <v>0</v>
      </c>
      <c r="Q531" s="224">
        <v>2.2563399999999998</v>
      </c>
      <c r="R531" s="224">
        <f>Q531*H531</f>
        <v>3.1588759999999994</v>
      </c>
      <c r="S531" s="224">
        <v>0</v>
      </c>
      <c r="T531" s="225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6" t="s">
        <v>230</v>
      </c>
      <c r="AT531" s="226" t="s">
        <v>226</v>
      </c>
      <c r="AU531" s="226" t="s">
        <v>85</v>
      </c>
      <c r="AY531" s="19" t="s">
        <v>224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19" t="s">
        <v>83</v>
      </c>
      <c r="BK531" s="227">
        <f>ROUND(I531*H531,2)</f>
        <v>0</v>
      </c>
      <c r="BL531" s="19" t="s">
        <v>230</v>
      </c>
      <c r="BM531" s="226" t="s">
        <v>1901</v>
      </c>
    </row>
    <row r="532" s="2" customFormat="1">
      <c r="A532" s="40"/>
      <c r="B532" s="41"/>
      <c r="C532" s="42"/>
      <c r="D532" s="228" t="s">
        <v>232</v>
      </c>
      <c r="E532" s="42"/>
      <c r="F532" s="229" t="s">
        <v>1094</v>
      </c>
      <c r="G532" s="42"/>
      <c r="H532" s="42"/>
      <c r="I532" s="230"/>
      <c r="J532" s="42"/>
      <c r="K532" s="42"/>
      <c r="L532" s="46"/>
      <c r="M532" s="231"/>
      <c r="N532" s="232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232</v>
      </c>
      <c r="AU532" s="19" t="s">
        <v>85</v>
      </c>
    </row>
    <row r="533" s="2" customFormat="1">
      <c r="A533" s="40"/>
      <c r="B533" s="41"/>
      <c r="C533" s="42"/>
      <c r="D533" s="233" t="s">
        <v>234</v>
      </c>
      <c r="E533" s="42"/>
      <c r="F533" s="234" t="s">
        <v>1095</v>
      </c>
      <c r="G533" s="42"/>
      <c r="H533" s="42"/>
      <c r="I533" s="230"/>
      <c r="J533" s="42"/>
      <c r="K533" s="42"/>
      <c r="L533" s="46"/>
      <c r="M533" s="231"/>
      <c r="N533" s="232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234</v>
      </c>
      <c r="AU533" s="19" t="s">
        <v>85</v>
      </c>
    </row>
    <row r="534" s="14" customFormat="1">
      <c r="A534" s="14"/>
      <c r="B534" s="246"/>
      <c r="C534" s="247"/>
      <c r="D534" s="228" t="s">
        <v>236</v>
      </c>
      <c r="E534" s="248" t="s">
        <v>40</v>
      </c>
      <c r="F534" s="249" t="s">
        <v>251</v>
      </c>
      <c r="G534" s="247"/>
      <c r="H534" s="248" t="s">
        <v>40</v>
      </c>
      <c r="I534" s="250"/>
      <c r="J534" s="247"/>
      <c r="K534" s="247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236</v>
      </c>
      <c r="AU534" s="255" t="s">
        <v>85</v>
      </c>
      <c r="AV534" s="14" t="s">
        <v>83</v>
      </c>
      <c r="AW534" s="14" t="s">
        <v>38</v>
      </c>
      <c r="AX534" s="14" t="s">
        <v>77</v>
      </c>
      <c r="AY534" s="255" t="s">
        <v>224</v>
      </c>
    </row>
    <row r="535" s="13" customFormat="1">
      <c r="A535" s="13"/>
      <c r="B535" s="235"/>
      <c r="C535" s="236"/>
      <c r="D535" s="228" t="s">
        <v>236</v>
      </c>
      <c r="E535" s="237" t="s">
        <v>40</v>
      </c>
      <c r="F535" s="238" t="s">
        <v>1902</v>
      </c>
      <c r="G535" s="236"/>
      <c r="H535" s="239">
        <v>0.39000000000000001</v>
      </c>
      <c r="I535" s="240"/>
      <c r="J535" s="236"/>
      <c r="K535" s="236"/>
      <c r="L535" s="241"/>
      <c r="M535" s="242"/>
      <c r="N535" s="243"/>
      <c r="O535" s="243"/>
      <c r="P535" s="243"/>
      <c r="Q535" s="243"/>
      <c r="R535" s="243"/>
      <c r="S535" s="243"/>
      <c r="T535" s="24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5" t="s">
        <v>236</v>
      </c>
      <c r="AU535" s="245" t="s">
        <v>85</v>
      </c>
      <c r="AV535" s="13" t="s">
        <v>85</v>
      </c>
      <c r="AW535" s="13" t="s">
        <v>38</v>
      </c>
      <c r="AX535" s="13" t="s">
        <v>77</v>
      </c>
      <c r="AY535" s="245" t="s">
        <v>224</v>
      </c>
    </row>
    <row r="536" s="13" customFormat="1">
      <c r="A536" s="13"/>
      <c r="B536" s="235"/>
      <c r="C536" s="236"/>
      <c r="D536" s="228" t="s">
        <v>236</v>
      </c>
      <c r="E536" s="237" t="s">
        <v>40</v>
      </c>
      <c r="F536" s="238" t="s">
        <v>1903</v>
      </c>
      <c r="G536" s="236"/>
      <c r="H536" s="239">
        <v>0.28000000000000003</v>
      </c>
      <c r="I536" s="240"/>
      <c r="J536" s="236"/>
      <c r="K536" s="236"/>
      <c r="L536" s="241"/>
      <c r="M536" s="242"/>
      <c r="N536" s="243"/>
      <c r="O536" s="243"/>
      <c r="P536" s="243"/>
      <c r="Q536" s="243"/>
      <c r="R536" s="243"/>
      <c r="S536" s="243"/>
      <c r="T536" s="24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5" t="s">
        <v>236</v>
      </c>
      <c r="AU536" s="245" t="s">
        <v>85</v>
      </c>
      <c r="AV536" s="13" t="s">
        <v>85</v>
      </c>
      <c r="AW536" s="13" t="s">
        <v>38</v>
      </c>
      <c r="AX536" s="13" t="s">
        <v>77</v>
      </c>
      <c r="AY536" s="245" t="s">
        <v>224</v>
      </c>
    </row>
    <row r="537" s="13" customFormat="1">
      <c r="A537" s="13"/>
      <c r="B537" s="235"/>
      <c r="C537" s="236"/>
      <c r="D537" s="228" t="s">
        <v>236</v>
      </c>
      <c r="E537" s="237" t="s">
        <v>40</v>
      </c>
      <c r="F537" s="238" t="s">
        <v>1904</v>
      </c>
      <c r="G537" s="236"/>
      <c r="H537" s="239">
        <v>0.72999999999999998</v>
      </c>
      <c r="I537" s="240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5" t="s">
        <v>236</v>
      </c>
      <c r="AU537" s="245" t="s">
        <v>85</v>
      </c>
      <c r="AV537" s="13" t="s">
        <v>85</v>
      </c>
      <c r="AW537" s="13" t="s">
        <v>38</v>
      </c>
      <c r="AX537" s="13" t="s">
        <v>77</v>
      </c>
      <c r="AY537" s="245" t="s">
        <v>224</v>
      </c>
    </row>
    <row r="538" s="15" customFormat="1">
      <c r="A538" s="15"/>
      <c r="B538" s="256"/>
      <c r="C538" s="257"/>
      <c r="D538" s="228" t="s">
        <v>236</v>
      </c>
      <c r="E538" s="258" t="s">
        <v>40</v>
      </c>
      <c r="F538" s="259" t="s">
        <v>253</v>
      </c>
      <c r="G538" s="257"/>
      <c r="H538" s="260">
        <v>1.3999999999999999</v>
      </c>
      <c r="I538" s="261"/>
      <c r="J538" s="257"/>
      <c r="K538" s="257"/>
      <c r="L538" s="262"/>
      <c r="M538" s="263"/>
      <c r="N538" s="264"/>
      <c r="O538" s="264"/>
      <c r="P538" s="264"/>
      <c r="Q538" s="264"/>
      <c r="R538" s="264"/>
      <c r="S538" s="264"/>
      <c r="T538" s="26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6" t="s">
        <v>236</v>
      </c>
      <c r="AU538" s="266" t="s">
        <v>85</v>
      </c>
      <c r="AV538" s="15" t="s">
        <v>230</v>
      </c>
      <c r="AW538" s="15" t="s">
        <v>38</v>
      </c>
      <c r="AX538" s="15" t="s">
        <v>83</v>
      </c>
      <c r="AY538" s="266" t="s">
        <v>224</v>
      </c>
    </row>
    <row r="539" s="12" customFormat="1" ht="22.8" customHeight="1">
      <c r="A539" s="12"/>
      <c r="B539" s="199"/>
      <c r="C539" s="200"/>
      <c r="D539" s="201" t="s">
        <v>76</v>
      </c>
      <c r="E539" s="213" t="s">
        <v>279</v>
      </c>
      <c r="F539" s="213" t="s">
        <v>1098</v>
      </c>
      <c r="G539" s="200"/>
      <c r="H539" s="200"/>
      <c r="I539" s="203"/>
      <c r="J539" s="214">
        <f>BK539</f>
        <v>0</v>
      </c>
      <c r="K539" s="200"/>
      <c r="L539" s="205"/>
      <c r="M539" s="206"/>
      <c r="N539" s="207"/>
      <c r="O539" s="207"/>
      <c r="P539" s="208">
        <f>SUM(P540:P767)</f>
        <v>0</v>
      </c>
      <c r="Q539" s="207"/>
      <c r="R539" s="208">
        <f>SUM(R540:R767)</f>
        <v>233.85906272000003</v>
      </c>
      <c r="S539" s="207"/>
      <c r="T539" s="209">
        <f>SUM(T540:T767)</f>
        <v>233.9469</v>
      </c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R539" s="210" t="s">
        <v>83</v>
      </c>
      <c r="AT539" s="211" t="s">
        <v>76</v>
      </c>
      <c r="AU539" s="211" t="s">
        <v>83</v>
      </c>
      <c r="AY539" s="210" t="s">
        <v>224</v>
      </c>
      <c r="BK539" s="212">
        <f>SUM(BK540:BK767)</f>
        <v>0</v>
      </c>
    </row>
    <row r="540" s="2" customFormat="1" ht="16.5" customHeight="1">
      <c r="A540" s="40"/>
      <c r="B540" s="41"/>
      <c r="C540" s="215" t="s">
        <v>766</v>
      </c>
      <c r="D540" s="215" t="s">
        <v>226</v>
      </c>
      <c r="E540" s="216" t="s">
        <v>1905</v>
      </c>
      <c r="F540" s="217" t="s">
        <v>1906</v>
      </c>
      <c r="G540" s="218" t="s">
        <v>160</v>
      </c>
      <c r="H540" s="219">
        <v>130</v>
      </c>
      <c r="I540" s="220"/>
      <c r="J540" s="221">
        <f>ROUND(I540*H540,2)</f>
        <v>0</v>
      </c>
      <c r="K540" s="217" t="s">
        <v>229</v>
      </c>
      <c r="L540" s="46"/>
      <c r="M540" s="222" t="s">
        <v>40</v>
      </c>
      <c r="N540" s="223" t="s">
        <v>48</v>
      </c>
      <c r="O540" s="86"/>
      <c r="P540" s="224">
        <f>O540*H540</f>
        <v>0</v>
      </c>
      <c r="Q540" s="224">
        <v>0</v>
      </c>
      <c r="R540" s="224">
        <f>Q540*H540</f>
        <v>0</v>
      </c>
      <c r="S540" s="224">
        <v>1.7</v>
      </c>
      <c r="T540" s="225">
        <f>S540*H540</f>
        <v>221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6" t="s">
        <v>230</v>
      </c>
      <c r="AT540" s="226" t="s">
        <v>226</v>
      </c>
      <c r="AU540" s="226" t="s">
        <v>85</v>
      </c>
      <c r="AY540" s="19" t="s">
        <v>224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19" t="s">
        <v>83</v>
      </c>
      <c r="BK540" s="227">
        <f>ROUND(I540*H540,2)</f>
        <v>0</v>
      </c>
      <c r="BL540" s="19" t="s">
        <v>230</v>
      </c>
      <c r="BM540" s="226" t="s">
        <v>1907</v>
      </c>
    </row>
    <row r="541" s="2" customFormat="1">
      <c r="A541" s="40"/>
      <c r="B541" s="41"/>
      <c r="C541" s="42"/>
      <c r="D541" s="228" t="s">
        <v>232</v>
      </c>
      <c r="E541" s="42"/>
      <c r="F541" s="229" t="s">
        <v>1908</v>
      </c>
      <c r="G541" s="42"/>
      <c r="H541" s="42"/>
      <c r="I541" s="230"/>
      <c r="J541" s="42"/>
      <c r="K541" s="42"/>
      <c r="L541" s="46"/>
      <c r="M541" s="231"/>
      <c r="N541" s="232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232</v>
      </c>
      <c r="AU541" s="19" t="s">
        <v>85</v>
      </c>
    </row>
    <row r="542" s="2" customFormat="1">
      <c r="A542" s="40"/>
      <c r="B542" s="41"/>
      <c r="C542" s="42"/>
      <c r="D542" s="233" t="s">
        <v>234</v>
      </c>
      <c r="E542" s="42"/>
      <c r="F542" s="234" t="s">
        <v>1909</v>
      </c>
      <c r="G542" s="42"/>
      <c r="H542" s="42"/>
      <c r="I542" s="230"/>
      <c r="J542" s="42"/>
      <c r="K542" s="42"/>
      <c r="L542" s="46"/>
      <c r="M542" s="231"/>
      <c r="N542" s="232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234</v>
      </c>
      <c r="AU542" s="19" t="s">
        <v>85</v>
      </c>
    </row>
    <row r="543" s="13" customFormat="1">
      <c r="A543" s="13"/>
      <c r="B543" s="235"/>
      <c r="C543" s="236"/>
      <c r="D543" s="228" t="s">
        <v>236</v>
      </c>
      <c r="E543" s="237" t="s">
        <v>40</v>
      </c>
      <c r="F543" s="238" t="s">
        <v>1910</v>
      </c>
      <c r="G543" s="236"/>
      <c r="H543" s="239">
        <v>130</v>
      </c>
      <c r="I543" s="240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5" t="s">
        <v>236</v>
      </c>
      <c r="AU543" s="245" t="s">
        <v>85</v>
      </c>
      <c r="AV543" s="13" t="s">
        <v>85</v>
      </c>
      <c r="AW543" s="13" t="s">
        <v>38</v>
      </c>
      <c r="AX543" s="13" t="s">
        <v>83</v>
      </c>
      <c r="AY543" s="245" t="s">
        <v>224</v>
      </c>
    </row>
    <row r="544" s="2" customFormat="1" ht="21.75" customHeight="1">
      <c r="A544" s="40"/>
      <c r="B544" s="41"/>
      <c r="C544" s="215" t="s">
        <v>773</v>
      </c>
      <c r="D544" s="215" t="s">
        <v>226</v>
      </c>
      <c r="E544" s="216" t="s">
        <v>1100</v>
      </c>
      <c r="F544" s="217" t="s">
        <v>1101</v>
      </c>
      <c r="G544" s="218" t="s">
        <v>160</v>
      </c>
      <c r="H544" s="219">
        <v>135.72999999999999</v>
      </c>
      <c r="I544" s="220"/>
      <c r="J544" s="221">
        <f>ROUND(I544*H544,2)</f>
        <v>0</v>
      </c>
      <c r="K544" s="217" t="s">
        <v>229</v>
      </c>
      <c r="L544" s="46"/>
      <c r="M544" s="222" t="s">
        <v>40</v>
      </c>
      <c r="N544" s="223" t="s">
        <v>48</v>
      </c>
      <c r="O544" s="86"/>
      <c r="P544" s="224">
        <f>O544*H544</f>
        <v>0</v>
      </c>
      <c r="Q544" s="224">
        <v>0.00050000000000000001</v>
      </c>
      <c r="R544" s="224">
        <f>Q544*H544</f>
        <v>0.067864999999999995</v>
      </c>
      <c r="S544" s="224">
        <v>0</v>
      </c>
      <c r="T544" s="225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6" t="s">
        <v>230</v>
      </c>
      <c r="AT544" s="226" t="s">
        <v>226</v>
      </c>
      <c r="AU544" s="226" t="s">
        <v>85</v>
      </c>
      <c r="AY544" s="19" t="s">
        <v>224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19" t="s">
        <v>83</v>
      </c>
      <c r="BK544" s="227">
        <f>ROUND(I544*H544,2)</f>
        <v>0</v>
      </c>
      <c r="BL544" s="19" t="s">
        <v>230</v>
      </c>
      <c r="BM544" s="226" t="s">
        <v>1911</v>
      </c>
    </row>
    <row r="545" s="2" customFormat="1">
      <c r="A545" s="40"/>
      <c r="B545" s="41"/>
      <c r="C545" s="42"/>
      <c r="D545" s="228" t="s">
        <v>232</v>
      </c>
      <c r="E545" s="42"/>
      <c r="F545" s="229" t="s">
        <v>1103</v>
      </c>
      <c r="G545" s="42"/>
      <c r="H545" s="42"/>
      <c r="I545" s="230"/>
      <c r="J545" s="42"/>
      <c r="K545" s="42"/>
      <c r="L545" s="46"/>
      <c r="M545" s="231"/>
      <c r="N545" s="232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232</v>
      </c>
      <c r="AU545" s="19" t="s">
        <v>85</v>
      </c>
    </row>
    <row r="546" s="2" customFormat="1">
      <c r="A546" s="40"/>
      <c r="B546" s="41"/>
      <c r="C546" s="42"/>
      <c r="D546" s="233" t="s">
        <v>234</v>
      </c>
      <c r="E546" s="42"/>
      <c r="F546" s="234" t="s">
        <v>1104</v>
      </c>
      <c r="G546" s="42"/>
      <c r="H546" s="42"/>
      <c r="I546" s="230"/>
      <c r="J546" s="42"/>
      <c r="K546" s="42"/>
      <c r="L546" s="46"/>
      <c r="M546" s="231"/>
      <c r="N546" s="232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234</v>
      </c>
      <c r="AU546" s="19" t="s">
        <v>85</v>
      </c>
    </row>
    <row r="547" s="2" customFormat="1" ht="16.5" customHeight="1">
      <c r="A547" s="40"/>
      <c r="B547" s="41"/>
      <c r="C547" s="268" t="s">
        <v>781</v>
      </c>
      <c r="D547" s="268" t="s">
        <v>305</v>
      </c>
      <c r="E547" s="269" t="s">
        <v>1108</v>
      </c>
      <c r="F547" s="270" t="s">
        <v>1109</v>
      </c>
      <c r="G547" s="271" t="s">
        <v>160</v>
      </c>
      <c r="H547" s="272">
        <v>137.08699999999999</v>
      </c>
      <c r="I547" s="273"/>
      <c r="J547" s="274">
        <f>ROUND(I547*H547,2)</f>
        <v>0</v>
      </c>
      <c r="K547" s="270" t="s">
        <v>229</v>
      </c>
      <c r="L547" s="275"/>
      <c r="M547" s="276" t="s">
        <v>40</v>
      </c>
      <c r="N547" s="277" t="s">
        <v>48</v>
      </c>
      <c r="O547" s="86"/>
      <c r="P547" s="224">
        <f>O547*H547</f>
        <v>0</v>
      </c>
      <c r="Q547" s="224">
        <v>1.452</v>
      </c>
      <c r="R547" s="224">
        <f>Q547*H547</f>
        <v>199.05032399999999</v>
      </c>
      <c r="S547" s="224">
        <v>0</v>
      </c>
      <c r="T547" s="225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26" t="s">
        <v>279</v>
      </c>
      <c r="AT547" s="226" t="s">
        <v>305</v>
      </c>
      <c r="AU547" s="226" t="s">
        <v>85</v>
      </c>
      <c r="AY547" s="19" t="s">
        <v>224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19" t="s">
        <v>83</v>
      </c>
      <c r="BK547" s="227">
        <f>ROUND(I547*H547,2)</f>
        <v>0</v>
      </c>
      <c r="BL547" s="19" t="s">
        <v>230</v>
      </c>
      <c r="BM547" s="226" t="s">
        <v>1912</v>
      </c>
    </row>
    <row r="548" s="2" customFormat="1">
      <c r="A548" s="40"/>
      <c r="B548" s="41"/>
      <c r="C548" s="42"/>
      <c r="D548" s="228" t="s">
        <v>232</v>
      </c>
      <c r="E548" s="42"/>
      <c r="F548" s="229" t="s">
        <v>1109</v>
      </c>
      <c r="G548" s="42"/>
      <c r="H548" s="42"/>
      <c r="I548" s="230"/>
      <c r="J548" s="42"/>
      <c r="K548" s="42"/>
      <c r="L548" s="46"/>
      <c r="M548" s="231"/>
      <c r="N548" s="232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232</v>
      </c>
      <c r="AU548" s="19" t="s">
        <v>85</v>
      </c>
    </row>
    <row r="549" s="2" customFormat="1">
      <c r="A549" s="40"/>
      <c r="B549" s="41"/>
      <c r="C549" s="42"/>
      <c r="D549" s="233" t="s">
        <v>234</v>
      </c>
      <c r="E549" s="42"/>
      <c r="F549" s="234" t="s">
        <v>1111</v>
      </c>
      <c r="G549" s="42"/>
      <c r="H549" s="42"/>
      <c r="I549" s="230"/>
      <c r="J549" s="42"/>
      <c r="K549" s="42"/>
      <c r="L549" s="46"/>
      <c r="M549" s="231"/>
      <c r="N549" s="232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234</v>
      </c>
      <c r="AU549" s="19" t="s">
        <v>85</v>
      </c>
    </row>
    <row r="550" s="13" customFormat="1">
      <c r="A550" s="13"/>
      <c r="B550" s="235"/>
      <c r="C550" s="236"/>
      <c r="D550" s="228" t="s">
        <v>236</v>
      </c>
      <c r="E550" s="237" t="s">
        <v>40</v>
      </c>
      <c r="F550" s="238" t="s">
        <v>1913</v>
      </c>
      <c r="G550" s="236"/>
      <c r="H550" s="239">
        <v>135.72999999999999</v>
      </c>
      <c r="I550" s="240"/>
      <c r="J550" s="236"/>
      <c r="K550" s="236"/>
      <c r="L550" s="241"/>
      <c r="M550" s="242"/>
      <c r="N550" s="243"/>
      <c r="O550" s="243"/>
      <c r="P550" s="243"/>
      <c r="Q550" s="243"/>
      <c r="R550" s="243"/>
      <c r="S550" s="243"/>
      <c r="T550" s="24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5" t="s">
        <v>236</v>
      </c>
      <c r="AU550" s="245" t="s">
        <v>85</v>
      </c>
      <c r="AV550" s="13" t="s">
        <v>85</v>
      </c>
      <c r="AW550" s="13" t="s">
        <v>38</v>
      </c>
      <c r="AX550" s="13" t="s">
        <v>83</v>
      </c>
      <c r="AY550" s="245" t="s">
        <v>224</v>
      </c>
    </row>
    <row r="551" s="13" customFormat="1">
      <c r="A551" s="13"/>
      <c r="B551" s="235"/>
      <c r="C551" s="236"/>
      <c r="D551" s="228" t="s">
        <v>236</v>
      </c>
      <c r="E551" s="236"/>
      <c r="F551" s="238" t="s">
        <v>1914</v>
      </c>
      <c r="G551" s="236"/>
      <c r="H551" s="239">
        <v>137.08699999999999</v>
      </c>
      <c r="I551" s="240"/>
      <c r="J551" s="236"/>
      <c r="K551" s="236"/>
      <c r="L551" s="241"/>
      <c r="M551" s="242"/>
      <c r="N551" s="243"/>
      <c r="O551" s="243"/>
      <c r="P551" s="243"/>
      <c r="Q551" s="243"/>
      <c r="R551" s="243"/>
      <c r="S551" s="243"/>
      <c r="T551" s="24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5" t="s">
        <v>236</v>
      </c>
      <c r="AU551" s="245" t="s">
        <v>85</v>
      </c>
      <c r="AV551" s="13" t="s">
        <v>85</v>
      </c>
      <c r="AW551" s="13" t="s">
        <v>4</v>
      </c>
      <c r="AX551" s="13" t="s">
        <v>83</v>
      </c>
      <c r="AY551" s="245" t="s">
        <v>224</v>
      </c>
    </row>
    <row r="552" s="2" customFormat="1" ht="16.5" customHeight="1">
      <c r="A552" s="40"/>
      <c r="B552" s="41"/>
      <c r="C552" s="215" t="s">
        <v>788</v>
      </c>
      <c r="D552" s="215" t="s">
        <v>226</v>
      </c>
      <c r="E552" s="216" t="s">
        <v>1915</v>
      </c>
      <c r="F552" s="217" t="s">
        <v>1916</v>
      </c>
      <c r="G552" s="218" t="s">
        <v>160</v>
      </c>
      <c r="H552" s="219">
        <v>18.440000000000001</v>
      </c>
      <c r="I552" s="220"/>
      <c r="J552" s="221">
        <f>ROUND(I552*H552,2)</f>
        <v>0</v>
      </c>
      <c r="K552" s="217" t="s">
        <v>40</v>
      </c>
      <c r="L552" s="46"/>
      <c r="M552" s="222" t="s">
        <v>40</v>
      </c>
      <c r="N552" s="223" t="s">
        <v>48</v>
      </c>
      <c r="O552" s="86"/>
      <c r="P552" s="224">
        <f>O552*H552</f>
        <v>0</v>
      </c>
      <c r="Q552" s="224">
        <v>0</v>
      </c>
      <c r="R552" s="224">
        <f>Q552*H552</f>
        <v>0</v>
      </c>
      <c r="S552" s="224">
        <v>0</v>
      </c>
      <c r="T552" s="225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6" t="s">
        <v>230</v>
      </c>
      <c r="AT552" s="226" t="s">
        <v>226</v>
      </c>
      <c r="AU552" s="226" t="s">
        <v>85</v>
      </c>
      <c r="AY552" s="19" t="s">
        <v>224</v>
      </c>
      <c r="BE552" s="227">
        <f>IF(N552="základní",J552,0)</f>
        <v>0</v>
      </c>
      <c r="BF552" s="227">
        <f>IF(N552="snížená",J552,0)</f>
        <v>0</v>
      </c>
      <c r="BG552" s="227">
        <f>IF(N552="zákl. přenesená",J552,0)</f>
        <v>0</v>
      </c>
      <c r="BH552" s="227">
        <f>IF(N552="sníž. přenesená",J552,0)</f>
        <v>0</v>
      </c>
      <c r="BI552" s="227">
        <f>IF(N552="nulová",J552,0)</f>
        <v>0</v>
      </c>
      <c r="BJ552" s="19" t="s">
        <v>83</v>
      </c>
      <c r="BK552" s="227">
        <f>ROUND(I552*H552,2)</f>
        <v>0</v>
      </c>
      <c r="BL552" s="19" t="s">
        <v>230</v>
      </c>
      <c r="BM552" s="226" t="s">
        <v>1917</v>
      </c>
    </row>
    <row r="553" s="2" customFormat="1">
      <c r="A553" s="40"/>
      <c r="B553" s="41"/>
      <c r="C553" s="42"/>
      <c r="D553" s="228" t="s">
        <v>232</v>
      </c>
      <c r="E553" s="42"/>
      <c r="F553" s="229" t="s">
        <v>1916</v>
      </c>
      <c r="G553" s="42"/>
      <c r="H553" s="42"/>
      <c r="I553" s="230"/>
      <c r="J553" s="42"/>
      <c r="K553" s="42"/>
      <c r="L553" s="46"/>
      <c r="M553" s="231"/>
      <c r="N553" s="232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232</v>
      </c>
      <c r="AU553" s="19" t="s">
        <v>85</v>
      </c>
    </row>
    <row r="554" s="2" customFormat="1">
      <c r="A554" s="40"/>
      <c r="B554" s="41"/>
      <c r="C554" s="42"/>
      <c r="D554" s="228" t="s">
        <v>283</v>
      </c>
      <c r="E554" s="42"/>
      <c r="F554" s="267" t="s">
        <v>1918</v>
      </c>
      <c r="G554" s="42"/>
      <c r="H554" s="42"/>
      <c r="I554" s="230"/>
      <c r="J554" s="42"/>
      <c r="K554" s="42"/>
      <c r="L554" s="46"/>
      <c r="M554" s="231"/>
      <c r="N554" s="232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283</v>
      </c>
      <c r="AU554" s="19" t="s">
        <v>85</v>
      </c>
    </row>
    <row r="555" s="13" customFormat="1">
      <c r="A555" s="13"/>
      <c r="B555" s="235"/>
      <c r="C555" s="236"/>
      <c r="D555" s="228" t="s">
        <v>236</v>
      </c>
      <c r="E555" s="237" t="s">
        <v>40</v>
      </c>
      <c r="F555" s="238" t="s">
        <v>1919</v>
      </c>
      <c r="G555" s="236"/>
      <c r="H555" s="239">
        <v>18.440000000000001</v>
      </c>
      <c r="I555" s="240"/>
      <c r="J555" s="236"/>
      <c r="K555" s="236"/>
      <c r="L555" s="241"/>
      <c r="M555" s="242"/>
      <c r="N555" s="243"/>
      <c r="O555" s="243"/>
      <c r="P555" s="243"/>
      <c r="Q555" s="243"/>
      <c r="R555" s="243"/>
      <c r="S555" s="243"/>
      <c r="T555" s="24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5" t="s">
        <v>236</v>
      </c>
      <c r="AU555" s="245" t="s">
        <v>85</v>
      </c>
      <c r="AV555" s="13" t="s">
        <v>85</v>
      </c>
      <c r="AW555" s="13" t="s">
        <v>38</v>
      </c>
      <c r="AX555" s="13" t="s">
        <v>83</v>
      </c>
      <c r="AY555" s="245" t="s">
        <v>224</v>
      </c>
    </row>
    <row r="556" s="2" customFormat="1" ht="16.5" customHeight="1">
      <c r="A556" s="40"/>
      <c r="B556" s="41"/>
      <c r="C556" s="215" t="s">
        <v>795</v>
      </c>
      <c r="D556" s="215" t="s">
        <v>226</v>
      </c>
      <c r="E556" s="216" t="s">
        <v>1920</v>
      </c>
      <c r="F556" s="217" t="s">
        <v>1921</v>
      </c>
      <c r="G556" s="218" t="s">
        <v>160</v>
      </c>
      <c r="H556" s="219">
        <v>5.3600000000000003</v>
      </c>
      <c r="I556" s="220"/>
      <c r="J556" s="221">
        <f>ROUND(I556*H556,2)</f>
        <v>0</v>
      </c>
      <c r="K556" s="217" t="s">
        <v>40</v>
      </c>
      <c r="L556" s="46"/>
      <c r="M556" s="222" t="s">
        <v>40</v>
      </c>
      <c r="N556" s="223" t="s">
        <v>48</v>
      </c>
      <c r="O556" s="86"/>
      <c r="P556" s="224">
        <f>O556*H556</f>
        <v>0</v>
      </c>
      <c r="Q556" s="224">
        <v>0</v>
      </c>
      <c r="R556" s="224">
        <f>Q556*H556</f>
        <v>0</v>
      </c>
      <c r="S556" s="224">
        <v>0</v>
      </c>
      <c r="T556" s="225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6" t="s">
        <v>230</v>
      </c>
      <c r="AT556" s="226" t="s">
        <v>226</v>
      </c>
      <c r="AU556" s="226" t="s">
        <v>85</v>
      </c>
      <c r="AY556" s="19" t="s">
        <v>224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19" t="s">
        <v>83</v>
      </c>
      <c r="BK556" s="227">
        <f>ROUND(I556*H556,2)</f>
        <v>0</v>
      </c>
      <c r="BL556" s="19" t="s">
        <v>230</v>
      </c>
      <c r="BM556" s="226" t="s">
        <v>1922</v>
      </c>
    </row>
    <row r="557" s="2" customFormat="1">
      <c r="A557" s="40"/>
      <c r="B557" s="41"/>
      <c r="C557" s="42"/>
      <c r="D557" s="228" t="s">
        <v>232</v>
      </c>
      <c r="E557" s="42"/>
      <c r="F557" s="229" t="s">
        <v>1921</v>
      </c>
      <c r="G557" s="42"/>
      <c r="H557" s="42"/>
      <c r="I557" s="230"/>
      <c r="J557" s="42"/>
      <c r="K557" s="42"/>
      <c r="L557" s="46"/>
      <c r="M557" s="231"/>
      <c r="N557" s="232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232</v>
      </c>
      <c r="AU557" s="19" t="s">
        <v>85</v>
      </c>
    </row>
    <row r="558" s="2" customFormat="1">
      <c r="A558" s="40"/>
      <c r="B558" s="41"/>
      <c r="C558" s="42"/>
      <c r="D558" s="228" t="s">
        <v>283</v>
      </c>
      <c r="E558" s="42"/>
      <c r="F558" s="267" t="s">
        <v>1918</v>
      </c>
      <c r="G558" s="42"/>
      <c r="H558" s="42"/>
      <c r="I558" s="230"/>
      <c r="J558" s="42"/>
      <c r="K558" s="42"/>
      <c r="L558" s="46"/>
      <c r="M558" s="231"/>
      <c r="N558" s="232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283</v>
      </c>
      <c r="AU558" s="19" t="s">
        <v>85</v>
      </c>
    </row>
    <row r="559" s="13" customFormat="1">
      <c r="A559" s="13"/>
      <c r="B559" s="235"/>
      <c r="C559" s="236"/>
      <c r="D559" s="228" t="s">
        <v>236</v>
      </c>
      <c r="E559" s="237" t="s">
        <v>40</v>
      </c>
      <c r="F559" s="238" t="s">
        <v>1923</v>
      </c>
      <c r="G559" s="236"/>
      <c r="H559" s="239">
        <v>5.3600000000000003</v>
      </c>
      <c r="I559" s="240"/>
      <c r="J559" s="236"/>
      <c r="K559" s="236"/>
      <c r="L559" s="241"/>
      <c r="M559" s="242"/>
      <c r="N559" s="243"/>
      <c r="O559" s="243"/>
      <c r="P559" s="243"/>
      <c r="Q559" s="243"/>
      <c r="R559" s="243"/>
      <c r="S559" s="243"/>
      <c r="T559" s="24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5" t="s">
        <v>236</v>
      </c>
      <c r="AU559" s="245" t="s">
        <v>85</v>
      </c>
      <c r="AV559" s="13" t="s">
        <v>85</v>
      </c>
      <c r="AW559" s="13" t="s">
        <v>38</v>
      </c>
      <c r="AX559" s="13" t="s">
        <v>83</v>
      </c>
      <c r="AY559" s="245" t="s">
        <v>224</v>
      </c>
    </row>
    <row r="560" s="2" customFormat="1" ht="16.5" customHeight="1">
      <c r="A560" s="40"/>
      <c r="B560" s="41"/>
      <c r="C560" s="215" t="s">
        <v>802</v>
      </c>
      <c r="D560" s="215" t="s">
        <v>226</v>
      </c>
      <c r="E560" s="216" t="s">
        <v>1924</v>
      </c>
      <c r="F560" s="217" t="s">
        <v>1925</v>
      </c>
      <c r="G560" s="218" t="s">
        <v>160</v>
      </c>
      <c r="H560" s="219">
        <v>3.7000000000000002</v>
      </c>
      <c r="I560" s="220"/>
      <c r="J560" s="221">
        <f>ROUND(I560*H560,2)</f>
        <v>0</v>
      </c>
      <c r="K560" s="217" t="s">
        <v>229</v>
      </c>
      <c r="L560" s="46"/>
      <c r="M560" s="222" t="s">
        <v>40</v>
      </c>
      <c r="N560" s="223" t="s">
        <v>48</v>
      </c>
      <c r="O560" s="86"/>
      <c r="P560" s="224">
        <f>O560*H560</f>
        <v>0</v>
      </c>
      <c r="Q560" s="224">
        <v>0</v>
      </c>
      <c r="R560" s="224">
        <f>Q560*H560</f>
        <v>0</v>
      </c>
      <c r="S560" s="224">
        <v>0.097000000000000003</v>
      </c>
      <c r="T560" s="225">
        <f>S560*H560</f>
        <v>0.35890000000000005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6" t="s">
        <v>230</v>
      </c>
      <c r="AT560" s="226" t="s">
        <v>226</v>
      </c>
      <c r="AU560" s="226" t="s">
        <v>85</v>
      </c>
      <c r="AY560" s="19" t="s">
        <v>224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19" t="s">
        <v>83</v>
      </c>
      <c r="BK560" s="227">
        <f>ROUND(I560*H560,2)</f>
        <v>0</v>
      </c>
      <c r="BL560" s="19" t="s">
        <v>230</v>
      </c>
      <c r="BM560" s="226" t="s">
        <v>1926</v>
      </c>
    </row>
    <row r="561" s="2" customFormat="1">
      <c r="A561" s="40"/>
      <c r="B561" s="41"/>
      <c r="C561" s="42"/>
      <c r="D561" s="228" t="s">
        <v>232</v>
      </c>
      <c r="E561" s="42"/>
      <c r="F561" s="229" t="s">
        <v>1927</v>
      </c>
      <c r="G561" s="42"/>
      <c r="H561" s="42"/>
      <c r="I561" s="230"/>
      <c r="J561" s="42"/>
      <c r="K561" s="42"/>
      <c r="L561" s="46"/>
      <c r="M561" s="231"/>
      <c r="N561" s="232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232</v>
      </c>
      <c r="AU561" s="19" t="s">
        <v>85</v>
      </c>
    </row>
    <row r="562" s="2" customFormat="1">
      <c r="A562" s="40"/>
      <c r="B562" s="41"/>
      <c r="C562" s="42"/>
      <c r="D562" s="233" t="s">
        <v>234</v>
      </c>
      <c r="E562" s="42"/>
      <c r="F562" s="234" t="s">
        <v>1928</v>
      </c>
      <c r="G562" s="42"/>
      <c r="H562" s="42"/>
      <c r="I562" s="230"/>
      <c r="J562" s="42"/>
      <c r="K562" s="42"/>
      <c r="L562" s="46"/>
      <c r="M562" s="231"/>
      <c r="N562" s="232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234</v>
      </c>
      <c r="AU562" s="19" t="s">
        <v>85</v>
      </c>
    </row>
    <row r="563" s="13" customFormat="1">
      <c r="A563" s="13"/>
      <c r="B563" s="235"/>
      <c r="C563" s="236"/>
      <c r="D563" s="228" t="s">
        <v>236</v>
      </c>
      <c r="E563" s="237" t="s">
        <v>40</v>
      </c>
      <c r="F563" s="238" t="s">
        <v>1929</v>
      </c>
      <c r="G563" s="236"/>
      <c r="H563" s="239">
        <v>3.7000000000000002</v>
      </c>
      <c r="I563" s="240"/>
      <c r="J563" s="236"/>
      <c r="K563" s="236"/>
      <c r="L563" s="241"/>
      <c r="M563" s="242"/>
      <c r="N563" s="243"/>
      <c r="O563" s="243"/>
      <c r="P563" s="243"/>
      <c r="Q563" s="243"/>
      <c r="R563" s="243"/>
      <c r="S563" s="243"/>
      <c r="T563" s="24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5" t="s">
        <v>236</v>
      </c>
      <c r="AU563" s="245" t="s">
        <v>85</v>
      </c>
      <c r="AV563" s="13" t="s">
        <v>85</v>
      </c>
      <c r="AW563" s="13" t="s">
        <v>38</v>
      </c>
      <c r="AX563" s="13" t="s">
        <v>83</v>
      </c>
      <c r="AY563" s="245" t="s">
        <v>224</v>
      </c>
    </row>
    <row r="564" s="2" customFormat="1" ht="16.5" customHeight="1">
      <c r="A564" s="40"/>
      <c r="B564" s="41"/>
      <c r="C564" s="215" t="s">
        <v>808</v>
      </c>
      <c r="D564" s="215" t="s">
        <v>226</v>
      </c>
      <c r="E564" s="216" t="s">
        <v>1138</v>
      </c>
      <c r="F564" s="217" t="s">
        <v>1139</v>
      </c>
      <c r="G564" s="218" t="s">
        <v>160</v>
      </c>
      <c r="H564" s="219">
        <v>137.53</v>
      </c>
      <c r="I564" s="220"/>
      <c r="J564" s="221">
        <f>ROUND(I564*H564,2)</f>
        <v>0</v>
      </c>
      <c r="K564" s="217" t="s">
        <v>40</v>
      </c>
      <c r="L564" s="46"/>
      <c r="M564" s="222" t="s">
        <v>40</v>
      </c>
      <c r="N564" s="223" t="s">
        <v>48</v>
      </c>
      <c r="O564" s="86"/>
      <c r="P564" s="224">
        <f>O564*H564</f>
        <v>0</v>
      </c>
      <c r="Q564" s="224">
        <v>0</v>
      </c>
      <c r="R564" s="224">
        <f>Q564*H564</f>
        <v>0</v>
      </c>
      <c r="S564" s="224">
        <v>0</v>
      </c>
      <c r="T564" s="225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26" t="s">
        <v>230</v>
      </c>
      <c r="AT564" s="226" t="s">
        <v>226</v>
      </c>
      <c r="AU564" s="226" t="s">
        <v>85</v>
      </c>
      <c r="AY564" s="19" t="s">
        <v>224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19" t="s">
        <v>83</v>
      </c>
      <c r="BK564" s="227">
        <f>ROUND(I564*H564,2)</f>
        <v>0</v>
      </c>
      <c r="BL564" s="19" t="s">
        <v>230</v>
      </c>
      <c r="BM564" s="226" t="s">
        <v>1930</v>
      </c>
    </row>
    <row r="565" s="2" customFormat="1">
      <c r="A565" s="40"/>
      <c r="B565" s="41"/>
      <c r="C565" s="42"/>
      <c r="D565" s="228" t="s">
        <v>232</v>
      </c>
      <c r="E565" s="42"/>
      <c r="F565" s="229" t="s">
        <v>1139</v>
      </c>
      <c r="G565" s="42"/>
      <c r="H565" s="42"/>
      <c r="I565" s="230"/>
      <c r="J565" s="42"/>
      <c r="K565" s="42"/>
      <c r="L565" s="46"/>
      <c r="M565" s="231"/>
      <c r="N565" s="232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232</v>
      </c>
      <c r="AU565" s="19" t="s">
        <v>85</v>
      </c>
    </row>
    <row r="566" s="2" customFormat="1">
      <c r="A566" s="40"/>
      <c r="B566" s="41"/>
      <c r="C566" s="42"/>
      <c r="D566" s="228" t="s">
        <v>283</v>
      </c>
      <c r="E566" s="42"/>
      <c r="F566" s="267" t="s">
        <v>1141</v>
      </c>
      <c r="G566" s="42"/>
      <c r="H566" s="42"/>
      <c r="I566" s="230"/>
      <c r="J566" s="42"/>
      <c r="K566" s="42"/>
      <c r="L566" s="46"/>
      <c r="M566" s="231"/>
      <c r="N566" s="232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283</v>
      </c>
      <c r="AU566" s="19" t="s">
        <v>85</v>
      </c>
    </row>
    <row r="567" s="13" customFormat="1">
      <c r="A567" s="13"/>
      <c r="B567" s="235"/>
      <c r="C567" s="236"/>
      <c r="D567" s="228" t="s">
        <v>236</v>
      </c>
      <c r="E567" s="237" t="s">
        <v>40</v>
      </c>
      <c r="F567" s="238" t="s">
        <v>1931</v>
      </c>
      <c r="G567" s="236"/>
      <c r="H567" s="239">
        <v>114.98</v>
      </c>
      <c r="I567" s="240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5" t="s">
        <v>236</v>
      </c>
      <c r="AU567" s="245" t="s">
        <v>85</v>
      </c>
      <c r="AV567" s="13" t="s">
        <v>85</v>
      </c>
      <c r="AW567" s="13" t="s">
        <v>38</v>
      </c>
      <c r="AX567" s="13" t="s">
        <v>77</v>
      </c>
      <c r="AY567" s="245" t="s">
        <v>224</v>
      </c>
    </row>
    <row r="568" s="13" customFormat="1">
      <c r="A568" s="13"/>
      <c r="B568" s="235"/>
      <c r="C568" s="236"/>
      <c r="D568" s="228" t="s">
        <v>236</v>
      </c>
      <c r="E568" s="237" t="s">
        <v>40</v>
      </c>
      <c r="F568" s="238" t="s">
        <v>1932</v>
      </c>
      <c r="G568" s="236"/>
      <c r="H568" s="239">
        <v>22.550000000000001</v>
      </c>
      <c r="I568" s="240"/>
      <c r="J568" s="236"/>
      <c r="K568" s="236"/>
      <c r="L568" s="241"/>
      <c r="M568" s="242"/>
      <c r="N568" s="243"/>
      <c r="O568" s="243"/>
      <c r="P568" s="243"/>
      <c r="Q568" s="243"/>
      <c r="R568" s="243"/>
      <c r="S568" s="243"/>
      <c r="T568" s="24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5" t="s">
        <v>236</v>
      </c>
      <c r="AU568" s="245" t="s">
        <v>85</v>
      </c>
      <c r="AV568" s="13" t="s">
        <v>85</v>
      </c>
      <c r="AW568" s="13" t="s">
        <v>38</v>
      </c>
      <c r="AX568" s="13" t="s">
        <v>77</v>
      </c>
      <c r="AY568" s="245" t="s">
        <v>224</v>
      </c>
    </row>
    <row r="569" s="15" customFormat="1">
      <c r="A569" s="15"/>
      <c r="B569" s="256"/>
      <c r="C569" s="257"/>
      <c r="D569" s="228" t="s">
        <v>236</v>
      </c>
      <c r="E569" s="258" t="s">
        <v>40</v>
      </c>
      <c r="F569" s="259" t="s">
        <v>253</v>
      </c>
      <c r="G569" s="257"/>
      <c r="H569" s="260">
        <v>137.53</v>
      </c>
      <c r="I569" s="261"/>
      <c r="J569" s="257"/>
      <c r="K569" s="257"/>
      <c r="L569" s="262"/>
      <c r="M569" s="263"/>
      <c r="N569" s="264"/>
      <c r="O569" s="264"/>
      <c r="P569" s="264"/>
      <c r="Q569" s="264"/>
      <c r="R569" s="264"/>
      <c r="S569" s="264"/>
      <c r="T569" s="26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6" t="s">
        <v>236</v>
      </c>
      <c r="AU569" s="266" t="s">
        <v>85</v>
      </c>
      <c r="AV569" s="15" t="s">
        <v>230</v>
      </c>
      <c r="AW569" s="15" t="s">
        <v>38</v>
      </c>
      <c r="AX569" s="15" t="s">
        <v>83</v>
      </c>
      <c r="AY569" s="266" t="s">
        <v>224</v>
      </c>
    </row>
    <row r="570" s="2" customFormat="1" ht="16.5" customHeight="1">
      <c r="A570" s="40"/>
      <c r="B570" s="41"/>
      <c r="C570" s="215" t="s">
        <v>816</v>
      </c>
      <c r="D570" s="215" t="s">
        <v>226</v>
      </c>
      <c r="E570" s="216" t="s">
        <v>1933</v>
      </c>
      <c r="F570" s="217" t="s">
        <v>1934</v>
      </c>
      <c r="G570" s="218" t="s">
        <v>160</v>
      </c>
      <c r="H570" s="219">
        <v>28.120000000000001</v>
      </c>
      <c r="I570" s="220"/>
      <c r="J570" s="221">
        <f>ROUND(I570*H570,2)</f>
        <v>0</v>
      </c>
      <c r="K570" s="217" t="s">
        <v>40</v>
      </c>
      <c r="L570" s="46"/>
      <c r="M570" s="222" t="s">
        <v>40</v>
      </c>
      <c r="N570" s="223" t="s">
        <v>48</v>
      </c>
      <c r="O570" s="86"/>
      <c r="P570" s="224">
        <f>O570*H570</f>
        <v>0</v>
      </c>
      <c r="Q570" s="224">
        <v>0</v>
      </c>
      <c r="R570" s="224">
        <f>Q570*H570</f>
        <v>0</v>
      </c>
      <c r="S570" s="224">
        <v>0</v>
      </c>
      <c r="T570" s="225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26" t="s">
        <v>230</v>
      </c>
      <c r="AT570" s="226" t="s">
        <v>226</v>
      </c>
      <c r="AU570" s="226" t="s">
        <v>85</v>
      </c>
      <c r="AY570" s="19" t="s">
        <v>224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19" t="s">
        <v>83</v>
      </c>
      <c r="BK570" s="227">
        <f>ROUND(I570*H570,2)</f>
        <v>0</v>
      </c>
      <c r="BL570" s="19" t="s">
        <v>230</v>
      </c>
      <c r="BM570" s="226" t="s">
        <v>1935</v>
      </c>
    </row>
    <row r="571" s="2" customFormat="1">
      <c r="A571" s="40"/>
      <c r="B571" s="41"/>
      <c r="C571" s="42"/>
      <c r="D571" s="228" t="s">
        <v>232</v>
      </c>
      <c r="E571" s="42"/>
      <c r="F571" s="229" t="s">
        <v>1934</v>
      </c>
      <c r="G571" s="42"/>
      <c r="H571" s="42"/>
      <c r="I571" s="230"/>
      <c r="J571" s="42"/>
      <c r="K571" s="42"/>
      <c r="L571" s="46"/>
      <c r="M571" s="231"/>
      <c r="N571" s="232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232</v>
      </c>
      <c r="AU571" s="19" t="s">
        <v>85</v>
      </c>
    </row>
    <row r="572" s="2" customFormat="1">
      <c r="A572" s="40"/>
      <c r="B572" s="41"/>
      <c r="C572" s="42"/>
      <c r="D572" s="228" t="s">
        <v>283</v>
      </c>
      <c r="E572" s="42"/>
      <c r="F572" s="267" t="s">
        <v>1141</v>
      </c>
      <c r="G572" s="42"/>
      <c r="H572" s="42"/>
      <c r="I572" s="230"/>
      <c r="J572" s="42"/>
      <c r="K572" s="42"/>
      <c r="L572" s="46"/>
      <c r="M572" s="231"/>
      <c r="N572" s="232"/>
      <c r="O572" s="86"/>
      <c r="P572" s="86"/>
      <c r="Q572" s="86"/>
      <c r="R572" s="86"/>
      <c r="S572" s="86"/>
      <c r="T572" s="87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283</v>
      </c>
      <c r="AU572" s="19" t="s">
        <v>85</v>
      </c>
    </row>
    <row r="573" s="13" customFormat="1">
      <c r="A573" s="13"/>
      <c r="B573" s="235"/>
      <c r="C573" s="236"/>
      <c r="D573" s="228" t="s">
        <v>236</v>
      </c>
      <c r="E573" s="237" t="s">
        <v>40</v>
      </c>
      <c r="F573" s="238" t="s">
        <v>1936</v>
      </c>
      <c r="G573" s="236"/>
      <c r="H573" s="239">
        <v>28.120000000000001</v>
      </c>
      <c r="I573" s="240"/>
      <c r="J573" s="236"/>
      <c r="K573" s="236"/>
      <c r="L573" s="241"/>
      <c r="M573" s="242"/>
      <c r="N573" s="243"/>
      <c r="O573" s="243"/>
      <c r="P573" s="243"/>
      <c r="Q573" s="243"/>
      <c r="R573" s="243"/>
      <c r="S573" s="243"/>
      <c r="T573" s="24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5" t="s">
        <v>236</v>
      </c>
      <c r="AU573" s="245" t="s">
        <v>85</v>
      </c>
      <c r="AV573" s="13" t="s">
        <v>85</v>
      </c>
      <c r="AW573" s="13" t="s">
        <v>38</v>
      </c>
      <c r="AX573" s="13" t="s">
        <v>83</v>
      </c>
      <c r="AY573" s="245" t="s">
        <v>224</v>
      </c>
    </row>
    <row r="574" s="2" customFormat="1" ht="16.5" customHeight="1">
      <c r="A574" s="40"/>
      <c r="B574" s="41"/>
      <c r="C574" s="215" t="s">
        <v>822</v>
      </c>
      <c r="D574" s="215" t="s">
        <v>226</v>
      </c>
      <c r="E574" s="216" t="s">
        <v>1937</v>
      </c>
      <c r="F574" s="217" t="s">
        <v>1938</v>
      </c>
      <c r="G574" s="218" t="s">
        <v>160</v>
      </c>
      <c r="H574" s="219">
        <v>16.670000000000002</v>
      </c>
      <c r="I574" s="220"/>
      <c r="J574" s="221">
        <f>ROUND(I574*H574,2)</f>
        <v>0</v>
      </c>
      <c r="K574" s="217" t="s">
        <v>229</v>
      </c>
      <c r="L574" s="46"/>
      <c r="M574" s="222" t="s">
        <v>40</v>
      </c>
      <c r="N574" s="223" t="s">
        <v>48</v>
      </c>
      <c r="O574" s="86"/>
      <c r="P574" s="224">
        <f>O574*H574</f>
        <v>0</v>
      </c>
      <c r="Q574" s="224">
        <v>3.0000000000000001E-05</v>
      </c>
      <c r="R574" s="224">
        <f>Q574*H574</f>
        <v>0.00050010000000000007</v>
      </c>
      <c r="S574" s="224">
        <v>0</v>
      </c>
      <c r="T574" s="225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6" t="s">
        <v>230</v>
      </c>
      <c r="AT574" s="226" t="s">
        <v>226</v>
      </c>
      <c r="AU574" s="226" t="s">
        <v>85</v>
      </c>
      <c r="AY574" s="19" t="s">
        <v>224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19" t="s">
        <v>83</v>
      </c>
      <c r="BK574" s="227">
        <f>ROUND(I574*H574,2)</f>
        <v>0</v>
      </c>
      <c r="BL574" s="19" t="s">
        <v>230</v>
      </c>
      <c r="BM574" s="226" t="s">
        <v>1939</v>
      </c>
    </row>
    <row r="575" s="2" customFormat="1">
      <c r="A575" s="40"/>
      <c r="B575" s="41"/>
      <c r="C575" s="42"/>
      <c r="D575" s="228" t="s">
        <v>232</v>
      </c>
      <c r="E575" s="42"/>
      <c r="F575" s="229" t="s">
        <v>1940</v>
      </c>
      <c r="G575" s="42"/>
      <c r="H575" s="42"/>
      <c r="I575" s="230"/>
      <c r="J575" s="42"/>
      <c r="K575" s="42"/>
      <c r="L575" s="46"/>
      <c r="M575" s="231"/>
      <c r="N575" s="232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232</v>
      </c>
      <c r="AU575" s="19" t="s">
        <v>85</v>
      </c>
    </row>
    <row r="576" s="2" customFormat="1">
      <c r="A576" s="40"/>
      <c r="B576" s="41"/>
      <c r="C576" s="42"/>
      <c r="D576" s="233" t="s">
        <v>234</v>
      </c>
      <c r="E576" s="42"/>
      <c r="F576" s="234" t="s">
        <v>1941</v>
      </c>
      <c r="G576" s="42"/>
      <c r="H576" s="42"/>
      <c r="I576" s="230"/>
      <c r="J576" s="42"/>
      <c r="K576" s="42"/>
      <c r="L576" s="46"/>
      <c r="M576" s="231"/>
      <c r="N576" s="232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234</v>
      </c>
      <c r="AU576" s="19" t="s">
        <v>85</v>
      </c>
    </row>
    <row r="577" s="2" customFormat="1" ht="16.5" customHeight="1">
      <c r="A577" s="40"/>
      <c r="B577" s="41"/>
      <c r="C577" s="268" t="s">
        <v>829</v>
      </c>
      <c r="D577" s="268" t="s">
        <v>305</v>
      </c>
      <c r="E577" s="269" t="s">
        <v>1942</v>
      </c>
      <c r="F577" s="270" t="s">
        <v>1943</v>
      </c>
      <c r="G577" s="271" t="s">
        <v>160</v>
      </c>
      <c r="H577" s="272">
        <v>16.920000000000002</v>
      </c>
      <c r="I577" s="273"/>
      <c r="J577" s="274">
        <f>ROUND(I577*H577,2)</f>
        <v>0</v>
      </c>
      <c r="K577" s="270" t="s">
        <v>229</v>
      </c>
      <c r="L577" s="275"/>
      <c r="M577" s="276" t="s">
        <v>40</v>
      </c>
      <c r="N577" s="277" t="s">
        <v>48</v>
      </c>
      <c r="O577" s="86"/>
      <c r="P577" s="224">
        <f>O577*H577</f>
        <v>0</v>
      </c>
      <c r="Q577" s="224">
        <v>0.02044</v>
      </c>
      <c r="R577" s="224">
        <f>Q577*H577</f>
        <v>0.34584480000000001</v>
      </c>
      <c r="S577" s="224">
        <v>0</v>
      </c>
      <c r="T577" s="225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6" t="s">
        <v>279</v>
      </c>
      <c r="AT577" s="226" t="s">
        <v>305</v>
      </c>
      <c r="AU577" s="226" t="s">
        <v>85</v>
      </c>
      <c r="AY577" s="19" t="s">
        <v>224</v>
      </c>
      <c r="BE577" s="227">
        <f>IF(N577="základní",J577,0)</f>
        <v>0</v>
      </c>
      <c r="BF577" s="227">
        <f>IF(N577="snížená",J577,0)</f>
        <v>0</v>
      </c>
      <c r="BG577" s="227">
        <f>IF(N577="zákl. přenesená",J577,0)</f>
        <v>0</v>
      </c>
      <c r="BH577" s="227">
        <f>IF(N577="sníž. přenesená",J577,0)</f>
        <v>0</v>
      </c>
      <c r="BI577" s="227">
        <f>IF(N577="nulová",J577,0)</f>
        <v>0</v>
      </c>
      <c r="BJ577" s="19" t="s">
        <v>83</v>
      </c>
      <c r="BK577" s="227">
        <f>ROUND(I577*H577,2)</f>
        <v>0</v>
      </c>
      <c r="BL577" s="19" t="s">
        <v>230</v>
      </c>
      <c r="BM577" s="226" t="s">
        <v>1944</v>
      </c>
    </row>
    <row r="578" s="2" customFormat="1">
      <c r="A578" s="40"/>
      <c r="B578" s="41"/>
      <c r="C578" s="42"/>
      <c r="D578" s="228" t="s">
        <v>232</v>
      </c>
      <c r="E578" s="42"/>
      <c r="F578" s="229" t="s">
        <v>1943</v>
      </c>
      <c r="G578" s="42"/>
      <c r="H578" s="42"/>
      <c r="I578" s="230"/>
      <c r="J578" s="42"/>
      <c r="K578" s="42"/>
      <c r="L578" s="46"/>
      <c r="M578" s="231"/>
      <c r="N578" s="232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232</v>
      </c>
      <c r="AU578" s="19" t="s">
        <v>85</v>
      </c>
    </row>
    <row r="579" s="2" customFormat="1">
      <c r="A579" s="40"/>
      <c r="B579" s="41"/>
      <c r="C579" s="42"/>
      <c r="D579" s="233" t="s">
        <v>234</v>
      </c>
      <c r="E579" s="42"/>
      <c r="F579" s="234" t="s">
        <v>1945</v>
      </c>
      <c r="G579" s="42"/>
      <c r="H579" s="42"/>
      <c r="I579" s="230"/>
      <c r="J579" s="42"/>
      <c r="K579" s="42"/>
      <c r="L579" s="46"/>
      <c r="M579" s="231"/>
      <c r="N579" s="232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234</v>
      </c>
      <c r="AU579" s="19" t="s">
        <v>85</v>
      </c>
    </row>
    <row r="580" s="13" customFormat="1">
      <c r="A580" s="13"/>
      <c r="B580" s="235"/>
      <c r="C580" s="236"/>
      <c r="D580" s="228" t="s">
        <v>236</v>
      </c>
      <c r="E580" s="237" t="s">
        <v>40</v>
      </c>
      <c r="F580" s="238" t="s">
        <v>1946</v>
      </c>
      <c r="G580" s="236"/>
      <c r="H580" s="239">
        <v>16.670000000000002</v>
      </c>
      <c r="I580" s="240"/>
      <c r="J580" s="236"/>
      <c r="K580" s="236"/>
      <c r="L580" s="241"/>
      <c r="M580" s="242"/>
      <c r="N580" s="243"/>
      <c r="O580" s="243"/>
      <c r="P580" s="243"/>
      <c r="Q580" s="243"/>
      <c r="R580" s="243"/>
      <c r="S580" s="243"/>
      <c r="T580" s="24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5" t="s">
        <v>236</v>
      </c>
      <c r="AU580" s="245" t="s">
        <v>85</v>
      </c>
      <c r="AV580" s="13" t="s">
        <v>85</v>
      </c>
      <c r="AW580" s="13" t="s">
        <v>38</v>
      </c>
      <c r="AX580" s="13" t="s">
        <v>83</v>
      </c>
      <c r="AY580" s="245" t="s">
        <v>224</v>
      </c>
    </row>
    <row r="581" s="13" customFormat="1">
      <c r="A581" s="13"/>
      <c r="B581" s="235"/>
      <c r="C581" s="236"/>
      <c r="D581" s="228" t="s">
        <v>236</v>
      </c>
      <c r="E581" s="236"/>
      <c r="F581" s="238" t="s">
        <v>1947</v>
      </c>
      <c r="G581" s="236"/>
      <c r="H581" s="239">
        <v>16.920000000000002</v>
      </c>
      <c r="I581" s="240"/>
      <c r="J581" s="236"/>
      <c r="K581" s="236"/>
      <c r="L581" s="241"/>
      <c r="M581" s="242"/>
      <c r="N581" s="243"/>
      <c r="O581" s="243"/>
      <c r="P581" s="243"/>
      <c r="Q581" s="243"/>
      <c r="R581" s="243"/>
      <c r="S581" s="243"/>
      <c r="T581" s="24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5" t="s">
        <v>236</v>
      </c>
      <c r="AU581" s="245" t="s">
        <v>85</v>
      </c>
      <c r="AV581" s="13" t="s">
        <v>85</v>
      </c>
      <c r="AW581" s="13" t="s">
        <v>4</v>
      </c>
      <c r="AX581" s="13" t="s">
        <v>83</v>
      </c>
      <c r="AY581" s="245" t="s">
        <v>224</v>
      </c>
    </row>
    <row r="582" s="2" customFormat="1" ht="16.5" customHeight="1">
      <c r="A582" s="40"/>
      <c r="B582" s="41"/>
      <c r="C582" s="215" t="s">
        <v>835</v>
      </c>
      <c r="D582" s="215" t="s">
        <v>226</v>
      </c>
      <c r="E582" s="216" t="s">
        <v>1151</v>
      </c>
      <c r="F582" s="217" t="s">
        <v>1152</v>
      </c>
      <c r="G582" s="218" t="s">
        <v>160</v>
      </c>
      <c r="H582" s="219">
        <v>4</v>
      </c>
      <c r="I582" s="220"/>
      <c r="J582" s="221">
        <f>ROUND(I582*H582,2)</f>
        <v>0</v>
      </c>
      <c r="K582" s="217" t="s">
        <v>229</v>
      </c>
      <c r="L582" s="46"/>
      <c r="M582" s="222" t="s">
        <v>40</v>
      </c>
      <c r="N582" s="223" t="s">
        <v>48</v>
      </c>
      <c r="O582" s="86"/>
      <c r="P582" s="224">
        <f>O582*H582</f>
        <v>0</v>
      </c>
      <c r="Q582" s="224">
        <v>4.0000000000000003E-05</v>
      </c>
      <c r="R582" s="224">
        <f>Q582*H582</f>
        <v>0.00016000000000000001</v>
      </c>
      <c r="S582" s="224">
        <v>0</v>
      </c>
      <c r="T582" s="225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26" t="s">
        <v>230</v>
      </c>
      <c r="AT582" s="226" t="s">
        <v>226</v>
      </c>
      <c r="AU582" s="226" t="s">
        <v>85</v>
      </c>
      <c r="AY582" s="19" t="s">
        <v>224</v>
      </c>
      <c r="BE582" s="227">
        <f>IF(N582="základní",J582,0)</f>
        <v>0</v>
      </c>
      <c r="BF582" s="227">
        <f>IF(N582="snížená",J582,0)</f>
        <v>0</v>
      </c>
      <c r="BG582" s="227">
        <f>IF(N582="zákl. přenesená",J582,0)</f>
        <v>0</v>
      </c>
      <c r="BH582" s="227">
        <f>IF(N582="sníž. přenesená",J582,0)</f>
        <v>0</v>
      </c>
      <c r="BI582" s="227">
        <f>IF(N582="nulová",J582,0)</f>
        <v>0</v>
      </c>
      <c r="BJ582" s="19" t="s">
        <v>83</v>
      </c>
      <c r="BK582" s="227">
        <f>ROUND(I582*H582,2)</f>
        <v>0</v>
      </c>
      <c r="BL582" s="19" t="s">
        <v>230</v>
      </c>
      <c r="BM582" s="226" t="s">
        <v>1948</v>
      </c>
    </row>
    <row r="583" s="2" customFormat="1">
      <c r="A583" s="40"/>
      <c r="B583" s="41"/>
      <c r="C583" s="42"/>
      <c r="D583" s="228" t="s">
        <v>232</v>
      </c>
      <c r="E583" s="42"/>
      <c r="F583" s="229" t="s">
        <v>1154</v>
      </c>
      <c r="G583" s="42"/>
      <c r="H583" s="42"/>
      <c r="I583" s="230"/>
      <c r="J583" s="42"/>
      <c r="K583" s="42"/>
      <c r="L583" s="46"/>
      <c r="M583" s="231"/>
      <c r="N583" s="232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232</v>
      </c>
      <c r="AU583" s="19" t="s">
        <v>85</v>
      </c>
    </row>
    <row r="584" s="2" customFormat="1">
      <c r="A584" s="40"/>
      <c r="B584" s="41"/>
      <c r="C584" s="42"/>
      <c r="D584" s="233" t="s">
        <v>234</v>
      </c>
      <c r="E584" s="42"/>
      <c r="F584" s="234" t="s">
        <v>1155</v>
      </c>
      <c r="G584" s="42"/>
      <c r="H584" s="42"/>
      <c r="I584" s="230"/>
      <c r="J584" s="42"/>
      <c r="K584" s="42"/>
      <c r="L584" s="46"/>
      <c r="M584" s="231"/>
      <c r="N584" s="232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234</v>
      </c>
      <c r="AU584" s="19" t="s">
        <v>85</v>
      </c>
    </row>
    <row r="585" s="13" customFormat="1">
      <c r="A585" s="13"/>
      <c r="B585" s="235"/>
      <c r="C585" s="236"/>
      <c r="D585" s="228" t="s">
        <v>236</v>
      </c>
      <c r="E585" s="237" t="s">
        <v>40</v>
      </c>
      <c r="F585" s="238" t="s">
        <v>1949</v>
      </c>
      <c r="G585" s="236"/>
      <c r="H585" s="239">
        <v>4</v>
      </c>
      <c r="I585" s="240"/>
      <c r="J585" s="236"/>
      <c r="K585" s="236"/>
      <c r="L585" s="241"/>
      <c r="M585" s="242"/>
      <c r="N585" s="243"/>
      <c r="O585" s="243"/>
      <c r="P585" s="243"/>
      <c r="Q585" s="243"/>
      <c r="R585" s="243"/>
      <c r="S585" s="243"/>
      <c r="T585" s="24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5" t="s">
        <v>236</v>
      </c>
      <c r="AU585" s="245" t="s">
        <v>85</v>
      </c>
      <c r="AV585" s="13" t="s">
        <v>85</v>
      </c>
      <c r="AW585" s="13" t="s">
        <v>38</v>
      </c>
      <c r="AX585" s="13" t="s">
        <v>83</v>
      </c>
      <c r="AY585" s="245" t="s">
        <v>224</v>
      </c>
    </row>
    <row r="586" s="2" customFormat="1" ht="16.5" customHeight="1">
      <c r="A586" s="40"/>
      <c r="B586" s="41"/>
      <c r="C586" s="268" t="s">
        <v>842</v>
      </c>
      <c r="D586" s="268" t="s">
        <v>305</v>
      </c>
      <c r="E586" s="269" t="s">
        <v>1158</v>
      </c>
      <c r="F586" s="270" t="s">
        <v>1159</v>
      </c>
      <c r="G586" s="271" t="s">
        <v>160</v>
      </c>
      <c r="H586" s="272">
        <v>4.0599999999999996</v>
      </c>
      <c r="I586" s="273"/>
      <c r="J586" s="274">
        <f>ROUND(I586*H586,2)</f>
        <v>0</v>
      </c>
      <c r="K586" s="270" t="s">
        <v>229</v>
      </c>
      <c r="L586" s="275"/>
      <c r="M586" s="276" t="s">
        <v>40</v>
      </c>
      <c r="N586" s="277" t="s">
        <v>48</v>
      </c>
      <c r="O586" s="86"/>
      <c r="P586" s="224">
        <f>O586*H586</f>
        <v>0</v>
      </c>
      <c r="Q586" s="224">
        <v>0.020240000000000001</v>
      </c>
      <c r="R586" s="224">
        <f>Q586*H586</f>
        <v>0.082174399999999995</v>
      </c>
      <c r="S586" s="224">
        <v>0</v>
      </c>
      <c r="T586" s="225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6" t="s">
        <v>279</v>
      </c>
      <c r="AT586" s="226" t="s">
        <v>305</v>
      </c>
      <c r="AU586" s="226" t="s">
        <v>85</v>
      </c>
      <c r="AY586" s="19" t="s">
        <v>224</v>
      </c>
      <c r="BE586" s="227">
        <f>IF(N586="základní",J586,0)</f>
        <v>0</v>
      </c>
      <c r="BF586" s="227">
        <f>IF(N586="snížená",J586,0)</f>
        <v>0</v>
      </c>
      <c r="BG586" s="227">
        <f>IF(N586="zákl. přenesená",J586,0)</f>
        <v>0</v>
      </c>
      <c r="BH586" s="227">
        <f>IF(N586="sníž. přenesená",J586,0)</f>
        <v>0</v>
      </c>
      <c r="BI586" s="227">
        <f>IF(N586="nulová",J586,0)</f>
        <v>0</v>
      </c>
      <c r="BJ586" s="19" t="s">
        <v>83</v>
      </c>
      <c r="BK586" s="227">
        <f>ROUND(I586*H586,2)</f>
        <v>0</v>
      </c>
      <c r="BL586" s="19" t="s">
        <v>230</v>
      </c>
      <c r="BM586" s="226" t="s">
        <v>1950</v>
      </c>
    </row>
    <row r="587" s="2" customFormat="1">
      <c r="A587" s="40"/>
      <c r="B587" s="41"/>
      <c r="C587" s="42"/>
      <c r="D587" s="228" t="s">
        <v>232</v>
      </c>
      <c r="E587" s="42"/>
      <c r="F587" s="229" t="s">
        <v>1159</v>
      </c>
      <c r="G587" s="42"/>
      <c r="H587" s="42"/>
      <c r="I587" s="230"/>
      <c r="J587" s="42"/>
      <c r="K587" s="42"/>
      <c r="L587" s="46"/>
      <c r="M587" s="231"/>
      <c r="N587" s="232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232</v>
      </c>
      <c r="AU587" s="19" t="s">
        <v>85</v>
      </c>
    </row>
    <row r="588" s="2" customFormat="1">
      <c r="A588" s="40"/>
      <c r="B588" s="41"/>
      <c r="C588" s="42"/>
      <c r="D588" s="233" t="s">
        <v>234</v>
      </c>
      <c r="E588" s="42"/>
      <c r="F588" s="234" t="s">
        <v>1161</v>
      </c>
      <c r="G588" s="42"/>
      <c r="H588" s="42"/>
      <c r="I588" s="230"/>
      <c r="J588" s="42"/>
      <c r="K588" s="42"/>
      <c r="L588" s="46"/>
      <c r="M588" s="231"/>
      <c r="N588" s="232"/>
      <c r="O588" s="86"/>
      <c r="P588" s="86"/>
      <c r="Q588" s="86"/>
      <c r="R588" s="86"/>
      <c r="S588" s="86"/>
      <c r="T588" s="87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234</v>
      </c>
      <c r="AU588" s="19" t="s">
        <v>85</v>
      </c>
    </row>
    <row r="589" s="13" customFormat="1">
      <c r="A589" s="13"/>
      <c r="B589" s="235"/>
      <c r="C589" s="236"/>
      <c r="D589" s="228" t="s">
        <v>236</v>
      </c>
      <c r="E589" s="237" t="s">
        <v>40</v>
      </c>
      <c r="F589" s="238" t="s">
        <v>1951</v>
      </c>
      <c r="G589" s="236"/>
      <c r="H589" s="239">
        <v>4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5" t="s">
        <v>236</v>
      </c>
      <c r="AU589" s="245" t="s">
        <v>85</v>
      </c>
      <c r="AV589" s="13" t="s">
        <v>85</v>
      </c>
      <c r="AW589" s="13" t="s">
        <v>38</v>
      </c>
      <c r="AX589" s="13" t="s">
        <v>83</v>
      </c>
      <c r="AY589" s="245" t="s">
        <v>224</v>
      </c>
    </row>
    <row r="590" s="13" customFormat="1">
      <c r="A590" s="13"/>
      <c r="B590" s="235"/>
      <c r="C590" s="236"/>
      <c r="D590" s="228" t="s">
        <v>236</v>
      </c>
      <c r="E590" s="236"/>
      <c r="F590" s="238" t="s">
        <v>1952</v>
      </c>
      <c r="G590" s="236"/>
      <c r="H590" s="239">
        <v>4.0599999999999996</v>
      </c>
      <c r="I590" s="240"/>
      <c r="J590" s="236"/>
      <c r="K590" s="236"/>
      <c r="L590" s="241"/>
      <c r="M590" s="242"/>
      <c r="N590" s="243"/>
      <c r="O590" s="243"/>
      <c r="P590" s="243"/>
      <c r="Q590" s="243"/>
      <c r="R590" s="243"/>
      <c r="S590" s="243"/>
      <c r="T590" s="24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5" t="s">
        <v>236</v>
      </c>
      <c r="AU590" s="245" t="s">
        <v>85</v>
      </c>
      <c r="AV590" s="13" t="s">
        <v>85</v>
      </c>
      <c r="AW590" s="13" t="s">
        <v>4</v>
      </c>
      <c r="AX590" s="13" t="s">
        <v>83</v>
      </c>
      <c r="AY590" s="245" t="s">
        <v>224</v>
      </c>
    </row>
    <row r="591" s="2" customFormat="1" ht="16.5" customHeight="1">
      <c r="A591" s="40"/>
      <c r="B591" s="41"/>
      <c r="C591" s="215" t="s">
        <v>178</v>
      </c>
      <c r="D591" s="215" t="s">
        <v>226</v>
      </c>
      <c r="E591" s="216" t="s">
        <v>1165</v>
      </c>
      <c r="F591" s="217" t="s">
        <v>1166</v>
      </c>
      <c r="G591" s="218" t="s">
        <v>163</v>
      </c>
      <c r="H591" s="219">
        <v>20.48</v>
      </c>
      <c r="I591" s="220"/>
      <c r="J591" s="221">
        <f>ROUND(I591*H591,2)</f>
        <v>0</v>
      </c>
      <c r="K591" s="217" t="s">
        <v>229</v>
      </c>
      <c r="L591" s="46"/>
      <c r="M591" s="222" t="s">
        <v>40</v>
      </c>
      <c r="N591" s="223" t="s">
        <v>48</v>
      </c>
      <c r="O591" s="86"/>
      <c r="P591" s="224">
        <f>O591*H591</f>
        <v>0</v>
      </c>
      <c r="Q591" s="224">
        <v>0</v>
      </c>
      <c r="R591" s="224">
        <f>Q591*H591</f>
        <v>0</v>
      </c>
      <c r="S591" s="224">
        <v>0.59999999999999998</v>
      </c>
      <c r="T591" s="225">
        <f>S591*H591</f>
        <v>12.288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6" t="s">
        <v>230</v>
      </c>
      <c r="AT591" s="226" t="s">
        <v>226</v>
      </c>
      <c r="AU591" s="226" t="s">
        <v>85</v>
      </c>
      <c r="AY591" s="19" t="s">
        <v>224</v>
      </c>
      <c r="BE591" s="227">
        <f>IF(N591="základní",J591,0)</f>
        <v>0</v>
      </c>
      <c r="BF591" s="227">
        <f>IF(N591="snížená",J591,0)</f>
        <v>0</v>
      </c>
      <c r="BG591" s="227">
        <f>IF(N591="zákl. přenesená",J591,0)</f>
        <v>0</v>
      </c>
      <c r="BH591" s="227">
        <f>IF(N591="sníž. přenesená",J591,0)</f>
        <v>0</v>
      </c>
      <c r="BI591" s="227">
        <f>IF(N591="nulová",J591,0)</f>
        <v>0</v>
      </c>
      <c r="BJ591" s="19" t="s">
        <v>83</v>
      </c>
      <c r="BK591" s="227">
        <f>ROUND(I591*H591,2)</f>
        <v>0</v>
      </c>
      <c r="BL591" s="19" t="s">
        <v>230</v>
      </c>
      <c r="BM591" s="226" t="s">
        <v>1953</v>
      </c>
    </row>
    <row r="592" s="2" customFormat="1">
      <c r="A592" s="40"/>
      <c r="B592" s="41"/>
      <c r="C592" s="42"/>
      <c r="D592" s="228" t="s">
        <v>232</v>
      </c>
      <c r="E592" s="42"/>
      <c r="F592" s="229" t="s">
        <v>1168</v>
      </c>
      <c r="G592" s="42"/>
      <c r="H592" s="42"/>
      <c r="I592" s="230"/>
      <c r="J592" s="42"/>
      <c r="K592" s="42"/>
      <c r="L592" s="46"/>
      <c r="M592" s="231"/>
      <c r="N592" s="232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232</v>
      </c>
      <c r="AU592" s="19" t="s">
        <v>85</v>
      </c>
    </row>
    <row r="593" s="2" customFormat="1">
      <c r="A593" s="40"/>
      <c r="B593" s="41"/>
      <c r="C593" s="42"/>
      <c r="D593" s="233" t="s">
        <v>234</v>
      </c>
      <c r="E593" s="42"/>
      <c r="F593" s="234" t="s">
        <v>1169</v>
      </c>
      <c r="G593" s="42"/>
      <c r="H593" s="42"/>
      <c r="I593" s="230"/>
      <c r="J593" s="42"/>
      <c r="K593" s="42"/>
      <c r="L593" s="46"/>
      <c r="M593" s="231"/>
      <c r="N593" s="232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234</v>
      </c>
      <c r="AU593" s="19" t="s">
        <v>85</v>
      </c>
    </row>
    <row r="594" s="14" customFormat="1">
      <c r="A594" s="14"/>
      <c r="B594" s="246"/>
      <c r="C594" s="247"/>
      <c r="D594" s="228" t="s">
        <v>236</v>
      </c>
      <c r="E594" s="248" t="s">
        <v>40</v>
      </c>
      <c r="F594" s="249" t="s">
        <v>1170</v>
      </c>
      <c r="G594" s="247"/>
      <c r="H594" s="248" t="s">
        <v>40</v>
      </c>
      <c r="I594" s="250"/>
      <c r="J594" s="247"/>
      <c r="K594" s="247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236</v>
      </c>
      <c r="AU594" s="255" t="s">
        <v>85</v>
      </c>
      <c r="AV594" s="14" t="s">
        <v>83</v>
      </c>
      <c r="AW594" s="14" t="s">
        <v>38</v>
      </c>
      <c r="AX594" s="14" t="s">
        <v>77</v>
      </c>
      <c r="AY594" s="255" t="s">
        <v>224</v>
      </c>
    </row>
    <row r="595" s="13" customFormat="1">
      <c r="A595" s="13"/>
      <c r="B595" s="235"/>
      <c r="C595" s="236"/>
      <c r="D595" s="228" t="s">
        <v>236</v>
      </c>
      <c r="E595" s="237" t="s">
        <v>40</v>
      </c>
      <c r="F595" s="238" t="s">
        <v>1171</v>
      </c>
      <c r="G595" s="236"/>
      <c r="H595" s="239">
        <v>20.48</v>
      </c>
      <c r="I595" s="240"/>
      <c r="J595" s="236"/>
      <c r="K595" s="236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236</v>
      </c>
      <c r="AU595" s="245" t="s">
        <v>85</v>
      </c>
      <c r="AV595" s="13" t="s">
        <v>85</v>
      </c>
      <c r="AW595" s="13" t="s">
        <v>38</v>
      </c>
      <c r="AX595" s="13" t="s">
        <v>83</v>
      </c>
      <c r="AY595" s="245" t="s">
        <v>224</v>
      </c>
    </row>
    <row r="596" s="2" customFormat="1" ht="16.5" customHeight="1">
      <c r="A596" s="40"/>
      <c r="B596" s="41"/>
      <c r="C596" s="215" t="s">
        <v>847</v>
      </c>
      <c r="D596" s="215" t="s">
        <v>226</v>
      </c>
      <c r="E596" s="216" t="s">
        <v>1182</v>
      </c>
      <c r="F596" s="217" t="s">
        <v>1183</v>
      </c>
      <c r="G596" s="218" t="s">
        <v>163</v>
      </c>
      <c r="H596" s="219">
        <v>9.2550000000000008</v>
      </c>
      <c r="I596" s="220"/>
      <c r="J596" s="221">
        <f>ROUND(I596*H596,2)</f>
        <v>0</v>
      </c>
      <c r="K596" s="217" t="s">
        <v>229</v>
      </c>
      <c r="L596" s="46"/>
      <c r="M596" s="222" t="s">
        <v>40</v>
      </c>
      <c r="N596" s="223" t="s">
        <v>48</v>
      </c>
      <c r="O596" s="86"/>
      <c r="P596" s="224">
        <f>O596*H596</f>
        <v>0</v>
      </c>
      <c r="Q596" s="224">
        <v>0</v>
      </c>
      <c r="R596" s="224">
        <f>Q596*H596</f>
        <v>0</v>
      </c>
      <c r="S596" s="224">
        <v>0</v>
      </c>
      <c r="T596" s="225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26" t="s">
        <v>230</v>
      </c>
      <c r="AT596" s="226" t="s">
        <v>226</v>
      </c>
      <c r="AU596" s="226" t="s">
        <v>85</v>
      </c>
      <c r="AY596" s="19" t="s">
        <v>224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19" t="s">
        <v>83</v>
      </c>
      <c r="BK596" s="227">
        <f>ROUND(I596*H596,2)</f>
        <v>0</v>
      </c>
      <c r="BL596" s="19" t="s">
        <v>230</v>
      </c>
      <c r="BM596" s="226" t="s">
        <v>1954</v>
      </c>
    </row>
    <row r="597" s="2" customFormat="1">
      <c r="A597" s="40"/>
      <c r="B597" s="41"/>
      <c r="C597" s="42"/>
      <c r="D597" s="228" t="s">
        <v>232</v>
      </c>
      <c r="E597" s="42"/>
      <c r="F597" s="229" t="s">
        <v>1185</v>
      </c>
      <c r="G597" s="42"/>
      <c r="H597" s="42"/>
      <c r="I597" s="230"/>
      <c r="J597" s="42"/>
      <c r="K597" s="42"/>
      <c r="L597" s="46"/>
      <c r="M597" s="231"/>
      <c r="N597" s="232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232</v>
      </c>
      <c r="AU597" s="19" t="s">
        <v>85</v>
      </c>
    </row>
    <row r="598" s="2" customFormat="1">
      <c r="A598" s="40"/>
      <c r="B598" s="41"/>
      <c r="C598" s="42"/>
      <c r="D598" s="233" t="s">
        <v>234</v>
      </c>
      <c r="E598" s="42"/>
      <c r="F598" s="234" t="s">
        <v>1186</v>
      </c>
      <c r="G598" s="42"/>
      <c r="H598" s="42"/>
      <c r="I598" s="230"/>
      <c r="J598" s="42"/>
      <c r="K598" s="42"/>
      <c r="L598" s="46"/>
      <c r="M598" s="231"/>
      <c r="N598" s="232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234</v>
      </c>
      <c r="AU598" s="19" t="s">
        <v>85</v>
      </c>
    </row>
    <row r="599" s="14" customFormat="1">
      <c r="A599" s="14"/>
      <c r="B599" s="246"/>
      <c r="C599" s="247"/>
      <c r="D599" s="228" t="s">
        <v>236</v>
      </c>
      <c r="E599" s="248" t="s">
        <v>40</v>
      </c>
      <c r="F599" s="249" t="s">
        <v>251</v>
      </c>
      <c r="G599" s="247"/>
      <c r="H599" s="248" t="s">
        <v>40</v>
      </c>
      <c r="I599" s="250"/>
      <c r="J599" s="247"/>
      <c r="K599" s="247"/>
      <c r="L599" s="251"/>
      <c r="M599" s="252"/>
      <c r="N599" s="253"/>
      <c r="O599" s="253"/>
      <c r="P599" s="253"/>
      <c r="Q599" s="253"/>
      <c r="R599" s="253"/>
      <c r="S599" s="253"/>
      <c r="T599" s="25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5" t="s">
        <v>236</v>
      </c>
      <c r="AU599" s="255" t="s">
        <v>85</v>
      </c>
      <c r="AV599" s="14" t="s">
        <v>83</v>
      </c>
      <c r="AW599" s="14" t="s">
        <v>38</v>
      </c>
      <c r="AX599" s="14" t="s">
        <v>77</v>
      </c>
      <c r="AY599" s="255" t="s">
        <v>224</v>
      </c>
    </row>
    <row r="600" s="13" customFormat="1">
      <c r="A600" s="13"/>
      <c r="B600" s="235"/>
      <c r="C600" s="236"/>
      <c r="D600" s="228" t="s">
        <v>236</v>
      </c>
      <c r="E600" s="237" t="s">
        <v>40</v>
      </c>
      <c r="F600" s="238" t="s">
        <v>1955</v>
      </c>
      <c r="G600" s="236"/>
      <c r="H600" s="239">
        <v>2.5289999999999999</v>
      </c>
      <c r="I600" s="240"/>
      <c r="J600" s="236"/>
      <c r="K600" s="236"/>
      <c r="L600" s="241"/>
      <c r="M600" s="242"/>
      <c r="N600" s="243"/>
      <c r="O600" s="243"/>
      <c r="P600" s="243"/>
      <c r="Q600" s="243"/>
      <c r="R600" s="243"/>
      <c r="S600" s="243"/>
      <c r="T600" s="24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5" t="s">
        <v>236</v>
      </c>
      <c r="AU600" s="245" t="s">
        <v>85</v>
      </c>
      <c r="AV600" s="13" t="s">
        <v>85</v>
      </c>
      <c r="AW600" s="13" t="s">
        <v>38</v>
      </c>
      <c r="AX600" s="13" t="s">
        <v>77</v>
      </c>
      <c r="AY600" s="245" t="s">
        <v>224</v>
      </c>
    </row>
    <row r="601" s="13" customFormat="1">
      <c r="A601" s="13"/>
      <c r="B601" s="235"/>
      <c r="C601" s="236"/>
      <c r="D601" s="228" t="s">
        <v>236</v>
      </c>
      <c r="E601" s="237" t="s">
        <v>40</v>
      </c>
      <c r="F601" s="238" t="s">
        <v>1956</v>
      </c>
      <c r="G601" s="236"/>
      <c r="H601" s="239">
        <v>1.589</v>
      </c>
      <c r="I601" s="240"/>
      <c r="J601" s="236"/>
      <c r="K601" s="236"/>
      <c r="L601" s="241"/>
      <c r="M601" s="242"/>
      <c r="N601" s="243"/>
      <c r="O601" s="243"/>
      <c r="P601" s="243"/>
      <c r="Q601" s="243"/>
      <c r="R601" s="243"/>
      <c r="S601" s="243"/>
      <c r="T601" s="24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5" t="s">
        <v>236</v>
      </c>
      <c r="AU601" s="245" t="s">
        <v>85</v>
      </c>
      <c r="AV601" s="13" t="s">
        <v>85</v>
      </c>
      <c r="AW601" s="13" t="s">
        <v>38</v>
      </c>
      <c r="AX601" s="13" t="s">
        <v>77</v>
      </c>
      <c r="AY601" s="245" t="s">
        <v>224</v>
      </c>
    </row>
    <row r="602" s="13" customFormat="1">
      <c r="A602" s="13"/>
      <c r="B602" s="235"/>
      <c r="C602" s="236"/>
      <c r="D602" s="228" t="s">
        <v>236</v>
      </c>
      <c r="E602" s="237" t="s">
        <v>40</v>
      </c>
      <c r="F602" s="238" t="s">
        <v>1957</v>
      </c>
      <c r="G602" s="236"/>
      <c r="H602" s="239">
        <v>5.1369999999999996</v>
      </c>
      <c r="I602" s="240"/>
      <c r="J602" s="236"/>
      <c r="K602" s="236"/>
      <c r="L602" s="241"/>
      <c r="M602" s="242"/>
      <c r="N602" s="243"/>
      <c r="O602" s="243"/>
      <c r="P602" s="243"/>
      <c r="Q602" s="243"/>
      <c r="R602" s="243"/>
      <c r="S602" s="243"/>
      <c r="T602" s="24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5" t="s">
        <v>236</v>
      </c>
      <c r="AU602" s="245" t="s">
        <v>85</v>
      </c>
      <c r="AV602" s="13" t="s">
        <v>85</v>
      </c>
      <c r="AW602" s="13" t="s">
        <v>38</v>
      </c>
      <c r="AX602" s="13" t="s">
        <v>77</v>
      </c>
      <c r="AY602" s="245" t="s">
        <v>224</v>
      </c>
    </row>
    <row r="603" s="15" customFormat="1">
      <c r="A603" s="15"/>
      <c r="B603" s="256"/>
      <c r="C603" s="257"/>
      <c r="D603" s="228" t="s">
        <v>236</v>
      </c>
      <c r="E603" s="258" t="s">
        <v>40</v>
      </c>
      <c r="F603" s="259" t="s">
        <v>253</v>
      </c>
      <c r="G603" s="257"/>
      <c r="H603" s="260">
        <v>9.2550000000000008</v>
      </c>
      <c r="I603" s="261"/>
      <c r="J603" s="257"/>
      <c r="K603" s="257"/>
      <c r="L603" s="262"/>
      <c r="M603" s="263"/>
      <c r="N603" s="264"/>
      <c r="O603" s="264"/>
      <c r="P603" s="264"/>
      <c r="Q603" s="264"/>
      <c r="R603" s="264"/>
      <c r="S603" s="264"/>
      <c r="T603" s="26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66" t="s">
        <v>236</v>
      </c>
      <c r="AU603" s="266" t="s">
        <v>85</v>
      </c>
      <c r="AV603" s="15" t="s">
        <v>230</v>
      </c>
      <c r="AW603" s="15" t="s">
        <v>38</v>
      </c>
      <c r="AX603" s="15" t="s">
        <v>83</v>
      </c>
      <c r="AY603" s="266" t="s">
        <v>224</v>
      </c>
    </row>
    <row r="604" s="2" customFormat="1" ht="16.5" customHeight="1">
      <c r="A604" s="40"/>
      <c r="B604" s="41"/>
      <c r="C604" s="215" t="s">
        <v>850</v>
      </c>
      <c r="D604" s="215" t="s">
        <v>226</v>
      </c>
      <c r="E604" s="216" t="s">
        <v>1958</v>
      </c>
      <c r="F604" s="217" t="s">
        <v>1959</v>
      </c>
      <c r="G604" s="218" t="s">
        <v>811</v>
      </c>
      <c r="H604" s="219">
        <v>1</v>
      </c>
      <c r="I604" s="220"/>
      <c r="J604" s="221">
        <f>ROUND(I604*H604,2)</f>
        <v>0</v>
      </c>
      <c r="K604" s="217" t="s">
        <v>40</v>
      </c>
      <c r="L604" s="46"/>
      <c r="M604" s="222" t="s">
        <v>40</v>
      </c>
      <c r="N604" s="223" t="s">
        <v>48</v>
      </c>
      <c r="O604" s="86"/>
      <c r="P604" s="224">
        <f>O604*H604</f>
        <v>0</v>
      </c>
      <c r="Q604" s="224">
        <v>23.629999999999999</v>
      </c>
      <c r="R604" s="224">
        <f>Q604*H604</f>
        <v>23.629999999999999</v>
      </c>
      <c r="S604" s="224">
        <v>0</v>
      </c>
      <c r="T604" s="225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26" t="s">
        <v>230</v>
      </c>
      <c r="AT604" s="226" t="s">
        <v>226</v>
      </c>
      <c r="AU604" s="226" t="s">
        <v>85</v>
      </c>
      <c r="AY604" s="19" t="s">
        <v>224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19" t="s">
        <v>83</v>
      </c>
      <c r="BK604" s="227">
        <f>ROUND(I604*H604,2)</f>
        <v>0</v>
      </c>
      <c r="BL604" s="19" t="s">
        <v>230</v>
      </c>
      <c r="BM604" s="226" t="s">
        <v>1960</v>
      </c>
    </row>
    <row r="605" s="2" customFormat="1">
      <c r="A605" s="40"/>
      <c r="B605" s="41"/>
      <c r="C605" s="42"/>
      <c r="D605" s="228" t="s">
        <v>232</v>
      </c>
      <c r="E605" s="42"/>
      <c r="F605" s="229" t="s">
        <v>1959</v>
      </c>
      <c r="G605" s="42"/>
      <c r="H605" s="42"/>
      <c r="I605" s="230"/>
      <c r="J605" s="42"/>
      <c r="K605" s="42"/>
      <c r="L605" s="46"/>
      <c r="M605" s="231"/>
      <c r="N605" s="232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232</v>
      </c>
      <c r="AU605" s="19" t="s">
        <v>85</v>
      </c>
    </row>
    <row r="606" s="13" customFormat="1">
      <c r="A606" s="13"/>
      <c r="B606" s="235"/>
      <c r="C606" s="236"/>
      <c r="D606" s="228" t="s">
        <v>236</v>
      </c>
      <c r="E606" s="237" t="s">
        <v>40</v>
      </c>
      <c r="F606" s="238" t="s">
        <v>1961</v>
      </c>
      <c r="G606" s="236"/>
      <c r="H606" s="239">
        <v>1</v>
      </c>
      <c r="I606" s="240"/>
      <c r="J606" s="236"/>
      <c r="K606" s="236"/>
      <c r="L606" s="241"/>
      <c r="M606" s="242"/>
      <c r="N606" s="243"/>
      <c r="O606" s="243"/>
      <c r="P606" s="243"/>
      <c r="Q606" s="243"/>
      <c r="R606" s="243"/>
      <c r="S606" s="243"/>
      <c r="T606" s="24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5" t="s">
        <v>236</v>
      </c>
      <c r="AU606" s="245" t="s">
        <v>85</v>
      </c>
      <c r="AV606" s="13" t="s">
        <v>85</v>
      </c>
      <c r="AW606" s="13" t="s">
        <v>38</v>
      </c>
      <c r="AX606" s="13" t="s">
        <v>83</v>
      </c>
      <c r="AY606" s="245" t="s">
        <v>224</v>
      </c>
    </row>
    <row r="607" s="2" customFormat="1" ht="16.5" customHeight="1">
      <c r="A607" s="40"/>
      <c r="B607" s="41"/>
      <c r="C607" s="215" t="s">
        <v>853</v>
      </c>
      <c r="D607" s="215" t="s">
        <v>226</v>
      </c>
      <c r="E607" s="216" t="s">
        <v>1190</v>
      </c>
      <c r="F607" s="217" t="s">
        <v>1191</v>
      </c>
      <c r="G607" s="218" t="s">
        <v>163</v>
      </c>
      <c r="H607" s="219">
        <v>32.387</v>
      </c>
      <c r="I607" s="220"/>
      <c r="J607" s="221">
        <f>ROUND(I607*H607,2)</f>
        <v>0</v>
      </c>
      <c r="K607" s="217" t="s">
        <v>229</v>
      </c>
      <c r="L607" s="46"/>
      <c r="M607" s="222" t="s">
        <v>40</v>
      </c>
      <c r="N607" s="223" t="s">
        <v>48</v>
      </c>
      <c r="O607" s="86"/>
      <c r="P607" s="224">
        <f>O607*H607</f>
        <v>0</v>
      </c>
      <c r="Q607" s="224">
        <v>0</v>
      </c>
      <c r="R607" s="224">
        <f>Q607*H607</f>
        <v>0</v>
      </c>
      <c r="S607" s="224">
        <v>0</v>
      </c>
      <c r="T607" s="225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6" t="s">
        <v>230</v>
      </c>
      <c r="AT607" s="226" t="s">
        <v>226</v>
      </c>
      <c r="AU607" s="226" t="s">
        <v>85</v>
      </c>
      <c r="AY607" s="19" t="s">
        <v>224</v>
      </c>
      <c r="BE607" s="227">
        <f>IF(N607="základní",J607,0)</f>
        <v>0</v>
      </c>
      <c r="BF607" s="227">
        <f>IF(N607="snížená",J607,0)</f>
        <v>0</v>
      </c>
      <c r="BG607" s="227">
        <f>IF(N607="zákl. přenesená",J607,0)</f>
        <v>0</v>
      </c>
      <c r="BH607" s="227">
        <f>IF(N607="sníž. přenesená",J607,0)</f>
        <v>0</v>
      </c>
      <c r="BI607" s="227">
        <f>IF(N607="nulová",J607,0)</f>
        <v>0</v>
      </c>
      <c r="BJ607" s="19" t="s">
        <v>83</v>
      </c>
      <c r="BK607" s="227">
        <f>ROUND(I607*H607,2)</f>
        <v>0</v>
      </c>
      <c r="BL607" s="19" t="s">
        <v>230</v>
      </c>
      <c r="BM607" s="226" t="s">
        <v>1962</v>
      </c>
    </row>
    <row r="608" s="2" customFormat="1">
      <c r="A608" s="40"/>
      <c r="B608" s="41"/>
      <c r="C608" s="42"/>
      <c r="D608" s="228" t="s">
        <v>232</v>
      </c>
      <c r="E608" s="42"/>
      <c r="F608" s="229" t="s">
        <v>1193</v>
      </c>
      <c r="G608" s="42"/>
      <c r="H608" s="42"/>
      <c r="I608" s="230"/>
      <c r="J608" s="42"/>
      <c r="K608" s="42"/>
      <c r="L608" s="46"/>
      <c r="M608" s="231"/>
      <c r="N608" s="232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232</v>
      </c>
      <c r="AU608" s="19" t="s">
        <v>85</v>
      </c>
    </row>
    <row r="609" s="2" customFormat="1">
      <c r="A609" s="40"/>
      <c r="B609" s="41"/>
      <c r="C609" s="42"/>
      <c r="D609" s="233" t="s">
        <v>234</v>
      </c>
      <c r="E609" s="42"/>
      <c r="F609" s="234" t="s">
        <v>1194</v>
      </c>
      <c r="G609" s="42"/>
      <c r="H609" s="42"/>
      <c r="I609" s="230"/>
      <c r="J609" s="42"/>
      <c r="K609" s="42"/>
      <c r="L609" s="46"/>
      <c r="M609" s="231"/>
      <c r="N609" s="232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234</v>
      </c>
      <c r="AU609" s="19" t="s">
        <v>85</v>
      </c>
    </row>
    <row r="610" s="14" customFormat="1">
      <c r="A610" s="14"/>
      <c r="B610" s="246"/>
      <c r="C610" s="247"/>
      <c r="D610" s="228" t="s">
        <v>236</v>
      </c>
      <c r="E610" s="248" t="s">
        <v>40</v>
      </c>
      <c r="F610" s="249" t="s">
        <v>251</v>
      </c>
      <c r="G610" s="247"/>
      <c r="H610" s="248" t="s">
        <v>40</v>
      </c>
      <c r="I610" s="250"/>
      <c r="J610" s="247"/>
      <c r="K610" s="247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236</v>
      </c>
      <c r="AU610" s="255" t="s">
        <v>85</v>
      </c>
      <c r="AV610" s="14" t="s">
        <v>83</v>
      </c>
      <c r="AW610" s="14" t="s">
        <v>38</v>
      </c>
      <c r="AX610" s="14" t="s">
        <v>77</v>
      </c>
      <c r="AY610" s="255" t="s">
        <v>224</v>
      </c>
    </row>
    <row r="611" s="13" customFormat="1">
      <c r="A611" s="13"/>
      <c r="B611" s="235"/>
      <c r="C611" s="236"/>
      <c r="D611" s="228" t="s">
        <v>236</v>
      </c>
      <c r="E611" s="237" t="s">
        <v>40</v>
      </c>
      <c r="F611" s="238" t="s">
        <v>1963</v>
      </c>
      <c r="G611" s="236"/>
      <c r="H611" s="239">
        <v>8.7989999999999995</v>
      </c>
      <c r="I611" s="240"/>
      <c r="J611" s="236"/>
      <c r="K611" s="236"/>
      <c r="L611" s="241"/>
      <c r="M611" s="242"/>
      <c r="N611" s="243"/>
      <c r="O611" s="243"/>
      <c r="P611" s="243"/>
      <c r="Q611" s="243"/>
      <c r="R611" s="243"/>
      <c r="S611" s="243"/>
      <c r="T611" s="24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5" t="s">
        <v>236</v>
      </c>
      <c r="AU611" s="245" t="s">
        <v>85</v>
      </c>
      <c r="AV611" s="13" t="s">
        <v>85</v>
      </c>
      <c r="AW611" s="13" t="s">
        <v>38</v>
      </c>
      <c r="AX611" s="13" t="s">
        <v>77</v>
      </c>
      <c r="AY611" s="245" t="s">
        <v>224</v>
      </c>
    </row>
    <row r="612" s="13" customFormat="1">
      <c r="A612" s="13"/>
      <c r="B612" s="235"/>
      <c r="C612" s="236"/>
      <c r="D612" s="228" t="s">
        <v>236</v>
      </c>
      <c r="E612" s="237" t="s">
        <v>40</v>
      </c>
      <c r="F612" s="238" t="s">
        <v>1964</v>
      </c>
      <c r="G612" s="236"/>
      <c r="H612" s="239">
        <v>6.9279999999999999</v>
      </c>
      <c r="I612" s="240"/>
      <c r="J612" s="236"/>
      <c r="K612" s="236"/>
      <c r="L612" s="241"/>
      <c r="M612" s="242"/>
      <c r="N612" s="243"/>
      <c r="O612" s="243"/>
      <c r="P612" s="243"/>
      <c r="Q612" s="243"/>
      <c r="R612" s="243"/>
      <c r="S612" s="243"/>
      <c r="T612" s="24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5" t="s">
        <v>236</v>
      </c>
      <c r="AU612" s="245" t="s">
        <v>85</v>
      </c>
      <c r="AV612" s="13" t="s">
        <v>85</v>
      </c>
      <c r="AW612" s="13" t="s">
        <v>38</v>
      </c>
      <c r="AX612" s="13" t="s">
        <v>77</v>
      </c>
      <c r="AY612" s="245" t="s">
        <v>224</v>
      </c>
    </row>
    <row r="613" s="13" customFormat="1">
      <c r="A613" s="13"/>
      <c r="B613" s="235"/>
      <c r="C613" s="236"/>
      <c r="D613" s="228" t="s">
        <v>236</v>
      </c>
      <c r="E613" s="237" t="s">
        <v>40</v>
      </c>
      <c r="F613" s="238" t="s">
        <v>1965</v>
      </c>
      <c r="G613" s="236"/>
      <c r="H613" s="239">
        <v>16.335999999999999</v>
      </c>
      <c r="I613" s="240"/>
      <c r="J613" s="236"/>
      <c r="K613" s="236"/>
      <c r="L613" s="241"/>
      <c r="M613" s="242"/>
      <c r="N613" s="243"/>
      <c r="O613" s="243"/>
      <c r="P613" s="243"/>
      <c r="Q613" s="243"/>
      <c r="R613" s="243"/>
      <c r="S613" s="243"/>
      <c r="T613" s="24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5" t="s">
        <v>236</v>
      </c>
      <c r="AU613" s="245" t="s">
        <v>85</v>
      </c>
      <c r="AV613" s="13" t="s">
        <v>85</v>
      </c>
      <c r="AW613" s="13" t="s">
        <v>38</v>
      </c>
      <c r="AX613" s="13" t="s">
        <v>77</v>
      </c>
      <c r="AY613" s="245" t="s">
        <v>224</v>
      </c>
    </row>
    <row r="614" s="13" customFormat="1">
      <c r="A614" s="13"/>
      <c r="B614" s="235"/>
      <c r="C614" s="236"/>
      <c r="D614" s="228" t="s">
        <v>236</v>
      </c>
      <c r="E614" s="237" t="s">
        <v>40</v>
      </c>
      <c r="F614" s="238" t="s">
        <v>1966</v>
      </c>
      <c r="G614" s="236"/>
      <c r="H614" s="239">
        <v>0.32400000000000001</v>
      </c>
      <c r="I614" s="240"/>
      <c r="J614" s="236"/>
      <c r="K614" s="236"/>
      <c r="L614" s="241"/>
      <c r="M614" s="242"/>
      <c r="N614" s="243"/>
      <c r="O614" s="243"/>
      <c r="P614" s="243"/>
      <c r="Q614" s="243"/>
      <c r="R614" s="243"/>
      <c r="S614" s="243"/>
      <c r="T614" s="24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5" t="s">
        <v>236</v>
      </c>
      <c r="AU614" s="245" t="s">
        <v>85</v>
      </c>
      <c r="AV614" s="13" t="s">
        <v>85</v>
      </c>
      <c r="AW614" s="13" t="s">
        <v>38</v>
      </c>
      <c r="AX614" s="13" t="s">
        <v>77</v>
      </c>
      <c r="AY614" s="245" t="s">
        <v>224</v>
      </c>
    </row>
    <row r="615" s="15" customFormat="1">
      <c r="A615" s="15"/>
      <c r="B615" s="256"/>
      <c r="C615" s="257"/>
      <c r="D615" s="228" t="s">
        <v>236</v>
      </c>
      <c r="E615" s="258" t="s">
        <v>40</v>
      </c>
      <c r="F615" s="259" t="s">
        <v>253</v>
      </c>
      <c r="G615" s="257"/>
      <c r="H615" s="260">
        <v>32.387</v>
      </c>
      <c r="I615" s="261"/>
      <c r="J615" s="257"/>
      <c r="K615" s="257"/>
      <c r="L615" s="262"/>
      <c r="M615" s="263"/>
      <c r="N615" s="264"/>
      <c r="O615" s="264"/>
      <c r="P615" s="264"/>
      <c r="Q615" s="264"/>
      <c r="R615" s="264"/>
      <c r="S615" s="264"/>
      <c r="T615" s="26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66" t="s">
        <v>236</v>
      </c>
      <c r="AU615" s="266" t="s">
        <v>85</v>
      </c>
      <c r="AV615" s="15" t="s">
        <v>230</v>
      </c>
      <c r="AW615" s="15" t="s">
        <v>38</v>
      </c>
      <c r="AX615" s="15" t="s">
        <v>83</v>
      </c>
      <c r="AY615" s="266" t="s">
        <v>224</v>
      </c>
    </row>
    <row r="616" s="2" customFormat="1" ht="16.5" customHeight="1">
      <c r="A616" s="40"/>
      <c r="B616" s="41"/>
      <c r="C616" s="215" t="s">
        <v>860</v>
      </c>
      <c r="D616" s="215" t="s">
        <v>226</v>
      </c>
      <c r="E616" s="216" t="s">
        <v>1198</v>
      </c>
      <c r="F616" s="217" t="s">
        <v>1199</v>
      </c>
      <c r="G616" s="218" t="s">
        <v>163</v>
      </c>
      <c r="H616" s="219">
        <v>1.1220000000000001</v>
      </c>
      <c r="I616" s="220"/>
      <c r="J616" s="221">
        <f>ROUND(I616*H616,2)</f>
        <v>0</v>
      </c>
      <c r="K616" s="217" t="s">
        <v>40</v>
      </c>
      <c r="L616" s="46"/>
      <c r="M616" s="222" t="s">
        <v>40</v>
      </c>
      <c r="N616" s="223" t="s">
        <v>48</v>
      </c>
      <c r="O616" s="86"/>
      <c r="P616" s="224">
        <f>O616*H616</f>
        <v>0</v>
      </c>
      <c r="Q616" s="224">
        <v>0</v>
      </c>
      <c r="R616" s="224">
        <f>Q616*H616</f>
        <v>0</v>
      </c>
      <c r="S616" s="224">
        <v>0</v>
      </c>
      <c r="T616" s="225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6" t="s">
        <v>230</v>
      </c>
      <c r="AT616" s="226" t="s">
        <v>226</v>
      </c>
      <c r="AU616" s="226" t="s">
        <v>85</v>
      </c>
      <c r="AY616" s="19" t="s">
        <v>224</v>
      </c>
      <c r="BE616" s="227">
        <f>IF(N616="základní",J616,0)</f>
        <v>0</v>
      </c>
      <c r="BF616" s="227">
        <f>IF(N616="snížená",J616,0)</f>
        <v>0</v>
      </c>
      <c r="BG616" s="227">
        <f>IF(N616="zákl. přenesená",J616,0)</f>
        <v>0</v>
      </c>
      <c r="BH616" s="227">
        <f>IF(N616="sníž. přenesená",J616,0)</f>
        <v>0</v>
      </c>
      <c r="BI616" s="227">
        <f>IF(N616="nulová",J616,0)</f>
        <v>0</v>
      </c>
      <c r="BJ616" s="19" t="s">
        <v>83</v>
      </c>
      <c r="BK616" s="227">
        <f>ROUND(I616*H616,2)</f>
        <v>0</v>
      </c>
      <c r="BL616" s="19" t="s">
        <v>230</v>
      </c>
      <c r="BM616" s="226" t="s">
        <v>1967</v>
      </c>
    </row>
    <row r="617" s="2" customFormat="1">
      <c r="A617" s="40"/>
      <c r="B617" s="41"/>
      <c r="C617" s="42"/>
      <c r="D617" s="228" t="s">
        <v>232</v>
      </c>
      <c r="E617" s="42"/>
      <c r="F617" s="229" t="s">
        <v>1199</v>
      </c>
      <c r="G617" s="42"/>
      <c r="H617" s="42"/>
      <c r="I617" s="230"/>
      <c r="J617" s="42"/>
      <c r="K617" s="42"/>
      <c r="L617" s="46"/>
      <c r="M617" s="231"/>
      <c r="N617" s="232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232</v>
      </c>
      <c r="AU617" s="19" t="s">
        <v>85</v>
      </c>
    </row>
    <row r="618" s="14" customFormat="1">
      <c r="A618" s="14"/>
      <c r="B618" s="246"/>
      <c r="C618" s="247"/>
      <c r="D618" s="228" t="s">
        <v>236</v>
      </c>
      <c r="E618" s="248" t="s">
        <v>40</v>
      </c>
      <c r="F618" s="249" t="s">
        <v>251</v>
      </c>
      <c r="G618" s="247"/>
      <c r="H618" s="248" t="s">
        <v>40</v>
      </c>
      <c r="I618" s="250"/>
      <c r="J618" s="247"/>
      <c r="K618" s="247"/>
      <c r="L618" s="251"/>
      <c r="M618" s="252"/>
      <c r="N618" s="253"/>
      <c r="O618" s="253"/>
      <c r="P618" s="253"/>
      <c r="Q618" s="253"/>
      <c r="R618" s="253"/>
      <c r="S618" s="253"/>
      <c r="T618" s="25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5" t="s">
        <v>236</v>
      </c>
      <c r="AU618" s="255" t="s">
        <v>85</v>
      </c>
      <c r="AV618" s="14" t="s">
        <v>83</v>
      </c>
      <c r="AW618" s="14" t="s">
        <v>38</v>
      </c>
      <c r="AX618" s="14" t="s">
        <v>77</v>
      </c>
      <c r="AY618" s="255" t="s">
        <v>224</v>
      </c>
    </row>
    <row r="619" s="13" customFormat="1">
      <c r="A619" s="13"/>
      <c r="B619" s="235"/>
      <c r="C619" s="236"/>
      <c r="D619" s="228" t="s">
        <v>236</v>
      </c>
      <c r="E619" s="237" t="s">
        <v>40</v>
      </c>
      <c r="F619" s="238" t="s">
        <v>1968</v>
      </c>
      <c r="G619" s="236"/>
      <c r="H619" s="239">
        <v>0.33400000000000002</v>
      </c>
      <c r="I619" s="240"/>
      <c r="J619" s="236"/>
      <c r="K619" s="236"/>
      <c r="L619" s="241"/>
      <c r="M619" s="242"/>
      <c r="N619" s="243"/>
      <c r="O619" s="243"/>
      <c r="P619" s="243"/>
      <c r="Q619" s="243"/>
      <c r="R619" s="243"/>
      <c r="S619" s="243"/>
      <c r="T619" s="24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5" t="s">
        <v>236</v>
      </c>
      <c r="AU619" s="245" t="s">
        <v>85</v>
      </c>
      <c r="AV619" s="13" t="s">
        <v>85</v>
      </c>
      <c r="AW619" s="13" t="s">
        <v>38</v>
      </c>
      <c r="AX619" s="13" t="s">
        <v>77</v>
      </c>
      <c r="AY619" s="245" t="s">
        <v>224</v>
      </c>
    </row>
    <row r="620" s="13" customFormat="1">
      <c r="A620" s="13"/>
      <c r="B620" s="235"/>
      <c r="C620" s="236"/>
      <c r="D620" s="228" t="s">
        <v>236</v>
      </c>
      <c r="E620" s="237" t="s">
        <v>40</v>
      </c>
      <c r="F620" s="238" t="s">
        <v>1969</v>
      </c>
      <c r="G620" s="236"/>
      <c r="H620" s="239">
        <v>0.20100000000000001</v>
      </c>
      <c r="I620" s="240"/>
      <c r="J620" s="236"/>
      <c r="K620" s="236"/>
      <c r="L620" s="241"/>
      <c r="M620" s="242"/>
      <c r="N620" s="243"/>
      <c r="O620" s="243"/>
      <c r="P620" s="243"/>
      <c r="Q620" s="243"/>
      <c r="R620" s="243"/>
      <c r="S620" s="243"/>
      <c r="T620" s="24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5" t="s">
        <v>236</v>
      </c>
      <c r="AU620" s="245" t="s">
        <v>85</v>
      </c>
      <c r="AV620" s="13" t="s">
        <v>85</v>
      </c>
      <c r="AW620" s="13" t="s">
        <v>38</v>
      </c>
      <c r="AX620" s="13" t="s">
        <v>77</v>
      </c>
      <c r="AY620" s="245" t="s">
        <v>224</v>
      </c>
    </row>
    <row r="621" s="13" customFormat="1">
      <c r="A621" s="13"/>
      <c r="B621" s="235"/>
      <c r="C621" s="236"/>
      <c r="D621" s="228" t="s">
        <v>236</v>
      </c>
      <c r="E621" s="237" t="s">
        <v>40</v>
      </c>
      <c r="F621" s="238" t="s">
        <v>1970</v>
      </c>
      <c r="G621" s="236"/>
      <c r="H621" s="239">
        <v>0.58699999999999997</v>
      </c>
      <c r="I621" s="240"/>
      <c r="J621" s="236"/>
      <c r="K621" s="236"/>
      <c r="L621" s="241"/>
      <c r="M621" s="242"/>
      <c r="N621" s="243"/>
      <c r="O621" s="243"/>
      <c r="P621" s="243"/>
      <c r="Q621" s="243"/>
      <c r="R621" s="243"/>
      <c r="S621" s="243"/>
      <c r="T621" s="24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5" t="s">
        <v>236</v>
      </c>
      <c r="AU621" s="245" t="s">
        <v>85</v>
      </c>
      <c r="AV621" s="13" t="s">
        <v>85</v>
      </c>
      <c r="AW621" s="13" t="s">
        <v>38</v>
      </c>
      <c r="AX621" s="13" t="s">
        <v>77</v>
      </c>
      <c r="AY621" s="245" t="s">
        <v>224</v>
      </c>
    </row>
    <row r="622" s="15" customFormat="1">
      <c r="A622" s="15"/>
      <c r="B622" s="256"/>
      <c r="C622" s="257"/>
      <c r="D622" s="228" t="s">
        <v>236</v>
      </c>
      <c r="E622" s="258" t="s">
        <v>40</v>
      </c>
      <c r="F622" s="259" t="s">
        <v>253</v>
      </c>
      <c r="G622" s="257"/>
      <c r="H622" s="260">
        <v>1.1220000000000001</v>
      </c>
      <c r="I622" s="261"/>
      <c r="J622" s="257"/>
      <c r="K622" s="257"/>
      <c r="L622" s="262"/>
      <c r="M622" s="263"/>
      <c r="N622" s="264"/>
      <c r="O622" s="264"/>
      <c r="P622" s="264"/>
      <c r="Q622" s="264"/>
      <c r="R622" s="264"/>
      <c r="S622" s="264"/>
      <c r="T622" s="26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66" t="s">
        <v>236</v>
      </c>
      <c r="AU622" s="266" t="s">
        <v>85</v>
      </c>
      <c r="AV622" s="15" t="s">
        <v>230</v>
      </c>
      <c r="AW622" s="15" t="s">
        <v>38</v>
      </c>
      <c r="AX622" s="15" t="s">
        <v>83</v>
      </c>
      <c r="AY622" s="266" t="s">
        <v>224</v>
      </c>
    </row>
    <row r="623" s="2" customFormat="1" ht="16.5" customHeight="1">
      <c r="A623" s="40"/>
      <c r="B623" s="41"/>
      <c r="C623" s="215" t="s">
        <v>862</v>
      </c>
      <c r="D623" s="215" t="s">
        <v>226</v>
      </c>
      <c r="E623" s="216" t="s">
        <v>1204</v>
      </c>
      <c r="F623" s="217" t="s">
        <v>1205</v>
      </c>
      <c r="G623" s="218" t="s">
        <v>163</v>
      </c>
      <c r="H623" s="219">
        <v>7.4329999999999998</v>
      </c>
      <c r="I623" s="220"/>
      <c r="J623" s="221">
        <f>ROUND(I623*H623,2)</f>
        <v>0</v>
      </c>
      <c r="K623" s="217" t="s">
        <v>229</v>
      </c>
      <c r="L623" s="46"/>
      <c r="M623" s="222" t="s">
        <v>40</v>
      </c>
      <c r="N623" s="223" t="s">
        <v>48</v>
      </c>
      <c r="O623" s="86"/>
      <c r="P623" s="224">
        <f>O623*H623</f>
        <v>0</v>
      </c>
      <c r="Q623" s="224">
        <v>0</v>
      </c>
      <c r="R623" s="224">
        <f>Q623*H623</f>
        <v>0</v>
      </c>
      <c r="S623" s="224">
        <v>0</v>
      </c>
      <c r="T623" s="225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26" t="s">
        <v>230</v>
      </c>
      <c r="AT623" s="226" t="s">
        <v>226</v>
      </c>
      <c r="AU623" s="226" t="s">
        <v>85</v>
      </c>
      <c r="AY623" s="19" t="s">
        <v>224</v>
      </c>
      <c r="BE623" s="227">
        <f>IF(N623="základní",J623,0)</f>
        <v>0</v>
      </c>
      <c r="BF623" s="227">
        <f>IF(N623="snížená",J623,0)</f>
        <v>0</v>
      </c>
      <c r="BG623" s="227">
        <f>IF(N623="zákl. přenesená",J623,0)</f>
        <v>0</v>
      </c>
      <c r="BH623" s="227">
        <f>IF(N623="sníž. přenesená",J623,0)</f>
        <v>0</v>
      </c>
      <c r="BI623" s="227">
        <f>IF(N623="nulová",J623,0)</f>
        <v>0</v>
      </c>
      <c r="BJ623" s="19" t="s">
        <v>83</v>
      </c>
      <c r="BK623" s="227">
        <f>ROUND(I623*H623,2)</f>
        <v>0</v>
      </c>
      <c r="BL623" s="19" t="s">
        <v>230</v>
      </c>
      <c r="BM623" s="226" t="s">
        <v>1971</v>
      </c>
    </row>
    <row r="624" s="2" customFormat="1">
      <c r="A624" s="40"/>
      <c r="B624" s="41"/>
      <c r="C624" s="42"/>
      <c r="D624" s="228" t="s">
        <v>232</v>
      </c>
      <c r="E624" s="42"/>
      <c r="F624" s="229" t="s">
        <v>1207</v>
      </c>
      <c r="G624" s="42"/>
      <c r="H624" s="42"/>
      <c r="I624" s="230"/>
      <c r="J624" s="42"/>
      <c r="K624" s="42"/>
      <c r="L624" s="46"/>
      <c r="M624" s="231"/>
      <c r="N624" s="232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232</v>
      </c>
      <c r="AU624" s="19" t="s">
        <v>85</v>
      </c>
    </row>
    <row r="625" s="2" customFormat="1">
      <c r="A625" s="40"/>
      <c r="B625" s="41"/>
      <c r="C625" s="42"/>
      <c r="D625" s="233" t="s">
        <v>234</v>
      </c>
      <c r="E625" s="42"/>
      <c r="F625" s="234" t="s">
        <v>1208</v>
      </c>
      <c r="G625" s="42"/>
      <c r="H625" s="42"/>
      <c r="I625" s="230"/>
      <c r="J625" s="42"/>
      <c r="K625" s="42"/>
      <c r="L625" s="46"/>
      <c r="M625" s="231"/>
      <c r="N625" s="232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234</v>
      </c>
      <c r="AU625" s="19" t="s">
        <v>85</v>
      </c>
    </row>
    <row r="626" s="14" customFormat="1">
      <c r="A626" s="14"/>
      <c r="B626" s="246"/>
      <c r="C626" s="247"/>
      <c r="D626" s="228" t="s">
        <v>236</v>
      </c>
      <c r="E626" s="248" t="s">
        <v>40</v>
      </c>
      <c r="F626" s="249" t="s">
        <v>251</v>
      </c>
      <c r="G626" s="247"/>
      <c r="H626" s="248" t="s">
        <v>40</v>
      </c>
      <c r="I626" s="250"/>
      <c r="J626" s="247"/>
      <c r="K626" s="247"/>
      <c r="L626" s="251"/>
      <c r="M626" s="252"/>
      <c r="N626" s="253"/>
      <c r="O626" s="253"/>
      <c r="P626" s="253"/>
      <c r="Q626" s="253"/>
      <c r="R626" s="253"/>
      <c r="S626" s="253"/>
      <c r="T626" s="25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5" t="s">
        <v>236</v>
      </c>
      <c r="AU626" s="255" t="s">
        <v>85</v>
      </c>
      <c r="AV626" s="14" t="s">
        <v>83</v>
      </c>
      <c r="AW626" s="14" t="s">
        <v>38</v>
      </c>
      <c r="AX626" s="14" t="s">
        <v>77</v>
      </c>
      <c r="AY626" s="255" t="s">
        <v>224</v>
      </c>
    </row>
    <row r="627" s="13" customFormat="1">
      <c r="A627" s="13"/>
      <c r="B627" s="235"/>
      <c r="C627" s="236"/>
      <c r="D627" s="228" t="s">
        <v>236</v>
      </c>
      <c r="E627" s="237" t="s">
        <v>40</v>
      </c>
      <c r="F627" s="238" t="s">
        <v>1972</v>
      </c>
      <c r="G627" s="236"/>
      <c r="H627" s="239">
        <v>1.714</v>
      </c>
      <c r="I627" s="240"/>
      <c r="J627" s="236"/>
      <c r="K627" s="236"/>
      <c r="L627" s="241"/>
      <c r="M627" s="242"/>
      <c r="N627" s="243"/>
      <c r="O627" s="243"/>
      <c r="P627" s="243"/>
      <c r="Q627" s="243"/>
      <c r="R627" s="243"/>
      <c r="S627" s="243"/>
      <c r="T627" s="24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5" t="s">
        <v>236</v>
      </c>
      <c r="AU627" s="245" t="s">
        <v>85</v>
      </c>
      <c r="AV627" s="13" t="s">
        <v>85</v>
      </c>
      <c r="AW627" s="13" t="s">
        <v>38</v>
      </c>
      <c r="AX627" s="13" t="s">
        <v>77</v>
      </c>
      <c r="AY627" s="245" t="s">
        <v>224</v>
      </c>
    </row>
    <row r="628" s="13" customFormat="1">
      <c r="A628" s="13"/>
      <c r="B628" s="235"/>
      <c r="C628" s="236"/>
      <c r="D628" s="228" t="s">
        <v>236</v>
      </c>
      <c r="E628" s="237" t="s">
        <v>40</v>
      </c>
      <c r="F628" s="238" t="s">
        <v>1973</v>
      </c>
      <c r="G628" s="236"/>
      <c r="H628" s="239">
        <v>1.165</v>
      </c>
      <c r="I628" s="240"/>
      <c r="J628" s="236"/>
      <c r="K628" s="236"/>
      <c r="L628" s="241"/>
      <c r="M628" s="242"/>
      <c r="N628" s="243"/>
      <c r="O628" s="243"/>
      <c r="P628" s="243"/>
      <c r="Q628" s="243"/>
      <c r="R628" s="243"/>
      <c r="S628" s="243"/>
      <c r="T628" s="24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5" t="s">
        <v>236</v>
      </c>
      <c r="AU628" s="245" t="s">
        <v>85</v>
      </c>
      <c r="AV628" s="13" t="s">
        <v>85</v>
      </c>
      <c r="AW628" s="13" t="s">
        <v>38</v>
      </c>
      <c r="AX628" s="13" t="s">
        <v>77</v>
      </c>
      <c r="AY628" s="245" t="s">
        <v>224</v>
      </c>
    </row>
    <row r="629" s="13" customFormat="1">
      <c r="A629" s="13"/>
      <c r="B629" s="235"/>
      <c r="C629" s="236"/>
      <c r="D629" s="228" t="s">
        <v>236</v>
      </c>
      <c r="E629" s="237" t="s">
        <v>40</v>
      </c>
      <c r="F629" s="238" t="s">
        <v>1974</v>
      </c>
      <c r="G629" s="236"/>
      <c r="H629" s="239">
        <v>4.5540000000000003</v>
      </c>
      <c r="I629" s="240"/>
      <c r="J629" s="236"/>
      <c r="K629" s="236"/>
      <c r="L629" s="241"/>
      <c r="M629" s="242"/>
      <c r="N629" s="243"/>
      <c r="O629" s="243"/>
      <c r="P629" s="243"/>
      <c r="Q629" s="243"/>
      <c r="R629" s="243"/>
      <c r="S629" s="243"/>
      <c r="T629" s="24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5" t="s">
        <v>236</v>
      </c>
      <c r="AU629" s="245" t="s">
        <v>85</v>
      </c>
      <c r="AV629" s="13" t="s">
        <v>85</v>
      </c>
      <c r="AW629" s="13" t="s">
        <v>38</v>
      </c>
      <c r="AX629" s="13" t="s">
        <v>77</v>
      </c>
      <c r="AY629" s="245" t="s">
        <v>224</v>
      </c>
    </row>
    <row r="630" s="15" customFormat="1">
      <c r="A630" s="15"/>
      <c r="B630" s="256"/>
      <c r="C630" s="257"/>
      <c r="D630" s="228" t="s">
        <v>236</v>
      </c>
      <c r="E630" s="258" t="s">
        <v>40</v>
      </c>
      <c r="F630" s="259" t="s">
        <v>253</v>
      </c>
      <c r="G630" s="257"/>
      <c r="H630" s="260">
        <v>7.4329999999999998</v>
      </c>
      <c r="I630" s="261"/>
      <c r="J630" s="257"/>
      <c r="K630" s="257"/>
      <c r="L630" s="262"/>
      <c r="M630" s="263"/>
      <c r="N630" s="264"/>
      <c r="O630" s="264"/>
      <c r="P630" s="264"/>
      <c r="Q630" s="264"/>
      <c r="R630" s="264"/>
      <c r="S630" s="264"/>
      <c r="T630" s="26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66" t="s">
        <v>236</v>
      </c>
      <c r="AU630" s="266" t="s">
        <v>85</v>
      </c>
      <c r="AV630" s="15" t="s">
        <v>230</v>
      </c>
      <c r="AW630" s="15" t="s">
        <v>38</v>
      </c>
      <c r="AX630" s="15" t="s">
        <v>83</v>
      </c>
      <c r="AY630" s="266" t="s">
        <v>224</v>
      </c>
    </row>
    <row r="631" s="2" customFormat="1" ht="16.5" customHeight="1">
      <c r="A631" s="40"/>
      <c r="B631" s="41"/>
      <c r="C631" s="215" t="s">
        <v>869</v>
      </c>
      <c r="D631" s="215" t="s">
        <v>226</v>
      </c>
      <c r="E631" s="216" t="s">
        <v>1212</v>
      </c>
      <c r="F631" s="217" t="s">
        <v>1213</v>
      </c>
      <c r="G631" s="218" t="s">
        <v>811</v>
      </c>
      <c r="H631" s="219">
        <v>7</v>
      </c>
      <c r="I631" s="220"/>
      <c r="J631" s="221">
        <f>ROUND(I631*H631,2)</f>
        <v>0</v>
      </c>
      <c r="K631" s="217" t="s">
        <v>229</v>
      </c>
      <c r="L631" s="46"/>
      <c r="M631" s="222" t="s">
        <v>40</v>
      </c>
      <c r="N631" s="223" t="s">
        <v>48</v>
      </c>
      <c r="O631" s="86"/>
      <c r="P631" s="224">
        <f>O631*H631</f>
        <v>0</v>
      </c>
      <c r="Q631" s="224">
        <v>0.010189999999999999</v>
      </c>
      <c r="R631" s="224">
        <f>Q631*H631</f>
        <v>0.071329999999999991</v>
      </c>
      <c r="S631" s="224">
        <v>0</v>
      </c>
      <c r="T631" s="225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6" t="s">
        <v>230</v>
      </c>
      <c r="AT631" s="226" t="s">
        <v>226</v>
      </c>
      <c r="AU631" s="226" t="s">
        <v>85</v>
      </c>
      <c r="AY631" s="19" t="s">
        <v>224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19" t="s">
        <v>83</v>
      </c>
      <c r="BK631" s="227">
        <f>ROUND(I631*H631,2)</f>
        <v>0</v>
      </c>
      <c r="BL631" s="19" t="s">
        <v>230</v>
      </c>
      <c r="BM631" s="226" t="s">
        <v>1975</v>
      </c>
    </row>
    <row r="632" s="2" customFormat="1">
      <c r="A632" s="40"/>
      <c r="B632" s="41"/>
      <c r="C632" s="42"/>
      <c r="D632" s="228" t="s">
        <v>232</v>
      </c>
      <c r="E632" s="42"/>
      <c r="F632" s="229" t="s">
        <v>1213</v>
      </c>
      <c r="G632" s="42"/>
      <c r="H632" s="42"/>
      <c r="I632" s="230"/>
      <c r="J632" s="42"/>
      <c r="K632" s="42"/>
      <c r="L632" s="46"/>
      <c r="M632" s="231"/>
      <c r="N632" s="232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232</v>
      </c>
      <c r="AU632" s="19" t="s">
        <v>85</v>
      </c>
    </row>
    <row r="633" s="2" customFormat="1">
      <c r="A633" s="40"/>
      <c r="B633" s="41"/>
      <c r="C633" s="42"/>
      <c r="D633" s="233" t="s">
        <v>234</v>
      </c>
      <c r="E633" s="42"/>
      <c r="F633" s="234" t="s">
        <v>1215</v>
      </c>
      <c r="G633" s="42"/>
      <c r="H633" s="42"/>
      <c r="I633" s="230"/>
      <c r="J633" s="42"/>
      <c r="K633" s="42"/>
      <c r="L633" s="46"/>
      <c r="M633" s="231"/>
      <c r="N633" s="232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234</v>
      </c>
      <c r="AU633" s="19" t="s">
        <v>85</v>
      </c>
    </row>
    <row r="634" s="2" customFormat="1" ht="16.5" customHeight="1">
      <c r="A634" s="40"/>
      <c r="B634" s="41"/>
      <c r="C634" s="268" t="s">
        <v>876</v>
      </c>
      <c r="D634" s="268" t="s">
        <v>305</v>
      </c>
      <c r="E634" s="269" t="s">
        <v>1219</v>
      </c>
      <c r="F634" s="270" t="s">
        <v>1220</v>
      </c>
      <c r="G634" s="271" t="s">
        <v>811</v>
      </c>
      <c r="H634" s="272">
        <v>3</v>
      </c>
      <c r="I634" s="273"/>
      <c r="J634" s="274">
        <f>ROUND(I634*H634,2)</f>
        <v>0</v>
      </c>
      <c r="K634" s="270" t="s">
        <v>229</v>
      </c>
      <c r="L634" s="275"/>
      <c r="M634" s="276" t="s">
        <v>40</v>
      </c>
      <c r="N634" s="277" t="s">
        <v>48</v>
      </c>
      <c r="O634" s="86"/>
      <c r="P634" s="224">
        <f>O634*H634</f>
        <v>0</v>
      </c>
      <c r="Q634" s="224">
        <v>0.254</v>
      </c>
      <c r="R634" s="224">
        <f>Q634*H634</f>
        <v>0.76200000000000001</v>
      </c>
      <c r="S634" s="224">
        <v>0</v>
      </c>
      <c r="T634" s="225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26" t="s">
        <v>279</v>
      </c>
      <c r="AT634" s="226" t="s">
        <v>305</v>
      </c>
      <c r="AU634" s="226" t="s">
        <v>85</v>
      </c>
      <c r="AY634" s="19" t="s">
        <v>224</v>
      </c>
      <c r="BE634" s="227">
        <f>IF(N634="základní",J634,0)</f>
        <v>0</v>
      </c>
      <c r="BF634" s="227">
        <f>IF(N634="snížená",J634,0)</f>
        <v>0</v>
      </c>
      <c r="BG634" s="227">
        <f>IF(N634="zákl. přenesená",J634,0)</f>
        <v>0</v>
      </c>
      <c r="BH634" s="227">
        <f>IF(N634="sníž. přenesená",J634,0)</f>
        <v>0</v>
      </c>
      <c r="BI634" s="227">
        <f>IF(N634="nulová",J634,0)</f>
        <v>0</v>
      </c>
      <c r="BJ634" s="19" t="s">
        <v>83</v>
      </c>
      <c r="BK634" s="227">
        <f>ROUND(I634*H634,2)</f>
        <v>0</v>
      </c>
      <c r="BL634" s="19" t="s">
        <v>230</v>
      </c>
      <c r="BM634" s="226" t="s">
        <v>1976</v>
      </c>
    </row>
    <row r="635" s="2" customFormat="1">
      <c r="A635" s="40"/>
      <c r="B635" s="41"/>
      <c r="C635" s="42"/>
      <c r="D635" s="228" t="s">
        <v>232</v>
      </c>
      <c r="E635" s="42"/>
      <c r="F635" s="229" t="s">
        <v>1220</v>
      </c>
      <c r="G635" s="42"/>
      <c r="H635" s="42"/>
      <c r="I635" s="230"/>
      <c r="J635" s="42"/>
      <c r="K635" s="42"/>
      <c r="L635" s="46"/>
      <c r="M635" s="231"/>
      <c r="N635" s="232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232</v>
      </c>
      <c r="AU635" s="19" t="s">
        <v>85</v>
      </c>
    </row>
    <row r="636" s="2" customFormat="1">
      <c r="A636" s="40"/>
      <c r="B636" s="41"/>
      <c r="C636" s="42"/>
      <c r="D636" s="233" t="s">
        <v>234</v>
      </c>
      <c r="E636" s="42"/>
      <c r="F636" s="234" t="s">
        <v>1222</v>
      </c>
      <c r="G636" s="42"/>
      <c r="H636" s="42"/>
      <c r="I636" s="230"/>
      <c r="J636" s="42"/>
      <c r="K636" s="42"/>
      <c r="L636" s="46"/>
      <c r="M636" s="231"/>
      <c r="N636" s="232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234</v>
      </c>
      <c r="AU636" s="19" t="s">
        <v>85</v>
      </c>
    </row>
    <row r="637" s="14" customFormat="1">
      <c r="A637" s="14"/>
      <c r="B637" s="246"/>
      <c r="C637" s="247"/>
      <c r="D637" s="228" t="s">
        <v>236</v>
      </c>
      <c r="E637" s="248" t="s">
        <v>40</v>
      </c>
      <c r="F637" s="249" t="s">
        <v>251</v>
      </c>
      <c r="G637" s="247"/>
      <c r="H637" s="248" t="s">
        <v>40</v>
      </c>
      <c r="I637" s="250"/>
      <c r="J637" s="247"/>
      <c r="K637" s="247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236</v>
      </c>
      <c r="AU637" s="255" t="s">
        <v>85</v>
      </c>
      <c r="AV637" s="14" t="s">
        <v>83</v>
      </c>
      <c r="AW637" s="14" t="s">
        <v>38</v>
      </c>
      <c r="AX637" s="14" t="s">
        <v>77</v>
      </c>
      <c r="AY637" s="255" t="s">
        <v>224</v>
      </c>
    </row>
    <row r="638" s="13" customFormat="1">
      <c r="A638" s="13"/>
      <c r="B638" s="235"/>
      <c r="C638" s="236"/>
      <c r="D638" s="228" t="s">
        <v>236</v>
      </c>
      <c r="E638" s="237" t="s">
        <v>40</v>
      </c>
      <c r="F638" s="238" t="s">
        <v>1865</v>
      </c>
      <c r="G638" s="236"/>
      <c r="H638" s="239">
        <v>1</v>
      </c>
      <c r="I638" s="240"/>
      <c r="J638" s="236"/>
      <c r="K638" s="236"/>
      <c r="L638" s="241"/>
      <c r="M638" s="242"/>
      <c r="N638" s="243"/>
      <c r="O638" s="243"/>
      <c r="P638" s="243"/>
      <c r="Q638" s="243"/>
      <c r="R638" s="243"/>
      <c r="S638" s="243"/>
      <c r="T638" s="24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5" t="s">
        <v>236</v>
      </c>
      <c r="AU638" s="245" t="s">
        <v>85</v>
      </c>
      <c r="AV638" s="13" t="s">
        <v>85</v>
      </c>
      <c r="AW638" s="13" t="s">
        <v>38</v>
      </c>
      <c r="AX638" s="13" t="s">
        <v>77</v>
      </c>
      <c r="AY638" s="245" t="s">
        <v>224</v>
      </c>
    </row>
    <row r="639" s="13" customFormat="1">
      <c r="A639" s="13"/>
      <c r="B639" s="235"/>
      <c r="C639" s="236"/>
      <c r="D639" s="228" t="s">
        <v>236</v>
      </c>
      <c r="E639" s="237" t="s">
        <v>40</v>
      </c>
      <c r="F639" s="238" t="s">
        <v>1868</v>
      </c>
      <c r="G639" s="236"/>
      <c r="H639" s="239">
        <v>1</v>
      </c>
      <c r="I639" s="240"/>
      <c r="J639" s="236"/>
      <c r="K639" s="236"/>
      <c r="L639" s="241"/>
      <c r="M639" s="242"/>
      <c r="N639" s="243"/>
      <c r="O639" s="243"/>
      <c r="P639" s="243"/>
      <c r="Q639" s="243"/>
      <c r="R639" s="243"/>
      <c r="S639" s="243"/>
      <c r="T639" s="24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5" t="s">
        <v>236</v>
      </c>
      <c r="AU639" s="245" t="s">
        <v>85</v>
      </c>
      <c r="AV639" s="13" t="s">
        <v>85</v>
      </c>
      <c r="AW639" s="13" t="s">
        <v>38</v>
      </c>
      <c r="AX639" s="13" t="s">
        <v>77</v>
      </c>
      <c r="AY639" s="245" t="s">
        <v>224</v>
      </c>
    </row>
    <row r="640" s="13" customFormat="1">
      <c r="A640" s="13"/>
      <c r="B640" s="235"/>
      <c r="C640" s="236"/>
      <c r="D640" s="228" t="s">
        <v>236</v>
      </c>
      <c r="E640" s="237" t="s">
        <v>40</v>
      </c>
      <c r="F640" s="238" t="s">
        <v>1860</v>
      </c>
      <c r="G640" s="236"/>
      <c r="H640" s="239">
        <v>1</v>
      </c>
      <c r="I640" s="240"/>
      <c r="J640" s="236"/>
      <c r="K640" s="236"/>
      <c r="L640" s="241"/>
      <c r="M640" s="242"/>
      <c r="N640" s="243"/>
      <c r="O640" s="243"/>
      <c r="P640" s="243"/>
      <c r="Q640" s="243"/>
      <c r="R640" s="243"/>
      <c r="S640" s="243"/>
      <c r="T640" s="24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5" t="s">
        <v>236</v>
      </c>
      <c r="AU640" s="245" t="s">
        <v>85</v>
      </c>
      <c r="AV640" s="13" t="s">
        <v>85</v>
      </c>
      <c r="AW640" s="13" t="s">
        <v>38</v>
      </c>
      <c r="AX640" s="13" t="s">
        <v>77</v>
      </c>
      <c r="AY640" s="245" t="s">
        <v>224</v>
      </c>
    </row>
    <row r="641" s="15" customFormat="1">
      <c r="A641" s="15"/>
      <c r="B641" s="256"/>
      <c r="C641" s="257"/>
      <c r="D641" s="228" t="s">
        <v>236</v>
      </c>
      <c r="E641" s="258" t="s">
        <v>40</v>
      </c>
      <c r="F641" s="259" t="s">
        <v>253</v>
      </c>
      <c r="G641" s="257"/>
      <c r="H641" s="260">
        <v>3</v>
      </c>
      <c r="I641" s="261"/>
      <c r="J641" s="257"/>
      <c r="K641" s="257"/>
      <c r="L641" s="262"/>
      <c r="M641" s="263"/>
      <c r="N641" s="264"/>
      <c r="O641" s="264"/>
      <c r="P641" s="264"/>
      <c r="Q641" s="264"/>
      <c r="R641" s="264"/>
      <c r="S641" s="264"/>
      <c r="T641" s="26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6" t="s">
        <v>236</v>
      </c>
      <c r="AU641" s="266" t="s">
        <v>85</v>
      </c>
      <c r="AV641" s="15" t="s">
        <v>230</v>
      </c>
      <c r="AW641" s="15" t="s">
        <v>38</v>
      </c>
      <c r="AX641" s="15" t="s">
        <v>83</v>
      </c>
      <c r="AY641" s="266" t="s">
        <v>224</v>
      </c>
    </row>
    <row r="642" s="2" customFormat="1" ht="16.5" customHeight="1">
      <c r="A642" s="40"/>
      <c r="B642" s="41"/>
      <c r="C642" s="268" t="s">
        <v>884</v>
      </c>
      <c r="D642" s="268" t="s">
        <v>305</v>
      </c>
      <c r="E642" s="269" t="s">
        <v>1977</v>
      </c>
      <c r="F642" s="270" t="s">
        <v>1978</v>
      </c>
      <c r="G642" s="271" t="s">
        <v>811</v>
      </c>
      <c r="H642" s="272">
        <v>1</v>
      </c>
      <c r="I642" s="273"/>
      <c r="J642" s="274">
        <f>ROUND(I642*H642,2)</f>
        <v>0</v>
      </c>
      <c r="K642" s="270" t="s">
        <v>229</v>
      </c>
      <c r="L642" s="275"/>
      <c r="M642" s="276" t="s">
        <v>40</v>
      </c>
      <c r="N642" s="277" t="s">
        <v>48</v>
      </c>
      <c r="O642" s="86"/>
      <c r="P642" s="224">
        <f>O642*H642</f>
        <v>0</v>
      </c>
      <c r="Q642" s="224">
        <v>0.50600000000000001</v>
      </c>
      <c r="R642" s="224">
        <f>Q642*H642</f>
        <v>0.50600000000000001</v>
      </c>
      <c r="S642" s="224">
        <v>0</v>
      </c>
      <c r="T642" s="225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6" t="s">
        <v>279</v>
      </c>
      <c r="AT642" s="226" t="s">
        <v>305</v>
      </c>
      <c r="AU642" s="226" t="s">
        <v>85</v>
      </c>
      <c r="AY642" s="19" t="s">
        <v>224</v>
      </c>
      <c r="BE642" s="227">
        <f>IF(N642="základní",J642,0)</f>
        <v>0</v>
      </c>
      <c r="BF642" s="227">
        <f>IF(N642="snížená",J642,0)</f>
        <v>0</v>
      </c>
      <c r="BG642" s="227">
        <f>IF(N642="zákl. přenesená",J642,0)</f>
        <v>0</v>
      </c>
      <c r="BH642" s="227">
        <f>IF(N642="sníž. přenesená",J642,0)</f>
        <v>0</v>
      </c>
      <c r="BI642" s="227">
        <f>IF(N642="nulová",J642,0)</f>
        <v>0</v>
      </c>
      <c r="BJ642" s="19" t="s">
        <v>83</v>
      </c>
      <c r="BK642" s="227">
        <f>ROUND(I642*H642,2)</f>
        <v>0</v>
      </c>
      <c r="BL642" s="19" t="s">
        <v>230</v>
      </c>
      <c r="BM642" s="226" t="s">
        <v>1979</v>
      </c>
    </row>
    <row r="643" s="2" customFormat="1">
      <c r="A643" s="40"/>
      <c r="B643" s="41"/>
      <c r="C643" s="42"/>
      <c r="D643" s="228" t="s">
        <v>232</v>
      </c>
      <c r="E643" s="42"/>
      <c r="F643" s="229" t="s">
        <v>1978</v>
      </c>
      <c r="G643" s="42"/>
      <c r="H643" s="42"/>
      <c r="I643" s="230"/>
      <c r="J643" s="42"/>
      <c r="K643" s="42"/>
      <c r="L643" s="46"/>
      <c r="M643" s="231"/>
      <c r="N643" s="232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232</v>
      </c>
      <c r="AU643" s="19" t="s">
        <v>85</v>
      </c>
    </row>
    <row r="644" s="2" customFormat="1">
      <c r="A644" s="40"/>
      <c r="B644" s="41"/>
      <c r="C644" s="42"/>
      <c r="D644" s="233" t="s">
        <v>234</v>
      </c>
      <c r="E644" s="42"/>
      <c r="F644" s="234" t="s">
        <v>1980</v>
      </c>
      <c r="G644" s="42"/>
      <c r="H644" s="42"/>
      <c r="I644" s="230"/>
      <c r="J644" s="42"/>
      <c r="K644" s="42"/>
      <c r="L644" s="46"/>
      <c r="M644" s="231"/>
      <c r="N644" s="232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234</v>
      </c>
      <c r="AU644" s="19" t="s">
        <v>85</v>
      </c>
    </row>
    <row r="645" s="14" customFormat="1">
      <c r="A645" s="14"/>
      <c r="B645" s="246"/>
      <c r="C645" s="247"/>
      <c r="D645" s="228" t="s">
        <v>236</v>
      </c>
      <c r="E645" s="248" t="s">
        <v>40</v>
      </c>
      <c r="F645" s="249" t="s">
        <v>251</v>
      </c>
      <c r="G645" s="247"/>
      <c r="H645" s="248" t="s">
        <v>40</v>
      </c>
      <c r="I645" s="250"/>
      <c r="J645" s="247"/>
      <c r="K645" s="247"/>
      <c r="L645" s="251"/>
      <c r="M645" s="252"/>
      <c r="N645" s="253"/>
      <c r="O645" s="253"/>
      <c r="P645" s="253"/>
      <c r="Q645" s="253"/>
      <c r="R645" s="253"/>
      <c r="S645" s="253"/>
      <c r="T645" s="25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5" t="s">
        <v>236</v>
      </c>
      <c r="AU645" s="255" t="s">
        <v>85</v>
      </c>
      <c r="AV645" s="14" t="s">
        <v>83</v>
      </c>
      <c r="AW645" s="14" t="s">
        <v>38</v>
      </c>
      <c r="AX645" s="14" t="s">
        <v>77</v>
      </c>
      <c r="AY645" s="255" t="s">
        <v>224</v>
      </c>
    </row>
    <row r="646" s="13" customFormat="1">
      <c r="A646" s="13"/>
      <c r="B646" s="235"/>
      <c r="C646" s="236"/>
      <c r="D646" s="228" t="s">
        <v>236</v>
      </c>
      <c r="E646" s="237" t="s">
        <v>40</v>
      </c>
      <c r="F646" s="238" t="s">
        <v>1860</v>
      </c>
      <c r="G646" s="236"/>
      <c r="H646" s="239">
        <v>1</v>
      </c>
      <c r="I646" s="240"/>
      <c r="J646" s="236"/>
      <c r="K646" s="236"/>
      <c r="L646" s="241"/>
      <c r="M646" s="242"/>
      <c r="N646" s="243"/>
      <c r="O646" s="243"/>
      <c r="P646" s="243"/>
      <c r="Q646" s="243"/>
      <c r="R646" s="243"/>
      <c r="S646" s="243"/>
      <c r="T646" s="24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5" t="s">
        <v>236</v>
      </c>
      <c r="AU646" s="245" t="s">
        <v>85</v>
      </c>
      <c r="AV646" s="13" t="s">
        <v>85</v>
      </c>
      <c r="AW646" s="13" t="s">
        <v>38</v>
      </c>
      <c r="AX646" s="13" t="s">
        <v>77</v>
      </c>
      <c r="AY646" s="245" t="s">
        <v>224</v>
      </c>
    </row>
    <row r="647" s="15" customFormat="1">
      <c r="A647" s="15"/>
      <c r="B647" s="256"/>
      <c r="C647" s="257"/>
      <c r="D647" s="228" t="s">
        <v>236</v>
      </c>
      <c r="E647" s="258" t="s">
        <v>40</v>
      </c>
      <c r="F647" s="259" t="s">
        <v>253</v>
      </c>
      <c r="G647" s="257"/>
      <c r="H647" s="260">
        <v>1</v>
      </c>
      <c r="I647" s="261"/>
      <c r="J647" s="257"/>
      <c r="K647" s="257"/>
      <c r="L647" s="262"/>
      <c r="M647" s="263"/>
      <c r="N647" s="264"/>
      <c r="O647" s="264"/>
      <c r="P647" s="264"/>
      <c r="Q647" s="264"/>
      <c r="R647" s="264"/>
      <c r="S647" s="264"/>
      <c r="T647" s="26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66" t="s">
        <v>236</v>
      </c>
      <c r="AU647" s="266" t="s">
        <v>85</v>
      </c>
      <c r="AV647" s="15" t="s">
        <v>230</v>
      </c>
      <c r="AW647" s="15" t="s">
        <v>38</v>
      </c>
      <c r="AX647" s="15" t="s">
        <v>83</v>
      </c>
      <c r="AY647" s="266" t="s">
        <v>224</v>
      </c>
    </row>
    <row r="648" s="2" customFormat="1" ht="16.5" customHeight="1">
      <c r="A648" s="40"/>
      <c r="B648" s="41"/>
      <c r="C648" s="268" t="s">
        <v>890</v>
      </c>
      <c r="D648" s="268" t="s">
        <v>305</v>
      </c>
      <c r="E648" s="269" t="s">
        <v>1224</v>
      </c>
      <c r="F648" s="270" t="s">
        <v>1225</v>
      </c>
      <c r="G648" s="271" t="s">
        <v>811</v>
      </c>
      <c r="H648" s="272">
        <v>3</v>
      </c>
      <c r="I648" s="273"/>
      <c r="J648" s="274">
        <f>ROUND(I648*H648,2)</f>
        <v>0</v>
      </c>
      <c r="K648" s="270" t="s">
        <v>229</v>
      </c>
      <c r="L648" s="275"/>
      <c r="M648" s="276" t="s">
        <v>40</v>
      </c>
      <c r="N648" s="277" t="s">
        <v>48</v>
      </c>
      <c r="O648" s="86"/>
      <c r="P648" s="224">
        <f>O648*H648</f>
        <v>0</v>
      </c>
      <c r="Q648" s="224">
        <v>1.0129999999999999</v>
      </c>
      <c r="R648" s="224">
        <f>Q648*H648</f>
        <v>3.0389999999999997</v>
      </c>
      <c r="S648" s="224">
        <v>0</v>
      </c>
      <c r="T648" s="225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26" t="s">
        <v>279</v>
      </c>
      <c r="AT648" s="226" t="s">
        <v>305</v>
      </c>
      <c r="AU648" s="226" t="s">
        <v>85</v>
      </c>
      <c r="AY648" s="19" t="s">
        <v>224</v>
      </c>
      <c r="BE648" s="227">
        <f>IF(N648="základní",J648,0)</f>
        <v>0</v>
      </c>
      <c r="BF648" s="227">
        <f>IF(N648="snížená",J648,0)</f>
        <v>0</v>
      </c>
      <c r="BG648" s="227">
        <f>IF(N648="zákl. přenesená",J648,0)</f>
        <v>0</v>
      </c>
      <c r="BH648" s="227">
        <f>IF(N648="sníž. přenesená",J648,0)</f>
        <v>0</v>
      </c>
      <c r="BI648" s="227">
        <f>IF(N648="nulová",J648,0)</f>
        <v>0</v>
      </c>
      <c r="BJ648" s="19" t="s">
        <v>83</v>
      </c>
      <c r="BK648" s="227">
        <f>ROUND(I648*H648,2)</f>
        <v>0</v>
      </c>
      <c r="BL648" s="19" t="s">
        <v>230</v>
      </c>
      <c r="BM648" s="226" t="s">
        <v>1981</v>
      </c>
    </row>
    <row r="649" s="2" customFormat="1">
      <c r="A649" s="40"/>
      <c r="B649" s="41"/>
      <c r="C649" s="42"/>
      <c r="D649" s="228" t="s">
        <v>232</v>
      </c>
      <c r="E649" s="42"/>
      <c r="F649" s="229" t="s">
        <v>1225</v>
      </c>
      <c r="G649" s="42"/>
      <c r="H649" s="42"/>
      <c r="I649" s="230"/>
      <c r="J649" s="42"/>
      <c r="K649" s="42"/>
      <c r="L649" s="46"/>
      <c r="M649" s="231"/>
      <c r="N649" s="232"/>
      <c r="O649" s="86"/>
      <c r="P649" s="86"/>
      <c r="Q649" s="86"/>
      <c r="R649" s="86"/>
      <c r="S649" s="86"/>
      <c r="T649" s="87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232</v>
      </c>
      <c r="AU649" s="19" t="s">
        <v>85</v>
      </c>
    </row>
    <row r="650" s="2" customFormat="1">
      <c r="A650" s="40"/>
      <c r="B650" s="41"/>
      <c r="C650" s="42"/>
      <c r="D650" s="233" t="s">
        <v>234</v>
      </c>
      <c r="E650" s="42"/>
      <c r="F650" s="234" t="s">
        <v>1227</v>
      </c>
      <c r="G650" s="42"/>
      <c r="H650" s="42"/>
      <c r="I650" s="230"/>
      <c r="J650" s="42"/>
      <c r="K650" s="42"/>
      <c r="L650" s="46"/>
      <c r="M650" s="231"/>
      <c r="N650" s="232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234</v>
      </c>
      <c r="AU650" s="19" t="s">
        <v>85</v>
      </c>
    </row>
    <row r="651" s="14" customFormat="1">
      <c r="A651" s="14"/>
      <c r="B651" s="246"/>
      <c r="C651" s="247"/>
      <c r="D651" s="228" t="s">
        <v>236</v>
      </c>
      <c r="E651" s="248" t="s">
        <v>40</v>
      </c>
      <c r="F651" s="249" t="s">
        <v>251</v>
      </c>
      <c r="G651" s="247"/>
      <c r="H651" s="248" t="s">
        <v>40</v>
      </c>
      <c r="I651" s="250"/>
      <c r="J651" s="247"/>
      <c r="K651" s="247"/>
      <c r="L651" s="251"/>
      <c r="M651" s="252"/>
      <c r="N651" s="253"/>
      <c r="O651" s="253"/>
      <c r="P651" s="253"/>
      <c r="Q651" s="253"/>
      <c r="R651" s="253"/>
      <c r="S651" s="253"/>
      <c r="T651" s="25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5" t="s">
        <v>236</v>
      </c>
      <c r="AU651" s="255" t="s">
        <v>85</v>
      </c>
      <c r="AV651" s="14" t="s">
        <v>83</v>
      </c>
      <c r="AW651" s="14" t="s">
        <v>38</v>
      </c>
      <c r="AX651" s="14" t="s">
        <v>77</v>
      </c>
      <c r="AY651" s="255" t="s">
        <v>224</v>
      </c>
    </row>
    <row r="652" s="13" customFormat="1">
      <c r="A652" s="13"/>
      <c r="B652" s="235"/>
      <c r="C652" s="236"/>
      <c r="D652" s="228" t="s">
        <v>236</v>
      </c>
      <c r="E652" s="237" t="s">
        <v>40</v>
      </c>
      <c r="F652" s="238" t="s">
        <v>1865</v>
      </c>
      <c r="G652" s="236"/>
      <c r="H652" s="239">
        <v>1</v>
      </c>
      <c r="I652" s="240"/>
      <c r="J652" s="236"/>
      <c r="K652" s="236"/>
      <c r="L652" s="241"/>
      <c r="M652" s="242"/>
      <c r="N652" s="243"/>
      <c r="O652" s="243"/>
      <c r="P652" s="243"/>
      <c r="Q652" s="243"/>
      <c r="R652" s="243"/>
      <c r="S652" s="243"/>
      <c r="T652" s="24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5" t="s">
        <v>236</v>
      </c>
      <c r="AU652" s="245" t="s">
        <v>85</v>
      </c>
      <c r="AV652" s="13" t="s">
        <v>85</v>
      </c>
      <c r="AW652" s="13" t="s">
        <v>38</v>
      </c>
      <c r="AX652" s="13" t="s">
        <v>77</v>
      </c>
      <c r="AY652" s="245" t="s">
        <v>224</v>
      </c>
    </row>
    <row r="653" s="13" customFormat="1">
      <c r="A653" s="13"/>
      <c r="B653" s="235"/>
      <c r="C653" s="236"/>
      <c r="D653" s="228" t="s">
        <v>236</v>
      </c>
      <c r="E653" s="237" t="s">
        <v>40</v>
      </c>
      <c r="F653" s="238" t="s">
        <v>1868</v>
      </c>
      <c r="G653" s="236"/>
      <c r="H653" s="239">
        <v>1</v>
      </c>
      <c r="I653" s="240"/>
      <c r="J653" s="236"/>
      <c r="K653" s="236"/>
      <c r="L653" s="241"/>
      <c r="M653" s="242"/>
      <c r="N653" s="243"/>
      <c r="O653" s="243"/>
      <c r="P653" s="243"/>
      <c r="Q653" s="243"/>
      <c r="R653" s="243"/>
      <c r="S653" s="243"/>
      <c r="T653" s="24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5" t="s">
        <v>236</v>
      </c>
      <c r="AU653" s="245" t="s">
        <v>85</v>
      </c>
      <c r="AV653" s="13" t="s">
        <v>85</v>
      </c>
      <c r="AW653" s="13" t="s">
        <v>38</v>
      </c>
      <c r="AX653" s="13" t="s">
        <v>77</v>
      </c>
      <c r="AY653" s="245" t="s">
        <v>224</v>
      </c>
    </row>
    <row r="654" s="13" customFormat="1">
      <c r="A654" s="13"/>
      <c r="B654" s="235"/>
      <c r="C654" s="236"/>
      <c r="D654" s="228" t="s">
        <v>236</v>
      </c>
      <c r="E654" s="237" t="s">
        <v>40</v>
      </c>
      <c r="F654" s="238" t="s">
        <v>1860</v>
      </c>
      <c r="G654" s="236"/>
      <c r="H654" s="239">
        <v>1</v>
      </c>
      <c r="I654" s="240"/>
      <c r="J654" s="236"/>
      <c r="K654" s="236"/>
      <c r="L654" s="241"/>
      <c r="M654" s="242"/>
      <c r="N654" s="243"/>
      <c r="O654" s="243"/>
      <c r="P654" s="243"/>
      <c r="Q654" s="243"/>
      <c r="R654" s="243"/>
      <c r="S654" s="243"/>
      <c r="T654" s="24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5" t="s">
        <v>236</v>
      </c>
      <c r="AU654" s="245" t="s">
        <v>85</v>
      </c>
      <c r="AV654" s="13" t="s">
        <v>85</v>
      </c>
      <c r="AW654" s="13" t="s">
        <v>38</v>
      </c>
      <c r="AX654" s="13" t="s">
        <v>77</v>
      </c>
      <c r="AY654" s="245" t="s">
        <v>224</v>
      </c>
    </row>
    <row r="655" s="15" customFormat="1">
      <c r="A655" s="15"/>
      <c r="B655" s="256"/>
      <c r="C655" s="257"/>
      <c r="D655" s="228" t="s">
        <v>236</v>
      </c>
      <c r="E655" s="258" t="s">
        <v>40</v>
      </c>
      <c r="F655" s="259" t="s">
        <v>253</v>
      </c>
      <c r="G655" s="257"/>
      <c r="H655" s="260">
        <v>3</v>
      </c>
      <c r="I655" s="261"/>
      <c r="J655" s="257"/>
      <c r="K655" s="257"/>
      <c r="L655" s="262"/>
      <c r="M655" s="263"/>
      <c r="N655" s="264"/>
      <c r="O655" s="264"/>
      <c r="P655" s="264"/>
      <c r="Q655" s="264"/>
      <c r="R655" s="264"/>
      <c r="S655" s="264"/>
      <c r="T655" s="26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66" t="s">
        <v>236</v>
      </c>
      <c r="AU655" s="266" t="s">
        <v>85</v>
      </c>
      <c r="AV655" s="15" t="s">
        <v>230</v>
      </c>
      <c r="AW655" s="15" t="s">
        <v>38</v>
      </c>
      <c r="AX655" s="15" t="s">
        <v>83</v>
      </c>
      <c r="AY655" s="266" t="s">
        <v>224</v>
      </c>
    </row>
    <row r="656" s="2" customFormat="1" ht="16.5" customHeight="1">
      <c r="A656" s="40"/>
      <c r="B656" s="41"/>
      <c r="C656" s="268" t="s">
        <v>899</v>
      </c>
      <c r="D656" s="268" t="s">
        <v>305</v>
      </c>
      <c r="E656" s="269" t="s">
        <v>1229</v>
      </c>
      <c r="F656" s="270" t="s">
        <v>1230</v>
      </c>
      <c r="G656" s="271" t="s">
        <v>811</v>
      </c>
      <c r="H656" s="272">
        <v>7</v>
      </c>
      <c r="I656" s="273"/>
      <c r="J656" s="274">
        <f>ROUND(I656*H656,2)</f>
        <v>0</v>
      </c>
      <c r="K656" s="270" t="s">
        <v>229</v>
      </c>
      <c r="L656" s="275"/>
      <c r="M656" s="276" t="s">
        <v>40</v>
      </c>
      <c r="N656" s="277" t="s">
        <v>48</v>
      </c>
      <c r="O656" s="86"/>
      <c r="P656" s="224">
        <f>O656*H656</f>
        <v>0</v>
      </c>
      <c r="Q656" s="224">
        <v>0.002</v>
      </c>
      <c r="R656" s="224">
        <f>Q656*H656</f>
        <v>0.014</v>
      </c>
      <c r="S656" s="224">
        <v>0</v>
      </c>
      <c r="T656" s="225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6" t="s">
        <v>279</v>
      </c>
      <c r="AT656" s="226" t="s">
        <v>305</v>
      </c>
      <c r="AU656" s="226" t="s">
        <v>85</v>
      </c>
      <c r="AY656" s="19" t="s">
        <v>224</v>
      </c>
      <c r="BE656" s="227">
        <f>IF(N656="základní",J656,0)</f>
        <v>0</v>
      </c>
      <c r="BF656" s="227">
        <f>IF(N656="snížená",J656,0)</f>
        <v>0</v>
      </c>
      <c r="BG656" s="227">
        <f>IF(N656="zákl. přenesená",J656,0)</f>
        <v>0</v>
      </c>
      <c r="BH656" s="227">
        <f>IF(N656="sníž. přenesená",J656,0)</f>
        <v>0</v>
      </c>
      <c r="BI656" s="227">
        <f>IF(N656="nulová",J656,0)</f>
        <v>0</v>
      </c>
      <c r="BJ656" s="19" t="s">
        <v>83</v>
      </c>
      <c r="BK656" s="227">
        <f>ROUND(I656*H656,2)</f>
        <v>0</v>
      </c>
      <c r="BL656" s="19" t="s">
        <v>230</v>
      </c>
      <c r="BM656" s="226" t="s">
        <v>1982</v>
      </c>
    </row>
    <row r="657" s="2" customFormat="1">
      <c r="A657" s="40"/>
      <c r="B657" s="41"/>
      <c r="C657" s="42"/>
      <c r="D657" s="228" t="s">
        <v>232</v>
      </c>
      <c r="E657" s="42"/>
      <c r="F657" s="229" t="s">
        <v>1230</v>
      </c>
      <c r="G657" s="42"/>
      <c r="H657" s="42"/>
      <c r="I657" s="230"/>
      <c r="J657" s="42"/>
      <c r="K657" s="42"/>
      <c r="L657" s="46"/>
      <c r="M657" s="231"/>
      <c r="N657" s="232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232</v>
      </c>
      <c r="AU657" s="19" t="s">
        <v>85</v>
      </c>
    </row>
    <row r="658" s="2" customFormat="1">
      <c r="A658" s="40"/>
      <c r="B658" s="41"/>
      <c r="C658" s="42"/>
      <c r="D658" s="233" t="s">
        <v>234</v>
      </c>
      <c r="E658" s="42"/>
      <c r="F658" s="234" t="s">
        <v>1232</v>
      </c>
      <c r="G658" s="42"/>
      <c r="H658" s="42"/>
      <c r="I658" s="230"/>
      <c r="J658" s="42"/>
      <c r="K658" s="42"/>
      <c r="L658" s="46"/>
      <c r="M658" s="231"/>
      <c r="N658" s="232"/>
      <c r="O658" s="86"/>
      <c r="P658" s="86"/>
      <c r="Q658" s="86"/>
      <c r="R658" s="86"/>
      <c r="S658" s="86"/>
      <c r="T658" s="87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234</v>
      </c>
      <c r="AU658" s="19" t="s">
        <v>85</v>
      </c>
    </row>
    <row r="659" s="14" customFormat="1">
      <c r="A659" s="14"/>
      <c r="B659" s="246"/>
      <c r="C659" s="247"/>
      <c r="D659" s="228" t="s">
        <v>236</v>
      </c>
      <c r="E659" s="248" t="s">
        <v>40</v>
      </c>
      <c r="F659" s="249" t="s">
        <v>251</v>
      </c>
      <c r="G659" s="247"/>
      <c r="H659" s="248" t="s">
        <v>40</v>
      </c>
      <c r="I659" s="250"/>
      <c r="J659" s="247"/>
      <c r="K659" s="247"/>
      <c r="L659" s="251"/>
      <c r="M659" s="252"/>
      <c r="N659" s="253"/>
      <c r="O659" s="253"/>
      <c r="P659" s="253"/>
      <c r="Q659" s="253"/>
      <c r="R659" s="253"/>
      <c r="S659" s="253"/>
      <c r="T659" s="25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5" t="s">
        <v>236</v>
      </c>
      <c r="AU659" s="255" t="s">
        <v>85</v>
      </c>
      <c r="AV659" s="14" t="s">
        <v>83</v>
      </c>
      <c r="AW659" s="14" t="s">
        <v>38</v>
      </c>
      <c r="AX659" s="14" t="s">
        <v>77</v>
      </c>
      <c r="AY659" s="255" t="s">
        <v>224</v>
      </c>
    </row>
    <row r="660" s="13" customFormat="1">
      <c r="A660" s="13"/>
      <c r="B660" s="235"/>
      <c r="C660" s="236"/>
      <c r="D660" s="228" t="s">
        <v>236</v>
      </c>
      <c r="E660" s="237" t="s">
        <v>40</v>
      </c>
      <c r="F660" s="238" t="s">
        <v>1983</v>
      </c>
      <c r="G660" s="236"/>
      <c r="H660" s="239">
        <v>2</v>
      </c>
      <c r="I660" s="240"/>
      <c r="J660" s="236"/>
      <c r="K660" s="236"/>
      <c r="L660" s="241"/>
      <c r="M660" s="242"/>
      <c r="N660" s="243"/>
      <c r="O660" s="243"/>
      <c r="P660" s="243"/>
      <c r="Q660" s="243"/>
      <c r="R660" s="243"/>
      <c r="S660" s="243"/>
      <c r="T660" s="24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5" t="s">
        <v>236</v>
      </c>
      <c r="AU660" s="245" t="s">
        <v>85</v>
      </c>
      <c r="AV660" s="13" t="s">
        <v>85</v>
      </c>
      <c r="AW660" s="13" t="s">
        <v>38</v>
      </c>
      <c r="AX660" s="13" t="s">
        <v>77</v>
      </c>
      <c r="AY660" s="245" t="s">
        <v>224</v>
      </c>
    </row>
    <row r="661" s="13" customFormat="1">
      <c r="A661" s="13"/>
      <c r="B661" s="235"/>
      <c r="C661" s="236"/>
      <c r="D661" s="228" t="s">
        <v>236</v>
      </c>
      <c r="E661" s="237" t="s">
        <v>40</v>
      </c>
      <c r="F661" s="238" t="s">
        <v>1984</v>
      </c>
      <c r="G661" s="236"/>
      <c r="H661" s="239">
        <v>2</v>
      </c>
      <c r="I661" s="240"/>
      <c r="J661" s="236"/>
      <c r="K661" s="236"/>
      <c r="L661" s="241"/>
      <c r="M661" s="242"/>
      <c r="N661" s="243"/>
      <c r="O661" s="243"/>
      <c r="P661" s="243"/>
      <c r="Q661" s="243"/>
      <c r="R661" s="243"/>
      <c r="S661" s="243"/>
      <c r="T661" s="24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5" t="s">
        <v>236</v>
      </c>
      <c r="AU661" s="245" t="s">
        <v>85</v>
      </c>
      <c r="AV661" s="13" t="s">
        <v>85</v>
      </c>
      <c r="AW661" s="13" t="s">
        <v>38</v>
      </c>
      <c r="AX661" s="13" t="s">
        <v>77</v>
      </c>
      <c r="AY661" s="245" t="s">
        <v>224</v>
      </c>
    </row>
    <row r="662" s="13" customFormat="1">
      <c r="A662" s="13"/>
      <c r="B662" s="235"/>
      <c r="C662" s="236"/>
      <c r="D662" s="228" t="s">
        <v>236</v>
      </c>
      <c r="E662" s="237" t="s">
        <v>40</v>
      </c>
      <c r="F662" s="238" t="s">
        <v>1985</v>
      </c>
      <c r="G662" s="236"/>
      <c r="H662" s="239">
        <v>3</v>
      </c>
      <c r="I662" s="240"/>
      <c r="J662" s="236"/>
      <c r="K662" s="236"/>
      <c r="L662" s="241"/>
      <c r="M662" s="242"/>
      <c r="N662" s="243"/>
      <c r="O662" s="243"/>
      <c r="P662" s="243"/>
      <c r="Q662" s="243"/>
      <c r="R662" s="243"/>
      <c r="S662" s="243"/>
      <c r="T662" s="24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5" t="s">
        <v>236</v>
      </c>
      <c r="AU662" s="245" t="s">
        <v>85</v>
      </c>
      <c r="AV662" s="13" t="s">
        <v>85</v>
      </c>
      <c r="AW662" s="13" t="s">
        <v>38</v>
      </c>
      <c r="AX662" s="13" t="s">
        <v>77</v>
      </c>
      <c r="AY662" s="245" t="s">
        <v>224</v>
      </c>
    </row>
    <row r="663" s="15" customFormat="1">
      <c r="A663" s="15"/>
      <c r="B663" s="256"/>
      <c r="C663" s="257"/>
      <c r="D663" s="228" t="s">
        <v>236</v>
      </c>
      <c r="E663" s="258" t="s">
        <v>40</v>
      </c>
      <c r="F663" s="259" t="s">
        <v>253</v>
      </c>
      <c r="G663" s="257"/>
      <c r="H663" s="260">
        <v>7</v>
      </c>
      <c r="I663" s="261"/>
      <c r="J663" s="257"/>
      <c r="K663" s="257"/>
      <c r="L663" s="262"/>
      <c r="M663" s="263"/>
      <c r="N663" s="264"/>
      <c r="O663" s="264"/>
      <c r="P663" s="264"/>
      <c r="Q663" s="264"/>
      <c r="R663" s="264"/>
      <c r="S663" s="264"/>
      <c r="T663" s="26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66" t="s">
        <v>236</v>
      </c>
      <c r="AU663" s="266" t="s">
        <v>85</v>
      </c>
      <c r="AV663" s="15" t="s">
        <v>230</v>
      </c>
      <c r="AW663" s="15" t="s">
        <v>38</v>
      </c>
      <c r="AX663" s="15" t="s">
        <v>83</v>
      </c>
      <c r="AY663" s="266" t="s">
        <v>224</v>
      </c>
    </row>
    <row r="664" s="2" customFormat="1" ht="16.5" customHeight="1">
      <c r="A664" s="40"/>
      <c r="B664" s="41"/>
      <c r="C664" s="215" t="s">
        <v>905</v>
      </c>
      <c r="D664" s="215" t="s">
        <v>226</v>
      </c>
      <c r="E664" s="216" t="s">
        <v>1234</v>
      </c>
      <c r="F664" s="217" t="s">
        <v>1235</v>
      </c>
      <c r="G664" s="218" t="s">
        <v>811</v>
      </c>
      <c r="H664" s="219">
        <v>3</v>
      </c>
      <c r="I664" s="220"/>
      <c r="J664" s="221">
        <f>ROUND(I664*H664,2)</f>
        <v>0</v>
      </c>
      <c r="K664" s="217" t="s">
        <v>229</v>
      </c>
      <c r="L664" s="46"/>
      <c r="M664" s="222" t="s">
        <v>40</v>
      </c>
      <c r="N664" s="223" t="s">
        <v>48</v>
      </c>
      <c r="O664" s="86"/>
      <c r="P664" s="224">
        <f>O664*H664</f>
        <v>0</v>
      </c>
      <c r="Q664" s="224">
        <v>0.01248</v>
      </c>
      <c r="R664" s="224">
        <f>Q664*H664</f>
        <v>0.037440000000000001</v>
      </c>
      <c r="S664" s="224">
        <v>0</v>
      </c>
      <c r="T664" s="225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26" t="s">
        <v>230</v>
      </c>
      <c r="AT664" s="226" t="s">
        <v>226</v>
      </c>
      <c r="AU664" s="226" t="s">
        <v>85</v>
      </c>
      <c r="AY664" s="19" t="s">
        <v>224</v>
      </c>
      <c r="BE664" s="227">
        <f>IF(N664="základní",J664,0)</f>
        <v>0</v>
      </c>
      <c r="BF664" s="227">
        <f>IF(N664="snížená",J664,0)</f>
        <v>0</v>
      </c>
      <c r="BG664" s="227">
        <f>IF(N664="zákl. přenesená",J664,0)</f>
        <v>0</v>
      </c>
      <c r="BH664" s="227">
        <f>IF(N664="sníž. přenesená",J664,0)</f>
        <v>0</v>
      </c>
      <c r="BI664" s="227">
        <f>IF(N664="nulová",J664,0)</f>
        <v>0</v>
      </c>
      <c r="BJ664" s="19" t="s">
        <v>83</v>
      </c>
      <c r="BK664" s="227">
        <f>ROUND(I664*H664,2)</f>
        <v>0</v>
      </c>
      <c r="BL664" s="19" t="s">
        <v>230</v>
      </c>
      <c r="BM664" s="226" t="s">
        <v>1986</v>
      </c>
    </row>
    <row r="665" s="2" customFormat="1">
      <c r="A665" s="40"/>
      <c r="B665" s="41"/>
      <c r="C665" s="42"/>
      <c r="D665" s="228" t="s">
        <v>232</v>
      </c>
      <c r="E665" s="42"/>
      <c r="F665" s="229" t="s">
        <v>1235</v>
      </c>
      <c r="G665" s="42"/>
      <c r="H665" s="42"/>
      <c r="I665" s="230"/>
      <c r="J665" s="42"/>
      <c r="K665" s="42"/>
      <c r="L665" s="46"/>
      <c r="M665" s="231"/>
      <c r="N665" s="232"/>
      <c r="O665" s="86"/>
      <c r="P665" s="86"/>
      <c r="Q665" s="86"/>
      <c r="R665" s="86"/>
      <c r="S665" s="86"/>
      <c r="T665" s="87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9" t="s">
        <v>232</v>
      </c>
      <c r="AU665" s="19" t="s">
        <v>85</v>
      </c>
    </row>
    <row r="666" s="2" customFormat="1">
      <c r="A666" s="40"/>
      <c r="B666" s="41"/>
      <c r="C666" s="42"/>
      <c r="D666" s="233" t="s">
        <v>234</v>
      </c>
      <c r="E666" s="42"/>
      <c r="F666" s="234" t="s">
        <v>1237</v>
      </c>
      <c r="G666" s="42"/>
      <c r="H666" s="42"/>
      <c r="I666" s="230"/>
      <c r="J666" s="42"/>
      <c r="K666" s="42"/>
      <c r="L666" s="46"/>
      <c r="M666" s="231"/>
      <c r="N666" s="232"/>
      <c r="O666" s="86"/>
      <c r="P666" s="86"/>
      <c r="Q666" s="86"/>
      <c r="R666" s="86"/>
      <c r="S666" s="86"/>
      <c r="T666" s="87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234</v>
      </c>
      <c r="AU666" s="19" t="s">
        <v>85</v>
      </c>
    </row>
    <row r="667" s="2" customFormat="1" ht="16.5" customHeight="1">
      <c r="A667" s="40"/>
      <c r="B667" s="41"/>
      <c r="C667" s="268" t="s">
        <v>913</v>
      </c>
      <c r="D667" s="268" t="s">
        <v>305</v>
      </c>
      <c r="E667" s="269" t="s">
        <v>1239</v>
      </c>
      <c r="F667" s="270" t="s">
        <v>1240</v>
      </c>
      <c r="G667" s="271" t="s">
        <v>811</v>
      </c>
      <c r="H667" s="272">
        <v>3</v>
      </c>
      <c r="I667" s="273"/>
      <c r="J667" s="274">
        <f>ROUND(I667*H667,2)</f>
        <v>0</v>
      </c>
      <c r="K667" s="270" t="s">
        <v>229</v>
      </c>
      <c r="L667" s="275"/>
      <c r="M667" s="276" t="s">
        <v>40</v>
      </c>
      <c r="N667" s="277" t="s">
        <v>48</v>
      </c>
      <c r="O667" s="86"/>
      <c r="P667" s="224">
        <f>O667*H667</f>
        <v>0</v>
      </c>
      <c r="Q667" s="224">
        <v>0.58499999999999996</v>
      </c>
      <c r="R667" s="224">
        <f>Q667*H667</f>
        <v>1.7549999999999999</v>
      </c>
      <c r="S667" s="224">
        <v>0</v>
      </c>
      <c r="T667" s="225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26" t="s">
        <v>279</v>
      </c>
      <c r="AT667" s="226" t="s">
        <v>305</v>
      </c>
      <c r="AU667" s="226" t="s">
        <v>85</v>
      </c>
      <c r="AY667" s="19" t="s">
        <v>224</v>
      </c>
      <c r="BE667" s="227">
        <f>IF(N667="základní",J667,0)</f>
        <v>0</v>
      </c>
      <c r="BF667" s="227">
        <f>IF(N667="snížená",J667,0)</f>
        <v>0</v>
      </c>
      <c r="BG667" s="227">
        <f>IF(N667="zákl. přenesená",J667,0)</f>
        <v>0</v>
      </c>
      <c r="BH667" s="227">
        <f>IF(N667="sníž. přenesená",J667,0)</f>
        <v>0</v>
      </c>
      <c r="BI667" s="227">
        <f>IF(N667="nulová",J667,0)</f>
        <v>0</v>
      </c>
      <c r="BJ667" s="19" t="s">
        <v>83</v>
      </c>
      <c r="BK667" s="227">
        <f>ROUND(I667*H667,2)</f>
        <v>0</v>
      </c>
      <c r="BL667" s="19" t="s">
        <v>230</v>
      </c>
      <c r="BM667" s="226" t="s">
        <v>1987</v>
      </c>
    </row>
    <row r="668" s="2" customFormat="1">
      <c r="A668" s="40"/>
      <c r="B668" s="41"/>
      <c r="C668" s="42"/>
      <c r="D668" s="228" t="s">
        <v>232</v>
      </c>
      <c r="E668" s="42"/>
      <c r="F668" s="229" t="s">
        <v>1240</v>
      </c>
      <c r="G668" s="42"/>
      <c r="H668" s="42"/>
      <c r="I668" s="230"/>
      <c r="J668" s="42"/>
      <c r="K668" s="42"/>
      <c r="L668" s="46"/>
      <c r="M668" s="231"/>
      <c r="N668" s="232"/>
      <c r="O668" s="86"/>
      <c r="P668" s="86"/>
      <c r="Q668" s="86"/>
      <c r="R668" s="86"/>
      <c r="S668" s="86"/>
      <c r="T668" s="87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232</v>
      </c>
      <c r="AU668" s="19" t="s">
        <v>85</v>
      </c>
    </row>
    <row r="669" s="2" customFormat="1">
      <c r="A669" s="40"/>
      <c r="B669" s="41"/>
      <c r="C669" s="42"/>
      <c r="D669" s="233" t="s">
        <v>234</v>
      </c>
      <c r="E669" s="42"/>
      <c r="F669" s="234" t="s">
        <v>1242</v>
      </c>
      <c r="G669" s="42"/>
      <c r="H669" s="42"/>
      <c r="I669" s="230"/>
      <c r="J669" s="42"/>
      <c r="K669" s="42"/>
      <c r="L669" s="46"/>
      <c r="M669" s="231"/>
      <c r="N669" s="232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234</v>
      </c>
      <c r="AU669" s="19" t="s">
        <v>85</v>
      </c>
    </row>
    <row r="670" s="14" customFormat="1">
      <c r="A670" s="14"/>
      <c r="B670" s="246"/>
      <c r="C670" s="247"/>
      <c r="D670" s="228" t="s">
        <v>236</v>
      </c>
      <c r="E670" s="248" t="s">
        <v>40</v>
      </c>
      <c r="F670" s="249" t="s">
        <v>251</v>
      </c>
      <c r="G670" s="247"/>
      <c r="H670" s="248" t="s">
        <v>40</v>
      </c>
      <c r="I670" s="250"/>
      <c r="J670" s="247"/>
      <c r="K670" s="247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236</v>
      </c>
      <c r="AU670" s="255" t="s">
        <v>85</v>
      </c>
      <c r="AV670" s="14" t="s">
        <v>83</v>
      </c>
      <c r="AW670" s="14" t="s">
        <v>38</v>
      </c>
      <c r="AX670" s="14" t="s">
        <v>77</v>
      </c>
      <c r="AY670" s="255" t="s">
        <v>224</v>
      </c>
    </row>
    <row r="671" s="13" customFormat="1">
      <c r="A671" s="13"/>
      <c r="B671" s="235"/>
      <c r="C671" s="236"/>
      <c r="D671" s="228" t="s">
        <v>236</v>
      </c>
      <c r="E671" s="237" t="s">
        <v>40</v>
      </c>
      <c r="F671" s="238" t="s">
        <v>1865</v>
      </c>
      <c r="G671" s="236"/>
      <c r="H671" s="239">
        <v>1</v>
      </c>
      <c r="I671" s="240"/>
      <c r="J671" s="236"/>
      <c r="K671" s="236"/>
      <c r="L671" s="241"/>
      <c r="M671" s="242"/>
      <c r="N671" s="243"/>
      <c r="O671" s="243"/>
      <c r="P671" s="243"/>
      <c r="Q671" s="243"/>
      <c r="R671" s="243"/>
      <c r="S671" s="243"/>
      <c r="T671" s="24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5" t="s">
        <v>236</v>
      </c>
      <c r="AU671" s="245" t="s">
        <v>85</v>
      </c>
      <c r="AV671" s="13" t="s">
        <v>85</v>
      </c>
      <c r="AW671" s="13" t="s">
        <v>38</v>
      </c>
      <c r="AX671" s="13" t="s">
        <v>77</v>
      </c>
      <c r="AY671" s="245" t="s">
        <v>224</v>
      </c>
    </row>
    <row r="672" s="13" customFormat="1">
      <c r="A672" s="13"/>
      <c r="B672" s="235"/>
      <c r="C672" s="236"/>
      <c r="D672" s="228" t="s">
        <v>236</v>
      </c>
      <c r="E672" s="237" t="s">
        <v>40</v>
      </c>
      <c r="F672" s="238" t="s">
        <v>1868</v>
      </c>
      <c r="G672" s="236"/>
      <c r="H672" s="239">
        <v>1</v>
      </c>
      <c r="I672" s="240"/>
      <c r="J672" s="236"/>
      <c r="K672" s="236"/>
      <c r="L672" s="241"/>
      <c r="M672" s="242"/>
      <c r="N672" s="243"/>
      <c r="O672" s="243"/>
      <c r="P672" s="243"/>
      <c r="Q672" s="243"/>
      <c r="R672" s="243"/>
      <c r="S672" s="243"/>
      <c r="T672" s="24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5" t="s">
        <v>236</v>
      </c>
      <c r="AU672" s="245" t="s">
        <v>85</v>
      </c>
      <c r="AV672" s="13" t="s">
        <v>85</v>
      </c>
      <c r="AW672" s="13" t="s">
        <v>38</v>
      </c>
      <c r="AX672" s="13" t="s">
        <v>77</v>
      </c>
      <c r="AY672" s="245" t="s">
        <v>224</v>
      </c>
    </row>
    <row r="673" s="13" customFormat="1">
      <c r="A673" s="13"/>
      <c r="B673" s="235"/>
      <c r="C673" s="236"/>
      <c r="D673" s="228" t="s">
        <v>236</v>
      </c>
      <c r="E673" s="237" t="s">
        <v>40</v>
      </c>
      <c r="F673" s="238" t="s">
        <v>1860</v>
      </c>
      <c r="G673" s="236"/>
      <c r="H673" s="239">
        <v>1</v>
      </c>
      <c r="I673" s="240"/>
      <c r="J673" s="236"/>
      <c r="K673" s="236"/>
      <c r="L673" s="241"/>
      <c r="M673" s="242"/>
      <c r="N673" s="243"/>
      <c r="O673" s="243"/>
      <c r="P673" s="243"/>
      <c r="Q673" s="243"/>
      <c r="R673" s="243"/>
      <c r="S673" s="243"/>
      <c r="T673" s="24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5" t="s">
        <v>236</v>
      </c>
      <c r="AU673" s="245" t="s">
        <v>85</v>
      </c>
      <c r="AV673" s="13" t="s">
        <v>85</v>
      </c>
      <c r="AW673" s="13" t="s">
        <v>38</v>
      </c>
      <c r="AX673" s="13" t="s">
        <v>77</v>
      </c>
      <c r="AY673" s="245" t="s">
        <v>224</v>
      </c>
    </row>
    <row r="674" s="15" customFormat="1">
      <c r="A674" s="15"/>
      <c r="B674" s="256"/>
      <c r="C674" s="257"/>
      <c r="D674" s="228" t="s">
        <v>236</v>
      </c>
      <c r="E674" s="258" t="s">
        <v>40</v>
      </c>
      <c r="F674" s="259" t="s">
        <v>253</v>
      </c>
      <c r="G674" s="257"/>
      <c r="H674" s="260">
        <v>3</v>
      </c>
      <c r="I674" s="261"/>
      <c r="J674" s="257"/>
      <c r="K674" s="257"/>
      <c r="L674" s="262"/>
      <c r="M674" s="263"/>
      <c r="N674" s="264"/>
      <c r="O674" s="264"/>
      <c r="P674" s="264"/>
      <c r="Q674" s="264"/>
      <c r="R674" s="264"/>
      <c r="S674" s="264"/>
      <c r="T674" s="26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66" t="s">
        <v>236</v>
      </c>
      <c r="AU674" s="266" t="s">
        <v>85</v>
      </c>
      <c r="AV674" s="15" t="s">
        <v>230</v>
      </c>
      <c r="AW674" s="15" t="s">
        <v>38</v>
      </c>
      <c r="AX674" s="15" t="s">
        <v>83</v>
      </c>
      <c r="AY674" s="266" t="s">
        <v>224</v>
      </c>
    </row>
    <row r="675" s="2" customFormat="1" ht="16.5" customHeight="1">
      <c r="A675" s="40"/>
      <c r="B675" s="41"/>
      <c r="C675" s="215" t="s">
        <v>921</v>
      </c>
      <c r="D675" s="215" t="s">
        <v>226</v>
      </c>
      <c r="E675" s="216" t="s">
        <v>1244</v>
      </c>
      <c r="F675" s="217" t="s">
        <v>1245</v>
      </c>
      <c r="G675" s="218" t="s">
        <v>152</v>
      </c>
      <c r="H675" s="219">
        <v>174.68700000000001</v>
      </c>
      <c r="I675" s="220"/>
      <c r="J675" s="221">
        <f>ROUND(I675*H675,2)</f>
        <v>0</v>
      </c>
      <c r="K675" s="217" t="s">
        <v>40</v>
      </c>
      <c r="L675" s="46"/>
      <c r="M675" s="222" t="s">
        <v>40</v>
      </c>
      <c r="N675" s="223" t="s">
        <v>48</v>
      </c>
      <c r="O675" s="86"/>
      <c r="P675" s="224">
        <f>O675*H675</f>
        <v>0</v>
      </c>
      <c r="Q675" s="224">
        <v>0</v>
      </c>
      <c r="R675" s="224">
        <f>Q675*H675</f>
        <v>0</v>
      </c>
      <c r="S675" s="224">
        <v>0</v>
      </c>
      <c r="T675" s="225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26" t="s">
        <v>230</v>
      </c>
      <c r="AT675" s="226" t="s">
        <v>226</v>
      </c>
      <c r="AU675" s="226" t="s">
        <v>85</v>
      </c>
      <c r="AY675" s="19" t="s">
        <v>224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19" t="s">
        <v>83</v>
      </c>
      <c r="BK675" s="227">
        <f>ROUND(I675*H675,2)</f>
        <v>0</v>
      </c>
      <c r="BL675" s="19" t="s">
        <v>230</v>
      </c>
      <c r="BM675" s="226" t="s">
        <v>1988</v>
      </c>
    </row>
    <row r="676" s="2" customFormat="1">
      <c r="A676" s="40"/>
      <c r="B676" s="41"/>
      <c r="C676" s="42"/>
      <c r="D676" s="228" t="s">
        <v>232</v>
      </c>
      <c r="E676" s="42"/>
      <c r="F676" s="229" t="s">
        <v>1245</v>
      </c>
      <c r="G676" s="42"/>
      <c r="H676" s="42"/>
      <c r="I676" s="230"/>
      <c r="J676" s="42"/>
      <c r="K676" s="42"/>
      <c r="L676" s="46"/>
      <c r="M676" s="231"/>
      <c r="N676" s="232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232</v>
      </c>
      <c r="AU676" s="19" t="s">
        <v>85</v>
      </c>
    </row>
    <row r="677" s="2" customFormat="1">
      <c r="A677" s="40"/>
      <c r="B677" s="41"/>
      <c r="C677" s="42"/>
      <c r="D677" s="228" t="s">
        <v>283</v>
      </c>
      <c r="E677" s="42"/>
      <c r="F677" s="267" t="s">
        <v>1247</v>
      </c>
      <c r="G677" s="42"/>
      <c r="H677" s="42"/>
      <c r="I677" s="230"/>
      <c r="J677" s="42"/>
      <c r="K677" s="42"/>
      <c r="L677" s="46"/>
      <c r="M677" s="231"/>
      <c r="N677" s="232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283</v>
      </c>
      <c r="AU677" s="19" t="s">
        <v>85</v>
      </c>
    </row>
    <row r="678" s="14" customFormat="1">
      <c r="A678" s="14"/>
      <c r="B678" s="246"/>
      <c r="C678" s="247"/>
      <c r="D678" s="228" t="s">
        <v>236</v>
      </c>
      <c r="E678" s="248" t="s">
        <v>40</v>
      </c>
      <c r="F678" s="249" t="s">
        <v>251</v>
      </c>
      <c r="G678" s="247"/>
      <c r="H678" s="248" t="s">
        <v>40</v>
      </c>
      <c r="I678" s="250"/>
      <c r="J678" s="247"/>
      <c r="K678" s="247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236</v>
      </c>
      <c r="AU678" s="255" t="s">
        <v>85</v>
      </c>
      <c r="AV678" s="14" t="s">
        <v>83</v>
      </c>
      <c r="AW678" s="14" t="s">
        <v>38</v>
      </c>
      <c r="AX678" s="14" t="s">
        <v>77</v>
      </c>
      <c r="AY678" s="255" t="s">
        <v>224</v>
      </c>
    </row>
    <row r="679" s="13" customFormat="1">
      <c r="A679" s="13"/>
      <c r="B679" s="235"/>
      <c r="C679" s="236"/>
      <c r="D679" s="228" t="s">
        <v>236</v>
      </c>
      <c r="E679" s="237" t="s">
        <v>40</v>
      </c>
      <c r="F679" s="238" t="s">
        <v>1989</v>
      </c>
      <c r="G679" s="236"/>
      <c r="H679" s="239">
        <v>53.164000000000001</v>
      </c>
      <c r="I679" s="240"/>
      <c r="J679" s="236"/>
      <c r="K679" s="236"/>
      <c r="L679" s="241"/>
      <c r="M679" s="242"/>
      <c r="N679" s="243"/>
      <c r="O679" s="243"/>
      <c r="P679" s="243"/>
      <c r="Q679" s="243"/>
      <c r="R679" s="243"/>
      <c r="S679" s="243"/>
      <c r="T679" s="24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5" t="s">
        <v>236</v>
      </c>
      <c r="AU679" s="245" t="s">
        <v>85</v>
      </c>
      <c r="AV679" s="13" t="s">
        <v>85</v>
      </c>
      <c r="AW679" s="13" t="s">
        <v>38</v>
      </c>
      <c r="AX679" s="13" t="s">
        <v>77</v>
      </c>
      <c r="AY679" s="245" t="s">
        <v>224</v>
      </c>
    </row>
    <row r="680" s="13" customFormat="1">
      <c r="A680" s="13"/>
      <c r="B680" s="235"/>
      <c r="C680" s="236"/>
      <c r="D680" s="228" t="s">
        <v>236</v>
      </c>
      <c r="E680" s="237" t="s">
        <v>40</v>
      </c>
      <c r="F680" s="238" t="s">
        <v>1990</v>
      </c>
      <c r="G680" s="236"/>
      <c r="H680" s="239">
        <v>44.564999999999998</v>
      </c>
      <c r="I680" s="240"/>
      <c r="J680" s="236"/>
      <c r="K680" s="236"/>
      <c r="L680" s="241"/>
      <c r="M680" s="242"/>
      <c r="N680" s="243"/>
      <c r="O680" s="243"/>
      <c r="P680" s="243"/>
      <c r="Q680" s="243"/>
      <c r="R680" s="243"/>
      <c r="S680" s="243"/>
      <c r="T680" s="24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5" t="s">
        <v>236</v>
      </c>
      <c r="AU680" s="245" t="s">
        <v>85</v>
      </c>
      <c r="AV680" s="13" t="s">
        <v>85</v>
      </c>
      <c r="AW680" s="13" t="s">
        <v>38</v>
      </c>
      <c r="AX680" s="13" t="s">
        <v>77</v>
      </c>
      <c r="AY680" s="245" t="s">
        <v>224</v>
      </c>
    </row>
    <row r="681" s="13" customFormat="1">
      <c r="A681" s="13"/>
      <c r="B681" s="235"/>
      <c r="C681" s="236"/>
      <c r="D681" s="228" t="s">
        <v>236</v>
      </c>
      <c r="E681" s="237" t="s">
        <v>40</v>
      </c>
      <c r="F681" s="238" t="s">
        <v>1991</v>
      </c>
      <c r="G681" s="236"/>
      <c r="H681" s="239">
        <v>76.957999999999998</v>
      </c>
      <c r="I681" s="240"/>
      <c r="J681" s="236"/>
      <c r="K681" s="236"/>
      <c r="L681" s="241"/>
      <c r="M681" s="242"/>
      <c r="N681" s="243"/>
      <c r="O681" s="243"/>
      <c r="P681" s="243"/>
      <c r="Q681" s="243"/>
      <c r="R681" s="243"/>
      <c r="S681" s="243"/>
      <c r="T681" s="24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5" t="s">
        <v>236</v>
      </c>
      <c r="AU681" s="245" t="s">
        <v>85</v>
      </c>
      <c r="AV681" s="13" t="s">
        <v>85</v>
      </c>
      <c r="AW681" s="13" t="s">
        <v>38</v>
      </c>
      <c r="AX681" s="13" t="s">
        <v>77</v>
      </c>
      <c r="AY681" s="245" t="s">
        <v>224</v>
      </c>
    </row>
    <row r="682" s="15" customFormat="1">
      <c r="A682" s="15"/>
      <c r="B682" s="256"/>
      <c r="C682" s="257"/>
      <c r="D682" s="228" t="s">
        <v>236</v>
      </c>
      <c r="E682" s="258" t="s">
        <v>40</v>
      </c>
      <c r="F682" s="259" t="s">
        <v>253</v>
      </c>
      <c r="G682" s="257"/>
      <c r="H682" s="260">
        <v>174.68700000000001</v>
      </c>
      <c r="I682" s="261"/>
      <c r="J682" s="257"/>
      <c r="K682" s="257"/>
      <c r="L682" s="262"/>
      <c r="M682" s="263"/>
      <c r="N682" s="264"/>
      <c r="O682" s="264"/>
      <c r="P682" s="264"/>
      <c r="Q682" s="264"/>
      <c r="R682" s="264"/>
      <c r="S682" s="264"/>
      <c r="T682" s="26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6" t="s">
        <v>236</v>
      </c>
      <c r="AU682" s="266" t="s">
        <v>85</v>
      </c>
      <c r="AV682" s="15" t="s">
        <v>230</v>
      </c>
      <c r="AW682" s="15" t="s">
        <v>38</v>
      </c>
      <c r="AX682" s="15" t="s">
        <v>83</v>
      </c>
      <c r="AY682" s="266" t="s">
        <v>224</v>
      </c>
    </row>
    <row r="683" s="2" customFormat="1" ht="16.5" customHeight="1">
      <c r="A683" s="40"/>
      <c r="B683" s="41"/>
      <c r="C683" s="215" t="s">
        <v>927</v>
      </c>
      <c r="D683" s="215" t="s">
        <v>226</v>
      </c>
      <c r="E683" s="216" t="s">
        <v>1259</v>
      </c>
      <c r="F683" s="217" t="s">
        <v>1260</v>
      </c>
      <c r="G683" s="218" t="s">
        <v>152</v>
      </c>
      <c r="H683" s="219">
        <v>11.571999999999999</v>
      </c>
      <c r="I683" s="220"/>
      <c r="J683" s="221">
        <f>ROUND(I683*H683,2)</f>
        <v>0</v>
      </c>
      <c r="K683" s="217" t="s">
        <v>229</v>
      </c>
      <c r="L683" s="46"/>
      <c r="M683" s="222" t="s">
        <v>40</v>
      </c>
      <c r="N683" s="223" t="s">
        <v>48</v>
      </c>
      <c r="O683" s="86"/>
      <c r="P683" s="224">
        <f>O683*H683</f>
        <v>0</v>
      </c>
      <c r="Q683" s="224">
        <v>0.0029099999999999998</v>
      </c>
      <c r="R683" s="224">
        <f>Q683*H683</f>
        <v>0.033674519999999993</v>
      </c>
      <c r="S683" s="224">
        <v>0</v>
      </c>
      <c r="T683" s="225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26" t="s">
        <v>230</v>
      </c>
      <c r="AT683" s="226" t="s">
        <v>226</v>
      </c>
      <c r="AU683" s="226" t="s">
        <v>85</v>
      </c>
      <c r="AY683" s="19" t="s">
        <v>224</v>
      </c>
      <c r="BE683" s="227">
        <f>IF(N683="základní",J683,0)</f>
        <v>0</v>
      </c>
      <c r="BF683" s="227">
        <f>IF(N683="snížená",J683,0)</f>
        <v>0</v>
      </c>
      <c r="BG683" s="227">
        <f>IF(N683="zákl. přenesená",J683,0)</f>
        <v>0</v>
      </c>
      <c r="BH683" s="227">
        <f>IF(N683="sníž. přenesená",J683,0)</f>
        <v>0</v>
      </c>
      <c r="BI683" s="227">
        <f>IF(N683="nulová",J683,0)</f>
        <v>0</v>
      </c>
      <c r="BJ683" s="19" t="s">
        <v>83</v>
      </c>
      <c r="BK683" s="227">
        <f>ROUND(I683*H683,2)</f>
        <v>0</v>
      </c>
      <c r="BL683" s="19" t="s">
        <v>230</v>
      </c>
      <c r="BM683" s="226" t="s">
        <v>1992</v>
      </c>
    </row>
    <row r="684" s="2" customFormat="1">
      <c r="A684" s="40"/>
      <c r="B684" s="41"/>
      <c r="C684" s="42"/>
      <c r="D684" s="228" t="s">
        <v>232</v>
      </c>
      <c r="E684" s="42"/>
      <c r="F684" s="229" t="s">
        <v>1262</v>
      </c>
      <c r="G684" s="42"/>
      <c r="H684" s="42"/>
      <c r="I684" s="230"/>
      <c r="J684" s="42"/>
      <c r="K684" s="42"/>
      <c r="L684" s="46"/>
      <c r="M684" s="231"/>
      <c r="N684" s="232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232</v>
      </c>
      <c r="AU684" s="19" t="s">
        <v>85</v>
      </c>
    </row>
    <row r="685" s="2" customFormat="1">
      <c r="A685" s="40"/>
      <c r="B685" s="41"/>
      <c r="C685" s="42"/>
      <c r="D685" s="233" t="s">
        <v>234</v>
      </c>
      <c r="E685" s="42"/>
      <c r="F685" s="234" t="s">
        <v>1263</v>
      </c>
      <c r="G685" s="42"/>
      <c r="H685" s="42"/>
      <c r="I685" s="230"/>
      <c r="J685" s="42"/>
      <c r="K685" s="42"/>
      <c r="L685" s="46"/>
      <c r="M685" s="231"/>
      <c r="N685" s="232"/>
      <c r="O685" s="86"/>
      <c r="P685" s="86"/>
      <c r="Q685" s="86"/>
      <c r="R685" s="86"/>
      <c r="S685" s="86"/>
      <c r="T685" s="87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234</v>
      </c>
      <c r="AU685" s="19" t="s">
        <v>85</v>
      </c>
    </row>
    <row r="686" s="14" customFormat="1">
      <c r="A686" s="14"/>
      <c r="B686" s="246"/>
      <c r="C686" s="247"/>
      <c r="D686" s="228" t="s">
        <v>236</v>
      </c>
      <c r="E686" s="248" t="s">
        <v>40</v>
      </c>
      <c r="F686" s="249" t="s">
        <v>251</v>
      </c>
      <c r="G686" s="247"/>
      <c r="H686" s="248" t="s">
        <v>40</v>
      </c>
      <c r="I686" s="250"/>
      <c r="J686" s="247"/>
      <c r="K686" s="247"/>
      <c r="L686" s="251"/>
      <c r="M686" s="252"/>
      <c r="N686" s="253"/>
      <c r="O686" s="253"/>
      <c r="P686" s="253"/>
      <c r="Q686" s="253"/>
      <c r="R686" s="253"/>
      <c r="S686" s="253"/>
      <c r="T686" s="25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5" t="s">
        <v>236</v>
      </c>
      <c r="AU686" s="255" t="s">
        <v>85</v>
      </c>
      <c r="AV686" s="14" t="s">
        <v>83</v>
      </c>
      <c r="AW686" s="14" t="s">
        <v>38</v>
      </c>
      <c r="AX686" s="14" t="s">
        <v>77</v>
      </c>
      <c r="AY686" s="255" t="s">
        <v>224</v>
      </c>
    </row>
    <row r="687" s="13" customFormat="1">
      <c r="A687" s="13"/>
      <c r="B687" s="235"/>
      <c r="C687" s="236"/>
      <c r="D687" s="228" t="s">
        <v>236</v>
      </c>
      <c r="E687" s="237" t="s">
        <v>40</v>
      </c>
      <c r="F687" s="238" t="s">
        <v>1993</v>
      </c>
      <c r="G687" s="236"/>
      <c r="H687" s="239">
        <v>3.0129999999999999</v>
      </c>
      <c r="I687" s="240"/>
      <c r="J687" s="236"/>
      <c r="K687" s="236"/>
      <c r="L687" s="241"/>
      <c r="M687" s="242"/>
      <c r="N687" s="243"/>
      <c r="O687" s="243"/>
      <c r="P687" s="243"/>
      <c r="Q687" s="243"/>
      <c r="R687" s="243"/>
      <c r="S687" s="243"/>
      <c r="T687" s="24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5" t="s">
        <v>236</v>
      </c>
      <c r="AU687" s="245" t="s">
        <v>85</v>
      </c>
      <c r="AV687" s="13" t="s">
        <v>85</v>
      </c>
      <c r="AW687" s="13" t="s">
        <v>38</v>
      </c>
      <c r="AX687" s="13" t="s">
        <v>77</v>
      </c>
      <c r="AY687" s="245" t="s">
        <v>224</v>
      </c>
    </row>
    <row r="688" s="13" customFormat="1">
      <c r="A688" s="13"/>
      <c r="B688" s="235"/>
      <c r="C688" s="236"/>
      <c r="D688" s="228" t="s">
        <v>236</v>
      </c>
      <c r="E688" s="237" t="s">
        <v>40</v>
      </c>
      <c r="F688" s="238" t="s">
        <v>1994</v>
      </c>
      <c r="G688" s="236"/>
      <c r="H688" s="239">
        <v>2.0699999999999998</v>
      </c>
      <c r="I688" s="240"/>
      <c r="J688" s="236"/>
      <c r="K688" s="236"/>
      <c r="L688" s="241"/>
      <c r="M688" s="242"/>
      <c r="N688" s="243"/>
      <c r="O688" s="243"/>
      <c r="P688" s="243"/>
      <c r="Q688" s="243"/>
      <c r="R688" s="243"/>
      <c r="S688" s="243"/>
      <c r="T688" s="24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5" t="s">
        <v>236</v>
      </c>
      <c r="AU688" s="245" t="s">
        <v>85</v>
      </c>
      <c r="AV688" s="13" t="s">
        <v>85</v>
      </c>
      <c r="AW688" s="13" t="s">
        <v>38</v>
      </c>
      <c r="AX688" s="13" t="s">
        <v>77</v>
      </c>
      <c r="AY688" s="245" t="s">
        <v>224</v>
      </c>
    </row>
    <row r="689" s="13" customFormat="1">
      <c r="A689" s="13"/>
      <c r="B689" s="235"/>
      <c r="C689" s="236"/>
      <c r="D689" s="228" t="s">
        <v>236</v>
      </c>
      <c r="E689" s="237" t="s">
        <v>40</v>
      </c>
      <c r="F689" s="238" t="s">
        <v>1995</v>
      </c>
      <c r="G689" s="236"/>
      <c r="H689" s="239">
        <v>6.4889999999999999</v>
      </c>
      <c r="I689" s="240"/>
      <c r="J689" s="236"/>
      <c r="K689" s="236"/>
      <c r="L689" s="241"/>
      <c r="M689" s="242"/>
      <c r="N689" s="243"/>
      <c r="O689" s="243"/>
      <c r="P689" s="243"/>
      <c r="Q689" s="243"/>
      <c r="R689" s="243"/>
      <c r="S689" s="243"/>
      <c r="T689" s="24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5" t="s">
        <v>236</v>
      </c>
      <c r="AU689" s="245" t="s">
        <v>85</v>
      </c>
      <c r="AV689" s="13" t="s">
        <v>85</v>
      </c>
      <c r="AW689" s="13" t="s">
        <v>38</v>
      </c>
      <c r="AX689" s="13" t="s">
        <v>77</v>
      </c>
      <c r="AY689" s="245" t="s">
        <v>224</v>
      </c>
    </row>
    <row r="690" s="15" customFormat="1">
      <c r="A690" s="15"/>
      <c r="B690" s="256"/>
      <c r="C690" s="257"/>
      <c r="D690" s="228" t="s">
        <v>236</v>
      </c>
      <c r="E690" s="258" t="s">
        <v>40</v>
      </c>
      <c r="F690" s="259" t="s">
        <v>253</v>
      </c>
      <c r="G690" s="257"/>
      <c r="H690" s="260">
        <v>11.571999999999999</v>
      </c>
      <c r="I690" s="261"/>
      <c r="J690" s="257"/>
      <c r="K690" s="257"/>
      <c r="L690" s="262"/>
      <c r="M690" s="263"/>
      <c r="N690" s="264"/>
      <c r="O690" s="264"/>
      <c r="P690" s="264"/>
      <c r="Q690" s="264"/>
      <c r="R690" s="264"/>
      <c r="S690" s="264"/>
      <c r="T690" s="26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66" t="s">
        <v>236</v>
      </c>
      <c r="AU690" s="266" t="s">
        <v>85</v>
      </c>
      <c r="AV690" s="15" t="s">
        <v>230</v>
      </c>
      <c r="AW690" s="15" t="s">
        <v>38</v>
      </c>
      <c r="AX690" s="15" t="s">
        <v>83</v>
      </c>
      <c r="AY690" s="266" t="s">
        <v>224</v>
      </c>
    </row>
    <row r="691" s="2" customFormat="1" ht="16.5" customHeight="1">
      <c r="A691" s="40"/>
      <c r="B691" s="41"/>
      <c r="C691" s="215" t="s">
        <v>936</v>
      </c>
      <c r="D691" s="215" t="s">
        <v>226</v>
      </c>
      <c r="E691" s="216" t="s">
        <v>1268</v>
      </c>
      <c r="F691" s="217" t="s">
        <v>1269</v>
      </c>
      <c r="G691" s="218" t="s">
        <v>152</v>
      </c>
      <c r="H691" s="219">
        <v>13.710000000000001</v>
      </c>
      <c r="I691" s="220"/>
      <c r="J691" s="221">
        <f>ROUND(I691*H691,2)</f>
        <v>0</v>
      </c>
      <c r="K691" s="217" t="s">
        <v>40</v>
      </c>
      <c r="L691" s="46"/>
      <c r="M691" s="222" t="s">
        <v>40</v>
      </c>
      <c r="N691" s="223" t="s">
        <v>48</v>
      </c>
      <c r="O691" s="86"/>
      <c r="P691" s="224">
        <f>O691*H691</f>
        <v>0</v>
      </c>
      <c r="Q691" s="224">
        <v>0.00396</v>
      </c>
      <c r="R691" s="224">
        <f>Q691*H691</f>
        <v>0.054291600000000002</v>
      </c>
      <c r="S691" s="224">
        <v>0</v>
      </c>
      <c r="T691" s="225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26" t="s">
        <v>230</v>
      </c>
      <c r="AT691" s="226" t="s">
        <v>226</v>
      </c>
      <c r="AU691" s="226" t="s">
        <v>85</v>
      </c>
      <c r="AY691" s="19" t="s">
        <v>224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19" t="s">
        <v>83</v>
      </c>
      <c r="BK691" s="227">
        <f>ROUND(I691*H691,2)</f>
        <v>0</v>
      </c>
      <c r="BL691" s="19" t="s">
        <v>230</v>
      </c>
      <c r="BM691" s="226" t="s">
        <v>1996</v>
      </c>
    </row>
    <row r="692" s="2" customFormat="1">
      <c r="A692" s="40"/>
      <c r="B692" s="41"/>
      <c r="C692" s="42"/>
      <c r="D692" s="228" t="s">
        <v>232</v>
      </c>
      <c r="E692" s="42"/>
      <c r="F692" s="229" t="s">
        <v>1271</v>
      </c>
      <c r="G692" s="42"/>
      <c r="H692" s="42"/>
      <c r="I692" s="230"/>
      <c r="J692" s="42"/>
      <c r="K692" s="42"/>
      <c r="L692" s="46"/>
      <c r="M692" s="231"/>
      <c r="N692" s="232"/>
      <c r="O692" s="86"/>
      <c r="P692" s="86"/>
      <c r="Q692" s="86"/>
      <c r="R692" s="86"/>
      <c r="S692" s="86"/>
      <c r="T692" s="87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232</v>
      </c>
      <c r="AU692" s="19" t="s">
        <v>85</v>
      </c>
    </row>
    <row r="693" s="2" customFormat="1">
      <c r="A693" s="40"/>
      <c r="B693" s="41"/>
      <c r="C693" s="42"/>
      <c r="D693" s="228" t="s">
        <v>283</v>
      </c>
      <c r="E693" s="42"/>
      <c r="F693" s="267" t="s">
        <v>1247</v>
      </c>
      <c r="G693" s="42"/>
      <c r="H693" s="42"/>
      <c r="I693" s="230"/>
      <c r="J693" s="42"/>
      <c r="K693" s="42"/>
      <c r="L693" s="46"/>
      <c r="M693" s="231"/>
      <c r="N693" s="232"/>
      <c r="O693" s="86"/>
      <c r="P693" s="86"/>
      <c r="Q693" s="86"/>
      <c r="R693" s="86"/>
      <c r="S693" s="86"/>
      <c r="T693" s="87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T693" s="19" t="s">
        <v>283</v>
      </c>
      <c r="AU693" s="19" t="s">
        <v>85</v>
      </c>
    </row>
    <row r="694" s="14" customFormat="1">
      <c r="A694" s="14"/>
      <c r="B694" s="246"/>
      <c r="C694" s="247"/>
      <c r="D694" s="228" t="s">
        <v>236</v>
      </c>
      <c r="E694" s="248" t="s">
        <v>40</v>
      </c>
      <c r="F694" s="249" t="s">
        <v>251</v>
      </c>
      <c r="G694" s="247"/>
      <c r="H694" s="248" t="s">
        <v>40</v>
      </c>
      <c r="I694" s="250"/>
      <c r="J694" s="247"/>
      <c r="K694" s="247"/>
      <c r="L694" s="251"/>
      <c r="M694" s="252"/>
      <c r="N694" s="253"/>
      <c r="O694" s="253"/>
      <c r="P694" s="253"/>
      <c r="Q694" s="253"/>
      <c r="R694" s="253"/>
      <c r="S694" s="253"/>
      <c r="T694" s="25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5" t="s">
        <v>236</v>
      </c>
      <c r="AU694" s="255" t="s">
        <v>85</v>
      </c>
      <c r="AV694" s="14" t="s">
        <v>83</v>
      </c>
      <c r="AW694" s="14" t="s">
        <v>38</v>
      </c>
      <c r="AX694" s="14" t="s">
        <v>77</v>
      </c>
      <c r="AY694" s="255" t="s">
        <v>224</v>
      </c>
    </row>
    <row r="695" s="13" customFormat="1">
      <c r="A695" s="13"/>
      <c r="B695" s="235"/>
      <c r="C695" s="236"/>
      <c r="D695" s="228" t="s">
        <v>236</v>
      </c>
      <c r="E695" s="237" t="s">
        <v>40</v>
      </c>
      <c r="F695" s="238" t="s">
        <v>1997</v>
      </c>
      <c r="G695" s="236"/>
      <c r="H695" s="239">
        <v>3.8799999999999999</v>
      </c>
      <c r="I695" s="240"/>
      <c r="J695" s="236"/>
      <c r="K695" s="236"/>
      <c r="L695" s="241"/>
      <c r="M695" s="242"/>
      <c r="N695" s="243"/>
      <c r="O695" s="243"/>
      <c r="P695" s="243"/>
      <c r="Q695" s="243"/>
      <c r="R695" s="243"/>
      <c r="S695" s="243"/>
      <c r="T695" s="24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5" t="s">
        <v>236</v>
      </c>
      <c r="AU695" s="245" t="s">
        <v>85</v>
      </c>
      <c r="AV695" s="13" t="s">
        <v>85</v>
      </c>
      <c r="AW695" s="13" t="s">
        <v>38</v>
      </c>
      <c r="AX695" s="13" t="s">
        <v>77</v>
      </c>
      <c r="AY695" s="245" t="s">
        <v>224</v>
      </c>
    </row>
    <row r="696" s="13" customFormat="1">
      <c r="A696" s="13"/>
      <c r="B696" s="235"/>
      <c r="C696" s="236"/>
      <c r="D696" s="228" t="s">
        <v>236</v>
      </c>
      <c r="E696" s="237" t="s">
        <v>40</v>
      </c>
      <c r="F696" s="238" t="s">
        <v>1998</v>
      </c>
      <c r="G696" s="236"/>
      <c r="H696" s="239">
        <v>2.48</v>
      </c>
      <c r="I696" s="240"/>
      <c r="J696" s="236"/>
      <c r="K696" s="236"/>
      <c r="L696" s="241"/>
      <c r="M696" s="242"/>
      <c r="N696" s="243"/>
      <c r="O696" s="243"/>
      <c r="P696" s="243"/>
      <c r="Q696" s="243"/>
      <c r="R696" s="243"/>
      <c r="S696" s="243"/>
      <c r="T696" s="24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5" t="s">
        <v>236</v>
      </c>
      <c r="AU696" s="245" t="s">
        <v>85</v>
      </c>
      <c r="AV696" s="13" t="s">
        <v>85</v>
      </c>
      <c r="AW696" s="13" t="s">
        <v>38</v>
      </c>
      <c r="AX696" s="13" t="s">
        <v>77</v>
      </c>
      <c r="AY696" s="245" t="s">
        <v>224</v>
      </c>
    </row>
    <row r="697" s="13" customFormat="1">
      <c r="A697" s="13"/>
      <c r="B697" s="235"/>
      <c r="C697" s="236"/>
      <c r="D697" s="228" t="s">
        <v>236</v>
      </c>
      <c r="E697" s="237" t="s">
        <v>40</v>
      </c>
      <c r="F697" s="238" t="s">
        <v>1999</v>
      </c>
      <c r="G697" s="236"/>
      <c r="H697" s="239">
        <v>7.3499999999999996</v>
      </c>
      <c r="I697" s="240"/>
      <c r="J697" s="236"/>
      <c r="K697" s="236"/>
      <c r="L697" s="241"/>
      <c r="M697" s="242"/>
      <c r="N697" s="243"/>
      <c r="O697" s="243"/>
      <c r="P697" s="243"/>
      <c r="Q697" s="243"/>
      <c r="R697" s="243"/>
      <c r="S697" s="243"/>
      <c r="T697" s="24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5" t="s">
        <v>236</v>
      </c>
      <c r="AU697" s="245" t="s">
        <v>85</v>
      </c>
      <c r="AV697" s="13" t="s">
        <v>85</v>
      </c>
      <c r="AW697" s="13" t="s">
        <v>38</v>
      </c>
      <c r="AX697" s="13" t="s">
        <v>77</v>
      </c>
      <c r="AY697" s="245" t="s">
        <v>224</v>
      </c>
    </row>
    <row r="698" s="15" customFormat="1">
      <c r="A698" s="15"/>
      <c r="B698" s="256"/>
      <c r="C698" s="257"/>
      <c r="D698" s="228" t="s">
        <v>236</v>
      </c>
      <c r="E698" s="258" t="s">
        <v>40</v>
      </c>
      <c r="F698" s="259" t="s">
        <v>253</v>
      </c>
      <c r="G698" s="257"/>
      <c r="H698" s="260">
        <v>13.710000000000001</v>
      </c>
      <c r="I698" s="261"/>
      <c r="J698" s="257"/>
      <c r="K698" s="257"/>
      <c r="L698" s="262"/>
      <c r="M698" s="263"/>
      <c r="N698" s="264"/>
      <c r="O698" s="264"/>
      <c r="P698" s="264"/>
      <c r="Q698" s="264"/>
      <c r="R698" s="264"/>
      <c r="S698" s="264"/>
      <c r="T698" s="26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66" t="s">
        <v>236</v>
      </c>
      <c r="AU698" s="266" t="s">
        <v>85</v>
      </c>
      <c r="AV698" s="15" t="s">
        <v>230</v>
      </c>
      <c r="AW698" s="15" t="s">
        <v>38</v>
      </c>
      <c r="AX698" s="15" t="s">
        <v>83</v>
      </c>
      <c r="AY698" s="266" t="s">
        <v>224</v>
      </c>
    </row>
    <row r="699" s="2" customFormat="1" ht="16.5" customHeight="1">
      <c r="A699" s="40"/>
      <c r="B699" s="41"/>
      <c r="C699" s="215" t="s">
        <v>944</v>
      </c>
      <c r="D699" s="215" t="s">
        <v>226</v>
      </c>
      <c r="E699" s="216" t="s">
        <v>1273</v>
      </c>
      <c r="F699" s="217" t="s">
        <v>1274</v>
      </c>
      <c r="G699" s="218" t="s">
        <v>604</v>
      </c>
      <c r="H699" s="219">
        <v>2.4700000000000002</v>
      </c>
      <c r="I699" s="220"/>
      <c r="J699" s="221">
        <f>ROUND(I699*H699,2)</f>
        <v>0</v>
      </c>
      <c r="K699" s="217" t="s">
        <v>229</v>
      </c>
      <c r="L699" s="46"/>
      <c r="M699" s="222" t="s">
        <v>40</v>
      </c>
      <c r="N699" s="223" t="s">
        <v>48</v>
      </c>
      <c r="O699" s="86"/>
      <c r="P699" s="224">
        <f>O699*H699</f>
        <v>0</v>
      </c>
      <c r="Q699" s="224">
        <v>1.0423199999999999</v>
      </c>
      <c r="R699" s="224">
        <f>Q699*H699</f>
        <v>2.5745304</v>
      </c>
      <c r="S699" s="224">
        <v>0</v>
      </c>
      <c r="T699" s="225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26" t="s">
        <v>230</v>
      </c>
      <c r="AT699" s="226" t="s">
        <v>226</v>
      </c>
      <c r="AU699" s="226" t="s">
        <v>85</v>
      </c>
      <c r="AY699" s="19" t="s">
        <v>224</v>
      </c>
      <c r="BE699" s="227">
        <f>IF(N699="základní",J699,0)</f>
        <v>0</v>
      </c>
      <c r="BF699" s="227">
        <f>IF(N699="snížená",J699,0)</f>
        <v>0</v>
      </c>
      <c r="BG699" s="227">
        <f>IF(N699="zákl. přenesená",J699,0)</f>
        <v>0</v>
      </c>
      <c r="BH699" s="227">
        <f>IF(N699="sníž. přenesená",J699,0)</f>
        <v>0</v>
      </c>
      <c r="BI699" s="227">
        <f>IF(N699="nulová",J699,0)</f>
        <v>0</v>
      </c>
      <c r="BJ699" s="19" t="s">
        <v>83</v>
      </c>
      <c r="BK699" s="227">
        <f>ROUND(I699*H699,2)</f>
        <v>0</v>
      </c>
      <c r="BL699" s="19" t="s">
        <v>230</v>
      </c>
      <c r="BM699" s="226" t="s">
        <v>2000</v>
      </c>
    </row>
    <row r="700" s="2" customFormat="1">
      <c r="A700" s="40"/>
      <c r="B700" s="41"/>
      <c r="C700" s="42"/>
      <c r="D700" s="228" t="s">
        <v>232</v>
      </c>
      <c r="E700" s="42"/>
      <c r="F700" s="229" t="s">
        <v>1276</v>
      </c>
      <c r="G700" s="42"/>
      <c r="H700" s="42"/>
      <c r="I700" s="230"/>
      <c r="J700" s="42"/>
      <c r="K700" s="42"/>
      <c r="L700" s="46"/>
      <c r="M700" s="231"/>
      <c r="N700" s="232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232</v>
      </c>
      <c r="AU700" s="19" t="s">
        <v>85</v>
      </c>
    </row>
    <row r="701" s="2" customFormat="1">
      <c r="A701" s="40"/>
      <c r="B701" s="41"/>
      <c r="C701" s="42"/>
      <c r="D701" s="233" t="s">
        <v>234</v>
      </c>
      <c r="E701" s="42"/>
      <c r="F701" s="234" t="s">
        <v>1277</v>
      </c>
      <c r="G701" s="42"/>
      <c r="H701" s="42"/>
      <c r="I701" s="230"/>
      <c r="J701" s="42"/>
      <c r="K701" s="42"/>
      <c r="L701" s="46"/>
      <c r="M701" s="231"/>
      <c r="N701" s="232"/>
      <c r="O701" s="86"/>
      <c r="P701" s="86"/>
      <c r="Q701" s="86"/>
      <c r="R701" s="86"/>
      <c r="S701" s="86"/>
      <c r="T701" s="87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234</v>
      </c>
      <c r="AU701" s="19" t="s">
        <v>85</v>
      </c>
    </row>
    <row r="702" s="14" customFormat="1">
      <c r="A702" s="14"/>
      <c r="B702" s="246"/>
      <c r="C702" s="247"/>
      <c r="D702" s="228" t="s">
        <v>236</v>
      </c>
      <c r="E702" s="248" t="s">
        <v>40</v>
      </c>
      <c r="F702" s="249" t="s">
        <v>251</v>
      </c>
      <c r="G702" s="247"/>
      <c r="H702" s="248" t="s">
        <v>40</v>
      </c>
      <c r="I702" s="250"/>
      <c r="J702" s="247"/>
      <c r="K702" s="247"/>
      <c r="L702" s="251"/>
      <c r="M702" s="252"/>
      <c r="N702" s="253"/>
      <c r="O702" s="253"/>
      <c r="P702" s="253"/>
      <c r="Q702" s="253"/>
      <c r="R702" s="253"/>
      <c r="S702" s="253"/>
      <c r="T702" s="25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5" t="s">
        <v>236</v>
      </c>
      <c r="AU702" s="255" t="s">
        <v>85</v>
      </c>
      <c r="AV702" s="14" t="s">
        <v>83</v>
      </c>
      <c r="AW702" s="14" t="s">
        <v>38</v>
      </c>
      <c r="AX702" s="14" t="s">
        <v>77</v>
      </c>
      <c r="AY702" s="255" t="s">
        <v>224</v>
      </c>
    </row>
    <row r="703" s="13" customFormat="1">
      <c r="A703" s="13"/>
      <c r="B703" s="235"/>
      <c r="C703" s="236"/>
      <c r="D703" s="228" t="s">
        <v>236</v>
      </c>
      <c r="E703" s="237" t="s">
        <v>40</v>
      </c>
      <c r="F703" s="238" t="s">
        <v>2001</v>
      </c>
      <c r="G703" s="236"/>
      <c r="H703" s="239">
        <v>0.73599999999999999</v>
      </c>
      <c r="I703" s="240"/>
      <c r="J703" s="236"/>
      <c r="K703" s="236"/>
      <c r="L703" s="241"/>
      <c r="M703" s="242"/>
      <c r="N703" s="243"/>
      <c r="O703" s="243"/>
      <c r="P703" s="243"/>
      <c r="Q703" s="243"/>
      <c r="R703" s="243"/>
      <c r="S703" s="243"/>
      <c r="T703" s="24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5" t="s">
        <v>236</v>
      </c>
      <c r="AU703" s="245" t="s">
        <v>85</v>
      </c>
      <c r="AV703" s="13" t="s">
        <v>85</v>
      </c>
      <c r="AW703" s="13" t="s">
        <v>38</v>
      </c>
      <c r="AX703" s="13" t="s">
        <v>77</v>
      </c>
      <c r="AY703" s="245" t="s">
        <v>224</v>
      </c>
    </row>
    <row r="704" s="13" customFormat="1">
      <c r="A704" s="13"/>
      <c r="B704" s="235"/>
      <c r="C704" s="236"/>
      <c r="D704" s="228" t="s">
        <v>236</v>
      </c>
      <c r="E704" s="237" t="s">
        <v>40</v>
      </c>
      <c r="F704" s="238" t="s">
        <v>2002</v>
      </c>
      <c r="G704" s="236"/>
      <c r="H704" s="239">
        <v>0.56699999999999995</v>
      </c>
      <c r="I704" s="240"/>
      <c r="J704" s="236"/>
      <c r="K704" s="236"/>
      <c r="L704" s="241"/>
      <c r="M704" s="242"/>
      <c r="N704" s="243"/>
      <c r="O704" s="243"/>
      <c r="P704" s="243"/>
      <c r="Q704" s="243"/>
      <c r="R704" s="243"/>
      <c r="S704" s="243"/>
      <c r="T704" s="24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5" t="s">
        <v>236</v>
      </c>
      <c r="AU704" s="245" t="s">
        <v>85</v>
      </c>
      <c r="AV704" s="13" t="s">
        <v>85</v>
      </c>
      <c r="AW704" s="13" t="s">
        <v>38</v>
      </c>
      <c r="AX704" s="13" t="s">
        <v>77</v>
      </c>
      <c r="AY704" s="245" t="s">
        <v>224</v>
      </c>
    </row>
    <row r="705" s="13" customFormat="1">
      <c r="A705" s="13"/>
      <c r="B705" s="235"/>
      <c r="C705" s="236"/>
      <c r="D705" s="228" t="s">
        <v>236</v>
      </c>
      <c r="E705" s="237" t="s">
        <v>40</v>
      </c>
      <c r="F705" s="238" t="s">
        <v>2003</v>
      </c>
      <c r="G705" s="236"/>
      <c r="H705" s="239">
        <v>1.167</v>
      </c>
      <c r="I705" s="240"/>
      <c r="J705" s="236"/>
      <c r="K705" s="236"/>
      <c r="L705" s="241"/>
      <c r="M705" s="242"/>
      <c r="N705" s="243"/>
      <c r="O705" s="243"/>
      <c r="P705" s="243"/>
      <c r="Q705" s="243"/>
      <c r="R705" s="243"/>
      <c r="S705" s="243"/>
      <c r="T705" s="24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5" t="s">
        <v>236</v>
      </c>
      <c r="AU705" s="245" t="s">
        <v>85</v>
      </c>
      <c r="AV705" s="13" t="s">
        <v>85</v>
      </c>
      <c r="AW705" s="13" t="s">
        <v>38</v>
      </c>
      <c r="AX705" s="13" t="s">
        <v>77</v>
      </c>
      <c r="AY705" s="245" t="s">
        <v>224</v>
      </c>
    </row>
    <row r="706" s="15" customFormat="1">
      <c r="A706" s="15"/>
      <c r="B706" s="256"/>
      <c r="C706" s="257"/>
      <c r="D706" s="228" t="s">
        <v>236</v>
      </c>
      <c r="E706" s="258" t="s">
        <v>40</v>
      </c>
      <c r="F706" s="259" t="s">
        <v>253</v>
      </c>
      <c r="G706" s="257"/>
      <c r="H706" s="260">
        <v>2.4700000000000002</v>
      </c>
      <c r="I706" s="261"/>
      <c r="J706" s="257"/>
      <c r="K706" s="257"/>
      <c r="L706" s="262"/>
      <c r="M706" s="263"/>
      <c r="N706" s="264"/>
      <c r="O706" s="264"/>
      <c r="P706" s="264"/>
      <c r="Q706" s="264"/>
      <c r="R706" s="264"/>
      <c r="S706" s="264"/>
      <c r="T706" s="26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66" t="s">
        <v>236</v>
      </c>
      <c r="AU706" s="266" t="s">
        <v>85</v>
      </c>
      <c r="AV706" s="15" t="s">
        <v>230</v>
      </c>
      <c r="AW706" s="15" t="s">
        <v>38</v>
      </c>
      <c r="AX706" s="15" t="s">
        <v>83</v>
      </c>
      <c r="AY706" s="266" t="s">
        <v>224</v>
      </c>
    </row>
    <row r="707" s="2" customFormat="1" ht="16.5" customHeight="1">
      <c r="A707" s="40"/>
      <c r="B707" s="41"/>
      <c r="C707" s="215" t="s">
        <v>949</v>
      </c>
      <c r="D707" s="215" t="s">
        <v>226</v>
      </c>
      <c r="E707" s="216" t="s">
        <v>1287</v>
      </c>
      <c r="F707" s="217" t="s">
        <v>1288</v>
      </c>
      <c r="G707" s="218" t="s">
        <v>152</v>
      </c>
      <c r="H707" s="219">
        <v>22.488</v>
      </c>
      <c r="I707" s="220"/>
      <c r="J707" s="221">
        <f>ROUND(I707*H707,2)</f>
        <v>0</v>
      </c>
      <c r="K707" s="217" t="s">
        <v>40</v>
      </c>
      <c r="L707" s="46"/>
      <c r="M707" s="222" t="s">
        <v>40</v>
      </c>
      <c r="N707" s="223" t="s">
        <v>48</v>
      </c>
      <c r="O707" s="86"/>
      <c r="P707" s="224">
        <f>O707*H707</f>
        <v>0</v>
      </c>
      <c r="Q707" s="224">
        <v>0</v>
      </c>
      <c r="R707" s="224">
        <f>Q707*H707</f>
        <v>0</v>
      </c>
      <c r="S707" s="224">
        <v>0</v>
      </c>
      <c r="T707" s="225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26" t="s">
        <v>230</v>
      </c>
      <c r="AT707" s="226" t="s">
        <v>226</v>
      </c>
      <c r="AU707" s="226" t="s">
        <v>85</v>
      </c>
      <c r="AY707" s="19" t="s">
        <v>224</v>
      </c>
      <c r="BE707" s="227">
        <f>IF(N707="základní",J707,0)</f>
        <v>0</v>
      </c>
      <c r="BF707" s="227">
        <f>IF(N707="snížená",J707,0)</f>
        <v>0</v>
      </c>
      <c r="BG707" s="227">
        <f>IF(N707="zákl. přenesená",J707,0)</f>
        <v>0</v>
      </c>
      <c r="BH707" s="227">
        <f>IF(N707="sníž. přenesená",J707,0)</f>
        <v>0</v>
      </c>
      <c r="BI707" s="227">
        <f>IF(N707="nulová",J707,0)</f>
        <v>0</v>
      </c>
      <c r="BJ707" s="19" t="s">
        <v>83</v>
      </c>
      <c r="BK707" s="227">
        <f>ROUND(I707*H707,2)</f>
        <v>0</v>
      </c>
      <c r="BL707" s="19" t="s">
        <v>230</v>
      </c>
      <c r="BM707" s="226" t="s">
        <v>2004</v>
      </c>
    </row>
    <row r="708" s="2" customFormat="1">
      <c r="A708" s="40"/>
      <c r="B708" s="41"/>
      <c r="C708" s="42"/>
      <c r="D708" s="228" t="s">
        <v>232</v>
      </c>
      <c r="E708" s="42"/>
      <c r="F708" s="229" t="s">
        <v>1288</v>
      </c>
      <c r="G708" s="42"/>
      <c r="H708" s="42"/>
      <c r="I708" s="230"/>
      <c r="J708" s="42"/>
      <c r="K708" s="42"/>
      <c r="L708" s="46"/>
      <c r="M708" s="231"/>
      <c r="N708" s="232"/>
      <c r="O708" s="86"/>
      <c r="P708" s="86"/>
      <c r="Q708" s="86"/>
      <c r="R708" s="86"/>
      <c r="S708" s="86"/>
      <c r="T708" s="87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232</v>
      </c>
      <c r="AU708" s="19" t="s">
        <v>85</v>
      </c>
    </row>
    <row r="709" s="14" customFormat="1">
      <c r="A709" s="14"/>
      <c r="B709" s="246"/>
      <c r="C709" s="247"/>
      <c r="D709" s="228" t="s">
        <v>236</v>
      </c>
      <c r="E709" s="248" t="s">
        <v>40</v>
      </c>
      <c r="F709" s="249" t="s">
        <v>251</v>
      </c>
      <c r="G709" s="247"/>
      <c r="H709" s="248" t="s">
        <v>40</v>
      </c>
      <c r="I709" s="250"/>
      <c r="J709" s="247"/>
      <c r="K709" s="247"/>
      <c r="L709" s="251"/>
      <c r="M709" s="252"/>
      <c r="N709" s="253"/>
      <c r="O709" s="253"/>
      <c r="P709" s="253"/>
      <c r="Q709" s="253"/>
      <c r="R709" s="253"/>
      <c r="S709" s="253"/>
      <c r="T709" s="25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5" t="s">
        <v>236</v>
      </c>
      <c r="AU709" s="255" t="s">
        <v>85</v>
      </c>
      <c r="AV709" s="14" t="s">
        <v>83</v>
      </c>
      <c r="AW709" s="14" t="s">
        <v>38</v>
      </c>
      <c r="AX709" s="14" t="s">
        <v>77</v>
      </c>
      <c r="AY709" s="255" t="s">
        <v>224</v>
      </c>
    </row>
    <row r="710" s="13" customFormat="1">
      <c r="A710" s="13"/>
      <c r="B710" s="235"/>
      <c r="C710" s="236"/>
      <c r="D710" s="228" t="s">
        <v>236</v>
      </c>
      <c r="E710" s="237" t="s">
        <v>40</v>
      </c>
      <c r="F710" s="238" t="s">
        <v>2005</v>
      </c>
      <c r="G710" s="236"/>
      <c r="H710" s="239">
        <v>5.2370000000000001</v>
      </c>
      <c r="I710" s="240"/>
      <c r="J710" s="236"/>
      <c r="K710" s="236"/>
      <c r="L710" s="241"/>
      <c r="M710" s="242"/>
      <c r="N710" s="243"/>
      <c r="O710" s="243"/>
      <c r="P710" s="243"/>
      <c r="Q710" s="243"/>
      <c r="R710" s="243"/>
      <c r="S710" s="243"/>
      <c r="T710" s="24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5" t="s">
        <v>236</v>
      </c>
      <c r="AU710" s="245" t="s">
        <v>85</v>
      </c>
      <c r="AV710" s="13" t="s">
        <v>85</v>
      </c>
      <c r="AW710" s="13" t="s">
        <v>38</v>
      </c>
      <c r="AX710" s="13" t="s">
        <v>77</v>
      </c>
      <c r="AY710" s="245" t="s">
        <v>224</v>
      </c>
    </row>
    <row r="711" s="13" customFormat="1">
      <c r="A711" s="13"/>
      <c r="B711" s="235"/>
      <c r="C711" s="236"/>
      <c r="D711" s="228" t="s">
        <v>236</v>
      </c>
      <c r="E711" s="237" t="s">
        <v>40</v>
      </c>
      <c r="F711" s="238" t="s">
        <v>2006</v>
      </c>
      <c r="G711" s="236"/>
      <c r="H711" s="239">
        <v>3.4119999999999999</v>
      </c>
      <c r="I711" s="240"/>
      <c r="J711" s="236"/>
      <c r="K711" s="236"/>
      <c r="L711" s="241"/>
      <c r="M711" s="242"/>
      <c r="N711" s="243"/>
      <c r="O711" s="243"/>
      <c r="P711" s="243"/>
      <c r="Q711" s="243"/>
      <c r="R711" s="243"/>
      <c r="S711" s="243"/>
      <c r="T711" s="24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5" t="s">
        <v>236</v>
      </c>
      <c r="AU711" s="245" t="s">
        <v>85</v>
      </c>
      <c r="AV711" s="13" t="s">
        <v>85</v>
      </c>
      <c r="AW711" s="13" t="s">
        <v>38</v>
      </c>
      <c r="AX711" s="13" t="s">
        <v>77</v>
      </c>
      <c r="AY711" s="245" t="s">
        <v>224</v>
      </c>
    </row>
    <row r="712" s="13" customFormat="1">
      <c r="A712" s="13"/>
      <c r="B712" s="235"/>
      <c r="C712" s="236"/>
      <c r="D712" s="228" t="s">
        <v>236</v>
      </c>
      <c r="E712" s="237" t="s">
        <v>40</v>
      </c>
      <c r="F712" s="238" t="s">
        <v>2007</v>
      </c>
      <c r="G712" s="236"/>
      <c r="H712" s="239">
        <v>13.839</v>
      </c>
      <c r="I712" s="240"/>
      <c r="J712" s="236"/>
      <c r="K712" s="236"/>
      <c r="L712" s="241"/>
      <c r="M712" s="242"/>
      <c r="N712" s="243"/>
      <c r="O712" s="243"/>
      <c r="P712" s="243"/>
      <c r="Q712" s="243"/>
      <c r="R712" s="243"/>
      <c r="S712" s="243"/>
      <c r="T712" s="24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5" t="s">
        <v>236</v>
      </c>
      <c r="AU712" s="245" t="s">
        <v>85</v>
      </c>
      <c r="AV712" s="13" t="s">
        <v>85</v>
      </c>
      <c r="AW712" s="13" t="s">
        <v>38</v>
      </c>
      <c r="AX712" s="13" t="s">
        <v>77</v>
      </c>
      <c r="AY712" s="245" t="s">
        <v>224</v>
      </c>
    </row>
    <row r="713" s="15" customFormat="1">
      <c r="A713" s="15"/>
      <c r="B713" s="256"/>
      <c r="C713" s="257"/>
      <c r="D713" s="228" t="s">
        <v>236</v>
      </c>
      <c r="E713" s="258" t="s">
        <v>40</v>
      </c>
      <c r="F713" s="259" t="s">
        <v>253</v>
      </c>
      <c r="G713" s="257"/>
      <c r="H713" s="260">
        <v>22.488</v>
      </c>
      <c r="I713" s="261"/>
      <c r="J713" s="257"/>
      <c r="K713" s="257"/>
      <c r="L713" s="262"/>
      <c r="M713" s="263"/>
      <c r="N713" s="264"/>
      <c r="O713" s="264"/>
      <c r="P713" s="264"/>
      <c r="Q713" s="264"/>
      <c r="R713" s="264"/>
      <c r="S713" s="264"/>
      <c r="T713" s="26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66" t="s">
        <v>236</v>
      </c>
      <c r="AU713" s="266" t="s">
        <v>85</v>
      </c>
      <c r="AV713" s="15" t="s">
        <v>230</v>
      </c>
      <c r="AW713" s="15" t="s">
        <v>38</v>
      </c>
      <c r="AX713" s="15" t="s">
        <v>83</v>
      </c>
      <c r="AY713" s="266" t="s">
        <v>224</v>
      </c>
    </row>
    <row r="714" s="2" customFormat="1" ht="16.5" customHeight="1">
      <c r="A714" s="40"/>
      <c r="B714" s="41"/>
      <c r="C714" s="215" t="s">
        <v>954</v>
      </c>
      <c r="D714" s="215" t="s">
        <v>226</v>
      </c>
      <c r="E714" s="216" t="s">
        <v>1293</v>
      </c>
      <c r="F714" s="217" t="s">
        <v>1294</v>
      </c>
      <c r="G714" s="218" t="s">
        <v>163</v>
      </c>
      <c r="H714" s="219">
        <v>13.119999999999999</v>
      </c>
      <c r="I714" s="220"/>
      <c r="J714" s="221">
        <f>ROUND(I714*H714,2)</f>
        <v>0</v>
      </c>
      <c r="K714" s="217" t="s">
        <v>40</v>
      </c>
      <c r="L714" s="46"/>
      <c r="M714" s="222" t="s">
        <v>40</v>
      </c>
      <c r="N714" s="223" t="s">
        <v>48</v>
      </c>
      <c r="O714" s="86"/>
      <c r="P714" s="224">
        <f>O714*H714</f>
        <v>0</v>
      </c>
      <c r="Q714" s="224">
        <v>0</v>
      </c>
      <c r="R714" s="224">
        <f>Q714*H714</f>
        <v>0</v>
      </c>
      <c r="S714" s="224">
        <v>0</v>
      </c>
      <c r="T714" s="225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26" t="s">
        <v>230</v>
      </c>
      <c r="AT714" s="226" t="s">
        <v>226</v>
      </c>
      <c r="AU714" s="226" t="s">
        <v>85</v>
      </c>
      <c r="AY714" s="19" t="s">
        <v>224</v>
      </c>
      <c r="BE714" s="227">
        <f>IF(N714="základní",J714,0)</f>
        <v>0</v>
      </c>
      <c r="BF714" s="227">
        <f>IF(N714="snížená",J714,0)</f>
        <v>0</v>
      </c>
      <c r="BG714" s="227">
        <f>IF(N714="zákl. přenesená",J714,0)</f>
        <v>0</v>
      </c>
      <c r="BH714" s="227">
        <f>IF(N714="sníž. přenesená",J714,0)</f>
        <v>0</v>
      </c>
      <c r="BI714" s="227">
        <f>IF(N714="nulová",J714,0)</f>
        <v>0</v>
      </c>
      <c r="BJ714" s="19" t="s">
        <v>83</v>
      </c>
      <c r="BK714" s="227">
        <f>ROUND(I714*H714,2)</f>
        <v>0</v>
      </c>
      <c r="BL714" s="19" t="s">
        <v>230</v>
      </c>
      <c r="BM714" s="226" t="s">
        <v>2008</v>
      </c>
    </row>
    <row r="715" s="2" customFormat="1">
      <c r="A715" s="40"/>
      <c r="B715" s="41"/>
      <c r="C715" s="42"/>
      <c r="D715" s="228" t="s">
        <v>232</v>
      </c>
      <c r="E715" s="42"/>
      <c r="F715" s="229" t="s">
        <v>1294</v>
      </c>
      <c r="G715" s="42"/>
      <c r="H715" s="42"/>
      <c r="I715" s="230"/>
      <c r="J715" s="42"/>
      <c r="K715" s="42"/>
      <c r="L715" s="46"/>
      <c r="M715" s="231"/>
      <c r="N715" s="232"/>
      <c r="O715" s="86"/>
      <c r="P715" s="86"/>
      <c r="Q715" s="86"/>
      <c r="R715" s="86"/>
      <c r="S715" s="86"/>
      <c r="T715" s="87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232</v>
      </c>
      <c r="AU715" s="19" t="s">
        <v>85</v>
      </c>
    </row>
    <row r="716" s="13" customFormat="1">
      <c r="A716" s="13"/>
      <c r="B716" s="235"/>
      <c r="C716" s="236"/>
      <c r="D716" s="228" t="s">
        <v>236</v>
      </c>
      <c r="E716" s="237" t="s">
        <v>40</v>
      </c>
      <c r="F716" s="238" t="s">
        <v>2009</v>
      </c>
      <c r="G716" s="236"/>
      <c r="H716" s="239">
        <v>11.025</v>
      </c>
      <c r="I716" s="240"/>
      <c r="J716" s="236"/>
      <c r="K716" s="236"/>
      <c r="L716" s="241"/>
      <c r="M716" s="242"/>
      <c r="N716" s="243"/>
      <c r="O716" s="243"/>
      <c r="P716" s="243"/>
      <c r="Q716" s="243"/>
      <c r="R716" s="243"/>
      <c r="S716" s="243"/>
      <c r="T716" s="24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5" t="s">
        <v>236</v>
      </c>
      <c r="AU716" s="245" t="s">
        <v>85</v>
      </c>
      <c r="AV716" s="13" t="s">
        <v>85</v>
      </c>
      <c r="AW716" s="13" t="s">
        <v>38</v>
      </c>
      <c r="AX716" s="13" t="s">
        <v>77</v>
      </c>
      <c r="AY716" s="245" t="s">
        <v>224</v>
      </c>
    </row>
    <row r="717" s="13" customFormat="1">
      <c r="A717" s="13"/>
      <c r="B717" s="235"/>
      <c r="C717" s="236"/>
      <c r="D717" s="228" t="s">
        <v>236</v>
      </c>
      <c r="E717" s="237" t="s">
        <v>40</v>
      </c>
      <c r="F717" s="238" t="s">
        <v>2010</v>
      </c>
      <c r="G717" s="236"/>
      <c r="H717" s="239">
        <v>2.0950000000000002</v>
      </c>
      <c r="I717" s="240"/>
      <c r="J717" s="236"/>
      <c r="K717" s="236"/>
      <c r="L717" s="241"/>
      <c r="M717" s="242"/>
      <c r="N717" s="243"/>
      <c r="O717" s="243"/>
      <c r="P717" s="243"/>
      <c r="Q717" s="243"/>
      <c r="R717" s="243"/>
      <c r="S717" s="243"/>
      <c r="T717" s="24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5" t="s">
        <v>236</v>
      </c>
      <c r="AU717" s="245" t="s">
        <v>85</v>
      </c>
      <c r="AV717" s="13" t="s">
        <v>85</v>
      </c>
      <c r="AW717" s="13" t="s">
        <v>38</v>
      </c>
      <c r="AX717" s="13" t="s">
        <v>77</v>
      </c>
      <c r="AY717" s="245" t="s">
        <v>224</v>
      </c>
    </row>
    <row r="718" s="15" customFormat="1">
      <c r="A718" s="15"/>
      <c r="B718" s="256"/>
      <c r="C718" s="257"/>
      <c r="D718" s="228" t="s">
        <v>236</v>
      </c>
      <c r="E718" s="258" t="s">
        <v>40</v>
      </c>
      <c r="F718" s="259" t="s">
        <v>253</v>
      </c>
      <c r="G718" s="257"/>
      <c r="H718" s="260">
        <v>13.119999999999999</v>
      </c>
      <c r="I718" s="261"/>
      <c r="J718" s="257"/>
      <c r="K718" s="257"/>
      <c r="L718" s="262"/>
      <c r="M718" s="263"/>
      <c r="N718" s="264"/>
      <c r="O718" s="264"/>
      <c r="P718" s="264"/>
      <c r="Q718" s="264"/>
      <c r="R718" s="264"/>
      <c r="S718" s="264"/>
      <c r="T718" s="26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66" t="s">
        <v>236</v>
      </c>
      <c r="AU718" s="266" t="s">
        <v>85</v>
      </c>
      <c r="AV718" s="15" t="s">
        <v>230</v>
      </c>
      <c r="AW718" s="15" t="s">
        <v>38</v>
      </c>
      <c r="AX718" s="15" t="s">
        <v>83</v>
      </c>
      <c r="AY718" s="266" t="s">
        <v>224</v>
      </c>
    </row>
    <row r="719" s="2" customFormat="1" ht="16.5" customHeight="1">
      <c r="A719" s="40"/>
      <c r="B719" s="41"/>
      <c r="C719" s="215" t="s">
        <v>960</v>
      </c>
      <c r="D719" s="215" t="s">
        <v>226</v>
      </c>
      <c r="E719" s="216" t="s">
        <v>1300</v>
      </c>
      <c r="F719" s="217" t="s">
        <v>1301</v>
      </c>
      <c r="G719" s="218" t="s">
        <v>811</v>
      </c>
      <c r="H719" s="219">
        <v>2</v>
      </c>
      <c r="I719" s="220"/>
      <c r="J719" s="221">
        <f>ROUND(I719*H719,2)</f>
        <v>0</v>
      </c>
      <c r="K719" s="217" t="s">
        <v>229</v>
      </c>
      <c r="L719" s="46"/>
      <c r="M719" s="222" t="s">
        <v>40</v>
      </c>
      <c r="N719" s="223" t="s">
        <v>48</v>
      </c>
      <c r="O719" s="86"/>
      <c r="P719" s="224">
        <f>O719*H719</f>
        <v>0</v>
      </c>
      <c r="Q719" s="224">
        <v>0</v>
      </c>
      <c r="R719" s="224">
        <f>Q719*H719</f>
        <v>0</v>
      </c>
      <c r="S719" s="224">
        <v>0.14999999999999999</v>
      </c>
      <c r="T719" s="225">
        <f>S719*H719</f>
        <v>0.29999999999999999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26" t="s">
        <v>230</v>
      </c>
      <c r="AT719" s="226" t="s">
        <v>226</v>
      </c>
      <c r="AU719" s="226" t="s">
        <v>85</v>
      </c>
      <c r="AY719" s="19" t="s">
        <v>224</v>
      </c>
      <c r="BE719" s="227">
        <f>IF(N719="základní",J719,0)</f>
        <v>0</v>
      </c>
      <c r="BF719" s="227">
        <f>IF(N719="snížená",J719,0)</f>
        <v>0</v>
      </c>
      <c r="BG719" s="227">
        <f>IF(N719="zákl. přenesená",J719,0)</f>
        <v>0</v>
      </c>
      <c r="BH719" s="227">
        <f>IF(N719="sníž. přenesená",J719,0)</f>
        <v>0</v>
      </c>
      <c r="BI719" s="227">
        <f>IF(N719="nulová",J719,0)</f>
        <v>0</v>
      </c>
      <c r="BJ719" s="19" t="s">
        <v>83</v>
      </c>
      <c r="BK719" s="227">
        <f>ROUND(I719*H719,2)</f>
        <v>0</v>
      </c>
      <c r="BL719" s="19" t="s">
        <v>230</v>
      </c>
      <c r="BM719" s="226" t="s">
        <v>2011</v>
      </c>
    </row>
    <row r="720" s="2" customFormat="1">
      <c r="A720" s="40"/>
      <c r="B720" s="41"/>
      <c r="C720" s="42"/>
      <c r="D720" s="228" t="s">
        <v>232</v>
      </c>
      <c r="E720" s="42"/>
      <c r="F720" s="229" t="s">
        <v>1303</v>
      </c>
      <c r="G720" s="42"/>
      <c r="H720" s="42"/>
      <c r="I720" s="230"/>
      <c r="J720" s="42"/>
      <c r="K720" s="42"/>
      <c r="L720" s="46"/>
      <c r="M720" s="231"/>
      <c r="N720" s="232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232</v>
      </c>
      <c r="AU720" s="19" t="s">
        <v>85</v>
      </c>
    </row>
    <row r="721" s="2" customFormat="1">
      <c r="A721" s="40"/>
      <c r="B721" s="41"/>
      <c r="C721" s="42"/>
      <c r="D721" s="233" t="s">
        <v>234</v>
      </c>
      <c r="E721" s="42"/>
      <c r="F721" s="234" t="s">
        <v>1304</v>
      </c>
      <c r="G721" s="42"/>
      <c r="H721" s="42"/>
      <c r="I721" s="230"/>
      <c r="J721" s="42"/>
      <c r="K721" s="42"/>
      <c r="L721" s="46"/>
      <c r="M721" s="231"/>
      <c r="N721" s="232"/>
      <c r="O721" s="86"/>
      <c r="P721" s="86"/>
      <c r="Q721" s="86"/>
      <c r="R721" s="86"/>
      <c r="S721" s="86"/>
      <c r="T721" s="87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T721" s="19" t="s">
        <v>234</v>
      </c>
      <c r="AU721" s="19" t="s">
        <v>85</v>
      </c>
    </row>
    <row r="722" s="13" customFormat="1">
      <c r="A722" s="13"/>
      <c r="B722" s="235"/>
      <c r="C722" s="236"/>
      <c r="D722" s="228" t="s">
        <v>236</v>
      </c>
      <c r="E722" s="237" t="s">
        <v>40</v>
      </c>
      <c r="F722" s="238" t="s">
        <v>1305</v>
      </c>
      <c r="G722" s="236"/>
      <c r="H722" s="239">
        <v>2</v>
      </c>
      <c r="I722" s="240"/>
      <c r="J722" s="236"/>
      <c r="K722" s="236"/>
      <c r="L722" s="241"/>
      <c r="M722" s="242"/>
      <c r="N722" s="243"/>
      <c r="O722" s="243"/>
      <c r="P722" s="243"/>
      <c r="Q722" s="243"/>
      <c r="R722" s="243"/>
      <c r="S722" s="243"/>
      <c r="T722" s="24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5" t="s">
        <v>236</v>
      </c>
      <c r="AU722" s="245" t="s">
        <v>85</v>
      </c>
      <c r="AV722" s="13" t="s">
        <v>85</v>
      </c>
      <c r="AW722" s="13" t="s">
        <v>38</v>
      </c>
      <c r="AX722" s="13" t="s">
        <v>83</v>
      </c>
      <c r="AY722" s="245" t="s">
        <v>224</v>
      </c>
    </row>
    <row r="723" s="2" customFormat="1" ht="16.5" customHeight="1">
      <c r="A723" s="40"/>
      <c r="B723" s="41"/>
      <c r="C723" s="215" t="s">
        <v>965</v>
      </c>
      <c r="D723" s="215" t="s">
        <v>226</v>
      </c>
      <c r="E723" s="216" t="s">
        <v>1307</v>
      </c>
      <c r="F723" s="217" t="s">
        <v>1308</v>
      </c>
      <c r="G723" s="218" t="s">
        <v>811</v>
      </c>
      <c r="H723" s="219">
        <v>4</v>
      </c>
      <c r="I723" s="220"/>
      <c r="J723" s="221">
        <f>ROUND(I723*H723,2)</f>
        <v>0</v>
      </c>
      <c r="K723" s="217" t="s">
        <v>229</v>
      </c>
      <c r="L723" s="46"/>
      <c r="M723" s="222" t="s">
        <v>40</v>
      </c>
      <c r="N723" s="223" t="s">
        <v>48</v>
      </c>
      <c r="O723" s="86"/>
      <c r="P723" s="224">
        <f>O723*H723</f>
        <v>0</v>
      </c>
      <c r="Q723" s="224">
        <v>0.21734000000000001</v>
      </c>
      <c r="R723" s="224">
        <f>Q723*H723</f>
        <v>0.86936000000000002</v>
      </c>
      <c r="S723" s="224">
        <v>0</v>
      </c>
      <c r="T723" s="225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26" t="s">
        <v>230</v>
      </c>
      <c r="AT723" s="226" t="s">
        <v>226</v>
      </c>
      <c r="AU723" s="226" t="s">
        <v>85</v>
      </c>
      <c r="AY723" s="19" t="s">
        <v>224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19" t="s">
        <v>83</v>
      </c>
      <c r="BK723" s="227">
        <f>ROUND(I723*H723,2)</f>
        <v>0</v>
      </c>
      <c r="BL723" s="19" t="s">
        <v>230</v>
      </c>
      <c r="BM723" s="226" t="s">
        <v>2012</v>
      </c>
    </row>
    <row r="724" s="2" customFormat="1">
      <c r="A724" s="40"/>
      <c r="B724" s="41"/>
      <c r="C724" s="42"/>
      <c r="D724" s="228" t="s">
        <v>232</v>
      </c>
      <c r="E724" s="42"/>
      <c r="F724" s="229" t="s">
        <v>1310</v>
      </c>
      <c r="G724" s="42"/>
      <c r="H724" s="42"/>
      <c r="I724" s="230"/>
      <c r="J724" s="42"/>
      <c r="K724" s="42"/>
      <c r="L724" s="46"/>
      <c r="M724" s="231"/>
      <c r="N724" s="232"/>
      <c r="O724" s="86"/>
      <c r="P724" s="86"/>
      <c r="Q724" s="86"/>
      <c r="R724" s="86"/>
      <c r="S724" s="86"/>
      <c r="T724" s="87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232</v>
      </c>
      <c r="AU724" s="19" t="s">
        <v>85</v>
      </c>
    </row>
    <row r="725" s="2" customFormat="1">
      <c r="A725" s="40"/>
      <c r="B725" s="41"/>
      <c r="C725" s="42"/>
      <c r="D725" s="233" t="s">
        <v>234</v>
      </c>
      <c r="E725" s="42"/>
      <c r="F725" s="234" t="s">
        <v>1311</v>
      </c>
      <c r="G725" s="42"/>
      <c r="H725" s="42"/>
      <c r="I725" s="230"/>
      <c r="J725" s="42"/>
      <c r="K725" s="42"/>
      <c r="L725" s="46"/>
      <c r="M725" s="231"/>
      <c r="N725" s="232"/>
      <c r="O725" s="86"/>
      <c r="P725" s="86"/>
      <c r="Q725" s="86"/>
      <c r="R725" s="86"/>
      <c r="S725" s="86"/>
      <c r="T725" s="87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T725" s="19" t="s">
        <v>234</v>
      </c>
      <c r="AU725" s="19" t="s">
        <v>85</v>
      </c>
    </row>
    <row r="726" s="14" customFormat="1">
      <c r="A726" s="14"/>
      <c r="B726" s="246"/>
      <c r="C726" s="247"/>
      <c r="D726" s="228" t="s">
        <v>236</v>
      </c>
      <c r="E726" s="248" t="s">
        <v>40</v>
      </c>
      <c r="F726" s="249" t="s">
        <v>251</v>
      </c>
      <c r="G726" s="247"/>
      <c r="H726" s="248" t="s">
        <v>40</v>
      </c>
      <c r="I726" s="250"/>
      <c r="J726" s="247"/>
      <c r="K726" s="247"/>
      <c r="L726" s="251"/>
      <c r="M726" s="252"/>
      <c r="N726" s="253"/>
      <c r="O726" s="253"/>
      <c r="P726" s="253"/>
      <c r="Q726" s="253"/>
      <c r="R726" s="253"/>
      <c r="S726" s="253"/>
      <c r="T726" s="25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5" t="s">
        <v>236</v>
      </c>
      <c r="AU726" s="255" t="s">
        <v>85</v>
      </c>
      <c r="AV726" s="14" t="s">
        <v>83</v>
      </c>
      <c r="AW726" s="14" t="s">
        <v>38</v>
      </c>
      <c r="AX726" s="14" t="s">
        <v>77</v>
      </c>
      <c r="AY726" s="255" t="s">
        <v>224</v>
      </c>
    </row>
    <row r="727" s="13" customFormat="1">
      <c r="A727" s="13"/>
      <c r="B727" s="235"/>
      <c r="C727" s="236"/>
      <c r="D727" s="228" t="s">
        <v>236</v>
      </c>
      <c r="E727" s="237" t="s">
        <v>40</v>
      </c>
      <c r="F727" s="238" t="s">
        <v>1865</v>
      </c>
      <c r="G727" s="236"/>
      <c r="H727" s="239">
        <v>1</v>
      </c>
      <c r="I727" s="240"/>
      <c r="J727" s="236"/>
      <c r="K727" s="236"/>
      <c r="L727" s="241"/>
      <c r="M727" s="242"/>
      <c r="N727" s="243"/>
      <c r="O727" s="243"/>
      <c r="P727" s="243"/>
      <c r="Q727" s="243"/>
      <c r="R727" s="243"/>
      <c r="S727" s="243"/>
      <c r="T727" s="24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5" t="s">
        <v>236</v>
      </c>
      <c r="AU727" s="245" t="s">
        <v>85</v>
      </c>
      <c r="AV727" s="13" t="s">
        <v>85</v>
      </c>
      <c r="AW727" s="13" t="s">
        <v>38</v>
      </c>
      <c r="AX727" s="13" t="s">
        <v>77</v>
      </c>
      <c r="AY727" s="245" t="s">
        <v>224</v>
      </c>
    </row>
    <row r="728" s="13" customFormat="1">
      <c r="A728" s="13"/>
      <c r="B728" s="235"/>
      <c r="C728" s="236"/>
      <c r="D728" s="228" t="s">
        <v>236</v>
      </c>
      <c r="E728" s="237" t="s">
        <v>40</v>
      </c>
      <c r="F728" s="238" t="s">
        <v>1868</v>
      </c>
      <c r="G728" s="236"/>
      <c r="H728" s="239">
        <v>1</v>
      </c>
      <c r="I728" s="240"/>
      <c r="J728" s="236"/>
      <c r="K728" s="236"/>
      <c r="L728" s="241"/>
      <c r="M728" s="242"/>
      <c r="N728" s="243"/>
      <c r="O728" s="243"/>
      <c r="P728" s="243"/>
      <c r="Q728" s="243"/>
      <c r="R728" s="243"/>
      <c r="S728" s="243"/>
      <c r="T728" s="24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5" t="s">
        <v>236</v>
      </c>
      <c r="AU728" s="245" t="s">
        <v>85</v>
      </c>
      <c r="AV728" s="13" t="s">
        <v>85</v>
      </c>
      <c r="AW728" s="13" t="s">
        <v>38</v>
      </c>
      <c r="AX728" s="13" t="s">
        <v>77</v>
      </c>
      <c r="AY728" s="245" t="s">
        <v>224</v>
      </c>
    </row>
    <row r="729" s="13" customFormat="1">
      <c r="A729" s="13"/>
      <c r="B729" s="235"/>
      <c r="C729" s="236"/>
      <c r="D729" s="228" t="s">
        <v>236</v>
      </c>
      <c r="E729" s="237" t="s">
        <v>40</v>
      </c>
      <c r="F729" s="238" t="s">
        <v>2013</v>
      </c>
      <c r="G729" s="236"/>
      <c r="H729" s="239">
        <v>1</v>
      </c>
      <c r="I729" s="240"/>
      <c r="J729" s="236"/>
      <c r="K729" s="236"/>
      <c r="L729" s="241"/>
      <c r="M729" s="242"/>
      <c r="N729" s="243"/>
      <c r="O729" s="243"/>
      <c r="P729" s="243"/>
      <c r="Q729" s="243"/>
      <c r="R729" s="243"/>
      <c r="S729" s="243"/>
      <c r="T729" s="24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5" t="s">
        <v>236</v>
      </c>
      <c r="AU729" s="245" t="s">
        <v>85</v>
      </c>
      <c r="AV729" s="13" t="s">
        <v>85</v>
      </c>
      <c r="AW729" s="13" t="s">
        <v>38</v>
      </c>
      <c r="AX729" s="13" t="s">
        <v>77</v>
      </c>
      <c r="AY729" s="245" t="s">
        <v>224</v>
      </c>
    </row>
    <row r="730" s="13" customFormat="1">
      <c r="A730" s="13"/>
      <c r="B730" s="235"/>
      <c r="C730" s="236"/>
      <c r="D730" s="228" t="s">
        <v>236</v>
      </c>
      <c r="E730" s="237" t="s">
        <v>40</v>
      </c>
      <c r="F730" s="238" t="s">
        <v>1860</v>
      </c>
      <c r="G730" s="236"/>
      <c r="H730" s="239">
        <v>1</v>
      </c>
      <c r="I730" s="240"/>
      <c r="J730" s="236"/>
      <c r="K730" s="236"/>
      <c r="L730" s="241"/>
      <c r="M730" s="242"/>
      <c r="N730" s="243"/>
      <c r="O730" s="243"/>
      <c r="P730" s="243"/>
      <c r="Q730" s="243"/>
      <c r="R730" s="243"/>
      <c r="S730" s="243"/>
      <c r="T730" s="24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5" t="s">
        <v>236</v>
      </c>
      <c r="AU730" s="245" t="s">
        <v>85</v>
      </c>
      <c r="AV730" s="13" t="s">
        <v>85</v>
      </c>
      <c r="AW730" s="13" t="s">
        <v>38</v>
      </c>
      <c r="AX730" s="13" t="s">
        <v>77</v>
      </c>
      <c r="AY730" s="245" t="s">
        <v>224</v>
      </c>
    </row>
    <row r="731" s="15" customFormat="1">
      <c r="A731" s="15"/>
      <c r="B731" s="256"/>
      <c r="C731" s="257"/>
      <c r="D731" s="228" t="s">
        <v>236</v>
      </c>
      <c r="E731" s="258" t="s">
        <v>40</v>
      </c>
      <c r="F731" s="259" t="s">
        <v>253</v>
      </c>
      <c r="G731" s="257"/>
      <c r="H731" s="260">
        <v>4</v>
      </c>
      <c r="I731" s="261"/>
      <c r="J731" s="257"/>
      <c r="K731" s="257"/>
      <c r="L731" s="262"/>
      <c r="M731" s="263"/>
      <c r="N731" s="264"/>
      <c r="O731" s="264"/>
      <c r="P731" s="264"/>
      <c r="Q731" s="264"/>
      <c r="R731" s="264"/>
      <c r="S731" s="264"/>
      <c r="T731" s="26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66" t="s">
        <v>236</v>
      </c>
      <c r="AU731" s="266" t="s">
        <v>85</v>
      </c>
      <c r="AV731" s="15" t="s">
        <v>230</v>
      </c>
      <c r="AW731" s="15" t="s">
        <v>38</v>
      </c>
      <c r="AX731" s="15" t="s">
        <v>83</v>
      </c>
      <c r="AY731" s="266" t="s">
        <v>224</v>
      </c>
    </row>
    <row r="732" s="2" customFormat="1" ht="16.5" customHeight="1">
      <c r="A732" s="40"/>
      <c r="B732" s="41"/>
      <c r="C732" s="268" t="s">
        <v>973</v>
      </c>
      <c r="D732" s="268" t="s">
        <v>305</v>
      </c>
      <c r="E732" s="269" t="s">
        <v>1313</v>
      </c>
      <c r="F732" s="270" t="s">
        <v>1314</v>
      </c>
      <c r="G732" s="271" t="s">
        <v>811</v>
      </c>
      <c r="H732" s="272">
        <v>4</v>
      </c>
      <c r="I732" s="273"/>
      <c r="J732" s="274">
        <f>ROUND(I732*H732,2)</f>
        <v>0</v>
      </c>
      <c r="K732" s="270" t="s">
        <v>229</v>
      </c>
      <c r="L732" s="275"/>
      <c r="M732" s="276" t="s">
        <v>40</v>
      </c>
      <c r="N732" s="277" t="s">
        <v>48</v>
      </c>
      <c r="O732" s="86"/>
      <c r="P732" s="224">
        <f>O732*H732</f>
        <v>0</v>
      </c>
      <c r="Q732" s="224">
        <v>0.19600000000000001</v>
      </c>
      <c r="R732" s="224">
        <f>Q732*H732</f>
        <v>0.78400000000000003</v>
      </c>
      <c r="S732" s="224">
        <v>0</v>
      </c>
      <c r="T732" s="225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26" t="s">
        <v>279</v>
      </c>
      <c r="AT732" s="226" t="s">
        <v>305</v>
      </c>
      <c r="AU732" s="226" t="s">
        <v>85</v>
      </c>
      <c r="AY732" s="19" t="s">
        <v>224</v>
      </c>
      <c r="BE732" s="227">
        <f>IF(N732="základní",J732,0)</f>
        <v>0</v>
      </c>
      <c r="BF732" s="227">
        <f>IF(N732="snížená",J732,0)</f>
        <v>0</v>
      </c>
      <c r="BG732" s="227">
        <f>IF(N732="zákl. přenesená",J732,0)</f>
        <v>0</v>
      </c>
      <c r="BH732" s="227">
        <f>IF(N732="sníž. přenesená",J732,0)</f>
        <v>0</v>
      </c>
      <c r="BI732" s="227">
        <f>IF(N732="nulová",J732,0)</f>
        <v>0</v>
      </c>
      <c r="BJ732" s="19" t="s">
        <v>83</v>
      </c>
      <c r="BK732" s="227">
        <f>ROUND(I732*H732,2)</f>
        <v>0</v>
      </c>
      <c r="BL732" s="19" t="s">
        <v>230</v>
      </c>
      <c r="BM732" s="226" t="s">
        <v>2014</v>
      </c>
    </row>
    <row r="733" s="2" customFormat="1">
      <c r="A733" s="40"/>
      <c r="B733" s="41"/>
      <c r="C733" s="42"/>
      <c r="D733" s="228" t="s">
        <v>232</v>
      </c>
      <c r="E733" s="42"/>
      <c r="F733" s="229" t="s">
        <v>1314</v>
      </c>
      <c r="G733" s="42"/>
      <c r="H733" s="42"/>
      <c r="I733" s="230"/>
      <c r="J733" s="42"/>
      <c r="K733" s="42"/>
      <c r="L733" s="46"/>
      <c r="M733" s="231"/>
      <c r="N733" s="232"/>
      <c r="O733" s="86"/>
      <c r="P733" s="86"/>
      <c r="Q733" s="86"/>
      <c r="R733" s="86"/>
      <c r="S733" s="86"/>
      <c r="T733" s="87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232</v>
      </c>
      <c r="AU733" s="19" t="s">
        <v>85</v>
      </c>
    </row>
    <row r="734" s="2" customFormat="1">
      <c r="A734" s="40"/>
      <c r="B734" s="41"/>
      <c r="C734" s="42"/>
      <c r="D734" s="233" t="s">
        <v>234</v>
      </c>
      <c r="E734" s="42"/>
      <c r="F734" s="234" t="s">
        <v>1316</v>
      </c>
      <c r="G734" s="42"/>
      <c r="H734" s="42"/>
      <c r="I734" s="230"/>
      <c r="J734" s="42"/>
      <c r="K734" s="42"/>
      <c r="L734" s="46"/>
      <c r="M734" s="231"/>
      <c r="N734" s="232"/>
      <c r="O734" s="86"/>
      <c r="P734" s="86"/>
      <c r="Q734" s="86"/>
      <c r="R734" s="86"/>
      <c r="S734" s="86"/>
      <c r="T734" s="87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234</v>
      </c>
      <c r="AU734" s="19" t="s">
        <v>85</v>
      </c>
    </row>
    <row r="735" s="2" customFormat="1">
      <c r="A735" s="40"/>
      <c r="B735" s="41"/>
      <c r="C735" s="42"/>
      <c r="D735" s="228" t="s">
        <v>283</v>
      </c>
      <c r="E735" s="42"/>
      <c r="F735" s="267" t="s">
        <v>1317</v>
      </c>
      <c r="G735" s="42"/>
      <c r="H735" s="42"/>
      <c r="I735" s="230"/>
      <c r="J735" s="42"/>
      <c r="K735" s="42"/>
      <c r="L735" s="46"/>
      <c r="M735" s="231"/>
      <c r="N735" s="232"/>
      <c r="O735" s="86"/>
      <c r="P735" s="86"/>
      <c r="Q735" s="86"/>
      <c r="R735" s="86"/>
      <c r="S735" s="86"/>
      <c r="T735" s="87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T735" s="19" t="s">
        <v>283</v>
      </c>
      <c r="AU735" s="19" t="s">
        <v>85</v>
      </c>
    </row>
    <row r="736" s="14" customFormat="1">
      <c r="A736" s="14"/>
      <c r="B736" s="246"/>
      <c r="C736" s="247"/>
      <c r="D736" s="228" t="s">
        <v>236</v>
      </c>
      <c r="E736" s="248" t="s">
        <v>40</v>
      </c>
      <c r="F736" s="249" t="s">
        <v>251</v>
      </c>
      <c r="G736" s="247"/>
      <c r="H736" s="248" t="s">
        <v>40</v>
      </c>
      <c r="I736" s="250"/>
      <c r="J736" s="247"/>
      <c r="K736" s="247"/>
      <c r="L736" s="251"/>
      <c r="M736" s="252"/>
      <c r="N736" s="253"/>
      <c r="O736" s="253"/>
      <c r="P736" s="253"/>
      <c r="Q736" s="253"/>
      <c r="R736" s="253"/>
      <c r="S736" s="253"/>
      <c r="T736" s="25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5" t="s">
        <v>236</v>
      </c>
      <c r="AU736" s="255" t="s">
        <v>85</v>
      </c>
      <c r="AV736" s="14" t="s">
        <v>83</v>
      </c>
      <c r="AW736" s="14" t="s">
        <v>38</v>
      </c>
      <c r="AX736" s="14" t="s">
        <v>77</v>
      </c>
      <c r="AY736" s="255" t="s">
        <v>224</v>
      </c>
    </row>
    <row r="737" s="13" customFormat="1">
      <c r="A737" s="13"/>
      <c r="B737" s="235"/>
      <c r="C737" s="236"/>
      <c r="D737" s="228" t="s">
        <v>236</v>
      </c>
      <c r="E737" s="237" t="s">
        <v>40</v>
      </c>
      <c r="F737" s="238" t="s">
        <v>1865</v>
      </c>
      <c r="G737" s="236"/>
      <c r="H737" s="239">
        <v>1</v>
      </c>
      <c r="I737" s="240"/>
      <c r="J737" s="236"/>
      <c r="K737" s="236"/>
      <c r="L737" s="241"/>
      <c r="M737" s="242"/>
      <c r="N737" s="243"/>
      <c r="O737" s="243"/>
      <c r="P737" s="243"/>
      <c r="Q737" s="243"/>
      <c r="R737" s="243"/>
      <c r="S737" s="243"/>
      <c r="T737" s="24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5" t="s">
        <v>236</v>
      </c>
      <c r="AU737" s="245" t="s">
        <v>85</v>
      </c>
      <c r="AV737" s="13" t="s">
        <v>85</v>
      </c>
      <c r="AW737" s="13" t="s">
        <v>38</v>
      </c>
      <c r="AX737" s="13" t="s">
        <v>77</v>
      </c>
      <c r="AY737" s="245" t="s">
        <v>224</v>
      </c>
    </row>
    <row r="738" s="13" customFormat="1">
      <c r="A738" s="13"/>
      <c r="B738" s="235"/>
      <c r="C738" s="236"/>
      <c r="D738" s="228" t="s">
        <v>236</v>
      </c>
      <c r="E738" s="237" t="s">
        <v>40</v>
      </c>
      <c r="F738" s="238" t="s">
        <v>1868</v>
      </c>
      <c r="G738" s="236"/>
      <c r="H738" s="239">
        <v>1</v>
      </c>
      <c r="I738" s="240"/>
      <c r="J738" s="236"/>
      <c r="K738" s="236"/>
      <c r="L738" s="241"/>
      <c r="M738" s="242"/>
      <c r="N738" s="243"/>
      <c r="O738" s="243"/>
      <c r="P738" s="243"/>
      <c r="Q738" s="243"/>
      <c r="R738" s="243"/>
      <c r="S738" s="243"/>
      <c r="T738" s="24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5" t="s">
        <v>236</v>
      </c>
      <c r="AU738" s="245" t="s">
        <v>85</v>
      </c>
      <c r="AV738" s="13" t="s">
        <v>85</v>
      </c>
      <c r="AW738" s="13" t="s">
        <v>38</v>
      </c>
      <c r="AX738" s="13" t="s">
        <v>77</v>
      </c>
      <c r="AY738" s="245" t="s">
        <v>224</v>
      </c>
    </row>
    <row r="739" s="13" customFormat="1">
      <c r="A739" s="13"/>
      <c r="B739" s="235"/>
      <c r="C739" s="236"/>
      <c r="D739" s="228" t="s">
        <v>236</v>
      </c>
      <c r="E739" s="237" t="s">
        <v>40</v>
      </c>
      <c r="F739" s="238" t="s">
        <v>2013</v>
      </c>
      <c r="G739" s="236"/>
      <c r="H739" s="239">
        <v>1</v>
      </c>
      <c r="I739" s="240"/>
      <c r="J739" s="236"/>
      <c r="K739" s="236"/>
      <c r="L739" s="241"/>
      <c r="M739" s="242"/>
      <c r="N739" s="243"/>
      <c r="O739" s="243"/>
      <c r="P739" s="243"/>
      <c r="Q739" s="243"/>
      <c r="R739" s="243"/>
      <c r="S739" s="243"/>
      <c r="T739" s="24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5" t="s">
        <v>236</v>
      </c>
      <c r="AU739" s="245" t="s">
        <v>85</v>
      </c>
      <c r="AV739" s="13" t="s">
        <v>85</v>
      </c>
      <c r="AW739" s="13" t="s">
        <v>38</v>
      </c>
      <c r="AX739" s="13" t="s">
        <v>77</v>
      </c>
      <c r="AY739" s="245" t="s">
        <v>224</v>
      </c>
    </row>
    <row r="740" s="13" customFormat="1">
      <c r="A740" s="13"/>
      <c r="B740" s="235"/>
      <c r="C740" s="236"/>
      <c r="D740" s="228" t="s">
        <v>236</v>
      </c>
      <c r="E740" s="237" t="s">
        <v>40</v>
      </c>
      <c r="F740" s="238" t="s">
        <v>1860</v>
      </c>
      <c r="G740" s="236"/>
      <c r="H740" s="239">
        <v>1</v>
      </c>
      <c r="I740" s="240"/>
      <c r="J740" s="236"/>
      <c r="K740" s="236"/>
      <c r="L740" s="241"/>
      <c r="M740" s="242"/>
      <c r="N740" s="243"/>
      <c r="O740" s="243"/>
      <c r="P740" s="243"/>
      <c r="Q740" s="243"/>
      <c r="R740" s="243"/>
      <c r="S740" s="243"/>
      <c r="T740" s="24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5" t="s">
        <v>236</v>
      </c>
      <c r="AU740" s="245" t="s">
        <v>85</v>
      </c>
      <c r="AV740" s="13" t="s">
        <v>85</v>
      </c>
      <c r="AW740" s="13" t="s">
        <v>38</v>
      </c>
      <c r="AX740" s="13" t="s">
        <v>77</v>
      </c>
      <c r="AY740" s="245" t="s">
        <v>224</v>
      </c>
    </row>
    <row r="741" s="15" customFormat="1">
      <c r="A741" s="15"/>
      <c r="B741" s="256"/>
      <c r="C741" s="257"/>
      <c r="D741" s="228" t="s">
        <v>236</v>
      </c>
      <c r="E741" s="258" t="s">
        <v>40</v>
      </c>
      <c r="F741" s="259" t="s">
        <v>253</v>
      </c>
      <c r="G741" s="257"/>
      <c r="H741" s="260">
        <v>4</v>
      </c>
      <c r="I741" s="261"/>
      <c r="J741" s="257"/>
      <c r="K741" s="257"/>
      <c r="L741" s="262"/>
      <c r="M741" s="263"/>
      <c r="N741" s="264"/>
      <c r="O741" s="264"/>
      <c r="P741" s="264"/>
      <c r="Q741" s="264"/>
      <c r="R741" s="264"/>
      <c r="S741" s="264"/>
      <c r="T741" s="26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6" t="s">
        <v>236</v>
      </c>
      <c r="AU741" s="266" t="s">
        <v>85</v>
      </c>
      <c r="AV741" s="15" t="s">
        <v>230</v>
      </c>
      <c r="AW741" s="15" t="s">
        <v>38</v>
      </c>
      <c r="AX741" s="15" t="s">
        <v>83</v>
      </c>
      <c r="AY741" s="266" t="s">
        <v>224</v>
      </c>
    </row>
    <row r="742" s="2" customFormat="1" ht="16.5" customHeight="1">
      <c r="A742" s="40"/>
      <c r="B742" s="41"/>
      <c r="C742" s="215" t="s">
        <v>983</v>
      </c>
      <c r="D742" s="215" t="s">
        <v>226</v>
      </c>
      <c r="E742" s="216" t="s">
        <v>1319</v>
      </c>
      <c r="F742" s="217" t="s">
        <v>1320</v>
      </c>
      <c r="G742" s="218" t="s">
        <v>811</v>
      </c>
      <c r="H742" s="219">
        <v>28</v>
      </c>
      <c r="I742" s="220"/>
      <c r="J742" s="221">
        <f>ROUND(I742*H742,2)</f>
        <v>0</v>
      </c>
      <c r="K742" s="217" t="s">
        <v>229</v>
      </c>
      <c r="L742" s="46"/>
      <c r="M742" s="222" t="s">
        <v>40</v>
      </c>
      <c r="N742" s="223" t="s">
        <v>48</v>
      </c>
      <c r="O742" s="86"/>
      <c r="P742" s="224">
        <f>O742*H742</f>
        <v>0</v>
      </c>
      <c r="Q742" s="224">
        <v>0.0013600000000000001</v>
      </c>
      <c r="R742" s="224">
        <f>Q742*H742</f>
        <v>0.038080000000000003</v>
      </c>
      <c r="S742" s="224">
        <v>0</v>
      </c>
      <c r="T742" s="225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26" t="s">
        <v>230</v>
      </c>
      <c r="AT742" s="226" t="s">
        <v>226</v>
      </c>
      <c r="AU742" s="226" t="s">
        <v>85</v>
      </c>
      <c r="AY742" s="19" t="s">
        <v>224</v>
      </c>
      <c r="BE742" s="227">
        <f>IF(N742="základní",J742,0)</f>
        <v>0</v>
      </c>
      <c r="BF742" s="227">
        <f>IF(N742="snížená",J742,0)</f>
        <v>0</v>
      </c>
      <c r="BG742" s="227">
        <f>IF(N742="zákl. přenesená",J742,0)</f>
        <v>0</v>
      </c>
      <c r="BH742" s="227">
        <f>IF(N742="sníž. přenesená",J742,0)</f>
        <v>0</v>
      </c>
      <c r="BI742" s="227">
        <f>IF(N742="nulová",J742,0)</f>
        <v>0</v>
      </c>
      <c r="BJ742" s="19" t="s">
        <v>83</v>
      </c>
      <c r="BK742" s="227">
        <f>ROUND(I742*H742,2)</f>
        <v>0</v>
      </c>
      <c r="BL742" s="19" t="s">
        <v>230</v>
      </c>
      <c r="BM742" s="226" t="s">
        <v>2015</v>
      </c>
    </row>
    <row r="743" s="2" customFormat="1">
      <c r="A743" s="40"/>
      <c r="B743" s="41"/>
      <c r="C743" s="42"/>
      <c r="D743" s="228" t="s">
        <v>232</v>
      </c>
      <c r="E743" s="42"/>
      <c r="F743" s="229" t="s">
        <v>1322</v>
      </c>
      <c r="G743" s="42"/>
      <c r="H743" s="42"/>
      <c r="I743" s="230"/>
      <c r="J743" s="42"/>
      <c r="K743" s="42"/>
      <c r="L743" s="46"/>
      <c r="M743" s="231"/>
      <c r="N743" s="232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232</v>
      </c>
      <c r="AU743" s="19" t="s">
        <v>85</v>
      </c>
    </row>
    <row r="744" s="2" customFormat="1">
      <c r="A744" s="40"/>
      <c r="B744" s="41"/>
      <c r="C744" s="42"/>
      <c r="D744" s="233" t="s">
        <v>234</v>
      </c>
      <c r="E744" s="42"/>
      <c r="F744" s="234" t="s">
        <v>1323</v>
      </c>
      <c r="G744" s="42"/>
      <c r="H744" s="42"/>
      <c r="I744" s="230"/>
      <c r="J744" s="42"/>
      <c r="K744" s="42"/>
      <c r="L744" s="46"/>
      <c r="M744" s="231"/>
      <c r="N744" s="232"/>
      <c r="O744" s="86"/>
      <c r="P744" s="86"/>
      <c r="Q744" s="86"/>
      <c r="R744" s="86"/>
      <c r="S744" s="86"/>
      <c r="T744" s="87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234</v>
      </c>
      <c r="AU744" s="19" t="s">
        <v>85</v>
      </c>
    </row>
    <row r="745" s="14" customFormat="1">
      <c r="A745" s="14"/>
      <c r="B745" s="246"/>
      <c r="C745" s="247"/>
      <c r="D745" s="228" t="s">
        <v>236</v>
      </c>
      <c r="E745" s="248" t="s">
        <v>40</v>
      </c>
      <c r="F745" s="249" t="s">
        <v>251</v>
      </c>
      <c r="G745" s="247"/>
      <c r="H745" s="248" t="s">
        <v>40</v>
      </c>
      <c r="I745" s="250"/>
      <c r="J745" s="247"/>
      <c r="K745" s="247"/>
      <c r="L745" s="251"/>
      <c r="M745" s="252"/>
      <c r="N745" s="253"/>
      <c r="O745" s="253"/>
      <c r="P745" s="253"/>
      <c r="Q745" s="253"/>
      <c r="R745" s="253"/>
      <c r="S745" s="253"/>
      <c r="T745" s="25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5" t="s">
        <v>236</v>
      </c>
      <c r="AU745" s="255" t="s">
        <v>85</v>
      </c>
      <c r="AV745" s="14" t="s">
        <v>83</v>
      </c>
      <c r="AW745" s="14" t="s">
        <v>38</v>
      </c>
      <c r="AX745" s="14" t="s">
        <v>77</v>
      </c>
      <c r="AY745" s="255" t="s">
        <v>224</v>
      </c>
    </row>
    <row r="746" s="13" customFormat="1">
      <c r="A746" s="13"/>
      <c r="B746" s="235"/>
      <c r="C746" s="236"/>
      <c r="D746" s="228" t="s">
        <v>236</v>
      </c>
      <c r="E746" s="237" t="s">
        <v>40</v>
      </c>
      <c r="F746" s="238" t="s">
        <v>2016</v>
      </c>
      <c r="G746" s="236"/>
      <c r="H746" s="239">
        <v>9</v>
      </c>
      <c r="I746" s="240"/>
      <c r="J746" s="236"/>
      <c r="K746" s="236"/>
      <c r="L746" s="241"/>
      <c r="M746" s="242"/>
      <c r="N746" s="243"/>
      <c r="O746" s="243"/>
      <c r="P746" s="243"/>
      <c r="Q746" s="243"/>
      <c r="R746" s="243"/>
      <c r="S746" s="243"/>
      <c r="T746" s="24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5" t="s">
        <v>236</v>
      </c>
      <c r="AU746" s="245" t="s">
        <v>85</v>
      </c>
      <c r="AV746" s="13" t="s">
        <v>85</v>
      </c>
      <c r="AW746" s="13" t="s">
        <v>38</v>
      </c>
      <c r="AX746" s="13" t="s">
        <v>77</v>
      </c>
      <c r="AY746" s="245" t="s">
        <v>224</v>
      </c>
    </row>
    <row r="747" s="13" customFormat="1">
      <c r="A747" s="13"/>
      <c r="B747" s="235"/>
      <c r="C747" s="236"/>
      <c r="D747" s="228" t="s">
        <v>236</v>
      </c>
      <c r="E747" s="237" t="s">
        <v>40</v>
      </c>
      <c r="F747" s="238" t="s">
        <v>2017</v>
      </c>
      <c r="G747" s="236"/>
      <c r="H747" s="239">
        <v>9</v>
      </c>
      <c r="I747" s="240"/>
      <c r="J747" s="236"/>
      <c r="K747" s="236"/>
      <c r="L747" s="241"/>
      <c r="M747" s="242"/>
      <c r="N747" s="243"/>
      <c r="O747" s="243"/>
      <c r="P747" s="243"/>
      <c r="Q747" s="243"/>
      <c r="R747" s="243"/>
      <c r="S747" s="243"/>
      <c r="T747" s="24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5" t="s">
        <v>236</v>
      </c>
      <c r="AU747" s="245" t="s">
        <v>85</v>
      </c>
      <c r="AV747" s="13" t="s">
        <v>85</v>
      </c>
      <c r="AW747" s="13" t="s">
        <v>38</v>
      </c>
      <c r="AX747" s="13" t="s">
        <v>77</v>
      </c>
      <c r="AY747" s="245" t="s">
        <v>224</v>
      </c>
    </row>
    <row r="748" s="13" customFormat="1">
      <c r="A748" s="13"/>
      <c r="B748" s="235"/>
      <c r="C748" s="236"/>
      <c r="D748" s="228" t="s">
        <v>236</v>
      </c>
      <c r="E748" s="237" t="s">
        <v>40</v>
      </c>
      <c r="F748" s="238" t="s">
        <v>2018</v>
      </c>
      <c r="G748" s="236"/>
      <c r="H748" s="239">
        <v>10</v>
      </c>
      <c r="I748" s="240"/>
      <c r="J748" s="236"/>
      <c r="K748" s="236"/>
      <c r="L748" s="241"/>
      <c r="M748" s="242"/>
      <c r="N748" s="243"/>
      <c r="O748" s="243"/>
      <c r="P748" s="243"/>
      <c r="Q748" s="243"/>
      <c r="R748" s="243"/>
      <c r="S748" s="243"/>
      <c r="T748" s="24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5" t="s">
        <v>236</v>
      </c>
      <c r="AU748" s="245" t="s">
        <v>85</v>
      </c>
      <c r="AV748" s="13" t="s">
        <v>85</v>
      </c>
      <c r="AW748" s="13" t="s">
        <v>38</v>
      </c>
      <c r="AX748" s="13" t="s">
        <v>77</v>
      </c>
      <c r="AY748" s="245" t="s">
        <v>224</v>
      </c>
    </row>
    <row r="749" s="15" customFormat="1">
      <c r="A749" s="15"/>
      <c r="B749" s="256"/>
      <c r="C749" s="257"/>
      <c r="D749" s="228" t="s">
        <v>236</v>
      </c>
      <c r="E749" s="258" t="s">
        <v>40</v>
      </c>
      <c r="F749" s="259" t="s">
        <v>253</v>
      </c>
      <c r="G749" s="257"/>
      <c r="H749" s="260">
        <v>28</v>
      </c>
      <c r="I749" s="261"/>
      <c r="J749" s="257"/>
      <c r="K749" s="257"/>
      <c r="L749" s="262"/>
      <c r="M749" s="263"/>
      <c r="N749" s="264"/>
      <c r="O749" s="264"/>
      <c r="P749" s="264"/>
      <c r="Q749" s="264"/>
      <c r="R749" s="264"/>
      <c r="S749" s="264"/>
      <c r="T749" s="26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66" t="s">
        <v>236</v>
      </c>
      <c r="AU749" s="266" t="s">
        <v>85</v>
      </c>
      <c r="AV749" s="15" t="s">
        <v>230</v>
      </c>
      <c r="AW749" s="15" t="s">
        <v>38</v>
      </c>
      <c r="AX749" s="15" t="s">
        <v>83</v>
      </c>
      <c r="AY749" s="266" t="s">
        <v>224</v>
      </c>
    </row>
    <row r="750" s="2" customFormat="1" ht="16.5" customHeight="1">
      <c r="A750" s="40"/>
      <c r="B750" s="41"/>
      <c r="C750" s="215" t="s">
        <v>991</v>
      </c>
      <c r="D750" s="215" t="s">
        <v>226</v>
      </c>
      <c r="E750" s="216" t="s">
        <v>1327</v>
      </c>
      <c r="F750" s="217" t="s">
        <v>1328</v>
      </c>
      <c r="G750" s="218" t="s">
        <v>811</v>
      </c>
      <c r="H750" s="219">
        <v>3</v>
      </c>
      <c r="I750" s="220"/>
      <c r="J750" s="221">
        <f>ROUND(I750*H750,2)</f>
        <v>0</v>
      </c>
      <c r="K750" s="217" t="s">
        <v>229</v>
      </c>
      <c r="L750" s="46"/>
      <c r="M750" s="222" t="s">
        <v>40</v>
      </c>
      <c r="N750" s="223" t="s">
        <v>48</v>
      </c>
      <c r="O750" s="86"/>
      <c r="P750" s="224">
        <f>O750*H750</f>
        <v>0</v>
      </c>
      <c r="Q750" s="224">
        <v>0.012460000000000001</v>
      </c>
      <c r="R750" s="224">
        <f>Q750*H750</f>
        <v>0.037380000000000004</v>
      </c>
      <c r="S750" s="224">
        <v>0</v>
      </c>
      <c r="T750" s="225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26" t="s">
        <v>230</v>
      </c>
      <c r="AT750" s="226" t="s">
        <v>226</v>
      </c>
      <c r="AU750" s="226" t="s">
        <v>85</v>
      </c>
      <c r="AY750" s="19" t="s">
        <v>224</v>
      </c>
      <c r="BE750" s="227">
        <f>IF(N750="základní",J750,0)</f>
        <v>0</v>
      </c>
      <c r="BF750" s="227">
        <f>IF(N750="snížená",J750,0)</f>
        <v>0</v>
      </c>
      <c r="BG750" s="227">
        <f>IF(N750="zákl. přenesená",J750,0)</f>
        <v>0</v>
      </c>
      <c r="BH750" s="227">
        <f>IF(N750="sníž. přenesená",J750,0)</f>
        <v>0</v>
      </c>
      <c r="BI750" s="227">
        <f>IF(N750="nulová",J750,0)</f>
        <v>0</v>
      </c>
      <c r="BJ750" s="19" t="s">
        <v>83</v>
      </c>
      <c r="BK750" s="227">
        <f>ROUND(I750*H750,2)</f>
        <v>0</v>
      </c>
      <c r="BL750" s="19" t="s">
        <v>230</v>
      </c>
      <c r="BM750" s="226" t="s">
        <v>2019</v>
      </c>
    </row>
    <row r="751" s="2" customFormat="1">
      <c r="A751" s="40"/>
      <c r="B751" s="41"/>
      <c r="C751" s="42"/>
      <c r="D751" s="228" t="s">
        <v>232</v>
      </c>
      <c r="E751" s="42"/>
      <c r="F751" s="229" t="s">
        <v>1330</v>
      </c>
      <c r="G751" s="42"/>
      <c r="H751" s="42"/>
      <c r="I751" s="230"/>
      <c r="J751" s="42"/>
      <c r="K751" s="42"/>
      <c r="L751" s="46"/>
      <c r="M751" s="231"/>
      <c r="N751" s="232"/>
      <c r="O751" s="86"/>
      <c r="P751" s="86"/>
      <c r="Q751" s="86"/>
      <c r="R751" s="86"/>
      <c r="S751" s="86"/>
      <c r="T751" s="87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232</v>
      </c>
      <c r="AU751" s="19" t="s">
        <v>85</v>
      </c>
    </row>
    <row r="752" s="2" customFormat="1">
      <c r="A752" s="40"/>
      <c r="B752" s="41"/>
      <c r="C752" s="42"/>
      <c r="D752" s="233" t="s">
        <v>234</v>
      </c>
      <c r="E752" s="42"/>
      <c r="F752" s="234" t="s">
        <v>1331</v>
      </c>
      <c r="G752" s="42"/>
      <c r="H752" s="42"/>
      <c r="I752" s="230"/>
      <c r="J752" s="42"/>
      <c r="K752" s="42"/>
      <c r="L752" s="46"/>
      <c r="M752" s="231"/>
      <c r="N752" s="232"/>
      <c r="O752" s="86"/>
      <c r="P752" s="86"/>
      <c r="Q752" s="86"/>
      <c r="R752" s="86"/>
      <c r="S752" s="86"/>
      <c r="T752" s="87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234</v>
      </c>
      <c r="AU752" s="19" t="s">
        <v>85</v>
      </c>
    </row>
    <row r="753" s="14" customFormat="1">
      <c r="A753" s="14"/>
      <c r="B753" s="246"/>
      <c r="C753" s="247"/>
      <c r="D753" s="228" t="s">
        <v>236</v>
      </c>
      <c r="E753" s="248" t="s">
        <v>40</v>
      </c>
      <c r="F753" s="249" t="s">
        <v>251</v>
      </c>
      <c r="G753" s="247"/>
      <c r="H753" s="248" t="s">
        <v>40</v>
      </c>
      <c r="I753" s="250"/>
      <c r="J753" s="247"/>
      <c r="K753" s="247"/>
      <c r="L753" s="251"/>
      <c r="M753" s="252"/>
      <c r="N753" s="253"/>
      <c r="O753" s="253"/>
      <c r="P753" s="253"/>
      <c r="Q753" s="253"/>
      <c r="R753" s="253"/>
      <c r="S753" s="253"/>
      <c r="T753" s="25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5" t="s">
        <v>236</v>
      </c>
      <c r="AU753" s="255" t="s">
        <v>85</v>
      </c>
      <c r="AV753" s="14" t="s">
        <v>83</v>
      </c>
      <c r="AW753" s="14" t="s">
        <v>38</v>
      </c>
      <c r="AX753" s="14" t="s">
        <v>77</v>
      </c>
      <c r="AY753" s="255" t="s">
        <v>224</v>
      </c>
    </row>
    <row r="754" s="13" customFormat="1">
      <c r="A754" s="13"/>
      <c r="B754" s="235"/>
      <c r="C754" s="236"/>
      <c r="D754" s="228" t="s">
        <v>236</v>
      </c>
      <c r="E754" s="237" t="s">
        <v>40</v>
      </c>
      <c r="F754" s="238" t="s">
        <v>1865</v>
      </c>
      <c r="G754" s="236"/>
      <c r="H754" s="239">
        <v>1</v>
      </c>
      <c r="I754" s="240"/>
      <c r="J754" s="236"/>
      <c r="K754" s="236"/>
      <c r="L754" s="241"/>
      <c r="M754" s="242"/>
      <c r="N754" s="243"/>
      <c r="O754" s="243"/>
      <c r="P754" s="243"/>
      <c r="Q754" s="243"/>
      <c r="R754" s="243"/>
      <c r="S754" s="243"/>
      <c r="T754" s="24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5" t="s">
        <v>236</v>
      </c>
      <c r="AU754" s="245" t="s">
        <v>85</v>
      </c>
      <c r="AV754" s="13" t="s">
        <v>85</v>
      </c>
      <c r="AW754" s="13" t="s">
        <v>38</v>
      </c>
      <c r="AX754" s="13" t="s">
        <v>77</v>
      </c>
      <c r="AY754" s="245" t="s">
        <v>224</v>
      </c>
    </row>
    <row r="755" s="13" customFormat="1">
      <c r="A755" s="13"/>
      <c r="B755" s="235"/>
      <c r="C755" s="236"/>
      <c r="D755" s="228" t="s">
        <v>236</v>
      </c>
      <c r="E755" s="237" t="s">
        <v>40</v>
      </c>
      <c r="F755" s="238" t="s">
        <v>1868</v>
      </c>
      <c r="G755" s="236"/>
      <c r="H755" s="239">
        <v>1</v>
      </c>
      <c r="I755" s="240"/>
      <c r="J755" s="236"/>
      <c r="K755" s="236"/>
      <c r="L755" s="241"/>
      <c r="M755" s="242"/>
      <c r="N755" s="243"/>
      <c r="O755" s="243"/>
      <c r="P755" s="243"/>
      <c r="Q755" s="243"/>
      <c r="R755" s="243"/>
      <c r="S755" s="243"/>
      <c r="T755" s="24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5" t="s">
        <v>236</v>
      </c>
      <c r="AU755" s="245" t="s">
        <v>85</v>
      </c>
      <c r="AV755" s="13" t="s">
        <v>85</v>
      </c>
      <c r="AW755" s="13" t="s">
        <v>38</v>
      </c>
      <c r="AX755" s="13" t="s">
        <v>77</v>
      </c>
      <c r="AY755" s="245" t="s">
        <v>224</v>
      </c>
    </row>
    <row r="756" s="13" customFormat="1">
      <c r="A756" s="13"/>
      <c r="B756" s="235"/>
      <c r="C756" s="236"/>
      <c r="D756" s="228" t="s">
        <v>236</v>
      </c>
      <c r="E756" s="237" t="s">
        <v>40</v>
      </c>
      <c r="F756" s="238" t="s">
        <v>1860</v>
      </c>
      <c r="G756" s="236"/>
      <c r="H756" s="239">
        <v>1</v>
      </c>
      <c r="I756" s="240"/>
      <c r="J756" s="236"/>
      <c r="K756" s="236"/>
      <c r="L756" s="241"/>
      <c r="M756" s="242"/>
      <c r="N756" s="243"/>
      <c r="O756" s="243"/>
      <c r="P756" s="243"/>
      <c r="Q756" s="243"/>
      <c r="R756" s="243"/>
      <c r="S756" s="243"/>
      <c r="T756" s="24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5" t="s">
        <v>236</v>
      </c>
      <c r="AU756" s="245" t="s">
        <v>85</v>
      </c>
      <c r="AV756" s="13" t="s">
        <v>85</v>
      </c>
      <c r="AW756" s="13" t="s">
        <v>38</v>
      </c>
      <c r="AX756" s="13" t="s">
        <v>77</v>
      </c>
      <c r="AY756" s="245" t="s">
        <v>224</v>
      </c>
    </row>
    <row r="757" s="15" customFormat="1">
      <c r="A757" s="15"/>
      <c r="B757" s="256"/>
      <c r="C757" s="257"/>
      <c r="D757" s="228" t="s">
        <v>236</v>
      </c>
      <c r="E757" s="258" t="s">
        <v>40</v>
      </c>
      <c r="F757" s="259" t="s">
        <v>253</v>
      </c>
      <c r="G757" s="257"/>
      <c r="H757" s="260">
        <v>3</v>
      </c>
      <c r="I757" s="261"/>
      <c r="J757" s="257"/>
      <c r="K757" s="257"/>
      <c r="L757" s="262"/>
      <c r="M757" s="263"/>
      <c r="N757" s="264"/>
      <c r="O757" s="264"/>
      <c r="P757" s="264"/>
      <c r="Q757" s="264"/>
      <c r="R757" s="264"/>
      <c r="S757" s="264"/>
      <c r="T757" s="26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66" t="s">
        <v>236</v>
      </c>
      <c r="AU757" s="266" t="s">
        <v>85</v>
      </c>
      <c r="AV757" s="15" t="s">
        <v>230</v>
      </c>
      <c r="AW757" s="15" t="s">
        <v>38</v>
      </c>
      <c r="AX757" s="15" t="s">
        <v>83</v>
      </c>
      <c r="AY757" s="266" t="s">
        <v>224</v>
      </c>
    </row>
    <row r="758" s="2" customFormat="1" ht="16.5" customHeight="1">
      <c r="A758" s="40"/>
      <c r="B758" s="41"/>
      <c r="C758" s="215" t="s">
        <v>998</v>
      </c>
      <c r="D758" s="215" t="s">
        <v>226</v>
      </c>
      <c r="E758" s="216" t="s">
        <v>2020</v>
      </c>
      <c r="F758" s="217" t="s">
        <v>2021</v>
      </c>
      <c r="G758" s="218" t="s">
        <v>163</v>
      </c>
      <c r="H758" s="219">
        <v>194.423</v>
      </c>
      <c r="I758" s="220"/>
      <c r="J758" s="221">
        <f>ROUND(I758*H758,2)</f>
        <v>0</v>
      </c>
      <c r="K758" s="217" t="s">
        <v>229</v>
      </c>
      <c r="L758" s="46"/>
      <c r="M758" s="222" t="s">
        <v>40</v>
      </c>
      <c r="N758" s="223" t="s">
        <v>48</v>
      </c>
      <c r="O758" s="86"/>
      <c r="P758" s="224">
        <f>O758*H758</f>
        <v>0</v>
      </c>
      <c r="Q758" s="224">
        <v>0</v>
      </c>
      <c r="R758" s="224">
        <f>Q758*H758</f>
        <v>0</v>
      </c>
      <c r="S758" s="224">
        <v>0</v>
      </c>
      <c r="T758" s="225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26" t="s">
        <v>230</v>
      </c>
      <c r="AT758" s="226" t="s">
        <v>226</v>
      </c>
      <c r="AU758" s="226" t="s">
        <v>85</v>
      </c>
      <c r="AY758" s="19" t="s">
        <v>224</v>
      </c>
      <c r="BE758" s="227">
        <f>IF(N758="základní",J758,0)</f>
        <v>0</v>
      </c>
      <c r="BF758" s="227">
        <f>IF(N758="snížená",J758,0)</f>
        <v>0</v>
      </c>
      <c r="BG758" s="227">
        <f>IF(N758="zákl. přenesená",J758,0)</f>
        <v>0</v>
      </c>
      <c r="BH758" s="227">
        <f>IF(N758="sníž. přenesená",J758,0)</f>
        <v>0</v>
      </c>
      <c r="BI758" s="227">
        <f>IF(N758="nulová",J758,0)</f>
        <v>0</v>
      </c>
      <c r="BJ758" s="19" t="s">
        <v>83</v>
      </c>
      <c r="BK758" s="227">
        <f>ROUND(I758*H758,2)</f>
        <v>0</v>
      </c>
      <c r="BL758" s="19" t="s">
        <v>230</v>
      </c>
      <c r="BM758" s="226" t="s">
        <v>2022</v>
      </c>
    </row>
    <row r="759" s="2" customFormat="1">
      <c r="A759" s="40"/>
      <c r="B759" s="41"/>
      <c r="C759" s="42"/>
      <c r="D759" s="228" t="s">
        <v>232</v>
      </c>
      <c r="E759" s="42"/>
      <c r="F759" s="229" t="s">
        <v>2023</v>
      </c>
      <c r="G759" s="42"/>
      <c r="H759" s="42"/>
      <c r="I759" s="230"/>
      <c r="J759" s="42"/>
      <c r="K759" s="42"/>
      <c r="L759" s="46"/>
      <c r="M759" s="231"/>
      <c r="N759" s="232"/>
      <c r="O759" s="86"/>
      <c r="P759" s="86"/>
      <c r="Q759" s="86"/>
      <c r="R759" s="86"/>
      <c r="S759" s="86"/>
      <c r="T759" s="87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232</v>
      </c>
      <c r="AU759" s="19" t="s">
        <v>85</v>
      </c>
    </row>
    <row r="760" s="2" customFormat="1">
      <c r="A760" s="40"/>
      <c r="B760" s="41"/>
      <c r="C760" s="42"/>
      <c r="D760" s="233" t="s">
        <v>234</v>
      </c>
      <c r="E760" s="42"/>
      <c r="F760" s="234" t="s">
        <v>2024</v>
      </c>
      <c r="G760" s="42"/>
      <c r="H760" s="42"/>
      <c r="I760" s="230"/>
      <c r="J760" s="42"/>
      <c r="K760" s="42"/>
      <c r="L760" s="46"/>
      <c r="M760" s="231"/>
      <c r="N760" s="232"/>
      <c r="O760" s="86"/>
      <c r="P760" s="86"/>
      <c r="Q760" s="86"/>
      <c r="R760" s="86"/>
      <c r="S760" s="86"/>
      <c r="T760" s="87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234</v>
      </c>
      <c r="AU760" s="19" t="s">
        <v>85</v>
      </c>
    </row>
    <row r="761" s="13" customFormat="1">
      <c r="A761" s="13"/>
      <c r="B761" s="235"/>
      <c r="C761" s="236"/>
      <c r="D761" s="228" t="s">
        <v>236</v>
      </c>
      <c r="E761" s="237" t="s">
        <v>40</v>
      </c>
      <c r="F761" s="238" t="s">
        <v>2025</v>
      </c>
      <c r="G761" s="236"/>
      <c r="H761" s="239">
        <v>177.74600000000001</v>
      </c>
      <c r="I761" s="240"/>
      <c r="J761" s="236"/>
      <c r="K761" s="236"/>
      <c r="L761" s="241"/>
      <c r="M761" s="242"/>
      <c r="N761" s="243"/>
      <c r="O761" s="243"/>
      <c r="P761" s="243"/>
      <c r="Q761" s="243"/>
      <c r="R761" s="243"/>
      <c r="S761" s="243"/>
      <c r="T761" s="24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5" t="s">
        <v>236</v>
      </c>
      <c r="AU761" s="245" t="s">
        <v>85</v>
      </c>
      <c r="AV761" s="13" t="s">
        <v>85</v>
      </c>
      <c r="AW761" s="13" t="s">
        <v>38</v>
      </c>
      <c r="AX761" s="13" t="s">
        <v>77</v>
      </c>
      <c r="AY761" s="245" t="s">
        <v>224</v>
      </c>
    </row>
    <row r="762" s="13" customFormat="1">
      <c r="A762" s="13"/>
      <c r="B762" s="235"/>
      <c r="C762" s="236"/>
      <c r="D762" s="228" t="s">
        <v>236</v>
      </c>
      <c r="E762" s="237" t="s">
        <v>40</v>
      </c>
      <c r="F762" s="238" t="s">
        <v>2026</v>
      </c>
      <c r="G762" s="236"/>
      <c r="H762" s="239">
        <v>16.677</v>
      </c>
      <c r="I762" s="240"/>
      <c r="J762" s="236"/>
      <c r="K762" s="236"/>
      <c r="L762" s="241"/>
      <c r="M762" s="242"/>
      <c r="N762" s="243"/>
      <c r="O762" s="243"/>
      <c r="P762" s="243"/>
      <c r="Q762" s="243"/>
      <c r="R762" s="243"/>
      <c r="S762" s="243"/>
      <c r="T762" s="24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5" t="s">
        <v>236</v>
      </c>
      <c r="AU762" s="245" t="s">
        <v>85</v>
      </c>
      <c r="AV762" s="13" t="s">
        <v>85</v>
      </c>
      <c r="AW762" s="13" t="s">
        <v>38</v>
      </c>
      <c r="AX762" s="13" t="s">
        <v>77</v>
      </c>
      <c r="AY762" s="245" t="s">
        <v>224</v>
      </c>
    </row>
    <row r="763" s="15" customFormat="1">
      <c r="A763" s="15"/>
      <c r="B763" s="256"/>
      <c r="C763" s="257"/>
      <c r="D763" s="228" t="s">
        <v>236</v>
      </c>
      <c r="E763" s="258" t="s">
        <v>40</v>
      </c>
      <c r="F763" s="259" t="s">
        <v>253</v>
      </c>
      <c r="G763" s="257"/>
      <c r="H763" s="260">
        <v>194.423</v>
      </c>
      <c r="I763" s="261"/>
      <c r="J763" s="257"/>
      <c r="K763" s="257"/>
      <c r="L763" s="262"/>
      <c r="M763" s="263"/>
      <c r="N763" s="264"/>
      <c r="O763" s="264"/>
      <c r="P763" s="264"/>
      <c r="Q763" s="264"/>
      <c r="R763" s="264"/>
      <c r="S763" s="264"/>
      <c r="T763" s="26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66" t="s">
        <v>236</v>
      </c>
      <c r="AU763" s="266" t="s">
        <v>85</v>
      </c>
      <c r="AV763" s="15" t="s">
        <v>230</v>
      </c>
      <c r="AW763" s="15" t="s">
        <v>38</v>
      </c>
      <c r="AX763" s="15" t="s">
        <v>83</v>
      </c>
      <c r="AY763" s="266" t="s">
        <v>224</v>
      </c>
    </row>
    <row r="764" s="2" customFormat="1" ht="16.5" customHeight="1">
      <c r="A764" s="40"/>
      <c r="B764" s="41"/>
      <c r="C764" s="215" t="s">
        <v>1005</v>
      </c>
      <c r="D764" s="215" t="s">
        <v>226</v>
      </c>
      <c r="E764" s="216" t="s">
        <v>2027</v>
      </c>
      <c r="F764" s="217" t="s">
        <v>2028</v>
      </c>
      <c r="G764" s="218" t="s">
        <v>152</v>
      </c>
      <c r="H764" s="219">
        <v>26.395</v>
      </c>
      <c r="I764" s="220"/>
      <c r="J764" s="221">
        <f>ROUND(I764*H764,2)</f>
        <v>0</v>
      </c>
      <c r="K764" s="217" t="s">
        <v>229</v>
      </c>
      <c r="L764" s="46"/>
      <c r="M764" s="222" t="s">
        <v>40</v>
      </c>
      <c r="N764" s="223" t="s">
        <v>48</v>
      </c>
      <c r="O764" s="86"/>
      <c r="P764" s="224">
        <f>O764*H764</f>
        <v>0</v>
      </c>
      <c r="Q764" s="224">
        <v>0.0040200000000000001</v>
      </c>
      <c r="R764" s="224">
        <f>Q764*H764</f>
        <v>0.10610790000000001</v>
      </c>
      <c r="S764" s="224">
        <v>0</v>
      </c>
      <c r="T764" s="225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26" t="s">
        <v>230</v>
      </c>
      <c r="AT764" s="226" t="s">
        <v>226</v>
      </c>
      <c r="AU764" s="226" t="s">
        <v>85</v>
      </c>
      <c r="AY764" s="19" t="s">
        <v>224</v>
      </c>
      <c r="BE764" s="227">
        <f>IF(N764="základní",J764,0)</f>
        <v>0</v>
      </c>
      <c r="BF764" s="227">
        <f>IF(N764="snížená",J764,0)</f>
        <v>0</v>
      </c>
      <c r="BG764" s="227">
        <f>IF(N764="zákl. přenesená",J764,0)</f>
        <v>0</v>
      </c>
      <c r="BH764" s="227">
        <f>IF(N764="sníž. přenesená",J764,0)</f>
        <v>0</v>
      </c>
      <c r="BI764" s="227">
        <f>IF(N764="nulová",J764,0)</f>
        <v>0</v>
      </c>
      <c r="BJ764" s="19" t="s">
        <v>83</v>
      </c>
      <c r="BK764" s="227">
        <f>ROUND(I764*H764,2)</f>
        <v>0</v>
      </c>
      <c r="BL764" s="19" t="s">
        <v>230</v>
      </c>
      <c r="BM764" s="226" t="s">
        <v>2029</v>
      </c>
    </row>
    <row r="765" s="2" customFormat="1">
      <c r="A765" s="40"/>
      <c r="B765" s="41"/>
      <c r="C765" s="42"/>
      <c r="D765" s="228" t="s">
        <v>232</v>
      </c>
      <c r="E765" s="42"/>
      <c r="F765" s="229" t="s">
        <v>2030</v>
      </c>
      <c r="G765" s="42"/>
      <c r="H765" s="42"/>
      <c r="I765" s="230"/>
      <c r="J765" s="42"/>
      <c r="K765" s="42"/>
      <c r="L765" s="46"/>
      <c r="M765" s="231"/>
      <c r="N765" s="232"/>
      <c r="O765" s="86"/>
      <c r="P765" s="86"/>
      <c r="Q765" s="86"/>
      <c r="R765" s="86"/>
      <c r="S765" s="86"/>
      <c r="T765" s="87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232</v>
      </c>
      <c r="AU765" s="19" t="s">
        <v>85</v>
      </c>
    </row>
    <row r="766" s="2" customFormat="1">
      <c r="A766" s="40"/>
      <c r="B766" s="41"/>
      <c r="C766" s="42"/>
      <c r="D766" s="233" t="s">
        <v>234</v>
      </c>
      <c r="E766" s="42"/>
      <c r="F766" s="234" t="s">
        <v>2031</v>
      </c>
      <c r="G766" s="42"/>
      <c r="H766" s="42"/>
      <c r="I766" s="230"/>
      <c r="J766" s="42"/>
      <c r="K766" s="42"/>
      <c r="L766" s="46"/>
      <c r="M766" s="231"/>
      <c r="N766" s="232"/>
      <c r="O766" s="86"/>
      <c r="P766" s="86"/>
      <c r="Q766" s="86"/>
      <c r="R766" s="86"/>
      <c r="S766" s="86"/>
      <c r="T766" s="87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9" t="s">
        <v>234</v>
      </c>
      <c r="AU766" s="19" t="s">
        <v>85</v>
      </c>
    </row>
    <row r="767" s="13" customFormat="1">
      <c r="A767" s="13"/>
      <c r="B767" s="235"/>
      <c r="C767" s="236"/>
      <c r="D767" s="228" t="s">
        <v>236</v>
      </c>
      <c r="E767" s="237" t="s">
        <v>40</v>
      </c>
      <c r="F767" s="238" t="s">
        <v>2032</v>
      </c>
      <c r="G767" s="236"/>
      <c r="H767" s="239">
        <v>26.395</v>
      </c>
      <c r="I767" s="240"/>
      <c r="J767" s="236"/>
      <c r="K767" s="236"/>
      <c r="L767" s="241"/>
      <c r="M767" s="242"/>
      <c r="N767" s="243"/>
      <c r="O767" s="243"/>
      <c r="P767" s="243"/>
      <c r="Q767" s="243"/>
      <c r="R767" s="243"/>
      <c r="S767" s="243"/>
      <c r="T767" s="24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5" t="s">
        <v>236</v>
      </c>
      <c r="AU767" s="245" t="s">
        <v>85</v>
      </c>
      <c r="AV767" s="13" t="s">
        <v>85</v>
      </c>
      <c r="AW767" s="13" t="s">
        <v>38</v>
      </c>
      <c r="AX767" s="13" t="s">
        <v>83</v>
      </c>
      <c r="AY767" s="245" t="s">
        <v>224</v>
      </c>
    </row>
    <row r="768" s="12" customFormat="1" ht="22.8" customHeight="1">
      <c r="A768" s="12"/>
      <c r="B768" s="199"/>
      <c r="C768" s="200"/>
      <c r="D768" s="201" t="s">
        <v>76</v>
      </c>
      <c r="E768" s="213" t="s">
        <v>286</v>
      </c>
      <c r="F768" s="213" t="s">
        <v>1345</v>
      </c>
      <c r="G768" s="200"/>
      <c r="H768" s="200"/>
      <c r="I768" s="203"/>
      <c r="J768" s="214">
        <f>BK768</f>
        <v>0</v>
      </c>
      <c r="K768" s="200"/>
      <c r="L768" s="205"/>
      <c r="M768" s="206"/>
      <c r="N768" s="207"/>
      <c r="O768" s="207"/>
      <c r="P768" s="208">
        <f>SUM(P769:P816)</f>
        <v>0</v>
      </c>
      <c r="Q768" s="207"/>
      <c r="R768" s="208">
        <f>SUM(R769:R816)</f>
        <v>1.01878102</v>
      </c>
      <c r="S768" s="207"/>
      <c r="T768" s="209">
        <f>SUM(T769:T816)</f>
        <v>0</v>
      </c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R768" s="210" t="s">
        <v>83</v>
      </c>
      <c r="AT768" s="211" t="s">
        <v>76</v>
      </c>
      <c r="AU768" s="211" t="s">
        <v>83</v>
      </c>
      <c r="AY768" s="210" t="s">
        <v>224</v>
      </c>
      <c r="BK768" s="212">
        <f>SUM(BK769:BK816)</f>
        <v>0</v>
      </c>
    </row>
    <row r="769" s="2" customFormat="1" ht="16.5" customHeight="1">
      <c r="A769" s="40"/>
      <c r="B769" s="41"/>
      <c r="C769" s="215" t="s">
        <v>1011</v>
      </c>
      <c r="D769" s="215" t="s">
        <v>226</v>
      </c>
      <c r="E769" s="216" t="s">
        <v>1354</v>
      </c>
      <c r="F769" s="217" t="s">
        <v>1355</v>
      </c>
      <c r="G769" s="218" t="s">
        <v>160</v>
      </c>
      <c r="H769" s="219">
        <v>391.89999999999998</v>
      </c>
      <c r="I769" s="220"/>
      <c r="J769" s="221">
        <f>ROUND(I769*H769,2)</f>
        <v>0</v>
      </c>
      <c r="K769" s="217" t="s">
        <v>229</v>
      </c>
      <c r="L769" s="46"/>
      <c r="M769" s="222" t="s">
        <v>40</v>
      </c>
      <c r="N769" s="223" t="s">
        <v>48</v>
      </c>
      <c r="O769" s="86"/>
      <c r="P769" s="224">
        <f>O769*H769</f>
        <v>0</v>
      </c>
      <c r="Q769" s="224">
        <v>0</v>
      </c>
      <c r="R769" s="224">
        <f>Q769*H769</f>
        <v>0</v>
      </c>
      <c r="S769" s="224">
        <v>0</v>
      </c>
      <c r="T769" s="225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26" t="s">
        <v>230</v>
      </c>
      <c r="AT769" s="226" t="s">
        <v>226</v>
      </c>
      <c r="AU769" s="226" t="s">
        <v>85</v>
      </c>
      <c r="AY769" s="19" t="s">
        <v>224</v>
      </c>
      <c r="BE769" s="227">
        <f>IF(N769="základní",J769,0)</f>
        <v>0</v>
      </c>
      <c r="BF769" s="227">
        <f>IF(N769="snížená",J769,0)</f>
        <v>0</v>
      </c>
      <c r="BG769" s="227">
        <f>IF(N769="zákl. přenesená",J769,0)</f>
        <v>0</v>
      </c>
      <c r="BH769" s="227">
        <f>IF(N769="sníž. přenesená",J769,0)</f>
        <v>0</v>
      </c>
      <c r="BI769" s="227">
        <f>IF(N769="nulová",J769,0)</f>
        <v>0</v>
      </c>
      <c r="BJ769" s="19" t="s">
        <v>83</v>
      </c>
      <c r="BK769" s="227">
        <f>ROUND(I769*H769,2)</f>
        <v>0</v>
      </c>
      <c r="BL769" s="19" t="s">
        <v>230</v>
      </c>
      <c r="BM769" s="226" t="s">
        <v>2033</v>
      </c>
    </row>
    <row r="770" s="2" customFormat="1">
      <c r="A770" s="40"/>
      <c r="B770" s="41"/>
      <c r="C770" s="42"/>
      <c r="D770" s="228" t="s">
        <v>232</v>
      </c>
      <c r="E770" s="42"/>
      <c r="F770" s="229" t="s">
        <v>1357</v>
      </c>
      <c r="G770" s="42"/>
      <c r="H770" s="42"/>
      <c r="I770" s="230"/>
      <c r="J770" s="42"/>
      <c r="K770" s="42"/>
      <c r="L770" s="46"/>
      <c r="M770" s="231"/>
      <c r="N770" s="232"/>
      <c r="O770" s="86"/>
      <c r="P770" s="86"/>
      <c r="Q770" s="86"/>
      <c r="R770" s="86"/>
      <c r="S770" s="86"/>
      <c r="T770" s="87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9" t="s">
        <v>232</v>
      </c>
      <c r="AU770" s="19" t="s">
        <v>85</v>
      </c>
    </row>
    <row r="771" s="2" customFormat="1">
      <c r="A771" s="40"/>
      <c r="B771" s="41"/>
      <c r="C771" s="42"/>
      <c r="D771" s="233" t="s">
        <v>234</v>
      </c>
      <c r="E771" s="42"/>
      <c r="F771" s="234" t="s">
        <v>1358</v>
      </c>
      <c r="G771" s="42"/>
      <c r="H771" s="42"/>
      <c r="I771" s="230"/>
      <c r="J771" s="42"/>
      <c r="K771" s="42"/>
      <c r="L771" s="46"/>
      <c r="M771" s="231"/>
      <c r="N771" s="232"/>
      <c r="O771" s="86"/>
      <c r="P771" s="86"/>
      <c r="Q771" s="86"/>
      <c r="R771" s="86"/>
      <c r="S771" s="86"/>
      <c r="T771" s="87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9" t="s">
        <v>234</v>
      </c>
      <c r="AU771" s="19" t="s">
        <v>85</v>
      </c>
    </row>
    <row r="772" s="13" customFormat="1">
      <c r="A772" s="13"/>
      <c r="B772" s="235"/>
      <c r="C772" s="236"/>
      <c r="D772" s="228" t="s">
        <v>236</v>
      </c>
      <c r="E772" s="237" t="s">
        <v>40</v>
      </c>
      <c r="F772" s="238" t="s">
        <v>2034</v>
      </c>
      <c r="G772" s="236"/>
      <c r="H772" s="239">
        <v>287.62</v>
      </c>
      <c r="I772" s="240"/>
      <c r="J772" s="236"/>
      <c r="K772" s="236"/>
      <c r="L772" s="241"/>
      <c r="M772" s="242"/>
      <c r="N772" s="243"/>
      <c r="O772" s="243"/>
      <c r="P772" s="243"/>
      <c r="Q772" s="243"/>
      <c r="R772" s="243"/>
      <c r="S772" s="243"/>
      <c r="T772" s="24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5" t="s">
        <v>236</v>
      </c>
      <c r="AU772" s="245" t="s">
        <v>85</v>
      </c>
      <c r="AV772" s="13" t="s">
        <v>85</v>
      </c>
      <c r="AW772" s="13" t="s">
        <v>38</v>
      </c>
      <c r="AX772" s="13" t="s">
        <v>77</v>
      </c>
      <c r="AY772" s="245" t="s">
        <v>224</v>
      </c>
    </row>
    <row r="773" s="13" customFormat="1">
      <c r="A773" s="13"/>
      <c r="B773" s="235"/>
      <c r="C773" s="236"/>
      <c r="D773" s="228" t="s">
        <v>236</v>
      </c>
      <c r="E773" s="237" t="s">
        <v>40</v>
      </c>
      <c r="F773" s="238" t="s">
        <v>2035</v>
      </c>
      <c r="G773" s="236"/>
      <c r="H773" s="239">
        <v>33.340000000000003</v>
      </c>
      <c r="I773" s="240"/>
      <c r="J773" s="236"/>
      <c r="K773" s="236"/>
      <c r="L773" s="241"/>
      <c r="M773" s="242"/>
      <c r="N773" s="243"/>
      <c r="O773" s="243"/>
      <c r="P773" s="243"/>
      <c r="Q773" s="243"/>
      <c r="R773" s="243"/>
      <c r="S773" s="243"/>
      <c r="T773" s="24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5" t="s">
        <v>236</v>
      </c>
      <c r="AU773" s="245" t="s">
        <v>85</v>
      </c>
      <c r="AV773" s="13" t="s">
        <v>85</v>
      </c>
      <c r="AW773" s="13" t="s">
        <v>38</v>
      </c>
      <c r="AX773" s="13" t="s">
        <v>77</v>
      </c>
      <c r="AY773" s="245" t="s">
        <v>224</v>
      </c>
    </row>
    <row r="774" s="13" customFormat="1">
      <c r="A774" s="13"/>
      <c r="B774" s="235"/>
      <c r="C774" s="236"/>
      <c r="D774" s="228" t="s">
        <v>236</v>
      </c>
      <c r="E774" s="237" t="s">
        <v>40</v>
      </c>
      <c r="F774" s="238" t="s">
        <v>2036</v>
      </c>
      <c r="G774" s="236"/>
      <c r="H774" s="239">
        <v>18.120000000000001</v>
      </c>
      <c r="I774" s="240"/>
      <c r="J774" s="236"/>
      <c r="K774" s="236"/>
      <c r="L774" s="241"/>
      <c r="M774" s="242"/>
      <c r="N774" s="243"/>
      <c r="O774" s="243"/>
      <c r="P774" s="243"/>
      <c r="Q774" s="243"/>
      <c r="R774" s="243"/>
      <c r="S774" s="243"/>
      <c r="T774" s="24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5" t="s">
        <v>236</v>
      </c>
      <c r="AU774" s="245" t="s">
        <v>85</v>
      </c>
      <c r="AV774" s="13" t="s">
        <v>85</v>
      </c>
      <c r="AW774" s="13" t="s">
        <v>38</v>
      </c>
      <c r="AX774" s="13" t="s">
        <v>77</v>
      </c>
      <c r="AY774" s="245" t="s">
        <v>224</v>
      </c>
    </row>
    <row r="775" s="13" customFormat="1">
      <c r="A775" s="13"/>
      <c r="B775" s="235"/>
      <c r="C775" s="236"/>
      <c r="D775" s="228" t="s">
        <v>236</v>
      </c>
      <c r="E775" s="237" t="s">
        <v>40</v>
      </c>
      <c r="F775" s="238" t="s">
        <v>2037</v>
      </c>
      <c r="G775" s="236"/>
      <c r="H775" s="239">
        <v>18.23</v>
      </c>
      <c r="I775" s="240"/>
      <c r="J775" s="236"/>
      <c r="K775" s="236"/>
      <c r="L775" s="241"/>
      <c r="M775" s="242"/>
      <c r="N775" s="243"/>
      <c r="O775" s="243"/>
      <c r="P775" s="243"/>
      <c r="Q775" s="243"/>
      <c r="R775" s="243"/>
      <c r="S775" s="243"/>
      <c r="T775" s="24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5" t="s">
        <v>236</v>
      </c>
      <c r="AU775" s="245" t="s">
        <v>85</v>
      </c>
      <c r="AV775" s="13" t="s">
        <v>85</v>
      </c>
      <c r="AW775" s="13" t="s">
        <v>38</v>
      </c>
      <c r="AX775" s="13" t="s">
        <v>77</v>
      </c>
      <c r="AY775" s="245" t="s">
        <v>224</v>
      </c>
    </row>
    <row r="776" s="13" customFormat="1">
      <c r="A776" s="13"/>
      <c r="B776" s="235"/>
      <c r="C776" s="236"/>
      <c r="D776" s="228" t="s">
        <v>236</v>
      </c>
      <c r="E776" s="237" t="s">
        <v>40</v>
      </c>
      <c r="F776" s="238" t="s">
        <v>2038</v>
      </c>
      <c r="G776" s="236"/>
      <c r="H776" s="239">
        <v>12.800000000000001</v>
      </c>
      <c r="I776" s="240"/>
      <c r="J776" s="236"/>
      <c r="K776" s="236"/>
      <c r="L776" s="241"/>
      <c r="M776" s="242"/>
      <c r="N776" s="243"/>
      <c r="O776" s="243"/>
      <c r="P776" s="243"/>
      <c r="Q776" s="243"/>
      <c r="R776" s="243"/>
      <c r="S776" s="243"/>
      <c r="T776" s="24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5" t="s">
        <v>236</v>
      </c>
      <c r="AU776" s="245" t="s">
        <v>85</v>
      </c>
      <c r="AV776" s="13" t="s">
        <v>85</v>
      </c>
      <c r="AW776" s="13" t="s">
        <v>38</v>
      </c>
      <c r="AX776" s="13" t="s">
        <v>77</v>
      </c>
      <c r="AY776" s="245" t="s">
        <v>224</v>
      </c>
    </row>
    <row r="777" s="13" customFormat="1">
      <c r="A777" s="13"/>
      <c r="B777" s="235"/>
      <c r="C777" s="236"/>
      <c r="D777" s="228" t="s">
        <v>236</v>
      </c>
      <c r="E777" s="237" t="s">
        <v>40</v>
      </c>
      <c r="F777" s="238" t="s">
        <v>2039</v>
      </c>
      <c r="G777" s="236"/>
      <c r="H777" s="239">
        <v>21.789999999999999</v>
      </c>
      <c r="I777" s="240"/>
      <c r="J777" s="236"/>
      <c r="K777" s="236"/>
      <c r="L777" s="241"/>
      <c r="M777" s="242"/>
      <c r="N777" s="243"/>
      <c r="O777" s="243"/>
      <c r="P777" s="243"/>
      <c r="Q777" s="243"/>
      <c r="R777" s="243"/>
      <c r="S777" s="243"/>
      <c r="T777" s="244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5" t="s">
        <v>236</v>
      </c>
      <c r="AU777" s="245" t="s">
        <v>85</v>
      </c>
      <c r="AV777" s="13" t="s">
        <v>85</v>
      </c>
      <c r="AW777" s="13" t="s">
        <v>38</v>
      </c>
      <c r="AX777" s="13" t="s">
        <v>77</v>
      </c>
      <c r="AY777" s="245" t="s">
        <v>224</v>
      </c>
    </row>
    <row r="778" s="15" customFormat="1">
      <c r="A778" s="15"/>
      <c r="B778" s="256"/>
      <c r="C778" s="257"/>
      <c r="D778" s="228" t="s">
        <v>236</v>
      </c>
      <c r="E778" s="258" t="s">
        <v>40</v>
      </c>
      <c r="F778" s="259" t="s">
        <v>253</v>
      </c>
      <c r="G778" s="257"/>
      <c r="H778" s="260">
        <v>391.89999999999998</v>
      </c>
      <c r="I778" s="261"/>
      <c r="J778" s="257"/>
      <c r="K778" s="257"/>
      <c r="L778" s="262"/>
      <c r="M778" s="263"/>
      <c r="N778" s="264"/>
      <c r="O778" s="264"/>
      <c r="P778" s="264"/>
      <c r="Q778" s="264"/>
      <c r="R778" s="264"/>
      <c r="S778" s="264"/>
      <c r="T778" s="26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66" t="s">
        <v>236</v>
      </c>
      <c r="AU778" s="266" t="s">
        <v>85</v>
      </c>
      <c r="AV778" s="15" t="s">
        <v>230</v>
      </c>
      <c r="AW778" s="15" t="s">
        <v>38</v>
      </c>
      <c r="AX778" s="15" t="s">
        <v>83</v>
      </c>
      <c r="AY778" s="266" t="s">
        <v>224</v>
      </c>
    </row>
    <row r="779" s="2" customFormat="1" ht="16.5" customHeight="1">
      <c r="A779" s="40"/>
      <c r="B779" s="41"/>
      <c r="C779" s="215" t="s">
        <v>1016</v>
      </c>
      <c r="D779" s="215" t="s">
        <v>226</v>
      </c>
      <c r="E779" s="216" t="s">
        <v>1374</v>
      </c>
      <c r="F779" s="217" t="s">
        <v>1375</v>
      </c>
      <c r="G779" s="218" t="s">
        <v>160</v>
      </c>
      <c r="H779" s="219">
        <v>3.6000000000000001</v>
      </c>
      <c r="I779" s="220"/>
      <c r="J779" s="221">
        <f>ROUND(I779*H779,2)</f>
        <v>0</v>
      </c>
      <c r="K779" s="217" t="s">
        <v>40</v>
      </c>
      <c r="L779" s="46"/>
      <c r="M779" s="222" t="s">
        <v>40</v>
      </c>
      <c r="N779" s="223" t="s">
        <v>48</v>
      </c>
      <c r="O779" s="86"/>
      <c r="P779" s="224">
        <f>O779*H779</f>
        <v>0</v>
      </c>
      <c r="Q779" s="224">
        <v>0.0235</v>
      </c>
      <c r="R779" s="224">
        <f>Q779*H779</f>
        <v>0.084600000000000009</v>
      </c>
      <c r="S779" s="224">
        <v>0</v>
      </c>
      <c r="T779" s="225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26" t="s">
        <v>230</v>
      </c>
      <c r="AT779" s="226" t="s">
        <v>226</v>
      </c>
      <c r="AU779" s="226" t="s">
        <v>85</v>
      </c>
      <c r="AY779" s="19" t="s">
        <v>224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19" t="s">
        <v>83</v>
      </c>
      <c r="BK779" s="227">
        <f>ROUND(I779*H779,2)</f>
        <v>0</v>
      </c>
      <c r="BL779" s="19" t="s">
        <v>230</v>
      </c>
      <c r="BM779" s="226" t="s">
        <v>2040</v>
      </c>
    </row>
    <row r="780" s="2" customFormat="1">
      <c r="A780" s="40"/>
      <c r="B780" s="41"/>
      <c r="C780" s="42"/>
      <c r="D780" s="228" t="s">
        <v>232</v>
      </c>
      <c r="E780" s="42"/>
      <c r="F780" s="229" t="s">
        <v>1375</v>
      </c>
      <c r="G780" s="42"/>
      <c r="H780" s="42"/>
      <c r="I780" s="230"/>
      <c r="J780" s="42"/>
      <c r="K780" s="42"/>
      <c r="L780" s="46"/>
      <c r="M780" s="231"/>
      <c r="N780" s="232"/>
      <c r="O780" s="86"/>
      <c r="P780" s="86"/>
      <c r="Q780" s="86"/>
      <c r="R780" s="86"/>
      <c r="S780" s="86"/>
      <c r="T780" s="87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232</v>
      </c>
      <c r="AU780" s="19" t="s">
        <v>85</v>
      </c>
    </row>
    <row r="781" s="13" customFormat="1">
      <c r="A781" s="13"/>
      <c r="B781" s="235"/>
      <c r="C781" s="236"/>
      <c r="D781" s="228" t="s">
        <v>236</v>
      </c>
      <c r="E781" s="237" t="s">
        <v>40</v>
      </c>
      <c r="F781" s="238" t="s">
        <v>2041</v>
      </c>
      <c r="G781" s="236"/>
      <c r="H781" s="239">
        <v>3.6000000000000001</v>
      </c>
      <c r="I781" s="240"/>
      <c r="J781" s="236"/>
      <c r="K781" s="236"/>
      <c r="L781" s="241"/>
      <c r="M781" s="242"/>
      <c r="N781" s="243"/>
      <c r="O781" s="243"/>
      <c r="P781" s="243"/>
      <c r="Q781" s="243"/>
      <c r="R781" s="243"/>
      <c r="S781" s="243"/>
      <c r="T781" s="24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5" t="s">
        <v>236</v>
      </c>
      <c r="AU781" s="245" t="s">
        <v>85</v>
      </c>
      <c r="AV781" s="13" t="s">
        <v>85</v>
      </c>
      <c r="AW781" s="13" t="s">
        <v>38</v>
      </c>
      <c r="AX781" s="13" t="s">
        <v>83</v>
      </c>
      <c r="AY781" s="245" t="s">
        <v>224</v>
      </c>
    </row>
    <row r="782" s="2" customFormat="1" ht="16.5" customHeight="1">
      <c r="A782" s="40"/>
      <c r="B782" s="41"/>
      <c r="C782" s="215" t="s">
        <v>1022</v>
      </c>
      <c r="D782" s="215" t="s">
        <v>226</v>
      </c>
      <c r="E782" s="216" t="s">
        <v>1379</v>
      </c>
      <c r="F782" s="217" t="s">
        <v>1380</v>
      </c>
      <c r="G782" s="218" t="s">
        <v>160</v>
      </c>
      <c r="H782" s="219">
        <v>37.875999999999998</v>
      </c>
      <c r="I782" s="220"/>
      <c r="J782" s="221">
        <f>ROUND(I782*H782,2)</f>
        <v>0</v>
      </c>
      <c r="K782" s="217" t="s">
        <v>40</v>
      </c>
      <c r="L782" s="46"/>
      <c r="M782" s="222" t="s">
        <v>40</v>
      </c>
      <c r="N782" s="223" t="s">
        <v>48</v>
      </c>
      <c r="O782" s="86"/>
      <c r="P782" s="224">
        <f>O782*H782</f>
        <v>0</v>
      </c>
      <c r="Q782" s="224">
        <v>0.0088500000000000002</v>
      </c>
      <c r="R782" s="224">
        <f>Q782*H782</f>
        <v>0.33520259999999996</v>
      </c>
      <c r="S782" s="224">
        <v>0</v>
      </c>
      <c r="T782" s="225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26" t="s">
        <v>230</v>
      </c>
      <c r="AT782" s="226" t="s">
        <v>226</v>
      </c>
      <c r="AU782" s="226" t="s">
        <v>85</v>
      </c>
      <c r="AY782" s="19" t="s">
        <v>224</v>
      </c>
      <c r="BE782" s="227">
        <f>IF(N782="základní",J782,0)</f>
        <v>0</v>
      </c>
      <c r="BF782" s="227">
        <f>IF(N782="snížená",J782,0)</f>
        <v>0</v>
      </c>
      <c r="BG782" s="227">
        <f>IF(N782="zákl. přenesená",J782,0)</f>
        <v>0</v>
      </c>
      <c r="BH782" s="227">
        <f>IF(N782="sníž. přenesená",J782,0)</f>
        <v>0</v>
      </c>
      <c r="BI782" s="227">
        <f>IF(N782="nulová",J782,0)</f>
        <v>0</v>
      </c>
      <c r="BJ782" s="19" t="s">
        <v>83</v>
      </c>
      <c r="BK782" s="227">
        <f>ROUND(I782*H782,2)</f>
        <v>0</v>
      </c>
      <c r="BL782" s="19" t="s">
        <v>230</v>
      </c>
      <c r="BM782" s="226" t="s">
        <v>2042</v>
      </c>
    </row>
    <row r="783" s="2" customFormat="1">
      <c r="A783" s="40"/>
      <c r="B783" s="41"/>
      <c r="C783" s="42"/>
      <c r="D783" s="228" t="s">
        <v>232</v>
      </c>
      <c r="E783" s="42"/>
      <c r="F783" s="229" t="s">
        <v>1382</v>
      </c>
      <c r="G783" s="42"/>
      <c r="H783" s="42"/>
      <c r="I783" s="230"/>
      <c r="J783" s="42"/>
      <c r="K783" s="42"/>
      <c r="L783" s="46"/>
      <c r="M783" s="231"/>
      <c r="N783" s="232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232</v>
      </c>
      <c r="AU783" s="19" t="s">
        <v>85</v>
      </c>
    </row>
    <row r="784" s="14" customFormat="1">
      <c r="A784" s="14"/>
      <c r="B784" s="246"/>
      <c r="C784" s="247"/>
      <c r="D784" s="228" t="s">
        <v>236</v>
      </c>
      <c r="E784" s="248" t="s">
        <v>40</v>
      </c>
      <c r="F784" s="249" t="s">
        <v>251</v>
      </c>
      <c r="G784" s="247"/>
      <c r="H784" s="248" t="s">
        <v>40</v>
      </c>
      <c r="I784" s="250"/>
      <c r="J784" s="247"/>
      <c r="K784" s="247"/>
      <c r="L784" s="251"/>
      <c r="M784" s="252"/>
      <c r="N784" s="253"/>
      <c r="O784" s="253"/>
      <c r="P784" s="253"/>
      <c r="Q784" s="253"/>
      <c r="R784" s="253"/>
      <c r="S784" s="253"/>
      <c r="T784" s="25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5" t="s">
        <v>236</v>
      </c>
      <c r="AU784" s="255" t="s">
        <v>85</v>
      </c>
      <c r="AV784" s="14" t="s">
        <v>83</v>
      </c>
      <c r="AW784" s="14" t="s">
        <v>38</v>
      </c>
      <c r="AX784" s="14" t="s">
        <v>77</v>
      </c>
      <c r="AY784" s="255" t="s">
        <v>224</v>
      </c>
    </row>
    <row r="785" s="13" customFormat="1">
      <c r="A785" s="13"/>
      <c r="B785" s="235"/>
      <c r="C785" s="236"/>
      <c r="D785" s="228" t="s">
        <v>236</v>
      </c>
      <c r="E785" s="237" t="s">
        <v>40</v>
      </c>
      <c r="F785" s="238" t="s">
        <v>2043</v>
      </c>
      <c r="G785" s="236"/>
      <c r="H785" s="239">
        <v>11.742000000000001</v>
      </c>
      <c r="I785" s="240"/>
      <c r="J785" s="236"/>
      <c r="K785" s="236"/>
      <c r="L785" s="241"/>
      <c r="M785" s="242"/>
      <c r="N785" s="243"/>
      <c r="O785" s="243"/>
      <c r="P785" s="243"/>
      <c r="Q785" s="243"/>
      <c r="R785" s="243"/>
      <c r="S785" s="243"/>
      <c r="T785" s="24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5" t="s">
        <v>236</v>
      </c>
      <c r="AU785" s="245" t="s">
        <v>85</v>
      </c>
      <c r="AV785" s="13" t="s">
        <v>85</v>
      </c>
      <c r="AW785" s="13" t="s">
        <v>38</v>
      </c>
      <c r="AX785" s="13" t="s">
        <v>77</v>
      </c>
      <c r="AY785" s="245" t="s">
        <v>224</v>
      </c>
    </row>
    <row r="786" s="13" customFormat="1">
      <c r="A786" s="13"/>
      <c r="B786" s="235"/>
      <c r="C786" s="236"/>
      <c r="D786" s="228" t="s">
        <v>236</v>
      </c>
      <c r="E786" s="237" t="s">
        <v>40</v>
      </c>
      <c r="F786" s="238" t="s">
        <v>2044</v>
      </c>
      <c r="G786" s="236"/>
      <c r="H786" s="239">
        <v>11.742000000000001</v>
      </c>
      <c r="I786" s="240"/>
      <c r="J786" s="236"/>
      <c r="K786" s="236"/>
      <c r="L786" s="241"/>
      <c r="M786" s="242"/>
      <c r="N786" s="243"/>
      <c r="O786" s="243"/>
      <c r="P786" s="243"/>
      <c r="Q786" s="243"/>
      <c r="R786" s="243"/>
      <c r="S786" s="243"/>
      <c r="T786" s="24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5" t="s">
        <v>236</v>
      </c>
      <c r="AU786" s="245" t="s">
        <v>85</v>
      </c>
      <c r="AV786" s="13" t="s">
        <v>85</v>
      </c>
      <c r="AW786" s="13" t="s">
        <v>38</v>
      </c>
      <c r="AX786" s="13" t="s">
        <v>77</v>
      </c>
      <c r="AY786" s="245" t="s">
        <v>224</v>
      </c>
    </row>
    <row r="787" s="13" customFormat="1">
      <c r="A787" s="13"/>
      <c r="B787" s="235"/>
      <c r="C787" s="236"/>
      <c r="D787" s="228" t="s">
        <v>236</v>
      </c>
      <c r="E787" s="237" t="s">
        <v>40</v>
      </c>
      <c r="F787" s="238" t="s">
        <v>2045</v>
      </c>
      <c r="G787" s="236"/>
      <c r="H787" s="239">
        <v>14.392</v>
      </c>
      <c r="I787" s="240"/>
      <c r="J787" s="236"/>
      <c r="K787" s="236"/>
      <c r="L787" s="241"/>
      <c r="M787" s="242"/>
      <c r="N787" s="243"/>
      <c r="O787" s="243"/>
      <c r="P787" s="243"/>
      <c r="Q787" s="243"/>
      <c r="R787" s="243"/>
      <c r="S787" s="243"/>
      <c r="T787" s="24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5" t="s">
        <v>236</v>
      </c>
      <c r="AU787" s="245" t="s">
        <v>85</v>
      </c>
      <c r="AV787" s="13" t="s">
        <v>85</v>
      </c>
      <c r="AW787" s="13" t="s">
        <v>38</v>
      </c>
      <c r="AX787" s="13" t="s">
        <v>77</v>
      </c>
      <c r="AY787" s="245" t="s">
        <v>224</v>
      </c>
    </row>
    <row r="788" s="15" customFormat="1">
      <c r="A788" s="15"/>
      <c r="B788" s="256"/>
      <c r="C788" s="257"/>
      <c r="D788" s="228" t="s">
        <v>236</v>
      </c>
      <c r="E788" s="258" t="s">
        <v>40</v>
      </c>
      <c r="F788" s="259" t="s">
        <v>253</v>
      </c>
      <c r="G788" s="257"/>
      <c r="H788" s="260">
        <v>37.875999999999998</v>
      </c>
      <c r="I788" s="261"/>
      <c r="J788" s="257"/>
      <c r="K788" s="257"/>
      <c r="L788" s="262"/>
      <c r="M788" s="263"/>
      <c r="N788" s="264"/>
      <c r="O788" s="264"/>
      <c r="P788" s="264"/>
      <c r="Q788" s="264"/>
      <c r="R788" s="264"/>
      <c r="S788" s="264"/>
      <c r="T788" s="26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66" t="s">
        <v>236</v>
      </c>
      <c r="AU788" s="266" t="s">
        <v>85</v>
      </c>
      <c r="AV788" s="15" t="s">
        <v>230</v>
      </c>
      <c r="AW788" s="15" t="s">
        <v>38</v>
      </c>
      <c r="AX788" s="15" t="s">
        <v>83</v>
      </c>
      <c r="AY788" s="266" t="s">
        <v>224</v>
      </c>
    </row>
    <row r="789" s="2" customFormat="1" ht="16.5" customHeight="1">
      <c r="A789" s="40"/>
      <c r="B789" s="41"/>
      <c r="C789" s="215" t="s">
        <v>1028</v>
      </c>
      <c r="D789" s="215" t="s">
        <v>226</v>
      </c>
      <c r="E789" s="216" t="s">
        <v>1393</v>
      </c>
      <c r="F789" s="217" t="s">
        <v>1382</v>
      </c>
      <c r="G789" s="218" t="s">
        <v>160</v>
      </c>
      <c r="H789" s="219">
        <v>56.119999999999997</v>
      </c>
      <c r="I789" s="220"/>
      <c r="J789" s="221">
        <f>ROUND(I789*H789,2)</f>
        <v>0</v>
      </c>
      <c r="K789" s="217" t="s">
        <v>229</v>
      </c>
      <c r="L789" s="46"/>
      <c r="M789" s="222" t="s">
        <v>40</v>
      </c>
      <c r="N789" s="223" t="s">
        <v>48</v>
      </c>
      <c r="O789" s="86"/>
      <c r="P789" s="224">
        <f>O789*H789</f>
        <v>0</v>
      </c>
      <c r="Q789" s="224">
        <v>0.0088500000000000002</v>
      </c>
      <c r="R789" s="224">
        <f>Q789*H789</f>
        <v>0.49666199999999999</v>
      </c>
      <c r="S789" s="224">
        <v>0</v>
      </c>
      <c r="T789" s="225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26" t="s">
        <v>230</v>
      </c>
      <c r="AT789" s="226" t="s">
        <v>226</v>
      </c>
      <c r="AU789" s="226" t="s">
        <v>85</v>
      </c>
      <c r="AY789" s="19" t="s">
        <v>224</v>
      </c>
      <c r="BE789" s="227">
        <f>IF(N789="základní",J789,0)</f>
        <v>0</v>
      </c>
      <c r="BF789" s="227">
        <f>IF(N789="snížená",J789,0)</f>
        <v>0</v>
      </c>
      <c r="BG789" s="227">
        <f>IF(N789="zákl. přenesená",J789,0)</f>
        <v>0</v>
      </c>
      <c r="BH789" s="227">
        <f>IF(N789="sníž. přenesená",J789,0)</f>
        <v>0</v>
      </c>
      <c r="BI789" s="227">
        <f>IF(N789="nulová",J789,0)</f>
        <v>0</v>
      </c>
      <c r="BJ789" s="19" t="s">
        <v>83</v>
      </c>
      <c r="BK789" s="227">
        <f>ROUND(I789*H789,2)</f>
        <v>0</v>
      </c>
      <c r="BL789" s="19" t="s">
        <v>230</v>
      </c>
      <c r="BM789" s="226" t="s">
        <v>2046</v>
      </c>
    </row>
    <row r="790" s="2" customFormat="1">
      <c r="A790" s="40"/>
      <c r="B790" s="41"/>
      <c r="C790" s="42"/>
      <c r="D790" s="228" t="s">
        <v>232</v>
      </c>
      <c r="E790" s="42"/>
      <c r="F790" s="229" t="s">
        <v>1382</v>
      </c>
      <c r="G790" s="42"/>
      <c r="H790" s="42"/>
      <c r="I790" s="230"/>
      <c r="J790" s="42"/>
      <c r="K790" s="42"/>
      <c r="L790" s="46"/>
      <c r="M790" s="231"/>
      <c r="N790" s="232"/>
      <c r="O790" s="86"/>
      <c r="P790" s="86"/>
      <c r="Q790" s="86"/>
      <c r="R790" s="86"/>
      <c r="S790" s="86"/>
      <c r="T790" s="87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232</v>
      </c>
      <c r="AU790" s="19" t="s">
        <v>85</v>
      </c>
    </row>
    <row r="791" s="2" customFormat="1">
      <c r="A791" s="40"/>
      <c r="B791" s="41"/>
      <c r="C791" s="42"/>
      <c r="D791" s="233" t="s">
        <v>234</v>
      </c>
      <c r="E791" s="42"/>
      <c r="F791" s="234" t="s">
        <v>1395</v>
      </c>
      <c r="G791" s="42"/>
      <c r="H791" s="42"/>
      <c r="I791" s="230"/>
      <c r="J791" s="42"/>
      <c r="K791" s="42"/>
      <c r="L791" s="46"/>
      <c r="M791" s="231"/>
      <c r="N791" s="232"/>
      <c r="O791" s="86"/>
      <c r="P791" s="86"/>
      <c r="Q791" s="86"/>
      <c r="R791" s="86"/>
      <c r="S791" s="86"/>
      <c r="T791" s="87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234</v>
      </c>
      <c r="AU791" s="19" t="s">
        <v>85</v>
      </c>
    </row>
    <row r="792" s="14" customFormat="1">
      <c r="A792" s="14"/>
      <c r="B792" s="246"/>
      <c r="C792" s="247"/>
      <c r="D792" s="228" t="s">
        <v>236</v>
      </c>
      <c r="E792" s="248" t="s">
        <v>40</v>
      </c>
      <c r="F792" s="249" t="s">
        <v>251</v>
      </c>
      <c r="G792" s="247"/>
      <c r="H792" s="248" t="s">
        <v>40</v>
      </c>
      <c r="I792" s="250"/>
      <c r="J792" s="247"/>
      <c r="K792" s="247"/>
      <c r="L792" s="251"/>
      <c r="M792" s="252"/>
      <c r="N792" s="253"/>
      <c r="O792" s="253"/>
      <c r="P792" s="253"/>
      <c r="Q792" s="253"/>
      <c r="R792" s="253"/>
      <c r="S792" s="253"/>
      <c r="T792" s="25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5" t="s">
        <v>236</v>
      </c>
      <c r="AU792" s="255" t="s">
        <v>85</v>
      </c>
      <c r="AV792" s="14" t="s">
        <v>83</v>
      </c>
      <c r="AW792" s="14" t="s">
        <v>38</v>
      </c>
      <c r="AX792" s="14" t="s">
        <v>77</v>
      </c>
      <c r="AY792" s="255" t="s">
        <v>224</v>
      </c>
    </row>
    <row r="793" s="13" customFormat="1">
      <c r="A793" s="13"/>
      <c r="B793" s="235"/>
      <c r="C793" s="236"/>
      <c r="D793" s="228" t="s">
        <v>236</v>
      </c>
      <c r="E793" s="237" t="s">
        <v>40</v>
      </c>
      <c r="F793" s="238" t="s">
        <v>2047</v>
      </c>
      <c r="G793" s="236"/>
      <c r="H793" s="239">
        <v>17.460000000000001</v>
      </c>
      <c r="I793" s="240"/>
      <c r="J793" s="236"/>
      <c r="K793" s="236"/>
      <c r="L793" s="241"/>
      <c r="M793" s="242"/>
      <c r="N793" s="243"/>
      <c r="O793" s="243"/>
      <c r="P793" s="243"/>
      <c r="Q793" s="243"/>
      <c r="R793" s="243"/>
      <c r="S793" s="243"/>
      <c r="T793" s="244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5" t="s">
        <v>236</v>
      </c>
      <c r="AU793" s="245" t="s">
        <v>85</v>
      </c>
      <c r="AV793" s="13" t="s">
        <v>85</v>
      </c>
      <c r="AW793" s="13" t="s">
        <v>38</v>
      </c>
      <c r="AX793" s="13" t="s">
        <v>77</v>
      </c>
      <c r="AY793" s="245" t="s">
        <v>224</v>
      </c>
    </row>
    <row r="794" s="13" customFormat="1">
      <c r="A794" s="13"/>
      <c r="B794" s="235"/>
      <c r="C794" s="236"/>
      <c r="D794" s="228" t="s">
        <v>236</v>
      </c>
      <c r="E794" s="237" t="s">
        <v>40</v>
      </c>
      <c r="F794" s="238" t="s">
        <v>2048</v>
      </c>
      <c r="G794" s="236"/>
      <c r="H794" s="239">
        <v>14.58</v>
      </c>
      <c r="I794" s="240"/>
      <c r="J794" s="236"/>
      <c r="K794" s="236"/>
      <c r="L794" s="241"/>
      <c r="M794" s="242"/>
      <c r="N794" s="243"/>
      <c r="O794" s="243"/>
      <c r="P794" s="243"/>
      <c r="Q794" s="243"/>
      <c r="R794" s="243"/>
      <c r="S794" s="243"/>
      <c r="T794" s="24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5" t="s">
        <v>236</v>
      </c>
      <c r="AU794" s="245" t="s">
        <v>85</v>
      </c>
      <c r="AV794" s="13" t="s">
        <v>85</v>
      </c>
      <c r="AW794" s="13" t="s">
        <v>38</v>
      </c>
      <c r="AX794" s="13" t="s">
        <v>77</v>
      </c>
      <c r="AY794" s="245" t="s">
        <v>224</v>
      </c>
    </row>
    <row r="795" s="13" customFormat="1">
      <c r="A795" s="13"/>
      <c r="B795" s="235"/>
      <c r="C795" s="236"/>
      <c r="D795" s="228" t="s">
        <v>236</v>
      </c>
      <c r="E795" s="237" t="s">
        <v>40</v>
      </c>
      <c r="F795" s="238" t="s">
        <v>2049</v>
      </c>
      <c r="G795" s="236"/>
      <c r="H795" s="239">
        <v>24.079999999999998</v>
      </c>
      <c r="I795" s="240"/>
      <c r="J795" s="236"/>
      <c r="K795" s="236"/>
      <c r="L795" s="241"/>
      <c r="M795" s="242"/>
      <c r="N795" s="243"/>
      <c r="O795" s="243"/>
      <c r="P795" s="243"/>
      <c r="Q795" s="243"/>
      <c r="R795" s="243"/>
      <c r="S795" s="243"/>
      <c r="T795" s="24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5" t="s">
        <v>236</v>
      </c>
      <c r="AU795" s="245" t="s">
        <v>85</v>
      </c>
      <c r="AV795" s="13" t="s">
        <v>85</v>
      </c>
      <c r="AW795" s="13" t="s">
        <v>38</v>
      </c>
      <c r="AX795" s="13" t="s">
        <v>77</v>
      </c>
      <c r="AY795" s="245" t="s">
        <v>224</v>
      </c>
    </row>
    <row r="796" s="15" customFormat="1">
      <c r="A796" s="15"/>
      <c r="B796" s="256"/>
      <c r="C796" s="257"/>
      <c r="D796" s="228" t="s">
        <v>236</v>
      </c>
      <c r="E796" s="258" t="s">
        <v>40</v>
      </c>
      <c r="F796" s="259" t="s">
        <v>253</v>
      </c>
      <c r="G796" s="257"/>
      <c r="H796" s="260">
        <v>56.119999999999997</v>
      </c>
      <c r="I796" s="261"/>
      <c r="J796" s="257"/>
      <c r="K796" s="257"/>
      <c r="L796" s="262"/>
      <c r="M796" s="263"/>
      <c r="N796" s="264"/>
      <c r="O796" s="264"/>
      <c r="P796" s="264"/>
      <c r="Q796" s="264"/>
      <c r="R796" s="264"/>
      <c r="S796" s="264"/>
      <c r="T796" s="26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6" t="s">
        <v>236</v>
      </c>
      <c r="AU796" s="266" t="s">
        <v>85</v>
      </c>
      <c r="AV796" s="15" t="s">
        <v>230</v>
      </c>
      <c r="AW796" s="15" t="s">
        <v>38</v>
      </c>
      <c r="AX796" s="15" t="s">
        <v>83</v>
      </c>
      <c r="AY796" s="266" t="s">
        <v>224</v>
      </c>
    </row>
    <row r="797" s="2" customFormat="1" ht="16.5" customHeight="1">
      <c r="A797" s="40"/>
      <c r="B797" s="41"/>
      <c r="C797" s="268" t="s">
        <v>1030</v>
      </c>
      <c r="D797" s="268" t="s">
        <v>305</v>
      </c>
      <c r="E797" s="269" t="s">
        <v>1399</v>
      </c>
      <c r="F797" s="270" t="s">
        <v>1400</v>
      </c>
      <c r="G797" s="271" t="s">
        <v>152</v>
      </c>
      <c r="H797" s="272">
        <v>8.9800000000000004</v>
      </c>
      <c r="I797" s="273"/>
      <c r="J797" s="274">
        <f>ROUND(I797*H797,2)</f>
        <v>0</v>
      </c>
      <c r="K797" s="270" t="s">
        <v>40</v>
      </c>
      <c r="L797" s="275"/>
      <c r="M797" s="276" t="s">
        <v>40</v>
      </c>
      <c r="N797" s="277" t="s">
        <v>48</v>
      </c>
      <c r="O797" s="86"/>
      <c r="P797" s="224">
        <f>O797*H797</f>
        <v>0</v>
      </c>
      <c r="Q797" s="224">
        <v>0.0034499999999999999</v>
      </c>
      <c r="R797" s="224">
        <f>Q797*H797</f>
        <v>0.030981000000000002</v>
      </c>
      <c r="S797" s="224">
        <v>0</v>
      </c>
      <c r="T797" s="225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26" t="s">
        <v>279</v>
      </c>
      <c r="AT797" s="226" t="s">
        <v>305</v>
      </c>
      <c r="AU797" s="226" t="s">
        <v>85</v>
      </c>
      <c r="AY797" s="19" t="s">
        <v>224</v>
      </c>
      <c r="BE797" s="227">
        <f>IF(N797="základní",J797,0)</f>
        <v>0</v>
      </c>
      <c r="BF797" s="227">
        <f>IF(N797="snížená",J797,0)</f>
        <v>0</v>
      </c>
      <c r="BG797" s="227">
        <f>IF(N797="zákl. přenesená",J797,0)</f>
        <v>0</v>
      </c>
      <c r="BH797" s="227">
        <f>IF(N797="sníž. přenesená",J797,0)</f>
        <v>0</v>
      </c>
      <c r="BI797" s="227">
        <f>IF(N797="nulová",J797,0)</f>
        <v>0</v>
      </c>
      <c r="BJ797" s="19" t="s">
        <v>83</v>
      </c>
      <c r="BK797" s="227">
        <f>ROUND(I797*H797,2)</f>
        <v>0</v>
      </c>
      <c r="BL797" s="19" t="s">
        <v>230</v>
      </c>
      <c r="BM797" s="226" t="s">
        <v>2050</v>
      </c>
    </row>
    <row r="798" s="2" customFormat="1">
      <c r="A798" s="40"/>
      <c r="B798" s="41"/>
      <c r="C798" s="42"/>
      <c r="D798" s="228" t="s">
        <v>232</v>
      </c>
      <c r="E798" s="42"/>
      <c r="F798" s="229" t="s">
        <v>1400</v>
      </c>
      <c r="G798" s="42"/>
      <c r="H798" s="42"/>
      <c r="I798" s="230"/>
      <c r="J798" s="42"/>
      <c r="K798" s="42"/>
      <c r="L798" s="46"/>
      <c r="M798" s="231"/>
      <c r="N798" s="232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232</v>
      </c>
      <c r="AU798" s="19" t="s">
        <v>85</v>
      </c>
    </row>
    <row r="799" s="14" customFormat="1">
      <c r="A799" s="14"/>
      <c r="B799" s="246"/>
      <c r="C799" s="247"/>
      <c r="D799" s="228" t="s">
        <v>236</v>
      </c>
      <c r="E799" s="248" t="s">
        <v>40</v>
      </c>
      <c r="F799" s="249" t="s">
        <v>251</v>
      </c>
      <c r="G799" s="247"/>
      <c r="H799" s="248" t="s">
        <v>40</v>
      </c>
      <c r="I799" s="250"/>
      <c r="J799" s="247"/>
      <c r="K799" s="247"/>
      <c r="L799" s="251"/>
      <c r="M799" s="252"/>
      <c r="N799" s="253"/>
      <c r="O799" s="253"/>
      <c r="P799" s="253"/>
      <c r="Q799" s="253"/>
      <c r="R799" s="253"/>
      <c r="S799" s="253"/>
      <c r="T799" s="25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5" t="s">
        <v>236</v>
      </c>
      <c r="AU799" s="255" t="s">
        <v>85</v>
      </c>
      <c r="AV799" s="14" t="s">
        <v>83</v>
      </c>
      <c r="AW799" s="14" t="s">
        <v>38</v>
      </c>
      <c r="AX799" s="14" t="s">
        <v>77</v>
      </c>
      <c r="AY799" s="255" t="s">
        <v>224</v>
      </c>
    </row>
    <row r="800" s="13" customFormat="1">
      <c r="A800" s="13"/>
      <c r="B800" s="235"/>
      <c r="C800" s="236"/>
      <c r="D800" s="228" t="s">
        <v>236</v>
      </c>
      <c r="E800" s="237" t="s">
        <v>40</v>
      </c>
      <c r="F800" s="238" t="s">
        <v>2051</v>
      </c>
      <c r="G800" s="236"/>
      <c r="H800" s="239">
        <v>2.794</v>
      </c>
      <c r="I800" s="240"/>
      <c r="J800" s="236"/>
      <c r="K800" s="236"/>
      <c r="L800" s="241"/>
      <c r="M800" s="242"/>
      <c r="N800" s="243"/>
      <c r="O800" s="243"/>
      <c r="P800" s="243"/>
      <c r="Q800" s="243"/>
      <c r="R800" s="243"/>
      <c r="S800" s="243"/>
      <c r="T800" s="24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5" t="s">
        <v>236</v>
      </c>
      <c r="AU800" s="245" t="s">
        <v>85</v>
      </c>
      <c r="AV800" s="13" t="s">
        <v>85</v>
      </c>
      <c r="AW800" s="13" t="s">
        <v>38</v>
      </c>
      <c r="AX800" s="13" t="s">
        <v>77</v>
      </c>
      <c r="AY800" s="245" t="s">
        <v>224</v>
      </c>
    </row>
    <row r="801" s="13" customFormat="1">
      <c r="A801" s="13"/>
      <c r="B801" s="235"/>
      <c r="C801" s="236"/>
      <c r="D801" s="228" t="s">
        <v>236</v>
      </c>
      <c r="E801" s="237" t="s">
        <v>40</v>
      </c>
      <c r="F801" s="238" t="s">
        <v>2052</v>
      </c>
      <c r="G801" s="236"/>
      <c r="H801" s="239">
        <v>2.3330000000000002</v>
      </c>
      <c r="I801" s="240"/>
      <c r="J801" s="236"/>
      <c r="K801" s="236"/>
      <c r="L801" s="241"/>
      <c r="M801" s="242"/>
      <c r="N801" s="243"/>
      <c r="O801" s="243"/>
      <c r="P801" s="243"/>
      <c r="Q801" s="243"/>
      <c r="R801" s="243"/>
      <c r="S801" s="243"/>
      <c r="T801" s="24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5" t="s">
        <v>236</v>
      </c>
      <c r="AU801" s="245" t="s">
        <v>85</v>
      </c>
      <c r="AV801" s="13" t="s">
        <v>85</v>
      </c>
      <c r="AW801" s="13" t="s">
        <v>38</v>
      </c>
      <c r="AX801" s="13" t="s">
        <v>77</v>
      </c>
      <c r="AY801" s="245" t="s">
        <v>224</v>
      </c>
    </row>
    <row r="802" s="13" customFormat="1">
      <c r="A802" s="13"/>
      <c r="B802" s="235"/>
      <c r="C802" s="236"/>
      <c r="D802" s="228" t="s">
        <v>236</v>
      </c>
      <c r="E802" s="237" t="s">
        <v>40</v>
      </c>
      <c r="F802" s="238" t="s">
        <v>2053</v>
      </c>
      <c r="G802" s="236"/>
      <c r="H802" s="239">
        <v>3.8530000000000002</v>
      </c>
      <c r="I802" s="240"/>
      <c r="J802" s="236"/>
      <c r="K802" s="236"/>
      <c r="L802" s="241"/>
      <c r="M802" s="242"/>
      <c r="N802" s="243"/>
      <c r="O802" s="243"/>
      <c r="P802" s="243"/>
      <c r="Q802" s="243"/>
      <c r="R802" s="243"/>
      <c r="S802" s="243"/>
      <c r="T802" s="24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5" t="s">
        <v>236</v>
      </c>
      <c r="AU802" s="245" t="s">
        <v>85</v>
      </c>
      <c r="AV802" s="13" t="s">
        <v>85</v>
      </c>
      <c r="AW802" s="13" t="s">
        <v>38</v>
      </c>
      <c r="AX802" s="13" t="s">
        <v>77</v>
      </c>
      <c r="AY802" s="245" t="s">
        <v>224</v>
      </c>
    </row>
    <row r="803" s="15" customFormat="1">
      <c r="A803" s="15"/>
      <c r="B803" s="256"/>
      <c r="C803" s="257"/>
      <c r="D803" s="228" t="s">
        <v>236</v>
      </c>
      <c r="E803" s="258" t="s">
        <v>40</v>
      </c>
      <c r="F803" s="259" t="s">
        <v>253</v>
      </c>
      <c r="G803" s="257"/>
      <c r="H803" s="260">
        <v>8.9800000000000004</v>
      </c>
      <c r="I803" s="261"/>
      <c r="J803" s="257"/>
      <c r="K803" s="257"/>
      <c r="L803" s="262"/>
      <c r="M803" s="263"/>
      <c r="N803" s="264"/>
      <c r="O803" s="264"/>
      <c r="P803" s="264"/>
      <c r="Q803" s="264"/>
      <c r="R803" s="264"/>
      <c r="S803" s="264"/>
      <c r="T803" s="26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66" t="s">
        <v>236</v>
      </c>
      <c r="AU803" s="266" t="s">
        <v>85</v>
      </c>
      <c r="AV803" s="15" t="s">
        <v>230</v>
      </c>
      <c r="AW803" s="15" t="s">
        <v>38</v>
      </c>
      <c r="AX803" s="15" t="s">
        <v>83</v>
      </c>
      <c r="AY803" s="266" t="s">
        <v>224</v>
      </c>
    </row>
    <row r="804" s="2" customFormat="1" ht="16.5" customHeight="1">
      <c r="A804" s="40"/>
      <c r="B804" s="41"/>
      <c r="C804" s="215" t="s">
        <v>1036</v>
      </c>
      <c r="D804" s="215" t="s">
        <v>226</v>
      </c>
      <c r="E804" s="216" t="s">
        <v>1406</v>
      </c>
      <c r="F804" s="217" t="s">
        <v>1407</v>
      </c>
      <c r="G804" s="218" t="s">
        <v>160</v>
      </c>
      <c r="H804" s="219">
        <v>12.566000000000001</v>
      </c>
      <c r="I804" s="220"/>
      <c r="J804" s="221">
        <f>ROUND(I804*H804,2)</f>
        <v>0</v>
      </c>
      <c r="K804" s="217" t="s">
        <v>229</v>
      </c>
      <c r="L804" s="46"/>
      <c r="M804" s="222" t="s">
        <v>40</v>
      </c>
      <c r="N804" s="223" t="s">
        <v>48</v>
      </c>
      <c r="O804" s="86"/>
      <c r="P804" s="224">
        <f>O804*H804</f>
        <v>0</v>
      </c>
      <c r="Q804" s="224">
        <v>0.0013699999999999999</v>
      </c>
      <c r="R804" s="224">
        <f>Q804*H804</f>
        <v>0.017215419999999999</v>
      </c>
      <c r="S804" s="224">
        <v>0</v>
      </c>
      <c r="T804" s="225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26" t="s">
        <v>230</v>
      </c>
      <c r="AT804" s="226" t="s">
        <v>226</v>
      </c>
      <c r="AU804" s="226" t="s">
        <v>85</v>
      </c>
      <c r="AY804" s="19" t="s">
        <v>224</v>
      </c>
      <c r="BE804" s="227">
        <f>IF(N804="základní",J804,0)</f>
        <v>0</v>
      </c>
      <c r="BF804" s="227">
        <f>IF(N804="snížená",J804,0)</f>
        <v>0</v>
      </c>
      <c r="BG804" s="227">
        <f>IF(N804="zákl. přenesená",J804,0)</f>
        <v>0</v>
      </c>
      <c r="BH804" s="227">
        <f>IF(N804="sníž. přenesená",J804,0)</f>
        <v>0</v>
      </c>
      <c r="BI804" s="227">
        <f>IF(N804="nulová",J804,0)</f>
        <v>0</v>
      </c>
      <c r="BJ804" s="19" t="s">
        <v>83</v>
      </c>
      <c r="BK804" s="227">
        <f>ROUND(I804*H804,2)</f>
        <v>0</v>
      </c>
      <c r="BL804" s="19" t="s">
        <v>230</v>
      </c>
      <c r="BM804" s="226" t="s">
        <v>2054</v>
      </c>
    </row>
    <row r="805" s="2" customFormat="1">
      <c r="A805" s="40"/>
      <c r="B805" s="41"/>
      <c r="C805" s="42"/>
      <c r="D805" s="228" t="s">
        <v>232</v>
      </c>
      <c r="E805" s="42"/>
      <c r="F805" s="229" t="s">
        <v>1409</v>
      </c>
      <c r="G805" s="42"/>
      <c r="H805" s="42"/>
      <c r="I805" s="230"/>
      <c r="J805" s="42"/>
      <c r="K805" s="42"/>
      <c r="L805" s="46"/>
      <c r="M805" s="231"/>
      <c r="N805" s="232"/>
      <c r="O805" s="86"/>
      <c r="P805" s="86"/>
      <c r="Q805" s="86"/>
      <c r="R805" s="86"/>
      <c r="S805" s="86"/>
      <c r="T805" s="87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T805" s="19" t="s">
        <v>232</v>
      </c>
      <c r="AU805" s="19" t="s">
        <v>85</v>
      </c>
    </row>
    <row r="806" s="2" customFormat="1">
      <c r="A806" s="40"/>
      <c r="B806" s="41"/>
      <c r="C806" s="42"/>
      <c r="D806" s="233" t="s">
        <v>234</v>
      </c>
      <c r="E806" s="42"/>
      <c r="F806" s="234" t="s">
        <v>1410</v>
      </c>
      <c r="G806" s="42"/>
      <c r="H806" s="42"/>
      <c r="I806" s="230"/>
      <c r="J806" s="42"/>
      <c r="K806" s="42"/>
      <c r="L806" s="46"/>
      <c r="M806" s="231"/>
      <c r="N806" s="232"/>
      <c r="O806" s="86"/>
      <c r="P806" s="86"/>
      <c r="Q806" s="86"/>
      <c r="R806" s="86"/>
      <c r="S806" s="86"/>
      <c r="T806" s="87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T806" s="19" t="s">
        <v>234</v>
      </c>
      <c r="AU806" s="19" t="s">
        <v>85</v>
      </c>
    </row>
    <row r="807" s="14" customFormat="1">
      <c r="A807" s="14"/>
      <c r="B807" s="246"/>
      <c r="C807" s="247"/>
      <c r="D807" s="228" t="s">
        <v>236</v>
      </c>
      <c r="E807" s="248" t="s">
        <v>40</v>
      </c>
      <c r="F807" s="249" t="s">
        <v>1411</v>
      </c>
      <c r="G807" s="247"/>
      <c r="H807" s="248" t="s">
        <v>40</v>
      </c>
      <c r="I807" s="250"/>
      <c r="J807" s="247"/>
      <c r="K807" s="247"/>
      <c r="L807" s="251"/>
      <c r="M807" s="252"/>
      <c r="N807" s="253"/>
      <c r="O807" s="253"/>
      <c r="P807" s="253"/>
      <c r="Q807" s="253"/>
      <c r="R807" s="253"/>
      <c r="S807" s="253"/>
      <c r="T807" s="25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5" t="s">
        <v>236</v>
      </c>
      <c r="AU807" s="255" t="s">
        <v>85</v>
      </c>
      <c r="AV807" s="14" t="s">
        <v>83</v>
      </c>
      <c r="AW807" s="14" t="s">
        <v>38</v>
      </c>
      <c r="AX807" s="14" t="s">
        <v>77</v>
      </c>
      <c r="AY807" s="255" t="s">
        <v>224</v>
      </c>
    </row>
    <row r="808" s="13" customFormat="1">
      <c r="A808" s="13"/>
      <c r="B808" s="235"/>
      <c r="C808" s="236"/>
      <c r="D808" s="228" t="s">
        <v>236</v>
      </c>
      <c r="E808" s="237" t="s">
        <v>40</v>
      </c>
      <c r="F808" s="238" t="s">
        <v>2055</v>
      </c>
      <c r="G808" s="236"/>
      <c r="H808" s="239">
        <v>12.566000000000001</v>
      </c>
      <c r="I808" s="240"/>
      <c r="J808" s="236"/>
      <c r="K808" s="236"/>
      <c r="L808" s="241"/>
      <c r="M808" s="242"/>
      <c r="N808" s="243"/>
      <c r="O808" s="243"/>
      <c r="P808" s="243"/>
      <c r="Q808" s="243"/>
      <c r="R808" s="243"/>
      <c r="S808" s="243"/>
      <c r="T808" s="24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5" t="s">
        <v>236</v>
      </c>
      <c r="AU808" s="245" t="s">
        <v>85</v>
      </c>
      <c r="AV808" s="13" t="s">
        <v>85</v>
      </c>
      <c r="AW808" s="13" t="s">
        <v>38</v>
      </c>
      <c r="AX808" s="13" t="s">
        <v>83</v>
      </c>
      <c r="AY808" s="245" t="s">
        <v>224</v>
      </c>
    </row>
    <row r="809" s="2" customFormat="1" ht="21.75" customHeight="1">
      <c r="A809" s="40"/>
      <c r="B809" s="41"/>
      <c r="C809" s="215" t="s">
        <v>1042</v>
      </c>
      <c r="D809" s="215" t="s">
        <v>226</v>
      </c>
      <c r="E809" s="216" t="s">
        <v>1426</v>
      </c>
      <c r="F809" s="217" t="s">
        <v>1427</v>
      </c>
      <c r="G809" s="218" t="s">
        <v>811</v>
      </c>
      <c r="H809" s="219">
        <v>44</v>
      </c>
      <c r="I809" s="220"/>
      <c r="J809" s="221">
        <f>ROUND(I809*H809,2)</f>
        <v>0</v>
      </c>
      <c r="K809" s="217" t="s">
        <v>229</v>
      </c>
      <c r="L809" s="46"/>
      <c r="M809" s="222" t="s">
        <v>40</v>
      </c>
      <c r="N809" s="223" t="s">
        <v>48</v>
      </c>
      <c r="O809" s="86"/>
      <c r="P809" s="224">
        <f>O809*H809</f>
        <v>0</v>
      </c>
      <c r="Q809" s="224">
        <v>0.00123</v>
      </c>
      <c r="R809" s="224">
        <f>Q809*H809</f>
        <v>0.054120000000000001</v>
      </c>
      <c r="S809" s="224">
        <v>0</v>
      </c>
      <c r="T809" s="225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26" t="s">
        <v>230</v>
      </c>
      <c r="AT809" s="226" t="s">
        <v>226</v>
      </c>
      <c r="AU809" s="226" t="s">
        <v>85</v>
      </c>
      <c r="AY809" s="19" t="s">
        <v>224</v>
      </c>
      <c r="BE809" s="227">
        <f>IF(N809="základní",J809,0)</f>
        <v>0</v>
      </c>
      <c r="BF809" s="227">
        <f>IF(N809="snížená",J809,0)</f>
        <v>0</v>
      </c>
      <c r="BG809" s="227">
        <f>IF(N809="zákl. přenesená",J809,0)</f>
        <v>0</v>
      </c>
      <c r="BH809" s="227">
        <f>IF(N809="sníž. přenesená",J809,0)</f>
        <v>0</v>
      </c>
      <c r="BI809" s="227">
        <f>IF(N809="nulová",J809,0)</f>
        <v>0</v>
      </c>
      <c r="BJ809" s="19" t="s">
        <v>83</v>
      </c>
      <c r="BK809" s="227">
        <f>ROUND(I809*H809,2)</f>
        <v>0</v>
      </c>
      <c r="BL809" s="19" t="s">
        <v>230</v>
      </c>
      <c r="BM809" s="226" t="s">
        <v>2056</v>
      </c>
    </row>
    <row r="810" s="2" customFormat="1">
      <c r="A810" s="40"/>
      <c r="B810" s="41"/>
      <c r="C810" s="42"/>
      <c r="D810" s="228" t="s">
        <v>232</v>
      </c>
      <c r="E810" s="42"/>
      <c r="F810" s="229" t="s">
        <v>1429</v>
      </c>
      <c r="G810" s="42"/>
      <c r="H810" s="42"/>
      <c r="I810" s="230"/>
      <c r="J810" s="42"/>
      <c r="K810" s="42"/>
      <c r="L810" s="46"/>
      <c r="M810" s="231"/>
      <c r="N810" s="232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232</v>
      </c>
      <c r="AU810" s="19" t="s">
        <v>85</v>
      </c>
    </row>
    <row r="811" s="2" customFormat="1">
      <c r="A811" s="40"/>
      <c r="B811" s="41"/>
      <c r="C811" s="42"/>
      <c r="D811" s="233" t="s">
        <v>234</v>
      </c>
      <c r="E811" s="42"/>
      <c r="F811" s="234" t="s">
        <v>1430</v>
      </c>
      <c r="G811" s="42"/>
      <c r="H811" s="42"/>
      <c r="I811" s="230"/>
      <c r="J811" s="42"/>
      <c r="K811" s="42"/>
      <c r="L811" s="46"/>
      <c r="M811" s="231"/>
      <c r="N811" s="232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234</v>
      </c>
      <c r="AU811" s="19" t="s">
        <v>85</v>
      </c>
    </row>
    <row r="812" s="13" customFormat="1">
      <c r="A812" s="13"/>
      <c r="B812" s="235"/>
      <c r="C812" s="236"/>
      <c r="D812" s="228" t="s">
        <v>236</v>
      </c>
      <c r="E812" s="237" t="s">
        <v>40</v>
      </c>
      <c r="F812" s="238" t="s">
        <v>2057</v>
      </c>
      <c r="G812" s="236"/>
      <c r="H812" s="239">
        <v>44</v>
      </c>
      <c r="I812" s="240"/>
      <c r="J812" s="236"/>
      <c r="K812" s="236"/>
      <c r="L812" s="241"/>
      <c r="M812" s="242"/>
      <c r="N812" s="243"/>
      <c r="O812" s="243"/>
      <c r="P812" s="243"/>
      <c r="Q812" s="243"/>
      <c r="R812" s="243"/>
      <c r="S812" s="243"/>
      <c r="T812" s="24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5" t="s">
        <v>236</v>
      </c>
      <c r="AU812" s="245" t="s">
        <v>85</v>
      </c>
      <c r="AV812" s="13" t="s">
        <v>85</v>
      </c>
      <c r="AW812" s="13" t="s">
        <v>38</v>
      </c>
      <c r="AX812" s="13" t="s">
        <v>83</v>
      </c>
      <c r="AY812" s="245" t="s">
        <v>224</v>
      </c>
    </row>
    <row r="813" s="2" customFormat="1" ht="16.5" customHeight="1">
      <c r="A813" s="40"/>
      <c r="B813" s="41"/>
      <c r="C813" s="215" t="s">
        <v>1048</v>
      </c>
      <c r="D813" s="215" t="s">
        <v>226</v>
      </c>
      <c r="E813" s="216" t="s">
        <v>1434</v>
      </c>
      <c r="F813" s="217" t="s">
        <v>1435</v>
      </c>
      <c r="G813" s="218" t="s">
        <v>811</v>
      </c>
      <c r="H813" s="219">
        <v>44</v>
      </c>
      <c r="I813" s="220"/>
      <c r="J813" s="221">
        <f>ROUND(I813*H813,2)</f>
        <v>0</v>
      </c>
      <c r="K813" s="217" t="s">
        <v>229</v>
      </c>
      <c r="L813" s="46"/>
      <c r="M813" s="222" t="s">
        <v>40</v>
      </c>
      <c r="N813" s="223" t="s">
        <v>48</v>
      </c>
      <c r="O813" s="86"/>
      <c r="P813" s="224">
        <f>O813*H813</f>
        <v>0</v>
      </c>
      <c r="Q813" s="224">
        <v>0</v>
      </c>
      <c r="R813" s="224">
        <f>Q813*H813</f>
        <v>0</v>
      </c>
      <c r="S813" s="224">
        <v>0</v>
      </c>
      <c r="T813" s="225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26" t="s">
        <v>230</v>
      </c>
      <c r="AT813" s="226" t="s">
        <v>226</v>
      </c>
      <c r="AU813" s="226" t="s">
        <v>85</v>
      </c>
      <c r="AY813" s="19" t="s">
        <v>224</v>
      </c>
      <c r="BE813" s="227">
        <f>IF(N813="základní",J813,0)</f>
        <v>0</v>
      </c>
      <c r="BF813" s="227">
        <f>IF(N813="snížená",J813,0)</f>
        <v>0</v>
      </c>
      <c r="BG813" s="227">
        <f>IF(N813="zákl. přenesená",J813,0)</f>
        <v>0</v>
      </c>
      <c r="BH813" s="227">
        <f>IF(N813="sníž. přenesená",J813,0)</f>
        <v>0</v>
      </c>
      <c r="BI813" s="227">
        <f>IF(N813="nulová",J813,0)</f>
        <v>0</v>
      </c>
      <c r="BJ813" s="19" t="s">
        <v>83</v>
      </c>
      <c r="BK813" s="227">
        <f>ROUND(I813*H813,2)</f>
        <v>0</v>
      </c>
      <c r="BL813" s="19" t="s">
        <v>230</v>
      </c>
      <c r="BM813" s="226" t="s">
        <v>2058</v>
      </c>
    </row>
    <row r="814" s="2" customFormat="1">
      <c r="A814" s="40"/>
      <c r="B814" s="41"/>
      <c r="C814" s="42"/>
      <c r="D814" s="228" t="s">
        <v>232</v>
      </c>
      <c r="E814" s="42"/>
      <c r="F814" s="229" t="s">
        <v>1437</v>
      </c>
      <c r="G814" s="42"/>
      <c r="H814" s="42"/>
      <c r="I814" s="230"/>
      <c r="J814" s="42"/>
      <c r="K814" s="42"/>
      <c r="L814" s="46"/>
      <c r="M814" s="231"/>
      <c r="N814" s="232"/>
      <c r="O814" s="86"/>
      <c r="P814" s="86"/>
      <c r="Q814" s="86"/>
      <c r="R814" s="86"/>
      <c r="S814" s="86"/>
      <c r="T814" s="87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232</v>
      </c>
      <c r="AU814" s="19" t="s">
        <v>85</v>
      </c>
    </row>
    <row r="815" s="2" customFormat="1">
      <c r="A815" s="40"/>
      <c r="B815" s="41"/>
      <c r="C815" s="42"/>
      <c r="D815" s="233" t="s">
        <v>234</v>
      </c>
      <c r="E815" s="42"/>
      <c r="F815" s="234" t="s">
        <v>1438</v>
      </c>
      <c r="G815" s="42"/>
      <c r="H815" s="42"/>
      <c r="I815" s="230"/>
      <c r="J815" s="42"/>
      <c r="K815" s="42"/>
      <c r="L815" s="46"/>
      <c r="M815" s="231"/>
      <c r="N815" s="232"/>
      <c r="O815" s="86"/>
      <c r="P815" s="86"/>
      <c r="Q815" s="86"/>
      <c r="R815" s="86"/>
      <c r="S815" s="86"/>
      <c r="T815" s="87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234</v>
      </c>
      <c r="AU815" s="19" t="s">
        <v>85</v>
      </c>
    </row>
    <row r="816" s="13" customFormat="1">
      <c r="A816" s="13"/>
      <c r="B816" s="235"/>
      <c r="C816" s="236"/>
      <c r="D816" s="228" t="s">
        <v>236</v>
      </c>
      <c r="E816" s="237" t="s">
        <v>40</v>
      </c>
      <c r="F816" s="238" t="s">
        <v>2057</v>
      </c>
      <c r="G816" s="236"/>
      <c r="H816" s="239">
        <v>44</v>
      </c>
      <c r="I816" s="240"/>
      <c r="J816" s="236"/>
      <c r="K816" s="236"/>
      <c r="L816" s="241"/>
      <c r="M816" s="242"/>
      <c r="N816" s="243"/>
      <c r="O816" s="243"/>
      <c r="P816" s="243"/>
      <c r="Q816" s="243"/>
      <c r="R816" s="243"/>
      <c r="S816" s="243"/>
      <c r="T816" s="24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5" t="s">
        <v>236</v>
      </c>
      <c r="AU816" s="245" t="s">
        <v>85</v>
      </c>
      <c r="AV816" s="13" t="s">
        <v>85</v>
      </c>
      <c r="AW816" s="13" t="s">
        <v>38</v>
      </c>
      <c r="AX816" s="13" t="s">
        <v>83</v>
      </c>
      <c r="AY816" s="245" t="s">
        <v>224</v>
      </c>
    </row>
    <row r="817" s="12" customFormat="1" ht="22.8" customHeight="1">
      <c r="A817" s="12"/>
      <c r="B817" s="199"/>
      <c r="C817" s="200"/>
      <c r="D817" s="201" t="s">
        <v>76</v>
      </c>
      <c r="E817" s="213" t="s">
        <v>1439</v>
      </c>
      <c r="F817" s="213" t="s">
        <v>1440</v>
      </c>
      <c r="G817" s="200"/>
      <c r="H817" s="200"/>
      <c r="I817" s="203"/>
      <c r="J817" s="214">
        <f>BK817</f>
        <v>0</v>
      </c>
      <c r="K817" s="200"/>
      <c r="L817" s="205"/>
      <c r="M817" s="206"/>
      <c r="N817" s="207"/>
      <c r="O817" s="207"/>
      <c r="P817" s="208">
        <f>SUM(P818:P853)</f>
        <v>0</v>
      </c>
      <c r="Q817" s="207"/>
      <c r="R817" s="208">
        <f>SUM(R818:R853)</f>
        <v>0</v>
      </c>
      <c r="S817" s="207"/>
      <c r="T817" s="209">
        <f>SUM(T818:T853)</f>
        <v>0</v>
      </c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R817" s="210" t="s">
        <v>83</v>
      </c>
      <c r="AT817" s="211" t="s">
        <v>76</v>
      </c>
      <c r="AU817" s="211" t="s">
        <v>83</v>
      </c>
      <c r="AY817" s="210" t="s">
        <v>224</v>
      </c>
      <c r="BK817" s="212">
        <f>SUM(BK818:BK853)</f>
        <v>0</v>
      </c>
    </row>
    <row r="818" s="2" customFormat="1" ht="16.5" customHeight="1">
      <c r="A818" s="40"/>
      <c r="B818" s="41"/>
      <c r="C818" s="215" t="s">
        <v>1055</v>
      </c>
      <c r="D818" s="215" t="s">
        <v>226</v>
      </c>
      <c r="E818" s="216" t="s">
        <v>1442</v>
      </c>
      <c r="F818" s="217" t="s">
        <v>1443</v>
      </c>
      <c r="G818" s="218" t="s">
        <v>604</v>
      </c>
      <c r="H818" s="219">
        <v>234.34899999999999</v>
      </c>
      <c r="I818" s="220"/>
      <c r="J818" s="221">
        <f>ROUND(I818*H818,2)</f>
        <v>0</v>
      </c>
      <c r="K818" s="217" t="s">
        <v>229</v>
      </c>
      <c r="L818" s="46"/>
      <c r="M818" s="222" t="s">
        <v>40</v>
      </c>
      <c r="N818" s="223" t="s">
        <v>48</v>
      </c>
      <c r="O818" s="86"/>
      <c r="P818" s="224">
        <f>O818*H818</f>
        <v>0</v>
      </c>
      <c r="Q818" s="224">
        <v>0</v>
      </c>
      <c r="R818" s="224">
        <f>Q818*H818</f>
        <v>0</v>
      </c>
      <c r="S818" s="224">
        <v>0</v>
      </c>
      <c r="T818" s="225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26" t="s">
        <v>230</v>
      </c>
      <c r="AT818" s="226" t="s">
        <v>226</v>
      </c>
      <c r="AU818" s="226" t="s">
        <v>85</v>
      </c>
      <c r="AY818" s="19" t="s">
        <v>224</v>
      </c>
      <c r="BE818" s="227">
        <f>IF(N818="základní",J818,0)</f>
        <v>0</v>
      </c>
      <c r="BF818" s="227">
        <f>IF(N818="snížená",J818,0)</f>
        <v>0</v>
      </c>
      <c r="BG818" s="227">
        <f>IF(N818="zákl. přenesená",J818,0)</f>
        <v>0</v>
      </c>
      <c r="BH818" s="227">
        <f>IF(N818="sníž. přenesená",J818,0)</f>
        <v>0</v>
      </c>
      <c r="BI818" s="227">
        <f>IF(N818="nulová",J818,0)</f>
        <v>0</v>
      </c>
      <c r="BJ818" s="19" t="s">
        <v>83</v>
      </c>
      <c r="BK818" s="227">
        <f>ROUND(I818*H818,2)</f>
        <v>0</v>
      </c>
      <c r="BL818" s="19" t="s">
        <v>230</v>
      </c>
      <c r="BM818" s="226" t="s">
        <v>2059</v>
      </c>
    </row>
    <row r="819" s="2" customFormat="1">
      <c r="A819" s="40"/>
      <c r="B819" s="41"/>
      <c r="C819" s="42"/>
      <c r="D819" s="228" t="s">
        <v>232</v>
      </c>
      <c r="E819" s="42"/>
      <c r="F819" s="229" t="s">
        <v>1445</v>
      </c>
      <c r="G819" s="42"/>
      <c r="H819" s="42"/>
      <c r="I819" s="230"/>
      <c r="J819" s="42"/>
      <c r="K819" s="42"/>
      <c r="L819" s="46"/>
      <c r="M819" s="231"/>
      <c r="N819" s="232"/>
      <c r="O819" s="86"/>
      <c r="P819" s="86"/>
      <c r="Q819" s="86"/>
      <c r="R819" s="86"/>
      <c r="S819" s="86"/>
      <c r="T819" s="87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T819" s="19" t="s">
        <v>232</v>
      </c>
      <c r="AU819" s="19" t="s">
        <v>85</v>
      </c>
    </row>
    <row r="820" s="2" customFormat="1">
      <c r="A820" s="40"/>
      <c r="B820" s="41"/>
      <c r="C820" s="42"/>
      <c r="D820" s="233" t="s">
        <v>234</v>
      </c>
      <c r="E820" s="42"/>
      <c r="F820" s="234" t="s">
        <v>1446</v>
      </c>
      <c r="G820" s="42"/>
      <c r="H820" s="42"/>
      <c r="I820" s="230"/>
      <c r="J820" s="42"/>
      <c r="K820" s="42"/>
      <c r="L820" s="46"/>
      <c r="M820" s="231"/>
      <c r="N820" s="232"/>
      <c r="O820" s="86"/>
      <c r="P820" s="86"/>
      <c r="Q820" s="86"/>
      <c r="R820" s="86"/>
      <c r="S820" s="86"/>
      <c r="T820" s="87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234</v>
      </c>
      <c r="AU820" s="19" t="s">
        <v>85</v>
      </c>
    </row>
    <row r="821" s="13" customFormat="1">
      <c r="A821" s="13"/>
      <c r="B821" s="235"/>
      <c r="C821" s="236"/>
      <c r="D821" s="228" t="s">
        <v>236</v>
      </c>
      <c r="E821" s="237" t="s">
        <v>40</v>
      </c>
      <c r="F821" s="238" t="s">
        <v>2060</v>
      </c>
      <c r="G821" s="236"/>
      <c r="H821" s="239">
        <v>221</v>
      </c>
      <c r="I821" s="240"/>
      <c r="J821" s="236"/>
      <c r="K821" s="236"/>
      <c r="L821" s="241"/>
      <c r="M821" s="242"/>
      <c r="N821" s="243"/>
      <c r="O821" s="243"/>
      <c r="P821" s="243"/>
      <c r="Q821" s="243"/>
      <c r="R821" s="243"/>
      <c r="S821" s="243"/>
      <c r="T821" s="24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5" t="s">
        <v>236</v>
      </c>
      <c r="AU821" s="245" t="s">
        <v>85</v>
      </c>
      <c r="AV821" s="13" t="s">
        <v>85</v>
      </c>
      <c r="AW821" s="13" t="s">
        <v>38</v>
      </c>
      <c r="AX821" s="13" t="s">
        <v>77</v>
      </c>
      <c r="AY821" s="245" t="s">
        <v>224</v>
      </c>
    </row>
    <row r="822" s="13" customFormat="1">
      <c r="A822" s="13"/>
      <c r="B822" s="235"/>
      <c r="C822" s="236"/>
      <c r="D822" s="228" t="s">
        <v>236</v>
      </c>
      <c r="E822" s="237" t="s">
        <v>40</v>
      </c>
      <c r="F822" s="238" t="s">
        <v>2061</v>
      </c>
      <c r="G822" s="236"/>
      <c r="H822" s="239">
        <v>0.40200000000000002</v>
      </c>
      <c r="I822" s="240"/>
      <c r="J822" s="236"/>
      <c r="K822" s="236"/>
      <c r="L822" s="241"/>
      <c r="M822" s="242"/>
      <c r="N822" s="243"/>
      <c r="O822" s="243"/>
      <c r="P822" s="243"/>
      <c r="Q822" s="243"/>
      <c r="R822" s="243"/>
      <c r="S822" s="243"/>
      <c r="T822" s="24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5" t="s">
        <v>236</v>
      </c>
      <c r="AU822" s="245" t="s">
        <v>85</v>
      </c>
      <c r="AV822" s="13" t="s">
        <v>85</v>
      </c>
      <c r="AW822" s="13" t="s">
        <v>38</v>
      </c>
      <c r="AX822" s="13" t="s">
        <v>77</v>
      </c>
      <c r="AY822" s="245" t="s">
        <v>224</v>
      </c>
    </row>
    <row r="823" s="13" customFormat="1">
      <c r="A823" s="13"/>
      <c r="B823" s="235"/>
      <c r="C823" s="236"/>
      <c r="D823" s="228" t="s">
        <v>236</v>
      </c>
      <c r="E823" s="237" t="s">
        <v>40</v>
      </c>
      <c r="F823" s="238" t="s">
        <v>2062</v>
      </c>
      <c r="G823" s="236"/>
      <c r="H823" s="239">
        <v>0.35899999999999999</v>
      </c>
      <c r="I823" s="240"/>
      <c r="J823" s="236"/>
      <c r="K823" s="236"/>
      <c r="L823" s="241"/>
      <c r="M823" s="242"/>
      <c r="N823" s="243"/>
      <c r="O823" s="243"/>
      <c r="P823" s="243"/>
      <c r="Q823" s="243"/>
      <c r="R823" s="243"/>
      <c r="S823" s="243"/>
      <c r="T823" s="24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5" t="s">
        <v>236</v>
      </c>
      <c r="AU823" s="245" t="s">
        <v>85</v>
      </c>
      <c r="AV823" s="13" t="s">
        <v>85</v>
      </c>
      <c r="AW823" s="13" t="s">
        <v>38</v>
      </c>
      <c r="AX823" s="13" t="s">
        <v>77</v>
      </c>
      <c r="AY823" s="245" t="s">
        <v>224</v>
      </c>
    </row>
    <row r="824" s="13" customFormat="1">
      <c r="A824" s="13"/>
      <c r="B824" s="235"/>
      <c r="C824" s="236"/>
      <c r="D824" s="228" t="s">
        <v>236</v>
      </c>
      <c r="E824" s="237" t="s">
        <v>40</v>
      </c>
      <c r="F824" s="238" t="s">
        <v>2063</v>
      </c>
      <c r="G824" s="236"/>
      <c r="H824" s="239">
        <v>12.587999999999999</v>
      </c>
      <c r="I824" s="240"/>
      <c r="J824" s="236"/>
      <c r="K824" s="236"/>
      <c r="L824" s="241"/>
      <c r="M824" s="242"/>
      <c r="N824" s="243"/>
      <c r="O824" s="243"/>
      <c r="P824" s="243"/>
      <c r="Q824" s="243"/>
      <c r="R824" s="243"/>
      <c r="S824" s="243"/>
      <c r="T824" s="24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5" t="s">
        <v>236</v>
      </c>
      <c r="AU824" s="245" t="s">
        <v>85</v>
      </c>
      <c r="AV824" s="13" t="s">
        <v>85</v>
      </c>
      <c r="AW824" s="13" t="s">
        <v>38</v>
      </c>
      <c r="AX824" s="13" t="s">
        <v>77</v>
      </c>
      <c r="AY824" s="245" t="s">
        <v>224</v>
      </c>
    </row>
    <row r="825" s="15" customFormat="1">
      <c r="A825" s="15"/>
      <c r="B825" s="256"/>
      <c r="C825" s="257"/>
      <c r="D825" s="228" t="s">
        <v>236</v>
      </c>
      <c r="E825" s="258" t="s">
        <v>40</v>
      </c>
      <c r="F825" s="259" t="s">
        <v>253</v>
      </c>
      <c r="G825" s="257"/>
      <c r="H825" s="260">
        <v>234.34899999999999</v>
      </c>
      <c r="I825" s="261"/>
      <c r="J825" s="257"/>
      <c r="K825" s="257"/>
      <c r="L825" s="262"/>
      <c r="M825" s="263"/>
      <c r="N825" s="264"/>
      <c r="O825" s="264"/>
      <c r="P825" s="264"/>
      <c r="Q825" s="264"/>
      <c r="R825" s="264"/>
      <c r="S825" s="264"/>
      <c r="T825" s="26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66" t="s">
        <v>236</v>
      </c>
      <c r="AU825" s="266" t="s">
        <v>85</v>
      </c>
      <c r="AV825" s="15" t="s">
        <v>230</v>
      </c>
      <c r="AW825" s="15" t="s">
        <v>38</v>
      </c>
      <c r="AX825" s="15" t="s">
        <v>83</v>
      </c>
      <c r="AY825" s="266" t="s">
        <v>224</v>
      </c>
    </row>
    <row r="826" s="2" customFormat="1" ht="16.5" customHeight="1">
      <c r="A826" s="40"/>
      <c r="B826" s="41"/>
      <c r="C826" s="215" t="s">
        <v>1062</v>
      </c>
      <c r="D826" s="215" t="s">
        <v>226</v>
      </c>
      <c r="E826" s="216" t="s">
        <v>1450</v>
      </c>
      <c r="F826" s="217" t="s">
        <v>1451</v>
      </c>
      <c r="G826" s="218" t="s">
        <v>604</v>
      </c>
      <c r="H826" s="219">
        <v>2109.1410000000001</v>
      </c>
      <c r="I826" s="220"/>
      <c r="J826" s="221">
        <f>ROUND(I826*H826,2)</f>
        <v>0</v>
      </c>
      <c r="K826" s="217" t="s">
        <v>229</v>
      </c>
      <c r="L826" s="46"/>
      <c r="M826" s="222" t="s">
        <v>40</v>
      </c>
      <c r="N826" s="223" t="s">
        <v>48</v>
      </c>
      <c r="O826" s="86"/>
      <c r="P826" s="224">
        <f>O826*H826</f>
        <v>0</v>
      </c>
      <c r="Q826" s="224">
        <v>0</v>
      </c>
      <c r="R826" s="224">
        <f>Q826*H826</f>
        <v>0</v>
      </c>
      <c r="S826" s="224">
        <v>0</v>
      </c>
      <c r="T826" s="225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26" t="s">
        <v>230</v>
      </c>
      <c r="AT826" s="226" t="s">
        <v>226</v>
      </c>
      <c r="AU826" s="226" t="s">
        <v>85</v>
      </c>
      <c r="AY826" s="19" t="s">
        <v>224</v>
      </c>
      <c r="BE826" s="227">
        <f>IF(N826="základní",J826,0)</f>
        <v>0</v>
      </c>
      <c r="BF826" s="227">
        <f>IF(N826="snížená",J826,0)</f>
        <v>0</v>
      </c>
      <c r="BG826" s="227">
        <f>IF(N826="zákl. přenesená",J826,0)</f>
        <v>0</v>
      </c>
      <c r="BH826" s="227">
        <f>IF(N826="sníž. přenesená",J826,0)</f>
        <v>0</v>
      </c>
      <c r="BI826" s="227">
        <f>IF(N826="nulová",J826,0)</f>
        <v>0</v>
      </c>
      <c r="BJ826" s="19" t="s">
        <v>83</v>
      </c>
      <c r="BK826" s="227">
        <f>ROUND(I826*H826,2)</f>
        <v>0</v>
      </c>
      <c r="BL826" s="19" t="s">
        <v>230</v>
      </c>
      <c r="BM826" s="226" t="s">
        <v>2064</v>
      </c>
    </row>
    <row r="827" s="2" customFormat="1">
      <c r="A827" s="40"/>
      <c r="B827" s="41"/>
      <c r="C827" s="42"/>
      <c r="D827" s="228" t="s">
        <v>232</v>
      </c>
      <c r="E827" s="42"/>
      <c r="F827" s="229" t="s">
        <v>1453</v>
      </c>
      <c r="G827" s="42"/>
      <c r="H827" s="42"/>
      <c r="I827" s="230"/>
      <c r="J827" s="42"/>
      <c r="K827" s="42"/>
      <c r="L827" s="46"/>
      <c r="M827" s="231"/>
      <c r="N827" s="232"/>
      <c r="O827" s="86"/>
      <c r="P827" s="86"/>
      <c r="Q827" s="86"/>
      <c r="R827" s="86"/>
      <c r="S827" s="86"/>
      <c r="T827" s="87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232</v>
      </c>
      <c r="AU827" s="19" t="s">
        <v>85</v>
      </c>
    </row>
    <row r="828" s="2" customFormat="1">
      <c r="A828" s="40"/>
      <c r="B828" s="41"/>
      <c r="C828" s="42"/>
      <c r="D828" s="233" t="s">
        <v>234</v>
      </c>
      <c r="E828" s="42"/>
      <c r="F828" s="234" t="s">
        <v>1454</v>
      </c>
      <c r="G828" s="42"/>
      <c r="H828" s="42"/>
      <c r="I828" s="230"/>
      <c r="J828" s="42"/>
      <c r="K828" s="42"/>
      <c r="L828" s="46"/>
      <c r="M828" s="231"/>
      <c r="N828" s="232"/>
      <c r="O828" s="86"/>
      <c r="P828" s="86"/>
      <c r="Q828" s="86"/>
      <c r="R828" s="86"/>
      <c r="S828" s="86"/>
      <c r="T828" s="87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T828" s="19" t="s">
        <v>234</v>
      </c>
      <c r="AU828" s="19" t="s">
        <v>85</v>
      </c>
    </row>
    <row r="829" s="13" customFormat="1">
      <c r="A829" s="13"/>
      <c r="B829" s="235"/>
      <c r="C829" s="236"/>
      <c r="D829" s="228" t="s">
        <v>236</v>
      </c>
      <c r="E829" s="237" t="s">
        <v>40</v>
      </c>
      <c r="F829" s="238" t="s">
        <v>2065</v>
      </c>
      <c r="G829" s="236"/>
      <c r="H829" s="239">
        <v>2109.1410000000001</v>
      </c>
      <c r="I829" s="240"/>
      <c r="J829" s="236"/>
      <c r="K829" s="236"/>
      <c r="L829" s="241"/>
      <c r="M829" s="242"/>
      <c r="N829" s="243"/>
      <c r="O829" s="243"/>
      <c r="P829" s="243"/>
      <c r="Q829" s="243"/>
      <c r="R829" s="243"/>
      <c r="S829" s="243"/>
      <c r="T829" s="24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5" t="s">
        <v>236</v>
      </c>
      <c r="AU829" s="245" t="s">
        <v>85</v>
      </c>
      <c r="AV829" s="13" t="s">
        <v>85</v>
      </c>
      <c r="AW829" s="13" t="s">
        <v>38</v>
      </c>
      <c r="AX829" s="13" t="s">
        <v>83</v>
      </c>
      <c r="AY829" s="245" t="s">
        <v>224</v>
      </c>
    </row>
    <row r="830" s="2" customFormat="1" ht="21.75" customHeight="1">
      <c r="A830" s="40"/>
      <c r="B830" s="41"/>
      <c r="C830" s="215" t="s">
        <v>1068</v>
      </c>
      <c r="D830" s="215" t="s">
        <v>226</v>
      </c>
      <c r="E830" s="216" t="s">
        <v>1463</v>
      </c>
      <c r="F830" s="217" t="s">
        <v>1464</v>
      </c>
      <c r="G830" s="218" t="s">
        <v>604</v>
      </c>
      <c r="H830" s="219">
        <v>233.28800000000001</v>
      </c>
      <c r="I830" s="220"/>
      <c r="J830" s="221">
        <f>ROUND(I830*H830,2)</f>
        <v>0</v>
      </c>
      <c r="K830" s="217" t="s">
        <v>229</v>
      </c>
      <c r="L830" s="46"/>
      <c r="M830" s="222" t="s">
        <v>40</v>
      </c>
      <c r="N830" s="223" t="s">
        <v>48</v>
      </c>
      <c r="O830" s="86"/>
      <c r="P830" s="224">
        <f>O830*H830</f>
        <v>0</v>
      </c>
      <c r="Q830" s="224">
        <v>0</v>
      </c>
      <c r="R830" s="224">
        <f>Q830*H830</f>
        <v>0</v>
      </c>
      <c r="S830" s="224">
        <v>0</v>
      </c>
      <c r="T830" s="225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26" t="s">
        <v>230</v>
      </c>
      <c r="AT830" s="226" t="s">
        <v>226</v>
      </c>
      <c r="AU830" s="226" t="s">
        <v>85</v>
      </c>
      <c r="AY830" s="19" t="s">
        <v>224</v>
      </c>
      <c r="BE830" s="227">
        <f>IF(N830="základní",J830,0)</f>
        <v>0</v>
      </c>
      <c r="BF830" s="227">
        <f>IF(N830="snížená",J830,0)</f>
        <v>0</v>
      </c>
      <c r="BG830" s="227">
        <f>IF(N830="zákl. přenesená",J830,0)</f>
        <v>0</v>
      </c>
      <c r="BH830" s="227">
        <f>IF(N830="sníž. přenesená",J830,0)</f>
        <v>0</v>
      </c>
      <c r="BI830" s="227">
        <f>IF(N830="nulová",J830,0)</f>
        <v>0</v>
      </c>
      <c r="BJ830" s="19" t="s">
        <v>83</v>
      </c>
      <c r="BK830" s="227">
        <f>ROUND(I830*H830,2)</f>
        <v>0</v>
      </c>
      <c r="BL830" s="19" t="s">
        <v>230</v>
      </c>
      <c r="BM830" s="226" t="s">
        <v>2066</v>
      </c>
    </row>
    <row r="831" s="2" customFormat="1">
      <c r="A831" s="40"/>
      <c r="B831" s="41"/>
      <c r="C831" s="42"/>
      <c r="D831" s="228" t="s">
        <v>232</v>
      </c>
      <c r="E831" s="42"/>
      <c r="F831" s="229" t="s">
        <v>1466</v>
      </c>
      <c r="G831" s="42"/>
      <c r="H831" s="42"/>
      <c r="I831" s="230"/>
      <c r="J831" s="42"/>
      <c r="K831" s="42"/>
      <c r="L831" s="46"/>
      <c r="M831" s="231"/>
      <c r="N831" s="232"/>
      <c r="O831" s="86"/>
      <c r="P831" s="86"/>
      <c r="Q831" s="86"/>
      <c r="R831" s="86"/>
      <c r="S831" s="86"/>
      <c r="T831" s="87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232</v>
      </c>
      <c r="AU831" s="19" t="s">
        <v>85</v>
      </c>
    </row>
    <row r="832" s="2" customFormat="1">
      <c r="A832" s="40"/>
      <c r="B832" s="41"/>
      <c r="C832" s="42"/>
      <c r="D832" s="233" t="s">
        <v>234</v>
      </c>
      <c r="E832" s="42"/>
      <c r="F832" s="234" t="s">
        <v>1467</v>
      </c>
      <c r="G832" s="42"/>
      <c r="H832" s="42"/>
      <c r="I832" s="230"/>
      <c r="J832" s="42"/>
      <c r="K832" s="42"/>
      <c r="L832" s="46"/>
      <c r="M832" s="231"/>
      <c r="N832" s="232"/>
      <c r="O832" s="86"/>
      <c r="P832" s="86"/>
      <c r="Q832" s="86"/>
      <c r="R832" s="86"/>
      <c r="S832" s="86"/>
      <c r="T832" s="87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234</v>
      </c>
      <c r="AU832" s="19" t="s">
        <v>85</v>
      </c>
    </row>
    <row r="833" s="13" customFormat="1">
      <c r="A833" s="13"/>
      <c r="B833" s="235"/>
      <c r="C833" s="236"/>
      <c r="D833" s="228" t="s">
        <v>236</v>
      </c>
      <c r="E833" s="237" t="s">
        <v>40</v>
      </c>
      <c r="F833" s="238" t="s">
        <v>2067</v>
      </c>
      <c r="G833" s="236"/>
      <c r="H833" s="239">
        <v>233.28800000000001</v>
      </c>
      <c r="I833" s="240"/>
      <c r="J833" s="236"/>
      <c r="K833" s="236"/>
      <c r="L833" s="241"/>
      <c r="M833" s="242"/>
      <c r="N833" s="243"/>
      <c r="O833" s="243"/>
      <c r="P833" s="243"/>
      <c r="Q833" s="243"/>
      <c r="R833" s="243"/>
      <c r="S833" s="243"/>
      <c r="T833" s="24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5" t="s">
        <v>236</v>
      </c>
      <c r="AU833" s="245" t="s">
        <v>85</v>
      </c>
      <c r="AV833" s="13" t="s">
        <v>85</v>
      </c>
      <c r="AW833" s="13" t="s">
        <v>38</v>
      </c>
      <c r="AX833" s="13" t="s">
        <v>83</v>
      </c>
      <c r="AY833" s="245" t="s">
        <v>224</v>
      </c>
    </row>
    <row r="834" s="2" customFormat="1" ht="21.75" customHeight="1">
      <c r="A834" s="40"/>
      <c r="B834" s="41"/>
      <c r="C834" s="215" t="s">
        <v>1075</v>
      </c>
      <c r="D834" s="215" t="s">
        <v>226</v>
      </c>
      <c r="E834" s="216" t="s">
        <v>2068</v>
      </c>
      <c r="F834" s="217" t="s">
        <v>2069</v>
      </c>
      <c r="G834" s="218" t="s">
        <v>604</v>
      </c>
      <c r="H834" s="219">
        <v>0.40200000000000002</v>
      </c>
      <c r="I834" s="220"/>
      <c r="J834" s="221">
        <f>ROUND(I834*H834,2)</f>
        <v>0</v>
      </c>
      <c r="K834" s="217" t="s">
        <v>229</v>
      </c>
      <c r="L834" s="46"/>
      <c r="M834" s="222" t="s">
        <v>40</v>
      </c>
      <c r="N834" s="223" t="s">
        <v>48</v>
      </c>
      <c r="O834" s="86"/>
      <c r="P834" s="224">
        <f>O834*H834</f>
        <v>0</v>
      </c>
      <c r="Q834" s="224">
        <v>0</v>
      </c>
      <c r="R834" s="224">
        <f>Q834*H834</f>
        <v>0</v>
      </c>
      <c r="S834" s="224">
        <v>0</v>
      </c>
      <c r="T834" s="225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26" t="s">
        <v>230</v>
      </c>
      <c r="AT834" s="226" t="s">
        <v>226</v>
      </c>
      <c r="AU834" s="226" t="s">
        <v>85</v>
      </c>
      <c r="AY834" s="19" t="s">
        <v>224</v>
      </c>
      <c r="BE834" s="227">
        <f>IF(N834="základní",J834,0)</f>
        <v>0</v>
      </c>
      <c r="BF834" s="227">
        <f>IF(N834="snížená",J834,0)</f>
        <v>0</v>
      </c>
      <c r="BG834" s="227">
        <f>IF(N834="zákl. přenesená",J834,0)</f>
        <v>0</v>
      </c>
      <c r="BH834" s="227">
        <f>IF(N834="sníž. přenesená",J834,0)</f>
        <v>0</v>
      </c>
      <c r="BI834" s="227">
        <f>IF(N834="nulová",J834,0)</f>
        <v>0</v>
      </c>
      <c r="BJ834" s="19" t="s">
        <v>83</v>
      </c>
      <c r="BK834" s="227">
        <f>ROUND(I834*H834,2)</f>
        <v>0</v>
      </c>
      <c r="BL834" s="19" t="s">
        <v>230</v>
      </c>
      <c r="BM834" s="226" t="s">
        <v>2070</v>
      </c>
    </row>
    <row r="835" s="2" customFormat="1">
      <c r="A835" s="40"/>
      <c r="B835" s="41"/>
      <c r="C835" s="42"/>
      <c r="D835" s="228" t="s">
        <v>232</v>
      </c>
      <c r="E835" s="42"/>
      <c r="F835" s="229" t="s">
        <v>2071</v>
      </c>
      <c r="G835" s="42"/>
      <c r="H835" s="42"/>
      <c r="I835" s="230"/>
      <c r="J835" s="42"/>
      <c r="K835" s="42"/>
      <c r="L835" s="46"/>
      <c r="M835" s="231"/>
      <c r="N835" s="232"/>
      <c r="O835" s="86"/>
      <c r="P835" s="86"/>
      <c r="Q835" s="86"/>
      <c r="R835" s="86"/>
      <c r="S835" s="86"/>
      <c r="T835" s="87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T835" s="19" t="s">
        <v>232</v>
      </c>
      <c r="AU835" s="19" t="s">
        <v>85</v>
      </c>
    </row>
    <row r="836" s="2" customFormat="1">
      <c r="A836" s="40"/>
      <c r="B836" s="41"/>
      <c r="C836" s="42"/>
      <c r="D836" s="233" t="s">
        <v>234</v>
      </c>
      <c r="E836" s="42"/>
      <c r="F836" s="234" t="s">
        <v>2072</v>
      </c>
      <c r="G836" s="42"/>
      <c r="H836" s="42"/>
      <c r="I836" s="230"/>
      <c r="J836" s="42"/>
      <c r="K836" s="42"/>
      <c r="L836" s="46"/>
      <c r="M836" s="231"/>
      <c r="N836" s="232"/>
      <c r="O836" s="86"/>
      <c r="P836" s="86"/>
      <c r="Q836" s="86"/>
      <c r="R836" s="86"/>
      <c r="S836" s="86"/>
      <c r="T836" s="87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234</v>
      </c>
      <c r="AU836" s="19" t="s">
        <v>85</v>
      </c>
    </row>
    <row r="837" s="13" customFormat="1">
      <c r="A837" s="13"/>
      <c r="B837" s="235"/>
      <c r="C837" s="236"/>
      <c r="D837" s="228" t="s">
        <v>236</v>
      </c>
      <c r="E837" s="237" t="s">
        <v>40</v>
      </c>
      <c r="F837" s="238" t="s">
        <v>2073</v>
      </c>
      <c r="G837" s="236"/>
      <c r="H837" s="239">
        <v>0.40200000000000002</v>
      </c>
      <c r="I837" s="240"/>
      <c r="J837" s="236"/>
      <c r="K837" s="236"/>
      <c r="L837" s="241"/>
      <c r="M837" s="242"/>
      <c r="N837" s="243"/>
      <c r="O837" s="243"/>
      <c r="P837" s="243"/>
      <c r="Q837" s="243"/>
      <c r="R837" s="243"/>
      <c r="S837" s="243"/>
      <c r="T837" s="24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5" t="s">
        <v>236</v>
      </c>
      <c r="AU837" s="245" t="s">
        <v>85</v>
      </c>
      <c r="AV837" s="13" t="s">
        <v>85</v>
      </c>
      <c r="AW837" s="13" t="s">
        <v>38</v>
      </c>
      <c r="AX837" s="13" t="s">
        <v>83</v>
      </c>
      <c r="AY837" s="245" t="s">
        <v>224</v>
      </c>
    </row>
    <row r="838" s="2" customFormat="1" ht="16.5" customHeight="1">
      <c r="A838" s="40"/>
      <c r="B838" s="41"/>
      <c r="C838" s="215" t="s">
        <v>1082</v>
      </c>
      <c r="D838" s="215" t="s">
        <v>226</v>
      </c>
      <c r="E838" s="216" t="s">
        <v>1469</v>
      </c>
      <c r="F838" s="217" t="s">
        <v>1470</v>
      </c>
      <c r="G838" s="218" t="s">
        <v>604</v>
      </c>
      <c r="H838" s="219">
        <v>390.91899999999998</v>
      </c>
      <c r="I838" s="220"/>
      <c r="J838" s="221">
        <f>ROUND(I838*H838,2)</f>
        <v>0</v>
      </c>
      <c r="K838" s="217" t="s">
        <v>229</v>
      </c>
      <c r="L838" s="46"/>
      <c r="M838" s="222" t="s">
        <v>40</v>
      </c>
      <c r="N838" s="223" t="s">
        <v>48</v>
      </c>
      <c r="O838" s="86"/>
      <c r="P838" s="224">
        <f>O838*H838</f>
        <v>0</v>
      </c>
      <c r="Q838" s="224">
        <v>0</v>
      </c>
      <c r="R838" s="224">
        <f>Q838*H838</f>
        <v>0</v>
      </c>
      <c r="S838" s="224">
        <v>0</v>
      </c>
      <c r="T838" s="225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26" t="s">
        <v>230</v>
      </c>
      <c r="AT838" s="226" t="s">
        <v>226</v>
      </c>
      <c r="AU838" s="226" t="s">
        <v>85</v>
      </c>
      <c r="AY838" s="19" t="s">
        <v>224</v>
      </c>
      <c r="BE838" s="227">
        <f>IF(N838="základní",J838,0)</f>
        <v>0</v>
      </c>
      <c r="BF838" s="227">
        <f>IF(N838="snížená",J838,0)</f>
        <v>0</v>
      </c>
      <c r="BG838" s="227">
        <f>IF(N838="zákl. přenesená",J838,0)</f>
        <v>0</v>
      </c>
      <c r="BH838" s="227">
        <f>IF(N838="sníž. přenesená",J838,0)</f>
        <v>0</v>
      </c>
      <c r="BI838" s="227">
        <f>IF(N838="nulová",J838,0)</f>
        <v>0</v>
      </c>
      <c r="BJ838" s="19" t="s">
        <v>83</v>
      </c>
      <c r="BK838" s="227">
        <f>ROUND(I838*H838,2)</f>
        <v>0</v>
      </c>
      <c r="BL838" s="19" t="s">
        <v>230</v>
      </c>
      <c r="BM838" s="226" t="s">
        <v>2074</v>
      </c>
    </row>
    <row r="839" s="2" customFormat="1">
      <c r="A839" s="40"/>
      <c r="B839" s="41"/>
      <c r="C839" s="42"/>
      <c r="D839" s="228" t="s">
        <v>232</v>
      </c>
      <c r="E839" s="42"/>
      <c r="F839" s="229" t="s">
        <v>1472</v>
      </c>
      <c r="G839" s="42"/>
      <c r="H839" s="42"/>
      <c r="I839" s="230"/>
      <c r="J839" s="42"/>
      <c r="K839" s="42"/>
      <c r="L839" s="46"/>
      <c r="M839" s="231"/>
      <c r="N839" s="232"/>
      <c r="O839" s="86"/>
      <c r="P839" s="86"/>
      <c r="Q839" s="86"/>
      <c r="R839" s="86"/>
      <c r="S839" s="86"/>
      <c r="T839" s="87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T839" s="19" t="s">
        <v>232</v>
      </c>
      <c r="AU839" s="19" t="s">
        <v>85</v>
      </c>
    </row>
    <row r="840" s="2" customFormat="1">
      <c r="A840" s="40"/>
      <c r="B840" s="41"/>
      <c r="C840" s="42"/>
      <c r="D840" s="233" t="s">
        <v>234</v>
      </c>
      <c r="E840" s="42"/>
      <c r="F840" s="234" t="s">
        <v>1473</v>
      </c>
      <c r="G840" s="42"/>
      <c r="H840" s="42"/>
      <c r="I840" s="230"/>
      <c r="J840" s="42"/>
      <c r="K840" s="42"/>
      <c r="L840" s="46"/>
      <c r="M840" s="231"/>
      <c r="N840" s="232"/>
      <c r="O840" s="86"/>
      <c r="P840" s="86"/>
      <c r="Q840" s="86"/>
      <c r="R840" s="86"/>
      <c r="S840" s="86"/>
      <c r="T840" s="87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T840" s="19" t="s">
        <v>234</v>
      </c>
      <c r="AU840" s="19" t="s">
        <v>85</v>
      </c>
    </row>
    <row r="841" s="13" customFormat="1">
      <c r="A841" s="13"/>
      <c r="B841" s="235"/>
      <c r="C841" s="236"/>
      <c r="D841" s="228" t="s">
        <v>236</v>
      </c>
      <c r="E841" s="237" t="s">
        <v>40</v>
      </c>
      <c r="F841" s="238" t="s">
        <v>2075</v>
      </c>
      <c r="G841" s="236"/>
      <c r="H841" s="239">
        <v>390.91899999999998</v>
      </c>
      <c r="I841" s="240"/>
      <c r="J841" s="236"/>
      <c r="K841" s="236"/>
      <c r="L841" s="241"/>
      <c r="M841" s="242"/>
      <c r="N841" s="243"/>
      <c r="O841" s="243"/>
      <c r="P841" s="243"/>
      <c r="Q841" s="243"/>
      <c r="R841" s="243"/>
      <c r="S841" s="243"/>
      <c r="T841" s="24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5" t="s">
        <v>236</v>
      </c>
      <c r="AU841" s="245" t="s">
        <v>85</v>
      </c>
      <c r="AV841" s="13" t="s">
        <v>85</v>
      </c>
      <c r="AW841" s="13" t="s">
        <v>38</v>
      </c>
      <c r="AX841" s="13" t="s">
        <v>83</v>
      </c>
      <c r="AY841" s="245" t="s">
        <v>224</v>
      </c>
    </row>
    <row r="842" s="2" customFormat="1" ht="16.5" customHeight="1">
      <c r="A842" s="40"/>
      <c r="B842" s="41"/>
      <c r="C842" s="215" t="s">
        <v>1090</v>
      </c>
      <c r="D842" s="215" t="s">
        <v>226</v>
      </c>
      <c r="E842" s="216" t="s">
        <v>1476</v>
      </c>
      <c r="F842" s="217" t="s">
        <v>1477</v>
      </c>
      <c r="G842" s="218" t="s">
        <v>604</v>
      </c>
      <c r="H842" s="219">
        <v>3518.2710000000002</v>
      </c>
      <c r="I842" s="220"/>
      <c r="J842" s="221">
        <f>ROUND(I842*H842,2)</f>
        <v>0</v>
      </c>
      <c r="K842" s="217" t="s">
        <v>229</v>
      </c>
      <c r="L842" s="46"/>
      <c r="M842" s="222" t="s">
        <v>40</v>
      </c>
      <c r="N842" s="223" t="s">
        <v>48</v>
      </c>
      <c r="O842" s="86"/>
      <c r="P842" s="224">
        <f>O842*H842</f>
        <v>0</v>
      </c>
      <c r="Q842" s="224">
        <v>0</v>
      </c>
      <c r="R842" s="224">
        <f>Q842*H842</f>
        <v>0</v>
      </c>
      <c r="S842" s="224">
        <v>0</v>
      </c>
      <c r="T842" s="225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26" t="s">
        <v>230</v>
      </c>
      <c r="AT842" s="226" t="s">
        <v>226</v>
      </c>
      <c r="AU842" s="226" t="s">
        <v>85</v>
      </c>
      <c r="AY842" s="19" t="s">
        <v>224</v>
      </c>
      <c r="BE842" s="227">
        <f>IF(N842="základní",J842,0)</f>
        <v>0</v>
      </c>
      <c r="BF842" s="227">
        <f>IF(N842="snížená",J842,0)</f>
        <v>0</v>
      </c>
      <c r="BG842" s="227">
        <f>IF(N842="zákl. přenesená",J842,0)</f>
        <v>0</v>
      </c>
      <c r="BH842" s="227">
        <f>IF(N842="sníž. přenesená",J842,0)</f>
        <v>0</v>
      </c>
      <c r="BI842" s="227">
        <f>IF(N842="nulová",J842,0)</f>
        <v>0</v>
      </c>
      <c r="BJ842" s="19" t="s">
        <v>83</v>
      </c>
      <c r="BK842" s="227">
        <f>ROUND(I842*H842,2)</f>
        <v>0</v>
      </c>
      <c r="BL842" s="19" t="s">
        <v>230</v>
      </c>
      <c r="BM842" s="226" t="s">
        <v>2076</v>
      </c>
    </row>
    <row r="843" s="2" customFormat="1">
      <c r="A843" s="40"/>
      <c r="B843" s="41"/>
      <c r="C843" s="42"/>
      <c r="D843" s="228" t="s">
        <v>232</v>
      </c>
      <c r="E843" s="42"/>
      <c r="F843" s="229" t="s">
        <v>1479</v>
      </c>
      <c r="G843" s="42"/>
      <c r="H843" s="42"/>
      <c r="I843" s="230"/>
      <c r="J843" s="42"/>
      <c r="K843" s="42"/>
      <c r="L843" s="46"/>
      <c r="M843" s="231"/>
      <c r="N843" s="232"/>
      <c r="O843" s="86"/>
      <c r="P843" s="86"/>
      <c r="Q843" s="86"/>
      <c r="R843" s="86"/>
      <c r="S843" s="86"/>
      <c r="T843" s="87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T843" s="19" t="s">
        <v>232</v>
      </c>
      <c r="AU843" s="19" t="s">
        <v>85</v>
      </c>
    </row>
    <row r="844" s="2" customFormat="1">
      <c r="A844" s="40"/>
      <c r="B844" s="41"/>
      <c r="C844" s="42"/>
      <c r="D844" s="233" t="s">
        <v>234</v>
      </c>
      <c r="E844" s="42"/>
      <c r="F844" s="234" t="s">
        <v>1480</v>
      </c>
      <c r="G844" s="42"/>
      <c r="H844" s="42"/>
      <c r="I844" s="230"/>
      <c r="J844" s="42"/>
      <c r="K844" s="42"/>
      <c r="L844" s="46"/>
      <c r="M844" s="231"/>
      <c r="N844" s="232"/>
      <c r="O844" s="86"/>
      <c r="P844" s="86"/>
      <c r="Q844" s="86"/>
      <c r="R844" s="86"/>
      <c r="S844" s="86"/>
      <c r="T844" s="87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234</v>
      </c>
      <c r="AU844" s="19" t="s">
        <v>85</v>
      </c>
    </row>
    <row r="845" s="13" customFormat="1">
      <c r="A845" s="13"/>
      <c r="B845" s="235"/>
      <c r="C845" s="236"/>
      <c r="D845" s="228" t="s">
        <v>236</v>
      </c>
      <c r="E845" s="237" t="s">
        <v>40</v>
      </c>
      <c r="F845" s="238" t="s">
        <v>2077</v>
      </c>
      <c r="G845" s="236"/>
      <c r="H845" s="239">
        <v>3518.2710000000002</v>
      </c>
      <c r="I845" s="240"/>
      <c r="J845" s="236"/>
      <c r="K845" s="236"/>
      <c r="L845" s="241"/>
      <c r="M845" s="242"/>
      <c r="N845" s="243"/>
      <c r="O845" s="243"/>
      <c r="P845" s="243"/>
      <c r="Q845" s="243"/>
      <c r="R845" s="243"/>
      <c r="S845" s="243"/>
      <c r="T845" s="24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5" t="s">
        <v>236</v>
      </c>
      <c r="AU845" s="245" t="s">
        <v>85</v>
      </c>
      <c r="AV845" s="13" t="s">
        <v>85</v>
      </c>
      <c r="AW845" s="13" t="s">
        <v>38</v>
      </c>
      <c r="AX845" s="13" t="s">
        <v>83</v>
      </c>
      <c r="AY845" s="245" t="s">
        <v>224</v>
      </c>
    </row>
    <row r="846" s="2" customFormat="1" ht="24.15" customHeight="1">
      <c r="A846" s="40"/>
      <c r="B846" s="41"/>
      <c r="C846" s="215" t="s">
        <v>1099</v>
      </c>
      <c r="D846" s="215" t="s">
        <v>226</v>
      </c>
      <c r="E846" s="216" t="s">
        <v>1490</v>
      </c>
      <c r="F846" s="217" t="s">
        <v>1491</v>
      </c>
      <c r="G846" s="218" t="s">
        <v>604</v>
      </c>
      <c r="H846" s="219">
        <v>122.95699999999999</v>
      </c>
      <c r="I846" s="220"/>
      <c r="J846" s="221">
        <f>ROUND(I846*H846,2)</f>
        <v>0</v>
      </c>
      <c r="K846" s="217" t="s">
        <v>229</v>
      </c>
      <c r="L846" s="46"/>
      <c r="M846" s="222" t="s">
        <v>40</v>
      </c>
      <c r="N846" s="223" t="s">
        <v>48</v>
      </c>
      <c r="O846" s="86"/>
      <c r="P846" s="224">
        <f>O846*H846</f>
        <v>0</v>
      </c>
      <c r="Q846" s="224">
        <v>0</v>
      </c>
      <c r="R846" s="224">
        <f>Q846*H846</f>
        <v>0</v>
      </c>
      <c r="S846" s="224">
        <v>0</v>
      </c>
      <c r="T846" s="225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26" t="s">
        <v>230</v>
      </c>
      <c r="AT846" s="226" t="s">
        <v>226</v>
      </c>
      <c r="AU846" s="226" t="s">
        <v>85</v>
      </c>
      <c r="AY846" s="19" t="s">
        <v>224</v>
      </c>
      <c r="BE846" s="227">
        <f>IF(N846="základní",J846,0)</f>
        <v>0</v>
      </c>
      <c r="BF846" s="227">
        <f>IF(N846="snížená",J846,0)</f>
        <v>0</v>
      </c>
      <c r="BG846" s="227">
        <f>IF(N846="zákl. přenesená",J846,0)</f>
        <v>0</v>
      </c>
      <c r="BH846" s="227">
        <f>IF(N846="sníž. přenesená",J846,0)</f>
        <v>0</v>
      </c>
      <c r="BI846" s="227">
        <f>IF(N846="nulová",J846,0)</f>
        <v>0</v>
      </c>
      <c r="BJ846" s="19" t="s">
        <v>83</v>
      </c>
      <c r="BK846" s="227">
        <f>ROUND(I846*H846,2)</f>
        <v>0</v>
      </c>
      <c r="BL846" s="19" t="s">
        <v>230</v>
      </c>
      <c r="BM846" s="226" t="s">
        <v>2078</v>
      </c>
    </row>
    <row r="847" s="2" customFormat="1">
      <c r="A847" s="40"/>
      <c r="B847" s="41"/>
      <c r="C847" s="42"/>
      <c r="D847" s="228" t="s">
        <v>232</v>
      </c>
      <c r="E847" s="42"/>
      <c r="F847" s="229" t="s">
        <v>1491</v>
      </c>
      <c r="G847" s="42"/>
      <c r="H847" s="42"/>
      <c r="I847" s="230"/>
      <c r="J847" s="42"/>
      <c r="K847" s="42"/>
      <c r="L847" s="46"/>
      <c r="M847" s="231"/>
      <c r="N847" s="232"/>
      <c r="O847" s="86"/>
      <c r="P847" s="86"/>
      <c r="Q847" s="86"/>
      <c r="R847" s="86"/>
      <c r="S847" s="86"/>
      <c r="T847" s="87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T847" s="19" t="s">
        <v>232</v>
      </c>
      <c r="AU847" s="19" t="s">
        <v>85</v>
      </c>
    </row>
    <row r="848" s="2" customFormat="1">
      <c r="A848" s="40"/>
      <c r="B848" s="41"/>
      <c r="C848" s="42"/>
      <c r="D848" s="233" t="s">
        <v>234</v>
      </c>
      <c r="E848" s="42"/>
      <c r="F848" s="234" t="s">
        <v>1493</v>
      </c>
      <c r="G848" s="42"/>
      <c r="H848" s="42"/>
      <c r="I848" s="230"/>
      <c r="J848" s="42"/>
      <c r="K848" s="42"/>
      <c r="L848" s="46"/>
      <c r="M848" s="231"/>
      <c r="N848" s="232"/>
      <c r="O848" s="86"/>
      <c r="P848" s="86"/>
      <c r="Q848" s="86"/>
      <c r="R848" s="86"/>
      <c r="S848" s="86"/>
      <c r="T848" s="87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234</v>
      </c>
      <c r="AU848" s="19" t="s">
        <v>85</v>
      </c>
    </row>
    <row r="849" s="13" customFormat="1">
      <c r="A849" s="13"/>
      <c r="B849" s="235"/>
      <c r="C849" s="236"/>
      <c r="D849" s="228" t="s">
        <v>236</v>
      </c>
      <c r="E849" s="237" t="s">
        <v>40</v>
      </c>
      <c r="F849" s="238" t="s">
        <v>2079</v>
      </c>
      <c r="G849" s="236"/>
      <c r="H849" s="239">
        <v>122.95699999999999</v>
      </c>
      <c r="I849" s="240"/>
      <c r="J849" s="236"/>
      <c r="K849" s="236"/>
      <c r="L849" s="241"/>
      <c r="M849" s="242"/>
      <c r="N849" s="243"/>
      <c r="O849" s="243"/>
      <c r="P849" s="243"/>
      <c r="Q849" s="243"/>
      <c r="R849" s="243"/>
      <c r="S849" s="243"/>
      <c r="T849" s="244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5" t="s">
        <v>236</v>
      </c>
      <c r="AU849" s="245" t="s">
        <v>85</v>
      </c>
      <c r="AV849" s="13" t="s">
        <v>85</v>
      </c>
      <c r="AW849" s="13" t="s">
        <v>38</v>
      </c>
      <c r="AX849" s="13" t="s">
        <v>83</v>
      </c>
      <c r="AY849" s="245" t="s">
        <v>224</v>
      </c>
    </row>
    <row r="850" s="2" customFormat="1" ht="24.15" customHeight="1">
      <c r="A850" s="40"/>
      <c r="B850" s="41"/>
      <c r="C850" s="215" t="s">
        <v>1107</v>
      </c>
      <c r="D850" s="215" t="s">
        <v>226</v>
      </c>
      <c r="E850" s="216" t="s">
        <v>1496</v>
      </c>
      <c r="F850" s="217" t="s">
        <v>1497</v>
      </c>
      <c r="G850" s="218" t="s">
        <v>604</v>
      </c>
      <c r="H850" s="219">
        <v>267.96199999999999</v>
      </c>
      <c r="I850" s="220"/>
      <c r="J850" s="221">
        <f>ROUND(I850*H850,2)</f>
        <v>0</v>
      </c>
      <c r="K850" s="217" t="s">
        <v>229</v>
      </c>
      <c r="L850" s="46"/>
      <c r="M850" s="222" t="s">
        <v>40</v>
      </c>
      <c r="N850" s="223" t="s">
        <v>48</v>
      </c>
      <c r="O850" s="86"/>
      <c r="P850" s="224">
        <f>O850*H850</f>
        <v>0</v>
      </c>
      <c r="Q850" s="224">
        <v>0</v>
      </c>
      <c r="R850" s="224">
        <f>Q850*H850</f>
        <v>0</v>
      </c>
      <c r="S850" s="224">
        <v>0</v>
      </c>
      <c r="T850" s="225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26" t="s">
        <v>230</v>
      </c>
      <c r="AT850" s="226" t="s">
        <v>226</v>
      </c>
      <c r="AU850" s="226" t="s">
        <v>85</v>
      </c>
      <c r="AY850" s="19" t="s">
        <v>224</v>
      </c>
      <c r="BE850" s="227">
        <f>IF(N850="základní",J850,0)</f>
        <v>0</v>
      </c>
      <c r="BF850" s="227">
        <f>IF(N850="snížená",J850,0)</f>
        <v>0</v>
      </c>
      <c r="BG850" s="227">
        <f>IF(N850="zákl. přenesená",J850,0)</f>
        <v>0</v>
      </c>
      <c r="BH850" s="227">
        <f>IF(N850="sníž. přenesená",J850,0)</f>
        <v>0</v>
      </c>
      <c r="BI850" s="227">
        <f>IF(N850="nulová",J850,0)</f>
        <v>0</v>
      </c>
      <c r="BJ850" s="19" t="s">
        <v>83</v>
      </c>
      <c r="BK850" s="227">
        <f>ROUND(I850*H850,2)</f>
        <v>0</v>
      </c>
      <c r="BL850" s="19" t="s">
        <v>230</v>
      </c>
      <c r="BM850" s="226" t="s">
        <v>2080</v>
      </c>
    </row>
    <row r="851" s="2" customFormat="1">
      <c r="A851" s="40"/>
      <c r="B851" s="41"/>
      <c r="C851" s="42"/>
      <c r="D851" s="228" t="s">
        <v>232</v>
      </c>
      <c r="E851" s="42"/>
      <c r="F851" s="229" t="s">
        <v>1497</v>
      </c>
      <c r="G851" s="42"/>
      <c r="H851" s="42"/>
      <c r="I851" s="230"/>
      <c r="J851" s="42"/>
      <c r="K851" s="42"/>
      <c r="L851" s="46"/>
      <c r="M851" s="231"/>
      <c r="N851" s="232"/>
      <c r="O851" s="86"/>
      <c r="P851" s="86"/>
      <c r="Q851" s="86"/>
      <c r="R851" s="86"/>
      <c r="S851" s="86"/>
      <c r="T851" s="87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232</v>
      </c>
      <c r="AU851" s="19" t="s">
        <v>85</v>
      </c>
    </row>
    <row r="852" s="2" customFormat="1">
      <c r="A852" s="40"/>
      <c r="B852" s="41"/>
      <c r="C852" s="42"/>
      <c r="D852" s="233" t="s">
        <v>234</v>
      </c>
      <c r="E852" s="42"/>
      <c r="F852" s="234" t="s">
        <v>1499</v>
      </c>
      <c r="G852" s="42"/>
      <c r="H852" s="42"/>
      <c r="I852" s="230"/>
      <c r="J852" s="42"/>
      <c r="K852" s="42"/>
      <c r="L852" s="46"/>
      <c r="M852" s="231"/>
      <c r="N852" s="232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234</v>
      </c>
      <c r="AU852" s="19" t="s">
        <v>85</v>
      </c>
    </row>
    <row r="853" s="13" customFormat="1">
      <c r="A853" s="13"/>
      <c r="B853" s="235"/>
      <c r="C853" s="236"/>
      <c r="D853" s="228" t="s">
        <v>236</v>
      </c>
      <c r="E853" s="237" t="s">
        <v>40</v>
      </c>
      <c r="F853" s="238" t="s">
        <v>2081</v>
      </c>
      <c r="G853" s="236"/>
      <c r="H853" s="239">
        <v>267.96199999999999</v>
      </c>
      <c r="I853" s="240"/>
      <c r="J853" s="236"/>
      <c r="K853" s="236"/>
      <c r="L853" s="241"/>
      <c r="M853" s="242"/>
      <c r="N853" s="243"/>
      <c r="O853" s="243"/>
      <c r="P853" s="243"/>
      <c r="Q853" s="243"/>
      <c r="R853" s="243"/>
      <c r="S853" s="243"/>
      <c r="T853" s="24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5" t="s">
        <v>236</v>
      </c>
      <c r="AU853" s="245" t="s">
        <v>85</v>
      </c>
      <c r="AV853" s="13" t="s">
        <v>85</v>
      </c>
      <c r="AW853" s="13" t="s">
        <v>38</v>
      </c>
      <c r="AX853" s="13" t="s">
        <v>83</v>
      </c>
      <c r="AY853" s="245" t="s">
        <v>224</v>
      </c>
    </row>
    <row r="854" s="12" customFormat="1" ht="22.8" customHeight="1">
      <c r="A854" s="12"/>
      <c r="B854" s="199"/>
      <c r="C854" s="200"/>
      <c r="D854" s="201" t="s">
        <v>76</v>
      </c>
      <c r="E854" s="213" t="s">
        <v>1501</v>
      </c>
      <c r="F854" s="213" t="s">
        <v>1502</v>
      </c>
      <c r="G854" s="200"/>
      <c r="H854" s="200"/>
      <c r="I854" s="203"/>
      <c r="J854" s="214">
        <f>BK854</f>
        <v>0</v>
      </c>
      <c r="K854" s="200"/>
      <c r="L854" s="205"/>
      <c r="M854" s="206"/>
      <c r="N854" s="207"/>
      <c r="O854" s="207"/>
      <c r="P854" s="208">
        <f>SUM(P855:P857)</f>
        <v>0</v>
      </c>
      <c r="Q854" s="207"/>
      <c r="R854" s="208">
        <f>SUM(R855:R857)</f>
        <v>0</v>
      </c>
      <c r="S854" s="207"/>
      <c r="T854" s="209">
        <f>SUM(T855:T857)</f>
        <v>0</v>
      </c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R854" s="210" t="s">
        <v>83</v>
      </c>
      <c r="AT854" s="211" t="s">
        <v>76</v>
      </c>
      <c r="AU854" s="211" t="s">
        <v>83</v>
      </c>
      <c r="AY854" s="210" t="s">
        <v>224</v>
      </c>
      <c r="BK854" s="212">
        <f>SUM(BK855:BK857)</f>
        <v>0</v>
      </c>
    </row>
    <row r="855" s="2" customFormat="1" ht="16.5" customHeight="1">
      <c r="A855" s="40"/>
      <c r="B855" s="41"/>
      <c r="C855" s="215" t="s">
        <v>1112</v>
      </c>
      <c r="D855" s="215" t="s">
        <v>226</v>
      </c>
      <c r="E855" s="216" t="s">
        <v>2082</v>
      </c>
      <c r="F855" s="217" t="s">
        <v>2083</v>
      </c>
      <c r="G855" s="218" t="s">
        <v>604</v>
      </c>
      <c r="H855" s="219">
        <v>314.041</v>
      </c>
      <c r="I855" s="220"/>
      <c r="J855" s="221">
        <f>ROUND(I855*H855,2)</f>
        <v>0</v>
      </c>
      <c r="K855" s="217" t="s">
        <v>229</v>
      </c>
      <c r="L855" s="46"/>
      <c r="M855" s="222" t="s">
        <v>40</v>
      </c>
      <c r="N855" s="223" t="s">
        <v>48</v>
      </c>
      <c r="O855" s="86"/>
      <c r="P855" s="224">
        <f>O855*H855</f>
        <v>0</v>
      </c>
      <c r="Q855" s="224">
        <v>0</v>
      </c>
      <c r="R855" s="224">
        <f>Q855*H855</f>
        <v>0</v>
      </c>
      <c r="S855" s="224">
        <v>0</v>
      </c>
      <c r="T855" s="225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26" t="s">
        <v>230</v>
      </c>
      <c r="AT855" s="226" t="s">
        <v>226</v>
      </c>
      <c r="AU855" s="226" t="s">
        <v>85</v>
      </c>
      <c r="AY855" s="19" t="s">
        <v>224</v>
      </c>
      <c r="BE855" s="227">
        <f>IF(N855="základní",J855,0)</f>
        <v>0</v>
      </c>
      <c r="BF855" s="227">
        <f>IF(N855="snížená",J855,0)</f>
        <v>0</v>
      </c>
      <c r="BG855" s="227">
        <f>IF(N855="zákl. přenesená",J855,0)</f>
        <v>0</v>
      </c>
      <c r="BH855" s="227">
        <f>IF(N855="sníž. přenesená",J855,0)</f>
        <v>0</v>
      </c>
      <c r="BI855" s="227">
        <f>IF(N855="nulová",J855,0)</f>
        <v>0</v>
      </c>
      <c r="BJ855" s="19" t="s">
        <v>83</v>
      </c>
      <c r="BK855" s="227">
        <f>ROUND(I855*H855,2)</f>
        <v>0</v>
      </c>
      <c r="BL855" s="19" t="s">
        <v>230</v>
      </c>
      <c r="BM855" s="226" t="s">
        <v>2084</v>
      </c>
    </row>
    <row r="856" s="2" customFormat="1">
      <c r="A856" s="40"/>
      <c r="B856" s="41"/>
      <c r="C856" s="42"/>
      <c r="D856" s="228" t="s">
        <v>232</v>
      </c>
      <c r="E856" s="42"/>
      <c r="F856" s="229" t="s">
        <v>2085</v>
      </c>
      <c r="G856" s="42"/>
      <c r="H856" s="42"/>
      <c r="I856" s="230"/>
      <c r="J856" s="42"/>
      <c r="K856" s="42"/>
      <c r="L856" s="46"/>
      <c r="M856" s="231"/>
      <c r="N856" s="232"/>
      <c r="O856" s="86"/>
      <c r="P856" s="86"/>
      <c r="Q856" s="86"/>
      <c r="R856" s="86"/>
      <c r="S856" s="86"/>
      <c r="T856" s="87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232</v>
      </c>
      <c r="AU856" s="19" t="s">
        <v>85</v>
      </c>
    </row>
    <row r="857" s="2" customFormat="1">
      <c r="A857" s="40"/>
      <c r="B857" s="41"/>
      <c r="C857" s="42"/>
      <c r="D857" s="233" t="s">
        <v>234</v>
      </c>
      <c r="E857" s="42"/>
      <c r="F857" s="234" t="s">
        <v>2086</v>
      </c>
      <c r="G857" s="42"/>
      <c r="H857" s="42"/>
      <c r="I857" s="230"/>
      <c r="J857" s="42"/>
      <c r="K857" s="42"/>
      <c r="L857" s="46"/>
      <c r="M857" s="231"/>
      <c r="N857" s="232"/>
      <c r="O857" s="86"/>
      <c r="P857" s="86"/>
      <c r="Q857" s="86"/>
      <c r="R857" s="86"/>
      <c r="S857" s="86"/>
      <c r="T857" s="87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9" t="s">
        <v>234</v>
      </c>
      <c r="AU857" s="19" t="s">
        <v>85</v>
      </c>
    </row>
    <row r="858" s="12" customFormat="1" ht="25.92" customHeight="1">
      <c r="A858" s="12"/>
      <c r="B858" s="199"/>
      <c r="C858" s="200"/>
      <c r="D858" s="201" t="s">
        <v>76</v>
      </c>
      <c r="E858" s="202" t="s">
        <v>1509</v>
      </c>
      <c r="F858" s="202" t="s">
        <v>1510</v>
      </c>
      <c r="G858" s="200"/>
      <c r="H858" s="200"/>
      <c r="I858" s="203"/>
      <c r="J858" s="204">
        <f>BK858</f>
        <v>0</v>
      </c>
      <c r="K858" s="200"/>
      <c r="L858" s="205"/>
      <c r="M858" s="206"/>
      <c r="N858" s="207"/>
      <c r="O858" s="207"/>
      <c r="P858" s="208">
        <f>P859</f>
        <v>0</v>
      </c>
      <c r="Q858" s="207"/>
      <c r="R858" s="208">
        <f>R859</f>
        <v>0.1561264</v>
      </c>
      <c r="S858" s="207"/>
      <c r="T858" s="209">
        <f>T859</f>
        <v>0</v>
      </c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R858" s="210" t="s">
        <v>85</v>
      </c>
      <c r="AT858" s="211" t="s">
        <v>76</v>
      </c>
      <c r="AU858" s="211" t="s">
        <v>77</v>
      </c>
      <c r="AY858" s="210" t="s">
        <v>224</v>
      </c>
      <c r="BK858" s="212">
        <f>BK859</f>
        <v>0</v>
      </c>
    </row>
    <row r="859" s="12" customFormat="1" ht="22.8" customHeight="1">
      <c r="A859" s="12"/>
      <c r="B859" s="199"/>
      <c r="C859" s="200"/>
      <c r="D859" s="201" t="s">
        <v>76</v>
      </c>
      <c r="E859" s="213" t="s">
        <v>1511</v>
      </c>
      <c r="F859" s="213" t="s">
        <v>1512</v>
      </c>
      <c r="G859" s="200"/>
      <c r="H859" s="200"/>
      <c r="I859" s="203"/>
      <c r="J859" s="214">
        <f>BK859</f>
        <v>0</v>
      </c>
      <c r="K859" s="200"/>
      <c r="L859" s="205"/>
      <c r="M859" s="206"/>
      <c r="N859" s="207"/>
      <c r="O859" s="207"/>
      <c r="P859" s="208">
        <f>SUM(P860:P886)</f>
        <v>0</v>
      </c>
      <c r="Q859" s="207"/>
      <c r="R859" s="208">
        <f>SUM(R860:R886)</f>
        <v>0.1561264</v>
      </c>
      <c r="S859" s="207"/>
      <c r="T859" s="209">
        <f>SUM(T860:T886)</f>
        <v>0</v>
      </c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R859" s="210" t="s">
        <v>85</v>
      </c>
      <c r="AT859" s="211" t="s">
        <v>76</v>
      </c>
      <c r="AU859" s="211" t="s">
        <v>83</v>
      </c>
      <c r="AY859" s="210" t="s">
        <v>224</v>
      </c>
      <c r="BK859" s="212">
        <f>SUM(BK860:BK886)</f>
        <v>0</v>
      </c>
    </row>
    <row r="860" s="2" customFormat="1" ht="16.5" customHeight="1">
      <c r="A860" s="40"/>
      <c r="B860" s="41"/>
      <c r="C860" s="215" t="s">
        <v>1118</v>
      </c>
      <c r="D860" s="215" t="s">
        <v>226</v>
      </c>
      <c r="E860" s="216" t="s">
        <v>1514</v>
      </c>
      <c r="F860" s="217" t="s">
        <v>1515</v>
      </c>
      <c r="G860" s="218" t="s">
        <v>152</v>
      </c>
      <c r="H860" s="219">
        <v>23.34</v>
      </c>
      <c r="I860" s="220"/>
      <c r="J860" s="221">
        <f>ROUND(I860*H860,2)</f>
        <v>0</v>
      </c>
      <c r="K860" s="217" t="s">
        <v>229</v>
      </c>
      <c r="L860" s="46"/>
      <c r="M860" s="222" t="s">
        <v>40</v>
      </c>
      <c r="N860" s="223" t="s">
        <v>48</v>
      </c>
      <c r="O860" s="86"/>
      <c r="P860" s="224">
        <f>O860*H860</f>
        <v>0</v>
      </c>
      <c r="Q860" s="224">
        <v>0</v>
      </c>
      <c r="R860" s="224">
        <f>Q860*H860</f>
        <v>0</v>
      </c>
      <c r="S860" s="224">
        <v>0</v>
      </c>
      <c r="T860" s="225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26" t="s">
        <v>340</v>
      </c>
      <c r="AT860" s="226" t="s">
        <v>226</v>
      </c>
      <c r="AU860" s="226" t="s">
        <v>85</v>
      </c>
      <c r="AY860" s="19" t="s">
        <v>224</v>
      </c>
      <c r="BE860" s="227">
        <f>IF(N860="základní",J860,0)</f>
        <v>0</v>
      </c>
      <c r="BF860" s="227">
        <f>IF(N860="snížená",J860,0)</f>
        <v>0</v>
      </c>
      <c r="BG860" s="227">
        <f>IF(N860="zákl. přenesená",J860,0)</f>
        <v>0</v>
      </c>
      <c r="BH860" s="227">
        <f>IF(N860="sníž. přenesená",J860,0)</f>
        <v>0</v>
      </c>
      <c r="BI860" s="227">
        <f>IF(N860="nulová",J860,0)</f>
        <v>0</v>
      </c>
      <c r="BJ860" s="19" t="s">
        <v>83</v>
      </c>
      <c r="BK860" s="227">
        <f>ROUND(I860*H860,2)</f>
        <v>0</v>
      </c>
      <c r="BL860" s="19" t="s">
        <v>340</v>
      </c>
      <c r="BM860" s="226" t="s">
        <v>2087</v>
      </c>
    </row>
    <row r="861" s="2" customFormat="1">
      <c r="A861" s="40"/>
      <c r="B861" s="41"/>
      <c r="C861" s="42"/>
      <c r="D861" s="228" t="s">
        <v>232</v>
      </c>
      <c r="E861" s="42"/>
      <c r="F861" s="229" t="s">
        <v>1517</v>
      </c>
      <c r="G861" s="42"/>
      <c r="H861" s="42"/>
      <c r="I861" s="230"/>
      <c r="J861" s="42"/>
      <c r="K861" s="42"/>
      <c r="L861" s="46"/>
      <c r="M861" s="231"/>
      <c r="N861" s="232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232</v>
      </c>
      <c r="AU861" s="19" t="s">
        <v>85</v>
      </c>
    </row>
    <row r="862" s="2" customFormat="1">
      <c r="A862" s="40"/>
      <c r="B862" s="41"/>
      <c r="C862" s="42"/>
      <c r="D862" s="233" t="s">
        <v>234</v>
      </c>
      <c r="E862" s="42"/>
      <c r="F862" s="234" t="s">
        <v>1518</v>
      </c>
      <c r="G862" s="42"/>
      <c r="H862" s="42"/>
      <c r="I862" s="230"/>
      <c r="J862" s="42"/>
      <c r="K862" s="42"/>
      <c r="L862" s="46"/>
      <c r="M862" s="231"/>
      <c r="N862" s="232"/>
      <c r="O862" s="86"/>
      <c r="P862" s="86"/>
      <c r="Q862" s="86"/>
      <c r="R862" s="86"/>
      <c r="S862" s="86"/>
      <c r="T862" s="87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T862" s="19" t="s">
        <v>234</v>
      </c>
      <c r="AU862" s="19" t="s">
        <v>85</v>
      </c>
    </row>
    <row r="863" s="14" customFormat="1">
      <c r="A863" s="14"/>
      <c r="B863" s="246"/>
      <c r="C863" s="247"/>
      <c r="D863" s="228" t="s">
        <v>236</v>
      </c>
      <c r="E863" s="248" t="s">
        <v>40</v>
      </c>
      <c r="F863" s="249" t="s">
        <v>251</v>
      </c>
      <c r="G863" s="247"/>
      <c r="H863" s="248" t="s">
        <v>40</v>
      </c>
      <c r="I863" s="250"/>
      <c r="J863" s="247"/>
      <c r="K863" s="247"/>
      <c r="L863" s="251"/>
      <c r="M863" s="252"/>
      <c r="N863" s="253"/>
      <c r="O863" s="253"/>
      <c r="P863" s="253"/>
      <c r="Q863" s="253"/>
      <c r="R863" s="253"/>
      <c r="S863" s="253"/>
      <c r="T863" s="25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5" t="s">
        <v>236</v>
      </c>
      <c r="AU863" s="255" t="s">
        <v>85</v>
      </c>
      <c r="AV863" s="14" t="s">
        <v>83</v>
      </c>
      <c r="AW863" s="14" t="s">
        <v>38</v>
      </c>
      <c r="AX863" s="14" t="s">
        <v>77</v>
      </c>
      <c r="AY863" s="255" t="s">
        <v>224</v>
      </c>
    </row>
    <row r="864" s="13" customFormat="1">
      <c r="A864" s="13"/>
      <c r="B864" s="235"/>
      <c r="C864" s="236"/>
      <c r="D864" s="228" t="s">
        <v>236</v>
      </c>
      <c r="E864" s="237" t="s">
        <v>40</v>
      </c>
      <c r="F864" s="238" t="s">
        <v>2088</v>
      </c>
      <c r="G864" s="236"/>
      <c r="H864" s="239">
        <v>6.5</v>
      </c>
      <c r="I864" s="240"/>
      <c r="J864" s="236"/>
      <c r="K864" s="236"/>
      <c r="L864" s="241"/>
      <c r="M864" s="242"/>
      <c r="N864" s="243"/>
      <c r="O864" s="243"/>
      <c r="P864" s="243"/>
      <c r="Q864" s="243"/>
      <c r="R864" s="243"/>
      <c r="S864" s="243"/>
      <c r="T864" s="24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5" t="s">
        <v>236</v>
      </c>
      <c r="AU864" s="245" t="s">
        <v>85</v>
      </c>
      <c r="AV864" s="13" t="s">
        <v>85</v>
      </c>
      <c r="AW864" s="13" t="s">
        <v>38</v>
      </c>
      <c r="AX864" s="13" t="s">
        <v>77</v>
      </c>
      <c r="AY864" s="245" t="s">
        <v>224</v>
      </c>
    </row>
    <row r="865" s="13" customFormat="1">
      <c r="A865" s="13"/>
      <c r="B865" s="235"/>
      <c r="C865" s="236"/>
      <c r="D865" s="228" t="s">
        <v>236</v>
      </c>
      <c r="E865" s="237" t="s">
        <v>40</v>
      </c>
      <c r="F865" s="238" t="s">
        <v>2089</v>
      </c>
      <c r="G865" s="236"/>
      <c r="H865" s="239">
        <v>4.6699999999999999</v>
      </c>
      <c r="I865" s="240"/>
      <c r="J865" s="236"/>
      <c r="K865" s="236"/>
      <c r="L865" s="241"/>
      <c r="M865" s="242"/>
      <c r="N865" s="243"/>
      <c r="O865" s="243"/>
      <c r="P865" s="243"/>
      <c r="Q865" s="243"/>
      <c r="R865" s="243"/>
      <c r="S865" s="243"/>
      <c r="T865" s="24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5" t="s">
        <v>236</v>
      </c>
      <c r="AU865" s="245" t="s">
        <v>85</v>
      </c>
      <c r="AV865" s="13" t="s">
        <v>85</v>
      </c>
      <c r="AW865" s="13" t="s">
        <v>38</v>
      </c>
      <c r="AX865" s="13" t="s">
        <v>77</v>
      </c>
      <c r="AY865" s="245" t="s">
        <v>224</v>
      </c>
    </row>
    <row r="866" s="13" customFormat="1">
      <c r="A866" s="13"/>
      <c r="B866" s="235"/>
      <c r="C866" s="236"/>
      <c r="D866" s="228" t="s">
        <v>236</v>
      </c>
      <c r="E866" s="237" t="s">
        <v>40</v>
      </c>
      <c r="F866" s="238" t="s">
        <v>2090</v>
      </c>
      <c r="G866" s="236"/>
      <c r="H866" s="239">
        <v>12.17</v>
      </c>
      <c r="I866" s="240"/>
      <c r="J866" s="236"/>
      <c r="K866" s="236"/>
      <c r="L866" s="241"/>
      <c r="M866" s="242"/>
      <c r="N866" s="243"/>
      <c r="O866" s="243"/>
      <c r="P866" s="243"/>
      <c r="Q866" s="243"/>
      <c r="R866" s="243"/>
      <c r="S866" s="243"/>
      <c r="T866" s="24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5" t="s">
        <v>236</v>
      </c>
      <c r="AU866" s="245" t="s">
        <v>85</v>
      </c>
      <c r="AV866" s="13" t="s">
        <v>85</v>
      </c>
      <c r="AW866" s="13" t="s">
        <v>38</v>
      </c>
      <c r="AX866" s="13" t="s">
        <v>77</v>
      </c>
      <c r="AY866" s="245" t="s">
        <v>224</v>
      </c>
    </row>
    <row r="867" s="15" customFormat="1">
      <c r="A867" s="15"/>
      <c r="B867" s="256"/>
      <c r="C867" s="257"/>
      <c r="D867" s="228" t="s">
        <v>236</v>
      </c>
      <c r="E867" s="258" t="s">
        <v>40</v>
      </c>
      <c r="F867" s="259" t="s">
        <v>253</v>
      </c>
      <c r="G867" s="257"/>
      <c r="H867" s="260">
        <v>23.34</v>
      </c>
      <c r="I867" s="261"/>
      <c r="J867" s="257"/>
      <c r="K867" s="257"/>
      <c r="L867" s="262"/>
      <c r="M867" s="263"/>
      <c r="N867" s="264"/>
      <c r="O867" s="264"/>
      <c r="P867" s="264"/>
      <c r="Q867" s="264"/>
      <c r="R867" s="264"/>
      <c r="S867" s="264"/>
      <c r="T867" s="26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66" t="s">
        <v>236</v>
      </c>
      <c r="AU867" s="266" t="s">
        <v>85</v>
      </c>
      <c r="AV867" s="15" t="s">
        <v>230</v>
      </c>
      <c r="AW867" s="15" t="s">
        <v>38</v>
      </c>
      <c r="AX867" s="15" t="s">
        <v>83</v>
      </c>
      <c r="AY867" s="266" t="s">
        <v>224</v>
      </c>
    </row>
    <row r="868" s="2" customFormat="1" ht="16.5" customHeight="1">
      <c r="A868" s="40"/>
      <c r="B868" s="41"/>
      <c r="C868" s="268" t="s">
        <v>1125</v>
      </c>
      <c r="D868" s="268" t="s">
        <v>305</v>
      </c>
      <c r="E868" s="269" t="s">
        <v>1522</v>
      </c>
      <c r="F868" s="270" t="s">
        <v>1523</v>
      </c>
      <c r="G868" s="271" t="s">
        <v>604</v>
      </c>
      <c r="H868" s="272">
        <v>0.01</v>
      </c>
      <c r="I868" s="273"/>
      <c r="J868" s="274">
        <f>ROUND(I868*H868,2)</f>
        <v>0</v>
      </c>
      <c r="K868" s="270" t="s">
        <v>229</v>
      </c>
      <c r="L868" s="275"/>
      <c r="M868" s="276" t="s">
        <v>40</v>
      </c>
      <c r="N868" s="277" t="s">
        <v>48</v>
      </c>
      <c r="O868" s="86"/>
      <c r="P868" s="224">
        <f>O868*H868</f>
        <v>0</v>
      </c>
      <c r="Q868" s="224">
        <v>1</v>
      </c>
      <c r="R868" s="224">
        <f>Q868*H868</f>
        <v>0.01</v>
      </c>
      <c r="S868" s="224">
        <v>0</v>
      </c>
      <c r="T868" s="225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26" t="s">
        <v>455</v>
      </c>
      <c r="AT868" s="226" t="s">
        <v>305</v>
      </c>
      <c r="AU868" s="226" t="s">
        <v>85</v>
      </c>
      <c r="AY868" s="19" t="s">
        <v>224</v>
      </c>
      <c r="BE868" s="227">
        <f>IF(N868="základní",J868,0)</f>
        <v>0</v>
      </c>
      <c r="BF868" s="227">
        <f>IF(N868="snížená",J868,0)</f>
        <v>0</v>
      </c>
      <c r="BG868" s="227">
        <f>IF(N868="zákl. přenesená",J868,0)</f>
        <v>0</v>
      </c>
      <c r="BH868" s="227">
        <f>IF(N868="sníž. přenesená",J868,0)</f>
        <v>0</v>
      </c>
      <c r="BI868" s="227">
        <f>IF(N868="nulová",J868,0)</f>
        <v>0</v>
      </c>
      <c r="BJ868" s="19" t="s">
        <v>83</v>
      </c>
      <c r="BK868" s="227">
        <f>ROUND(I868*H868,2)</f>
        <v>0</v>
      </c>
      <c r="BL868" s="19" t="s">
        <v>340</v>
      </c>
      <c r="BM868" s="226" t="s">
        <v>2091</v>
      </c>
    </row>
    <row r="869" s="2" customFormat="1">
      <c r="A869" s="40"/>
      <c r="B869" s="41"/>
      <c r="C869" s="42"/>
      <c r="D869" s="228" t="s">
        <v>232</v>
      </c>
      <c r="E869" s="42"/>
      <c r="F869" s="229" t="s">
        <v>1523</v>
      </c>
      <c r="G869" s="42"/>
      <c r="H869" s="42"/>
      <c r="I869" s="230"/>
      <c r="J869" s="42"/>
      <c r="K869" s="42"/>
      <c r="L869" s="46"/>
      <c r="M869" s="231"/>
      <c r="N869" s="232"/>
      <c r="O869" s="86"/>
      <c r="P869" s="86"/>
      <c r="Q869" s="86"/>
      <c r="R869" s="86"/>
      <c r="S869" s="86"/>
      <c r="T869" s="87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232</v>
      </c>
      <c r="AU869" s="19" t="s">
        <v>85</v>
      </c>
    </row>
    <row r="870" s="2" customFormat="1">
      <c r="A870" s="40"/>
      <c r="B870" s="41"/>
      <c r="C870" s="42"/>
      <c r="D870" s="233" t="s">
        <v>234</v>
      </c>
      <c r="E870" s="42"/>
      <c r="F870" s="234" t="s">
        <v>1525</v>
      </c>
      <c r="G870" s="42"/>
      <c r="H870" s="42"/>
      <c r="I870" s="230"/>
      <c r="J870" s="42"/>
      <c r="K870" s="42"/>
      <c r="L870" s="46"/>
      <c r="M870" s="231"/>
      <c r="N870" s="232"/>
      <c r="O870" s="86"/>
      <c r="P870" s="86"/>
      <c r="Q870" s="86"/>
      <c r="R870" s="86"/>
      <c r="S870" s="86"/>
      <c r="T870" s="87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234</v>
      </c>
      <c r="AU870" s="19" t="s">
        <v>85</v>
      </c>
    </row>
    <row r="871" s="13" customFormat="1">
      <c r="A871" s="13"/>
      <c r="B871" s="235"/>
      <c r="C871" s="236"/>
      <c r="D871" s="228" t="s">
        <v>236</v>
      </c>
      <c r="E871" s="236"/>
      <c r="F871" s="238" t="s">
        <v>2092</v>
      </c>
      <c r="G871" s="236"/>
      <c r="H871" s="239">
        <v>0.01</v>
      </c>
      <c r="I871" s="240"/>
      <c r="J871" s="236"/>
      <c r="K871" s="236"/>
      <c r="L871" s="241"/>
      <c r="M871" s="242"/>
      <c r="N871" s="243"/>
      <c r="O871" s="243"/>
      <c r="P871" s="243"/>
      <c r="Q871" s="243"/>
      <c r="R871" s="243"/>
      <c r="S871" s="243"/>
      <c r="T871" s="24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5" t="s">
        <v>236</v>
      </c>
      <c r="AU871" s="245" t="s">
        <v>85</v>
      </c>
      <c r="AV871" s="13" t="s">
        <v>85</v>
      </c>
      <c r="AW871" s="13" t="s">
        <v>4</v>
      </c>
      <c r="AX871" s="13" t="s">
        <v>83</v>
      </c>
      <c r="AY871" s="245" t="s">
        <v>224</v>
      </c>
    </row>
    <row r="872" s="2" customFormat="1" ht="16.5" customHeight="1">
      <c r="A872" s="40"/>
      <c r="B872" s="41"/>
      <c r="C872" s="215" t="s">
        <v>1131</v>
      </c>
      <c r="D872" s="215" t="s">
        <v>226</v>
      </c>
      <c r="E872" s="216" t="s">
        <v>1528</v>
      </c>
      <c r="F872" s="217" t="s">
        <v>1529</v>
      </c>
      <c r="G872" s="218" t="s">
        <v>152</v>
      </c>
      <c r="H872" s="219">
        <v>23.34</v>
      </c>
      <c r="I872" s="220"/>
      <c r="J872" s="221">
        <f>ROUND(I872*H872,2)</f>
        <v>0</v>
      </c>
      <c r="K872" s="217" t="s">
        <v>229</v>
      </c>
      <c r="L872" s="46"/>
      <c r="M872" s="222" t="s">
        <v>40</v>
      </c>
      <c r="N872" s="223" t="s">
        <v>48</v>
      </c>
      <c r="O872" s="86"/>
      <c r="P872" s="224">
        <f>O872*H872</f>
        <v>0</v>
      </c>
      <c r="Q872" s="224">
        <v>0.00040000000000000002</v>
      </c>
      <c r="R872" s="224">
        <f>Q872*H872</f>
        <v>0.0093360000000000005</v>
      </c>
      <c r="S872" s="224">
        <v>0</v>
      </c>
      <c r="T872" s="225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26" t="s">
        <v>340</v>
      </c>
      <c r="AT872" s="226" t="s">
        <v>226</v>
      </c>
      <c r="AU872" s="226" t="s">
        <v>85</v>
      </c>
      <c r="AY872" s="19" t="s">
        <v>224</v>
      </c>
      <c r="BE872" s="227">
        <f>IF(N872="základní",J872,0)</f>
        <v>0</v>
      </c>
      <c r="BF872" s="227">
        <f>IF(N872="snížená",J872,0)</f>
        <v>0</v>
      </c>
      <c r="BG872" s="227">
        <f>IF(N872="zákl. přenesená",J872,0)</f>
        <v>0</v>
      </c>
      <c r="BH872" s="227">
        <f>IF(N872="sníž. přenesená",J872,0)</f>
        <v>0</v>
      </c>
      <c r="BI872" s="227">
        <f>IF(N872="nulová",J872,0)</f>
        <v>0</v>
      </c>
      <c r="BJ872" s="19" t="s">
        <v>83</v>
      </c>
      <c r="BK872" s="227">
        <f>ROUND(I872*H872,2)</f>
        <v>0</v>
      </c>
      <c r="BL872" s="19" t="s">
        <v>340</v>
      </c>
      <c r="BM872" s="226" t="s">
        <v>2093</v>
      </c>
    </row>
    <row r="873" s="2" customFormat="1">
      <c r="A873" s="40"/>
      <c r="B873" s="41"/>
      <c r="C873" s="42"/>
      <c r="D873" s="228" t="s">
        <v>232</v>
      </c>
      <c r="E873" s="42"/>
      <c r="F873" s="229" t="s">
        <v>1531</v>
      </c>
      <c r="G873" s="42"/>
      <c r="H873" s="42"/>
      <c r="I873" s="230"/>
      <c r="J873" s="42"/>
      <c r="K873" s="42"/>
      <c r="L873" s="46"/>
      <c r="M873" s="231"/>
      <c r="N873" s="232"/>
      <c r="O873" s="86"/>
      <c r="P873" s="86"/>
      <c r="Q873" s="86"/>
      <c r="R873" s="86"/>
      <c r="S873" s="86"/>
      <c r="T873" s="87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T873" s="19" t="s">
        <v>232</v>
      </c>
      <c r="AU873" s="19" t="s">
        <v>85</v>
      </c>
    </row>
    <row r="874" s="2" customFormat="1">
      <c r="A874" s="40"/>
      <c r="B874" s="41"/>
      <c r="C874" s="42"/>
      <c r="D874" s="233" t="s">
        <v>234</v>
      </c>
      <c r="E874" s="42"/>
      <c r="F874" s="234" t="s">
        <v>1532</v>
      </c>
      <c r="G874" s="42"/>
      <c r="H874" s="42"/>
      <c r="I874" s="230"/>
      <c r="J874" s="42"/>
      <c r="K874" s="42"/>
      <c r="L874" s="46"/>
      <c r="M874" s="231"/>
      <c r="N874" s="232"/>
      <c r="O874" s="86"/>
      <c r="P874" s="86"/>
      <c r="Q874" s="86"/>
      <c r="R874" s="86"/>
      <c r="S874" s="86"/>
      <c r="T874" s="87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T874" s="19" t="s">
        <v>234</v>
      </c>
      <c r="AU874" s="19" t="s">
        <v>85</v>
      </c>
    </row>
    <row r="875" s="14" customFormat="1">
      <c r="A875" s="14"/>
      <c r="B875" s="246"/>
      <c r="C875" s="247"/>
      <c r="D875" s="228" t="s">
        <v>236</v>
      </c>
      <c r="E875" s="248" t="s">
        <v>40</v>
      </c>
      <c r="F875" s="249" t="s">
        <v>251</v>
      </c>
      <c r="G875" s="247"/>
      <c r="H875" s="248" t="s">
        <v>40</v>
      </c>
      <c r="I875" s="250"/>
      <c r="J875" s="247"/>
      <c r="K875" s="247"/>
      <c r="L875" s="251"/>
      <c r="M875" s="252"/>
      <c r="N875" s="253"/>
      <c r="O875" s="253"/>
      <c r="P875" s="253"/>
      <c r="Q875" s="253"/>
      <c r="R875" s="253"/>
      <c r="S875" s="253"/>
      <c r="T875" s="25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5" t="s">
        <v>236</v>
      </c>
      <c r="AU875" s="255" t="s">
        <v>85</v>
      </c>
      <c r="AV875" s="14" t="s">
        <v>83</v>
      </c>
      <c r="AW875" s="14" t="s">
        <v>38</v>
      </c>
      <c r="AX875" s="14" t="s">
        <v>77</v>
      </c>
      <c r="AY875" s="255" t="s">
        <v>224</v>
      </c>
    </row>
    <row r="876" s="13" customFormat="1">
      <c r="A876" s="13"/>
      <c r="B876" s="235"/>
      <c r="C876" s="236"/>
      <c r="D876" s="228" t="s">
        <v>236</v>
      </c>
      <c r="E876" s="237" t="s">
        <v>40</v>
      </c>
      <c r="F876" s="238" t="s">
        <v>2088</v>
      </c>
      <c r="G876" s="236"/>
      <c r="H876" s="239">
        <v>6.5</v>
      </c>
      <c r="I876" s="240"/>
      <c r="J876" s="236"/>
      <c r="K876" s="236"/>
      <c r="L876" s="241"/>
      <c r="M876" s="242"/>
      <c r="N876" s="243"/>
      <c r="O876" s="243"/>
      <c r="P876" s="243"/>
      <c r="Q876" s="243"/>
      <c r="R876" s="243"/>
      <c r="S876" s="243"/>
      <c r="T876" s="244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5" t="s">
        <v>236</v>
      </c>
      <c r="AU876" s="245" t="s">
        <v>85</v>
      </c>
      <c r="AV876" s="13" t="s">
        <v>85</v>
      </c>
      <c r="AW876" s="13" t="s">
        <v>38</v>
      </c>
      <c r="AX876" s="13" t="s">
        <v>77</v>
      </c>
      <c r="AY876" s="245" t="s">
        <v>224</v>
      </c>
    </row>
    <row r="877" s="13" customFormat="1">
      <c r="A877" s="13"/>
      <c r="B877" s="235"/>
      <c r="C877" s="236"/>
      <c r="D877" s="228" t="s">
        <v>236</v>
      </c>
      <c r="E877" s="237" t="s">
        <v>40</v>
      </c>
      <c r="F877" s="238" t="s">
        <v>2089</v>
      </c>
      <c r="G877" s="236"/>
      <c r="H877" s="239">
        <v>4.6699999999999999</v>
      </c>
      <c r="I877" s="240"/>
      <c r="J877" s="236"/>
      <c r="K877" s="236"/>
      <c r="L877" s="241"/>
      <c r="M877" s="242"/>
      <c r="N877" s="243"/>
      <c r="O877" s="243"/>
      <c r="P877" s="243"/>
      <c r="Q877" s="243"/>
      <c r="R877" s="243"/>
      <c r="S877" s="243"/>
      <c r="T877" s="24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5" t="s">
        <v>236</v>
      </c>
      <c r="AU877" s="245" t="s">
        <v>85</v>
      </c>
      <c r="AV877" s="13" t="s">
        <v>85</v>
      </c>
      <c r="AW877" s="13" t="s">
        <v>38</v>
      </c>
      <c r="AX877" s="13" t="s">
        <v>77</v>
      </c>
      <c r="AY877" s="245" t="s">
        <v>224</v>
      </c>
    </row>
    <row r="878" s="13" customFormat="1">
      <c r="A878" s="13"/>
      <c r="B878" s="235"/>
      <c r="C878" s="236"/>
      <c r="D878" s="228" t="s">
        <v>236</v>
      </c>
      <c r="E878" s="237" t="s">
        <v>40</v>
      </c>
      <c r="F878" s="238" t="s">
        <v>2090</v>
      </c>
      <c r="G878" s="236"/>
      <c r="H878" s="239">
        <v>12.17</v>
      </c>
      <c r="I878" s="240"/>
      <c r="J878" s="236"/>
      <c r="K878" s="236"/>
      <c r="L878" s="241"/>
      <c r="M878" s="242"/>
      <c r="N878" s="243"/>
      <c r="O878" s="243"/>
      <c r="P878" s="243"/>
      <c r="Q878" s="243"/>
      <c r="R878" s="243"/>
      <c r="S878" s="243"/>
      <c r="T878" s="24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5" t="s">
        <v>236</v>
      </c>
      <c r="AU878" s="245" t="s">
        <v>85</v>
      </c>
      <c r="AV878" s="13" t="s">
        <v>85</v>
      </c>
      <c r="AW878" s="13" t="s">
        <v>38</v>
      </c>
      <c r="AX878" s="13" t="s">
        <v>77</v>
      </c>
      <c r="AY878" s="245" t="s">
        <v>224</v>
      </c>
    </row>
    <row r="879" s="15" customFormat="1">
      <c r="A879" s="15"/>
      <c r="B879" s="256"/>
      <c r="C879" s="257"/>
      <c r="D879" s="228" t="s">
        <v>236</v>
      </c>
      <c r="E879" s="258" t="s">
        <v>40</v>
      </c>
      <c r="F879" s="259" t="s">
        <v>253</v>
      </c>
      <c r="G879" s="257"/>
      <c r="H879" s="260">
        <v>23.34</v>
      </c>
      <c r="I879" s="261"/>
      <c r="J879" s="257"/>
      <c r="K879" s="257"/>
      <c r="L879" s="262"/>
      <c r="M879" s="263"/>
      <c r="N879" s="264"/>
      <c r="O879" s="264"/>
      <c r="P879" s="264"/>
      <c r="Q879" s="264"/>
      <c r="R879" s="264"/>
      <c r="S879" s="264"/>
      <c r="T879" s="26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66" t="s">
        <v>236</v>
      </c>
      <c r="AU879" s="266" t="s">
        <v>85</v>
      </c>
      <c r="AV879" s="15" t="s">
        <v>230</v>
      </c>
      <c r="AW879" s="15" t="s">
        <v>38</v>
      </c>
      <c r="AX879" s="15" t="s">
        <v>83</v>
      </c>
      <c r="AY879" s="266" t="s">
        <v>224</v>
      </c>
    </row>
    <row r="880" s="2" customFormat="1" ht="24.15" customHeight="1">
      <c r="A880" s="40"/>
      <c r="B880" s="41"/>
      <c r="C880" s="268" t="s">
        <v>1137</v>
      </c>
      <c r="D880" s="268" t="s">
        <v>305</v>
      </c>
      <c r="E880" s="269" t="s">
        <v>1534</v>
      </c>
      <c r="F880" s="270" t="s">
        <v>1535</v>
      </c>
      <c r="G880" s="271" t="s">
        <v>152</v>
      </c>
      <c r="H880" s="272">
        <v>28.498000000000001</v>
      </c>
      <c r="I880" s="273"/>
      <c r="J880" s="274">
        <f>ROUND(I880*H880,2)</f>
        <v>0</v>
      </c>
      <c r="K880" s="270" t="s">
        <v>229</v>
      </c>
      <c r="L880" s="275"/>
      <c r="M880" s="276" t="s">
        <v>40</v>
      </c>
      <c r="N880" s="277" t="s">
        <v>48</v>
      </c>
      <c r="O880" s="86"/>
      <c r="P880" s="224">
        <f>O880*H880</f>
        <v>0</v>
      </c>
      <c r="Q880" s="224">
        <v>0.0047999999999999996</v>
      </c>
      <c r="R880" s="224">
        <f>Q880*H880</f>
        <v>0.13679040000000001</v>
      </c>
      <c r="S880" s="224">
        <v>0</v>
      </c>
      <c r="T880" s="225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26" t="s">
        <v>455</v>
      </c>
      <c r="AT880" s="226" t="s">
        <v>305</v>
      </c>
      <c r="AU880" s="226" t="s">
        <v>85</v>
      </c>
      <c r="AY880" s="19" t="s">
        <v>224</v>
      </c>
      <c r="BE880" s="227">
        <f>IF(N880="základní",J880,0)</f>
        <v>0</v>
      </c>
      <c r="BF880" s="227">
        <f>IF(N880="snížená",J880,0)</f>
        <v>0</v>
      </c>
      <c r="BG880" s="227">
        <f>IF(N880="zákl. přenesená",J880,0)</f>
        <v>0</v>
      </c>
      <c r="BH880" s="227">
        <f>IF(N880="sníž. přenesená",J880,0)</f>
        <v>0</v>
      </c>
      <c r="BI880" s="227">
        <f>IF(N880="nulová",J880,0)</f>
        <v>0</v>
      </c>
      <c r="BJ880" s="19" t="s">
        <v>83</v>
      </c>
      <c r="BK880" s="227">
        <f>ROUND(I880*H880,2)</f>
        <v>0</v>
      </c>
      <c r="BL880" s="19" t="s">
        <v>340</v>
      </c>
      <c r="BM880" s="226" t="s">
        <v>2094</v>
      </c>
    </row>
    <row r="881" s="2" customFormat="1">
      <c r="A881" s="40"/>
      <c r="B881" s="41"/>
      <c r="C881" s="42"/>
      <c r="D881" s="228" t="s">
        <v>232</v>
      </c>
      <c r="E881" s="42"/>
      <c r="F881" s="229" t="s">
        <v>1535</v>
      </c>
      <c r="G881" s="42"/>
      <c r="H881" s="42"/>
      <c r="I881" s="230"/>
      <c r="J881" s="42"/>
      <c r="K881" s="42"/>
      <c r="L881" s="46"/>
      <c r="M881" s="231"/>
      <c r="N881" s="232"/>
      <c r="O881" s="86"/>
      <c r="P881" s="86"/>
      <c r="Q881" s="86"/>
      <c r="R881" s="86"/>
      <c r="S881" s="86"/>
      <c r="T881" s="87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T881" s="19" t="s">
        <v>232</v>
      </c>
      <c r="AU881" s="19" t="s">
        <v>85</v>
      </c>
    </row>
    <row r="882" s="2" customFormat="1">
      <c r="A882" s="40"/>
      <c r="B882" s="41"/>
      <c r="C882" s="42"/>
      <c r="D882" s="233" t="s">
        <v>234</v>
      </c>
      <c r="E882" s="42"/>
      <c r="F882" s="234" t="s">
        <v>1537</v>
      </c>
      <c r="G882" s="42"/>
      <c r="H882" s="42"/>
      <c r="I882" s="230"/>
      <c r="J882" s="42"/>
      <c r="K882" s="42"/>
      <c r="L882" s="46"/>
      <c r="M882" s="231"/>
      <c r="N882" s="232"/>
      <c r="O882" s="86"/>
      <c r="P882" s="86"/>
      <c r="Q882" s="86"/>
      <c r="R882" s="86"/>
      <c r="S882" s="86"/>
      <c r="T882" s="87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T882" s="19" t="s">
        <v>234</v>
      </c>
      <c r="AU882" s="19" t="s">
        <v>85</v>
      </c>
    </row>
    <row r="883" s="13" customFormat="1">
      <c r="A883" s="13"/>
      <c r="B883" s="235"/>
      <c r="C883" s="236"/>
      <c r="D883" s="228" t="s">
        <v>236</v>
      </c>
      <c r="E883" s="236"/>
      <c r="F883" s="238" t="s">
        <v>2095</v>
      </c>
      <c r="G883" s="236"/>
      <c r="H883" s="239">
        <v>28.498000000000001</v>
      </c>
      <c r="I883" s="240"/>
      <c r="J883" s="236"/>
      <c r="K883" s="236"/>
      <c r="L883" s="241"/>
      <c r="M883" s="242"/>
      <c r="N883" s="243"/>
      <c r="O883" s="243"/>
      <c r="P883" s="243"/>
      <c r="Q883" s="243"/>
      <c r="R883" s="243"/>
      <c r="S883" s="243"/>
      <c r="T883" s="24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5" t="s">
        <v>236</v>
      </c>
      <c r="AU883" s="245" t="s">
        <v>85</v>
      </c>
      <c r="AV883" s="13" t="s">
        <v>85</v>
      </c>
      <c r="AW883" s="13" t="s">
        <v>4</v>
      </c>
      <c r="AX883" s="13" t="s">
        <v>83</v>
      </c>
      <c r="AY883" s="245" t="s">
        <v>224</v>
      </c>
    </row>
    <row r="884" s="2" customFormat="1" ht="16.5" customHeight="1">
      <c r="A884" s="40"/>
      <c r="B884" s="41"/>
      <c r="C884" s="215" t="s">
        <v>1144</v>
      </c>
      <c r="D884" s="215" t="s">
        <v>226</v>
      </c>
      <c r="E884" s="216" t="s">
        <v>1540</v>
      </c>
      <c r="F884" s="217" t="s">
        <v>1541</v>
      </c>
      <c r="G884" s="218" t="s">
        <v>604</v>
      </c>
      <c r="H884" s="219">
        <v>0.156</v>
      </c>
      <c r="I884" s="220"/>
      <c r="J884" s="221">
        <f>ROUND(I884*H884,2)</f>
        <v>0</v>
      </c>
      <c r="K884" s="217" t="s">
        <v>229</v>
      </c>
      <c r="L884" s="46"/>
      <c r="M884" s="222" t="s">
        <v>40</v>
      </c>
      <c r="N884" s="223" t="s">
        <v>48</v>
      </c>
      <c r="O884" s="86"/>
      <c r="P884" s="224">
        <f>O884*H884</f>
        <v>0</v>
      </c>
      <c r="Q884" s="224">
        <v>0</v>
      </c>
      <c r="R884" s="224">
        <f>Q884*H884</f>
        <v>0</v>
      </c>
      <c r="S884" s="224">
        <v>0</v>
      </c>
      <c r="T884" s="225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26" t="s">
        <v>340</v>
      </c>
      <c r="AT884" s="226" t="s">
        <v>226</v>
      </c>
      <c r="AU884" s="226" t="s">
        <v>85</v>
      </c>
      <c r="AY884" s="19" t="s">
        <v>224</v>
      </c>
      <c r="BE884" s="227">
        <f>IF(N884="základní",J884,0)</f>
        <v>0</v>
      </c>
      <c r="BF884" s="227">
        <f>IF(N884="snížená",J884,0)</f>
        <v>0</v>
      </c>
      <c r="BG884" s="227">
        <f>IF(N884="zákl. přenesená",J884,0)</f>
        <v>0</v>
      </c>
      <c r="BH884" s="227">
        <f>IF(N884="sníž. přenesená",J884,0)</f>
        <v>0</v>
      </c>
      <c r="BI884" s="227">
        <f>IF(N884="nulová",J884,0)</f>
        <v>0</v>
      </c>
      <c r="BJ884" s="19" t="s">
        <v>83</v>
      </c>
      <c r="BK884" s="227">
        <f>ROUND(I884*H884,2)</f>
        <v>0</v>
      </c>
      <c r="BL884" s="19" t="s">
        <v>340</v>
      </c>
      <c r="BM884" s="226" t="s">
        <v>2096</v>
      </c>
    </row>
    <row r="885" s="2" customFormat="1">
      <c r="A885" s="40"/>
      <c r="B885" s="41"/>
      <c r="C885" s="42"/>
      <c r="D885" s="228" t="s">
        <v>232</v>
      </c>
      <c r="E885" s="42"/>
      <c r="F885" s="229" t="s">
        <v>1543</v>
      </c>
      <c r="G885" s="42"/>
      <c r="H885" s="42"/>
      <c r="I885" s="230"/>
      <c r="J885" s="42"/>
      <c r="K885" s="42"/>
      <c r="L885" s="46"/>
      <c r="M885" s="231"/>
      <c r="N885" s="232"/>
      <c r="O885" s="86"/>
      <c r="P885" s="86"/>
      <c r="Q885" s="86"/>
      <c r="R885" s="86"/>
      <c r="S885" s="86"/>
      <c r="T885" s="87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232</v>
      </c>
      <c r="AU885" s="19" t="s">
        <v>85</v>
      </c>
    </row>
    <row r="886" s="2" customFormat="1">
      <c r="A886" s="40"/>
      <c r="B886" s="41"/>
      <c r="C886" s="42"/>
      <c r="D886" s="233" t="s">
        <v>234</v>
      </c>
      <c r="E886" s="42"/>
      <c r="F886" s="234" t="s">
        <v>1544</v>
      </c>
      <c r="G886" s="42"/>
      <c r="H886" s="42"/>
      <c r="I886" s="230"/>
      <c r="J886" s="42"/>
      <c r="K886" s="42"/>
      <c r="L886" s="46"/>
      <c r="M886" s="231"/>
      <c r="N886" s="232"/>
      <c r="O886" s="86"/>
      <c r="P886" s="86"/>
      <c r="Q886" s="86"/>
      <c r="R886" s="86"/>
      <c r="S886" s="86"/>
      <c r="T886" s="87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T886" s="19" t="s">
        <v>234</v>
      </c>
      <c r="AU886" s="19" t="s">
        <v>85</v>
      </c>
    </row>
    <row r="887" s="12" customFormat="1" ht="25.92" customHeight="1">
      <c r="A887" s="12"/>
      <c r="B887" s="199"/>
      <c r="C887" s="200"/>
      <c r="D887" s="201" t="s">
        <v>76</v>
      </c>
      <c r="E887" s="202" t="s">
        <v>305</v>
      </c>
      <c r="F887" s="202" t="s">
        <v>1545</v>
      </c>
      <c r="G887" s="200"/>
      <c r="H887" s="200"/>
      <c r="I887" s="203"/>
      <c r="J887" s="204">
        <f>BK887</f>
        <v>0</v>
      </c>
      <c r="K887" s="200"/>
      <c r="L887" s="205"/>
      <c r="M887" s="206"/>
      <c r="N887" s="207"/>
      <c r="O887" s="207"/>
      <c r="P887" s="208">
        <f>P888+P892</f>
        <v>0</v>
      </c>
      <c r="Q887" s="207"/>
      <c r="R887" s="208">
        <f>R888+R892</f>
        <v>0.92389899999999991</v>
      </c>
      <c r="S887" s="207"/>
      <c r="T887" s="209">
        <f>T888+T892</f>
        <v>0</v>
      </c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R887" s="210" t="s">
        <v>244</v>
      </c>
      <c r="AT887" s="211" t="s">
        <v>76</v>
      </c>
      <c r="AU887" s="211" t="s">
        <v>77</v>
      </c>
      <c r="AY887" s="210" t="s">
        <v>224</v>
      </c>
      <c r="BK887" s="212">
        <f>BK888+BK892</f>
        <v>0</v>
      </c>
    </row>
    <row r="888" s="12" customFormat="1" ht="22.8" customHeight="1">
      <c r="A888" s="12"/>
      <c r="B888" s="199"/>
      <c r="C888" s="200"/>
      <c r="D888" s="201" t="s">
        <v>76</v>
      </c>
      <c r="E888" s="213" t="s">
        <v>1546</v>
      </c>
      <c r="F888" s="213" t="s">
        <v>1547</v>
      </c>
      <c r="G888" s="200"/>
      <c r="H888" s="200"/>
      <c r="I888" s="203"/>
      <c r="J888" s="214">
        <f>BK888</f>
        <v>0</v>
      </c>
      <c r="K888" s="200"/>
      <c r="L888" s="205"/>
      <c r="M888" s="206"/>
      <c r="N888" s="207"/>
      <c r="O888" s="207"/>
      <c r="P888" s="208">
        <f>SUM(P889:P891)</f>
        <v>0</v>
      </c>
      <c r="Q888" s="207"/>
      <c r="R888" s="208">
        <f>SUM(R889:R891)</f>
        <v>0</v>
      </c>
      <c r="S888" s="207"/>
      <c r="T888" s="209">
        <f>SUM(T889:T891)</f>
        <v>0</v>
      </c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R888" s="210" t="s">
        <v>244</v>
      </c>
      <c r="AT888" s="211" t="s">
        <v>76</v>
      </c>
      <c r="AU888" s="211" t="s">
        <v>83</v>
      </c>
      <c r="AY888" s="210" t="s">
        <v>224</v>
      </c>
      <c r="BK888" s="212">
        <f>SUM(BK889:BK891)</f>
        <v>0</v>
      </c>
    </row>
    <row r="889" s="2" customFormat="1" ht="16.5" customHeight="1">
      <c r="A889" s="40"/>
      <c r="B889" s="41"/>
      <c r="C889" s="215" t="s">
        <v>1150</v>
      </c>
      <c r="D889" s="215" t="s">
        <v>226</v>
      </c>
      <c r="E889" s="216" t="s">
        <v>2097</v>
      </c>
      <c r="F889" s="217" t="s">
        <v>2098</v>
      </c>
      <c r="G889" s="218" t="s">
        <v>811</v>
      </c>
      <c r="H889" s="219">
        <v>1</v>
      </c>
      <c r="I889" s="220"/>
      <c r="J889" s="221">
        <f>ROUND(I889*H889,2)</f>
        <v>0</v>
      </c>
      <c r="K889" s="217" t="s">
        <v>40</v>
      </c>
      <c r="L889" s="46"/>
      <c r="M889" s="222" t="s">
        <v>40</v>
      </c>
      <c r="N889" s="223" t="s">
        <v>48</v>
      </c>
      <c r="O889" s="86"/>
      <c r="P889" s="224">
        <f>O889*H889</f>
        <v>0</v>
      </c>
      <c r="Q889" s="224">
        <v>0</v>
      </c>
      <c r="R889" s="224">
        <f>Q889*H889</f>
        <v>0</v>
      </c>
      <c r="S889" s="224">
        <v>0</v>
      </c>
      <c r="T889" s="225">
        <f>S889*H889</f>
        <v>0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26" t="s">
        <v>672</v>
      </c>
      <c r="AT889" s="226" t="s">
        <v>226</v>
      </c>
      <c r="AU889" s="226" t="s">
        <v>85</v>
      </c>
      <c r="AY889" s="19" t="s">
        <v>224</v>
      </c>
      <c r="BE889" s="227">
        <f>IF(N889="základní",J889,0)</f>
        <v>0</v>
      </c>
      <c r="BF889" s="227">
        <f>IF(N889="snížená",J889,0)</f>
        <v>0</v>
      </c>
      <c r="BG889" s="227">
        <f>IF(N889="zákl. přenesená",J889,0)</f>
        <v>0</v>
      </c>
      <c r="BH889" s="227">
        <f>IF(N889="sníž. přenesená",J889,0)</f>
        <v>0</v>
      </c>
      <c r="BI889" s="227">
        <f>IF(N889="nulová",J889,0)</f>
        <v>0</v>
      </c>
      <c r="BJ889" s="19" t="s">
        <v>83</v>
      </c>
      <c r="BK889" s="227">
        <f>ROUND(I889*H889,2)</f>
        <v>0</v>
      </c>
      <c r="BL889" s="19" t="s">
        <v>672</v>
      </c>
      <c r="BM889" s="226" t="s">
        <v>2099</v>
      </c>
    </row>
    <row r="890" s="2" customFormat="1">
      <c r="A890" s="40"/>
      <c r="B890" s="41"/>
      <c r="C890" s="42"/>
      <c r="D890" s="228" t="s">
        <v>232</v>
      </c>
      <c r="E890" s="42"/>
      <c r="F890" s="229" t="s">
        <v>2098</v>
      </c>
      <c r="G890" s="42"/>
      <c r="H890" s="42"/>
      <c r="I890" s="230"/>
      <c r="J890" s="42"/>
      <c r="K890" s="42"/>
      <c r="L890" s="46"/>
      <c r="M890" s="231"/>
      <c r="N890" s="232"/>
      <c r="O890" s="86"/>
      <c r="P890" s="86"/>
      <c r="Q890" s="86"/>
      <c r="R890" s="86"/>
      <c r="S890" s="86"/>
      <c r="T890" s="87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9" t="s">
        <v>232</v>
      </c>
      <c r="AU890" s="19" t="s">
        <v>85</v>
      </c>
    </row>
    <row r="891" s="2" customFormat="1">
      <c r="A891" s="40"/>
      <c r="B891" s="41"/>
      <c r="C891" s="42"/>
      <c r="D891" s="228" t="s">
        <v>283</v>
      </c>
      <c r="E891" s="42"/>
      <c r="F891" s="267" t="s">
        <v>2100</v>
      </c>
      <c r="G891" s="42"/>
      <c r="H891" s="42"/>
      <c r="I891" s="230"/>
      <c r="J891" s="42"/>
      <c r="K891" s="42"/>
      <c r="L891" s="46"/>
      <c r="M891" s="231"/>
      <c r="N891" s="232"/>
      <c r="O891" s="86"/>
      <c r="P891" s="86"/>
      <c r="Q891" s="86"/>
      <c r="R891" s="86"/>
      <c r="S891" s="86"/>
      <c r="T891" s="87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T891" s="19" t="s">
        <v>283</v>
      </c>
      <c r="AU891" s="19" t="s">
        <v>85</v>
      </c>
    </row>
    <row r="892" s="12" customFormat="1" ht="22.8" customHeight="1">
      <c r="A892" s="12"/>
      <c r="B892" s="199"/>
      <c r="C892" s="200"/>
      <c r="D892" s="201" t="s">
        <v>76</v>
      </c>
      <c r="E892" s="213" t="s">
        <v>2101</v>
      </c>
      <c r="F892" s="213" t="s">
        <v>2102</v>
      </c>
      <c r="G892" s="200"/>
      <c r="H892" s="200"/>
      <c r="I892" s="203"/>
      <c r="J892" s="214">
        <f>BK892</f>
        <v>0</v>
      </c>
      <c r="K892" s="200"/>
      <c r="L892" s="205"/>
      <c r="M892" s="206"/>
      <c r="N892" s="207"/>
      <c r="O892" s="207"/>
      <c r="P892" s="208">
        <f>SUM(P893:P924)</f>
        <v>0</v>
      </c>
      <c r="Q892" s="207"/>
      <c r="R892" s="208">
        <f>SUM(R893:R924)</f>
        <v>0.92389899999999991</v>
      </c>
      <c r="S892" s="207"/>
      <c r="T892" s="209">
        <f>SUM(T893:T924)</f>
        <v>0</v>
      </c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R892" s="210" t="s">
        <v>244</v>
      </c>
      <c r="AT892" s="211" t="s">
        <v>76</v>
      </c>
      <c r="AU892" s="211" t="s">
        <v>83</v>
      </c>
      <c r="AY892" s="210" t="s">
        <v>224</v>
      </c>
      <c r="BK892" s="212">
        <f>SUM(BK893:BK924)</f>
        <v>0</v>
      </c>
    </row>
    <row r="893" s="2" customFormat="1" ht="16.5" customHeight="1">
      <c r="A893" s="40"/>
      <c r="B893" s="41"/>
      <c r="C893" s="215" t="s">
        <v>1157</v>
      </c>
      <c r="D893" s="215" t="s">
        <v>226</v>
      </c>
      <c r="E893" s="216" t="s">
        <v>2103</v>
      </c>
      <c r="F893" s="217" t="s">
        <v>2104</v>
      </c>
      <c r="G893" s="218" t="s">
        <v>160</v>
      </c>
      <c r="H893" s="219">
        <v>1.8999999999999999</v>
      </c>
      <c r="I893" s="220"/>
      <c r="J893" s="221">
        <f>ROUND(I893*H893,2)</f>
        <v>0</v>
      </c>
      <c r="K893" s="217" t="s">
        <v>229</v>
      </c>
      <c r="L893" s="46"/>
      <c r="M893" s="222" t="s">
        <v>40</v>
      </c>
      <c r="N893" s="223" t="s">
        <v>48</v>
      </c>
      <c r="O893" s="86"/>
      <c r="P893" s="224">
        <f>O893*H893</f>
        <v>0</v>
      </c>
      <c r="Q893" s="224">
        <v>0.00027</v>
      </c>
      <c r="R893" s="224">
        <f>Q893*H893</f>
        <v>0.000513</v>
      </c>
      <c r="S893" s="224">
        <v>0</v>
      </c>
      <c r="T893" s="225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26" t="s">
        <v>672</v>
      </c>
      <c r="AT893" s="226" t="s">
        <v>226</v>
      </c>
      <c r="AU893" s="226" t="s">
        <v>85</v>
      </c>
      <c r="AY893" s="19" t="s">
        <v>224</v>
      </c>
      <c r="BE893" s="227">
        <f>IF(N893="základní",J893,0)</f>
        <v>0</v>
      </c>
      <c r="BF893" s="227">
        <f>IF(N893="snížená",J893,0)</f>
        <v>0</v>
      </c>
      <c r="BG893" s="227">
        <f>IF(N893="zákl. přenesená",J893,0)</f>
        <v>0</v>
      </c>
      <c r="BH893" s="227">
        <f>IF(N893="sníž. přenesená",J893,0)</f>
        <v>0</v>
      </c>
      <c r="BI893" s="227">
        <f>IF(N893="nulová",J893,0)</f>
        <v>0</v>
      </c>
      <c r="BJ893" s="19" t="s">
        <v>83</v>
      </c>
      <c r="BK893" s="227">
        <f>ROUND(I893*H893,2)</f>
        <v>0</v>
      </c>
      <c r="BL893" s="19" t="s">
        <v>672</v>
      </c>
      <c r="BM893" s="226" t="s">
        <v>2105</v>
      </c>
    </row>
    <row r="894" s="2" customFormat="1">
      <c r="A894" s="40"/>
      <c r="B894" s="41"/>
      <c r="C894" s="42"/>
      <c r="D894" s="228" t="s">
        <v>232</v>
      </c>
      <c r="E894" s="42"/>
      <c r="F894" s="229" t="s">
        <v>2106</v>
      </c>
      <c r="G894" s="42"/>
      <c r="H894" s="42"/>
      <c r="I894" s="230"/>
      <c r="J894" s="42"/>
      <c r="K894" s="42"/>
      <c r="L894" s="46"/>
      <c r="M894" s="231"/>
      <c r="N894" s="232"/>
      <c r="O894" s="86"/>
      <c r="P894" s="86"/>
      <c r="Q894" s="86"/>
      <c r="R894" s="86"/>
      <c r="S894" s="86"/>
      <c r="T894" s="87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T894" s="19" t="s">
        <v>232</v>
      </c>
      <c r="AU894" s="19" t="s">
        <v>85</v>
      </c>
    </row>
    <row r="895" s="2" customFormat="1">
      <c r="A895" s="40"/>
      <c r="B895" s="41"/>
      <c r="C895" s="42"/>
      <c r="D895" s="233" t="s">
        <v>234</v>
      </c>
      <c r="E895" s="42"/>
      <c r="F895" s="234" t="s">
        <v>2107</v>
      </c>
      <c r="G895" s="42"/>
      <c r="H895" s="42"/>
      <c r="I895" s="230"/>
      <c r="J895" s="42"/>
      <c r="K895" s="42"/>
      <c r="L895" s="46"/>
      <c r="M895" s="231"/>
      <c r="N895" s="232"/>
      <c r="O895" s="86"/>
      <c r="P895" s="86"/>
      <c r="Q895" s="86"/>
      <c r="R895" s="86"/>
      <c r="S895" s="86"/>
      <c r="T895" s="87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T895" s="19" t="s">
        <v>234</v>
      </c>
      <c r="AU895" s="19" t="s">
        <v>85</v>
      </c>
    </row>
    <row r="896" s="13" customFormat="1">
      <c r="A896" s="13"/>
      <c r="B896" s="235"/>
      <c r="C896" s="236"/>
      <c r="D896" s="228" t="s">
        <v>236</v>
      </c>
      <c r="E896" s="237" t="s">
        <v>40</v>
      </c>
      <c r="F896" s="238" t="s">
        <v>2108</v>
      </c>
      <c r="G896" s="236"/>
      <c r="H896" s="239">
        <v>1.8999999999999999</v>
      </c>
      <c r="I896" s="240"/>
      <c r="J896" s="236"/>
      <c r="K896" s="236"/>
      <c r="L896" s="241"/>
      <c r="M896" s="242"/>
      <c r="N896" s="243"/>
      <c r="O896" s="243"/>
      <c r="P896" s="243"/>
      <c r="Q896" s="243"/>
      <c r="R896" s="243"/>
      <c r="S896" s="243"/>
      <c r="T896" s="244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5" t="s">
        <v>236</v>
      </c>
      <c r="AU896" s="245" t="s">
        <v>85</v>
      </c>
      <c r="AV896" s="13" t="s">
        <v>85</v>
      </c>
      <c r="AW896" s="13" t="s">
        <v>38</v>
      </c>
      <c r="AX896" s="13" t="s">
        <v>83</v>
      </c>
      <c r="AY896" s="245" t="s">
        <v>224</v>
      </c>
    </row>
    <row r="897" s="2" customFormat="1" ht="16.5" customHeight="1">
      <c r="A897" s="40"/>
      <c r="B897" s="41"/>
      <c r="C897" s="268" t="s">
        <v>1164</v>
      </c>
      <c r="D897" s="268" t="s">
        <v>305</v>
      </c>
      <c r="E897" s="269" t="s">
        <v>2109</v>
      </c>
      <c r="F897" s="270" t="s">
        <v>2110</v>
      </c>
      <c r="G897" s="271" t="s">
        <v>160</v>
      </c>
      <c r="H897" s="272">
        <v>1.8999999999999999</v>
      </c>
      <c r="I897" s="273"/>
      <c r="J897" s="274">
        <f>ROUND(I897*H897,2)</f>
        <v>0</v>
      </c>
      <c r="K897" s="270" t="s">
        <v>229</v>
      </c>
      <c r="L897" s="275"/>
      <c r="M897" s="276" t="s">
        <v>40</v>
      </c>
      <c r="N897" s="277" t="s">
        <v>48</v>
      </c>
      <c r="O897" s="86"/>
      <c r="P897" s="224">
        <f>O897*H897</f>
        <v>0</v>
      </c>
      <c r="Q897" s="224">
        <v>0.062399999999999997</v>
      </c>
      <c r="R897" s="224">
        <f>Q897*H897</f>
        <v>0.11855999999999999</v>
      </c>
      <c r="S897" s="224">
        <v>0</v>
      </c>
      <c r="T897" s="225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6" t="s">
        <v>1099</v>
      </c>
      <c r="AT897" s="226" t="s">
        <v>305</v>
      </c>
      <c r="AU897" s="226" t="s">
        <v>85</v>
      </c>
      <c r="AY897" s="19" t="s">
        <v>224</v>
      </c>
      <c r="BE897" s="227">
        <f>IF(N897="základní",J897,0)</f>
        <v>0</v>
      </c>
      <c r="BF897" s="227">
        <f>IF(N897="snížená",J897,0)</f>
        <v>0</v>
      </c>
      <c r="BG897" s="227">
        <f>IF(N897="zákl. přenesená",J897,0)</f>
        <v>0</v>
      </c>
      <c r="BH897" s="227">
        <f>IF(N897="sníž. přenesená",J897,0)</f>
        <v>0</v>
      </c>
      <c r="BI897" s="227">
        <f>IF(N897="nulová",J897,0)</f>
        <v>0</v>
      </c>
      <c r="BJ897" s="19" t="s">
        <v>83</v>
      </c>
      <c r="BK897" s="227">
        <f>ROUND(I897*H897,2)</f>
        <v>0</v>
      </c>
      <c r="BL897" s="19" t="s">
        <v>1099</v>
      </c>
      <c r="BM897" s="226" t="s">
        <v>2111</v>
      </c>
    </row>
    <row r="898" s="2" customFormat="1">
      <c r="A898" s="40"/>
      <c r="B898" s="41"/>
      <c r="C898" s="42"/>
      <c r="D898" s="228" t="s">
        <v>232</v>
      </c>
      <c r="E898" s="42"/>
      <c r="F898" s="229" t="s">
        <v>2110</v>
      </c>
      <c r="G898" s="42"/>
      <c r="H898" s="42"/>
      <c r="I898" s="230"/>
      <c r="J898" s="42"/>
      <c r="K898" s="42"/>
      <c r="L898" s="46"/>
      <c r="M898" s="231"/>
      <c r="N898" s="232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232</v>
      </c>
      <c r="AU898" s="19" t="s">
        <v>85</v>
      </c>
    </row>
    <row r="899" s="2" customFormat="1">
      <c r="A899" s="40"/>
      <c r="B899" s="41"/>
      <c r="C899" s="42"/>
      <c r="D899" s="233" t="s">
        <v>234</v>
      </c>
      <c r="E899" s="42"/>
      <c r="F899" s="234" t="s">
        <v>2112</v>
      </c>
      <c r="G899" s="42"/>
      <c r="H899" s="42"/>
      <c r="I899" s="230"/>
      <c r="J899" s="42"/>
      <c r="K899" s="42"/>
      <c r="L899" s="46"/>
      <c r="M899" s="231"/>
      <c r="N899" s="232"/>
      <c r="O899" s="86"/>
      <c r="P899" s="86"/>
      <c r="Q899" s="86"/>
      <c r="R899" s="86"/>
      <c r="S899" s="86"/>
      <c r="T899" s="87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T899" s="19" t="s">
        <v>234</v>
      </c>
      <c r="AU899" s="19" t="s">
        <v>85</v>
      </c>
    </row>
    <row r="900" s="13" customFormat="1">
      <c r="A900" s="13"/>
      <c r="B900" s="235"/>
      <c r="C900" s="236"/>
      <c r="D900" s="228" t="s">
        <v>236</v>
      </c>
      <c r="E900" s="237" t="s">
        <v>40</v>
      </c>
      <c r="F900" s="238" t="s">
        <v>2113</v>
      </c>
      <c r="G900" s="236"/>
      <c r="H900" s="239">
        <v>1.8999999999999999</v>
      </c>
      <c r="I900" s="240"/>
      <c r="J900" s="236"/>
      <c r="K900" s="236"/>
      <c r="L900" s="241"/>
      <c r="M900" s="242"/>
      <c r="N900" s="243"/>
      <c r="O900" s="243"/>
      <c r="P900" s="243"/>
      <c r="Q900" s="243"/>
      <c r="R900" s="243"/>
      <c r="S900" s="243"/>
      <c r="T900" s="24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5" t="s">
        <v>236</v>
      </c>
      <c r="AU900" s="245" t="s">
        <v>85</v>
      </c>
      <c r="AV900" s="13" t="s">
        <v>85</v>
      </c>
      <c r="AW900" s="13" t="s">
        <v>38</v>
      </c>
      <c r="AX900" s="13" t="s">
        <v>83</v>
      </c>
      <c r="AY900" s="245" t="s">
        <v>224</v>
      </c>
    </row>
    <row r="901" s="2" customFormat="1" ht="16.5" customHeight="1">
      <c r="A901" s="40"/>
      <c r="B901" s="41"/>
      <c r="C901" s="215" t="s">
        <v>1172</v>
      </c>
      <c r="D901" s="215" t="s">
        <v>226</v>
      </c>
      <c r="E901" s="216" t="s">
        <v>2114</v>
      </c>
      <c r="F901" s="217" t="s">
        <v>2115</v>
      </c>
      <c r="G901" s="218" t="s">
        <v>160</v>
      </c>
      <c r="H901" s="219">
        <v>5.7999999999999998</v>
      </c>
      <c r="I901" s="220"/>
      <c r="J901" s="221">
        <f>ROUND(I901*H901,2)</f>
        <v>0</v>
      </c>
      <c r="K901" s="217" t="s">
        <v>229</v>
      </c>
      <c r="L901" s="46"/>
      <c r="M901" s="222" t="s">
        <v>40</v>
      </c>
      <c r="N901" s="223" t="s">
        <v>48</v>
      </c>
      <c r="O901" s="86"/>
      <c r="P901" s="224">
        <f>O901*H901</f>
        <v>0</v>
      </c>
      <c r="Q901" s="224">
        <v>0.00075000000000000002</v>
      </c>
      <c r="R901" s="224">
        <f>Q901*H901</f>
        <v>0.0043499999999999997</v>
      </c>
      <c r="S901" s="224">
        <v>0</v>
      </c>
      <c r="T901" s="225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26" t="s">
        <v>672</v>
      </c>
      <c r="AT901" s="226" t="s">
        <v>226</v>
      </c>
      <c r="AU901" s="226" t="s">
        <v>85</v>
      </c>
      <c r="AY901" s="19" t="s">
        <v>224</v>
      </c>
      <c r="BE901" s="227">
        <f>IF(N901="základní",J901,0)</f>
        <v>0</v>
      </c>
      <c r="BF901" s="227">
        <f>IF(N901="snížená",J901,0)</f>
        <v>0</v>
      </c>
      <c r="BG901" s="227">
        <f>IF(N901="zákl. přenesená",J901,0)</f>
        <v>0</v>
      </c>
      <c r="BH901" s="227">
        <f>IF(N901="sníž. přenesená",J901,0)</f>
        <v>0</v>
      </c>
      <c r="BI901" s="227">
        <f>IF(N901="nulová",J901,0)</f>
        <v>0</v>
      </c>
      <c r="BJ901" s="19" t="s">
        <v>83</v>
      </c>
      <c r="BK901" s="227">
        <f>ROUND(I901*H901,2)</f>
        <v>0</v>
      </c>
      <c r="BL901" s="19" t="s">
        <v>672</v>
      </c>
      <c r="BM901" s="226" t="s">
        <v>2116</v>
      </c>
    </row>
    <row r="902" s="2" customFormat="1">
      <c r="A902" s="40"/>
      <c r="B902" s="41"/>
      <c r="C902" s="42"/>
      <c r="D902" s="228" t="s">
        <v>232</v>
      </c>
      <c r="E902" s="42"/>
      <c r="F902" s="229" t="s">
        <v>2117</v>
      </c>
      <c r="G902" s="42"/>
      <c r="H902" s="42"/>
      <c r="I902" s="230"/>
      <c r="J902" s="42"/>
      <c r="K902" s="42"/>
      <c r="L902" s="46"/>
      <c r="M902" s="231"/>
      <c r="N902" s="232"/>
      <c r="O902" s="86"/>
      <c r="P902" s="86"/>
      <c r="Q902" s="86"/>
      <c r="R902" s="86"/>
      <c r="S902" s="86"/>
      <c r="T902" s="87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9" t="s">
        <v>232</v>
      </c>
      <c r="AU902" s="19" t="s">
        <v>85</v>
      </c>
    </row>
    <row r="903" s="2" customFormat="1">
      <c r="A903" s="40"/>
      <c r="B903" s="41"/>
      <c r="C903" s="42"/>
      <c r="D903" s="233" t="s">
        <v>234</v>
      </c>
      <c r="E903" s="42"/>
      <c r="F903" s="234" t="s">
        <v>2118</v>
      </c>
      <c r="G903" s="42"/>
      <c r="H903" s="42"/>
      <c r="I903" s="230"/>
      <c r="J903" s="42"/>
      <c r="K903" s="42"/>
      <c r="L903" s="46"/>
      <c r="M903" s="231"/>
      <c r="N903" s="232"/>
      <c r="O903" s="86"/>
      <c r="P903" s="86"/>
      <c r="Q903" s="86"/>
      <c r="R903" s="86"/>
      <c r="S903" s="86"/>
      <c r="T903" s="87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T903" s="19" t="s">
        <v>234</v>
      </c>
      <c r="AU903" s="19" t="s">
        <v>85</v>
      </c>
    </row>
    <row r="904" s="13" customFormat="1">
      <c r="A904" s="13"/>
      <c r="B904" s="235"/>
      <c r="C904" s="236"/>
      <c r="D904" s="228" t="s">
        <v>236</v>
      </c>
      <c r="E904" s="237" t="s">
        <v>40</v>
      </c>
      <c r="F904" s="238" t="s">
        <v>2119</v>
      </c>
      <c r="G904" s="236"/>
      <c r="H904" s="239">
        <v>5.7999999999999998</v>
      </c>
      <c r="I904" s="240"/>
      <c r="J904" s="236"/>
      <c r="K904" s="236"/>
      <c r="L904" s="241"/>
      <c r="M904" s="242"/>
      <c r="N904" s="243"/>
      <c r="O904" s="243"/>
      <c r="P904" s="243"/>
      <c r="Q904" s="243"/>
      <c r="R904" s="243"/>
      <c r="S904" s="243"/>
      <c r="T904" s="24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5" t="s">
        <v>236</v>
      </c>
      <c r="AU904" s="245" t="s">
        <v>85</v>
      </c>
      <c r="AV904" s="13" t="s">
        <v>85</v>
      </c>
      <c r="AW904" s="13" t="s">
        <v>38</v>
      </c>
      <c r="AX904" s="13" t="s">
        <v>83</v>
      </c>
      <c r="AY904" s="245" t="s">
        <v>224</v>
      </c>
    </row>
    <row r="905" s="2" customFormat="1" ht="16.5" customHeight="1">
      <c r="A905" s="40"/>
      <c r="B905" s="41"/>
      <c r="C905" s="268" t="s">
        <v>1181</v>
      </c>
      <c r="D905" s="268" t="s">
        <v>305</v>
      </c>
      <c r="E905" s="269" t="s">
        <v>2120</v>
      </c>
      <c r="F905" s="270" t="s">
        <v>2121</v>
      </c>
      <c r="G905" s="271" t="s">
        <v>160</v>
      </c>
      <c r="H905" s="272">
        <v>5.7999999999999998</v>
      </c>
      <c r="I905" s="273"/>
      <c r="J905" s="274">
        <f>ROUND(I905*H905,2)</f>
        <v>0</v>
      </c>
      <c r="K905" s="270" t="s">
        <v>229</v>
      </c>
      <c r="L905" s="275"/>
      <c r="M905" s="276" t="s">
        <v>40</v>
      </c>
      <c r="N905" s="277" t="s">
        <v>48</v>
      </c>
      <c r="O905" s="86"/>
      <c r="P905" s="224">
        <f>O905*H905</f>
        <v>0</v>
      </c>
      <c r="Q905" s="224">
        <v>0.12777</v>
      </c>
      <c r="R905" s="224">
        <f>Q905*H905</f>
        <v>0.74106599999999989</v>
      </c>
      <c r="S905" s="224">
        <v>0</v>
      </c>
      <c r="T905" s="225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26" t="s">
        <v>1099</v>
      </c>
      <c r="AT905" s="226" t="s">
        <v>305</v>
      </c>
      <c r="AU905" s="226" t="s">
        <v>85</v>
      </c>
      <c r="AY905" s="19" t="s">
        <v>224</v>
      </c>
      <c r="BE905" s="227">
        <f>IF(N905="základní",J905,0)</f>
        <v>0</v>
      </c>
      <c r="BF905" s="227">
        <f>IF(N905="snížená",J905,0)</f>
        <v>0</v>
      </c>
      <c r="BG905" s="227">
        <f>IF(N905="zákl. přenesená",J905,0)</f>
        <v>0</v>
      </c>
      <c r="BH905" s="227">
        <f>IF(N905="sníž. přenesená",J905,0)</f>
        <v>0</v>
      </c>
      <c r="BI905" s="227">
        <f>IF(N905="nulová",J905,0)</f>
        <v>0</v>
      </c>
      <c r="BJ905" s="19" t="s">
        <v>83</v>
      </c>
      <c r="BK905" s="227">
        <f>ROUND(I905*H905,2)</f>
        <v>0</v>
      </c>
      <c r="BL905" s="19" t="s">
        <v>1099</v>
      </c>
      <c r="BM905" s="226" t="s">
        <v>2122</v>
      </c>
    </row>
    <row r="906" s="2" customFormat="1">
      <c r="A906" s="40"/>
      <c r="B906" s="41"/>
      <c r="C906" s="42"/>
      <c r="D906" s="228" t="s">
        <v>232</v>
      </c>
      <c r="E906" s="42"/>
      <c r="F906" s="229" t="s">
        <v>2121</v>
      </c>
      <c r="G906" s="42"/>
      <c r="H906" s="42"/>
      <c r="I906" s="230"/>
      <c r="J906" s="42"/>
      <c r="K906" s="42"/>
      <c r="L906" s="46"/>
      <c r="M906" s="231"/>
      <c r="N906" s="232"/>
      <c r="O906" s="86"/>
      <c r="P906" s="86"/>
      <c r="Q906" s="86"/>
      <c r="R906" s="86"/>
      <c r="S906" s="86"/>
      <c r="T906" s="87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T906" s="19" t="s">
        <v>232</v>
      </c>
      <c r="AU906" s="19" t="s">
        <v>85</v>
      </c>
    </row>
    <row r="907" s="2" customFormat="1">
      <c r="A907" s="40"/>
      <c r="B907" s="41"/>
      <c r="C907" s="42"/>
      <c r="D907" s="233" t="s">
        <v>234</v>
      </c>
      <c r="E907" s="42"/>
      <c r="F907" s="234" t="s">
        <v>2123</v>
      </c>
      <c r="G907" s="42"/>
      <c r="H907" s="42"/>
      <c r="I907" s="230"/>
      <c r="J907" s="42"/>
      <c r="K907" s="42"/>
      <c r="L907" s="46"/>
      <c r="M907" s="231"/>
      <c r="N907" s="232"/>
      <c r="O907" s="86"/>
      <c r="P907" s="86"/>
      <c r="Q907" s="86"/>
      <c r="R907" s="86"/>
      <c r="S907" s="86"/>
      <c r="T907" s="87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T907" s="19" t="s">
        <v>234</v>
      </c>
      <c r="AU907" s="19" t="s">
        <v>85</v>
      </c>
    </row>
    <row r="908" s="13" customFormat="1">
      <c r="A908" s="13"/>
      <c r="B908" s="235"/>
      <c r="C908" s="236"/>
      <c r="D908" s="228" t="s">
        <v>236</v>
      </c>
      <c r="E908" s="237" t="s">
        <v>40</v>
      </c>
      <c r="F908" s="238" t="s">
        <v>2124</v>
      </c>
      <c r="G908" s="236"/>
      <c r="H908" s="239">
        <v>5.7999999999999998</v>
      </c>
      <c r="I908" s="240"/>
      <c r="J908" s="236"/>
      <c r="K908" s="236"/>
      <c r="L908" s="241"/>
      <c r="M908" s="242"/>
      <c r="N908" s="243"/>
      <c r="O908" s="243"/>
      <c r="P908" s="243"/>
      <c r="Q908" s="243"/>
      <c r="R908" s="243"/>
      <c r="S908" s="243"/>
      <c r="T908" s="24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5" t="s">
        <v>236</v>
      </c>
      <c r="AU908" s="245" t="s">
        <v>85</v>
      </c>
      <c r="AV908" s="13" t="s">
        <v>85</v>
      </c>
      <c r="AW908" s="13" t="s">
        <v>38</v>
      </c>
      <c r="AX908" s="13" t="s">
        <v>83</v>
      </c>
      <c r="AY908" s="245" t="s">
        <v>224</v>
      </c>
    </row>
    <row r="909" s="2" customFormat="1" ht="16.5" customHeight="1">
      <c r="A909" s="40"/>
      <c r="B909" s="41"/>
      <c r="C909" s="215" t="s">
        <v>1189</v>
      </c>
      <c r="D909" s="215" t="s">
        <v>226</v>
      </c>
      <c r="E909" s="216" t="s">
        <v>2125</v>
      </c>
      <c r="F909" s="217" t="s">
        <v>2126</v>
      </c>
      <c r="G909" s="218" t="s">
        <v>811</v>
      </c>
      <c r="H909" s="219">
        <v>4</v>
      </c>
      <c r="I909" s="220"/>
      <c r="J909" s="221">
        <f>ROUND(I909*H909,2)</f>
        <v>0</v>
      </c>
      <c r="K909" s="217" t="s">
        <v>229</v>
      </c>
      <c r="L909" s="46"/>
      <c r="M909" s="222" t="s">
        <v>40</v>
      </c>
      <c r="N909" s="223" t="s">
        <v>48</v>
      </c>
      <c r="O909" s="86"/>
      <c r="P909" s="224">
        <f>O909*H909</f>
        <v>0</v>
      </c>
      <c r="Q909" s="224">
        <v>0.00728</v>
      </c>
      <c r="R909" s="224">
        <f>Q909*H909</f>
        <v>0.02912</v>
      </c>
      <c r="S909" s="224">
        <v>0</v>
      </c>
      <c r="T909" s="225">
        <f>S909*H909</f>
        <v>0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26" t="s">
        <v>672</v>
      </c>
      <c r="AT909" s="226" t="s">
        <v>226</v>
      </c>
      <c r="AU909" s="226" t="s">
        <v>85</v>
      </c>
      <c r="AY909" s="19" t="s">
        <v>224</v>
      </c>
      <c r="BE909" s="227">
        <f>IF(N909="základní",J909,0)</f>
        <v>0</v>
      </c>
      <c r="BF909" s="227">
        <f>IF(N909="snížená",J909,0)</f>
        <v>0</v>
      </c>
      <c r="BG909" s="227">
        <f>IF(N909="zákl. přenesená",J909,0)</f>
        <v>0</v>
      </c>
      <c r="BH909" s="227">
        <f>IF(N909="sníž. přenesená",J909,0)</f>
        <v>0</v>
      </c>
      <c r="BI909" s="227">
        <f>IF(N909="nulová",J909,0)</f>
        <v>0</v>
      </c>
      <c r="BJ909" s="19" t="s">
        <v>83</v>
      </c>
      <c r="BK909" s="227">
        <f>ROUND(I909*H909,2)</f>
        <v>0</v>
      </c>
      <c r="BL909" s="19" t="s">
        <v>672</v>
      </c>
      <c r="BM909" s="226" t="s">
        <v>2127</v>
      </c>
    </row>
    <row r="910" s="2" customFormat="1">
      <c r="A910" s="40"/>
      <c r="B910" s="41"/>
      <c r="C910" s="42"/>
      <c r="D910" s="228" t="s">
        <v>232</v>
      </c>
      <c r="E910" s="42"/>
      <c r="F910" s="229" t="s">
        <v>2128</v>
      </c>
      <c r="G910" s="42"/>
      <c r="H910" s="42"/>
      <c r="I910" s="230"/>
      <c r="J910" s="42"/>
      <c r="K910" s="42"/>
      <c r="L910" s="46"/>
      <c r="M910" s="231"/>
      <c r="N910" s="232"/>
      <c r="O910" s="86"/>
      <c r="P910" s="86"/>
      <c r="Q910" s="86"/>
      <c r="R910" s="86"/>
      <c r="S910" s="86"/>
      <c r="T910" s="87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T910" s="19" t="s">
        <v>232</v>
      </c>
      <c r="AU910" s="19" t="s">
        <v>85</v>
      </c>
    </row>
    <row r="911" s="2" customFormat="1">
      <c r="A911" s="40"/>
      <c r="B911" s="41"/>
      <c r="C911" s="42"/>
      <c r="D911" s="233" t="s">
        <v>234</v>
      </c>
      <c r="E911" s="42"/>
      <c r="F911" s="234" t="s">
        <v>2129</v>
      </c>
      <c r="G911" s="42"/>
      <c r="H911" s="42"/>
      <c r="I911" s="230"/>
      <c r="J911" s="42"/>
      <c r="K911" s="42"/>
      <c r="L911" s="46"/>
      <c r="M911" s="231"/>
      <c r="N911" s="232"/>
      <c r="O911" s="86"/>
      <c r="P911" s="86"/>
      <c r="Q911" s="86"/>
      <c r="R911" s="86"/>
      <c r="S911" s="86"/>
      <c r="T911" s="87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T911" s="19" t="s">
        <v>234</v>
      </c>
      <c r="AU911" s="19" t="s">
        <v>85</v>
      </c>
    </row>
    <row r="912" s="13" customFormat="1">
      <c r="A912" s="13"/>
      <c r="B912" s="235"/>
      <c r="C912" s="236"/>
      <c r="D912" s="228" t="s">
        <v>236</v>
      </c>
      <c r="E912" s="237" t="s">
        <v>40</v>
      </c>
      <c r="F912" s="238" t="s">
        <v>230</v>
      </c>
      <c r="G912" s="236"/>
      <c r="H912" s="239">
        <v>4</v>
      </c>
      <c r="I912" s="240"/>
      <c r="J912" s="236"/>
      <c r="K912" s="236"/>
      <c r="L912" s="241"/>
      <c r="M912" s="242"/>
      <c r="N912" s="243"/>
      <c r="O912" s="243"/>
      <c r="P912" s="243"/>
      <c r="Q912" s="243"/>
      <c r="R912" s="243"/>
      <c r="S912" s="243"/>
      <c r="T912" s="24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5" t="s">
        <v>236</v>
      </c>
      <c r="AU912" s="245" t="s">
        <v>85</v>
      </c>
      <c r="AV912" s="13" t="s">
        <v>85</v>
      </c>
      <c r="AW912" s="13" t="s">
        <v>38</v>
      </c>
      <c r="AX912" s="13" t="s">
        <v>83</v>
      </c>
      <c r="AY912" s="245" t="s">
        <v>224</v>
      </c>
    </row>
    <row r="913" s="2" customFormat="1" ht="16.5" customHeight="1">
      <c r="A913" s="40"/>
      <c r="B913" s="41"/>
      <c r="C913" s="215" t="s">
        <v>1197</v>
      </c>
      <c r="D913" s="215" t="s">
        <v>226</v>
      </c>
      <c r="E913" s="216" t="s">
        <v>2130</v>
      </c>
      <c r="F913" s="217" t="s">
        <v>2131</v>
      </c>
      <c r="G913" s="218" t="s">
        <v>811</v>
      </c>
      <c r="H913" s="219">
        <v>4</v>
      </c>
      <c r="I913" s="220"/>
      <c r="J913" s="221">
        <f>ROUND(I913*H913,2)</f>
        <v>0</v>
      </c>
      <c r="K913" s="217" t="s">
        <v>229</v>
      </c>
      <c r="L913" s="46"/>
      <c r="M913" s="222" t="s">
        <v>40</v>
      </c>
      <c r="N913" s="223" t="s">
        <v>48</v>
      </c>
      <c r="O913" s="86"/>
      <c r="P913" s="224">
        <f>O913*H913</f>
        <v>0</v>
      </c>
      <c r="Q913" s="224">
        <v>0.0065900000000000004</v>
      </c>
      <c r="R913" s="224">
        <f>Q913*H913</f>
        <v>0.026360000000000001</v>
      </c>
      <c r="S913" s="224">
        <v>0</v>
      </c>
      <c r="T913" s="225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26" t="s">
        <v>672</v>
      </c>
      <c r="AT913" s="226" t="s">
        <v>226</v>
      </c>
      <c r="AU913" s="226" t="s">
        <v>85</v>
      </c>
      <c r="AY913" s="19" t="s">
        <v>224</v>
      </c>
      <c r="BE913" s="227">
        <f>IF(N913="základní",J913,0)</f>
        <v>0</v>
      </c>
      <c r="BF913" s="227">
        <f>IF(N913="snížená",J913,0)</f>
        <v>0</v>
      </c>
      <c r="BG913" s="227">
        <f>IF(N913="zákl. přenesená",J913,0)</f>
        <v>0</v>
      </c>
      <c r="BH913" s="227">
        <f>IF(N913="sníž. přenesená",J913,0)</f>
        <v>0</v>
      </c>
      <c r="BI913" s="227">
        <f>IF(N913="nulová",J913,0)</f>
        <v>0</v>
      </c>
      <c r="BJ913" s="19" t="s">
        <v>83</v>
      </c>
      <c r="BK913" s="227">
        <f>ROUND(I913*H913,2)</f>
        <v>0</v>
      </c>
      <c r="BL913" s="19" t="s">
        <v>672</v>
      </c>
      <c r="BM913" s="226" t="s">
        <v>2132</v>
      </c>
    </row>
    <row r="914" s="2" customFormat="1">
      <c r="A914" s="40"/>
      <c r="B914" s="41"/>
      <c r="C914" s="42"/>
      <c r="D914" s="228" t="s">
        <v>232</v>
      </c>
      <c r="E914" s="42"/>
      <c r="F914" s="229" t="s">
        <v>2133</v>
      </c>
      <c r="G914" s="42"/>
      <c r="H914" s="42"/>
      <c r="I914" s="230"/>
      <c r="J914" s="42"/>
      <c r="K914" s="42"/>
      <c r="L914" s="46"/>
      <c r="M914" s="231"/>
      <c r="N914" s="232"/>
      <c r="O914" s="86"/>
      <c r="P914" s="86"/>
      <c r="Q914" s="86"/>
      <c r="R914" s="86"/>
      <c r="S914" s="86"/>
      <c r="T914" s="87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232</v>
      </c>
      <c r="AU914" s="19" t="s">
        <v>85</v>
      </c>
    </row>
    <row r="915" s="2" customFormat="1">
      <c r="A915" s="40"/>
      <c r="B915" s="41"/>
      <c r="C915" s="42"/>
      <c r="D915" s="233" t="s">
        <v>234</v>
      </c>
      <c r="E915" s="42"/>
      <c r="F915" s="234" t="s">
        <v>2134</v>
      </c>
      <c r="G915" s="42"/>
      <c r="H915" s="42"/>
      <c r="I915" s="230"/>
      <c r="J915" s="42"/>
      <c r="K915" s="42"/>
      <c r="L915" s="46"/>
      <c r="M915" s="231"/>
      <c r="N915" s="232"/>
      <c r="O915" s="86"/>
      <c r="P915" s="86"/>
      <c r="Q915" s="86"/>
      <c r="R915" s="86"/>
      <c r="S915" s="86"/>
      <c r="T915" s="87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T915" s="19" t="s">
        <v>234</v>
      </c>
      <c r="AU915" s="19" t="s">
        <v>85</v>
      </c>
    </row>
    <row r="916" s="13" customFormat="1">
      <c r="A916" s="13"/>
      <c r="B916" s="235"/>
      <c r="C916" s="236"/>
      <c r="D916" s="228" t="s">
        <v>236</v>
      </c>
      <c r="E916" s="237" t="s">
        <v>40</v>
      </c>
      <c r="F916" s="238" t="s">
        <v>230</v>
      </c>
      <c r="G916" s="236"/>
      <c r="H916" s="239">
        <v>4</v>
      </c>
      <c r="I916" s="240"/>
      <c r="J916" s="236"/>
      <c r="K916" s="236"/>
      <c r="L916" s="241"/>
      <c r="M916" s="242"/>
      <c r="N916" s="243"/>
      <c r="O916" s="243"/>
      <c r="P916" s="243"/>
      <c r="Q916" s="243"/>
      <c r="R916" s="243"/>
      <c r="S916" s="243"/>
      <c r="T916" s="24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5" t="s">
        <v>236</v>
      </c>
      <c r="AU916" s="245" t="s">
        <v>85</v>
      </c>
      <c r="AV916" s="13" t="s">
        <v>85</v>
      </c>
      <c r="AW916" s="13" t="s">
        <v>38</v>
      </c>
      <c r="AX916" s="13" t="s">
        <v>83</v>
      </c>
      <c r="AY916" s="245" t="s">
        <v>224</v>
      </c>
    </row>
    <row r="917" s="2" customFormat="1" ht="16.5" customHeight="1">
      <c r="A917" s="40"/>
      <c r="B917" s="41"/>
      <c r="C917" s="215" t="s">
        <v>1203</v>
      </c>
      <c r="D917" s="215" t="s">
        <v>226</v>
      </c>
      <c r="E917" s="216" t="s">
        <v>2135</v>
      </c>
      <c r="F917" s="217" t="s">
        <v>2136</v>
      </c>
      <c r="G917" s="218" t="s">
        <v>811</v>
      </c>
      <c r="H917" s="219">
        <v>1</v>
      </c>
      <c r="I917" s="220"/>
      <c r="J917" s="221">
        <f>ROUND(I917*H917,2)</f>
        <v>0</v>
      </c>
      <c r="K917" s="217" t="s">
        <v>229</v>
      </c>
      <c r="L917" s="46"/>
      <c r="M917" s="222" t="s">
        <v>40</v>
      </c>
      <c r="N917" s="223" t="s">
        <v>48</v>
      </c>
      <c r="O917" s="86"/>
      <c r="P917" s="224">
        <f>O917*H917</f>
        <v>0</v>
      </c>
      <c r="Q917" s="224">
        <v>0.00048999999999999998</v>
      </c>
      <c r="R917" s="224">
        <f>Q917*H917</f>
        <v>0.00048999999999999998</v>
      </c>
      <c r="S917" s="224">
        <v>0</v>
      </c>
      <c r="T917" s="225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26" t="s">
        <v>672</v>
      </c>
      <c r="AT917" s="226" t="s">
        <v>226</v>
      </c>
      <c r="AU917" s="226" t="s">
        <v>85</v>
      </c>
      <c r="AY917" s="19" t="s">
        <v>224</v>
      </c>
      <c r="BE917" s="227">
        <f>IF(N917="základní",J917,0)</f>
        <v>0</v>
      </c>
      <c r="BF917" s="227">
        <f>IF(N917="snížená",J917,0)</f>
        <v>0</v>
      </c>
      <c r="BG917" s="227">
        <f>IF(N917="zákl. přenesená",J917,0)</f>
        <v>0</v>
      </c>
      <c r="BH917" s="227">
        <f>IF(N917="sníž. přenesená",J917,0)</f>
        <v>0</v>
      </c>
      <c r="BI917" s="227">
        <f>IF(N917="nulová",J917,0)</f>
        <v>0</v>
      </c>
      <c r="BJ917" s="19" t="s">
        <v>83</v>
      </c>
      <c r="BK917" s="227">
        <f>ROUND(I917*H917,2)</f>
        <v>0</v>
      </c>
      <c r="BL917" s="19" t="s">
        <v>672</v>
      </c>
      <c r="BM917" s="226" t="s">
        <v>2137</v>
      </c>
    </row>
    <row r="918" s="2" customFormat="1">
      <c r="A918" s="40"/>
      <c r="B918" s="41"/>
      <c r="C918" s="42"/>
      <c r="D918" s="228" t="s">
        <v>232</v>
      </c>
      <c r="E918" s="42"/>
      <c r="F918" s="229" t="s">
        <v>2138</v>
      </c>
      <c r="G918" s="42"/>
      <c r="H918" s="42"/>
      <c r="I918" s="230"/>
      <c r="J918" s="42"/>
      <c r="K918" s="42"/>
      <c r="L918" s="46"/>
      <c r="M918" s="231"/>
      <c r="N918" s="232"/>
      <c r="O918" s="86"/>
      <c r="P918" s="86"/>
      <c r="Q918" s="86"/>
      <c r="R918" s="86"/>
      <c r="S918" s="86"/>
      <c r="T918" s="87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T918" s="19" t="s">
        <v>232</v>
      </c>
      <c r="AU918" s="19" t="s">
        <v>85</v>
      </c>
    </row>
    <row r="919" s="2" customFormat="1">
      <c r="A919" s="40"/>
      <c r="B919" s="41"/>
      <c r="C919" s="42"/>
      <c r="D919" s="233" t="s">
        <v>234</v>
      </c>
      <c r="E919" s="42"/>
      <c r="F919" s="234" t="s">
        <v>2139</v>
      </c>
      <c r="G919" s="42"/>
      <c r="H919" s="42"/>
      <c r="I919" s="230"/>
      <c r="J919" s="42"/>
      <c r="K919" s="42"/>
      <c r="L919" s="46"/>
      <c r="M919" s="231"/>
      <c r="N919" s="232"/>
      <c r="O919" s="86"/>
      <c r="P919" s="86"/>
      <c r="Q919" s="86"/>
      <c r="R919" s="86"/>
      <c r="S919" s="86"/>
      <c r="T919" s="87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T919" s="19" t="s">
        <v>234</v>
      </c>
      <c r="AU919" s="19" t="s">
        <v>85</v>
      </c>
    </row>
    <row r="920" s="13" customFormat="1">
      <c r="A920" s="13"/>
      <c r="B920" s="235"/>
      <c r="C920" s="236"/>
      <c r="D920" s="228" t="s">
        <v>236</v>
      </c>
      <c r="E920" s="237" t="s">
        <v>40</v>
      </c>
      <c r="F920" s="238" t="s">
        <v>83</v>
      </c>
      <c r="G920" s="236"/>
      <c r="H920" s="239">
        <v>1</v>
      </c>
      <c r="I920" s="240"/>
      <c r="J920" s="236"/>
      <c r="K920" s="236"/>
      <c r="L920" s="241"/>
      <c r="M920" s="242"/>
      <c r="N920" s="243"/>
      <c r="O920" s="243"/>
      <c r="P920" s="243"/>
      <c r="Q920" s="243"/>
      <c r="R920" s="243"/>
      <c r="S920" s="243"/>
      <c r="T920" s="244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5" t="s">
        <v>236</v>
      </c>
      <c r="AU920" s="245" t="s">
        <v>85</v>
      </c>
      <c r="AV920" s="13" t="s">
        <v>85</v>
      </c>
      <c r="AW920" s="13" t="s">
        <v>38</v>
      </c>
      <c r="AX920" s="13" t="s">
        <v>83</v>
      </c>
      <c r="AY920" s="245" t="s">
        <v>224</v>
      </c>
    </row>
    <row r="921" s="2" customFormat="1" ht="16.5" customHeight="1">
      <c r="A921" s="40"/>
      <c r="B921" s="41"/>
      <c r="C921" s="215" t="s">
        <v>1211</v>
      </c>
      <c r="D921" s="215" t="s">
        <v>226</v>
      </c>
      <c r="E921" s="216" t="s">
        <v>2140</v>
      </c>
      <c r="F921" s="217" t="s">
        <v>2141</v>
      </c>
      <c r="G921" s="218" t="s">
        <v>811</v>
      </c>
      <c r="H921" s="219">
        <v>4</v>
      </c>
      <c r="I921" s="220"/>
      <c r="J921" s="221">
        <f>ROUND(I921*H921,2)</f>
        <v>0</v>
      </c>
      <c r="K921" s="217" t="s">
        <v>229</v>
      </c>
      <c r="L921" s="46"/>
      <c r="M921" s="222" t="s">
        <v>40</v>
      </c>
      <c r="N921" s="223" t="s">
        <v>48</v>
      </c>
      <c r="O921" s="86"/>
      <c r="P921" s="224">
        <f>O921*H921</f>
        <v>0</v>
      </c>
      <c r="Q921" s="224">
        <v>0.00085999999999999998</v>
      </c>
      <c r="R921" s="224">
        <f>Q921*H921</f>
        <v>0.0034399999999999999</v>
      </c>
      <c r="S921" s="224">
        <v>0</v>
      </c>
      <c r="T921" s="225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26" t="s">
        <v>672</v>
      </c>
      <c r="AT921" s="226" t="s">
        <v>226</v>
      </c>
      <c r="AU921" s="226" t="s">
        <v>85</v>
      </c>
      <c r="AY921" s="19" t="s">
        <v>224</v>
      </c>
      <c r="BE921" s="227">
        <f>IF(N921="základní",J921,0)</f>
        <v>0</v>
      </c>
      <c r="BF921" s="227">
        <f>IF(N921="snížená",J921,0)</f>
        <v>0</v>
      </c>
      <c r="BG921" s="227">
        <f>IF(N921="zákl. přenesená",J921,0)</f>
        <v>0</v>
      </c>
      <c r="BH921" s="227">
        <f>IF(N921="sníž. přenesená",J921,0)</f>
        <v>0</v>
      </c>
      <c r="BI921" s="227">
        <f>IF(N921="nulová",J921,0)</f>
        <v>0</v>
      </c>
      <c r="BJ921" s="19" t="s">
        <v>83</v>
      </c>
      <c r="BK921" s="227">
        <f>ROUND(I921*H921,2)</f>
        <v>0</v>
      </c>
      <c r="BL921" s="19" t="s">
        <v>672</v>
      </c>
      <c r="BM921" s="226" t="s">
        <v>2142</v>
      </c>
    </row>
    <row r="922" s="2" customFormat="1">
      <c r="A922" s="40"/>
      <c r="B922" s="41"/>
      <c r="C922" s="42"/>
      <c r="D922" s="228" t="s">
        <v>232</v>
      </c>
      <c r="E922" s="42"/>
      <c r="F922" s="229" t="s">
        <v>2143</v>
      </c>
      <c r="G922" s="42"/>
      <c r="H922" s="42"/>
      <c r="I922" s="230"/>
      <c r="J922" s="42"/>
      <c r="K922" s="42"/>
      <c r="L922" s="46"/>
      <c r="M922" s="231"/>
      <c r="N922" s="232"/>
      <c r="O922" s="86"/>
      <c r="P922" s="86"/>
      <c r="Q922" s="86"/>
      <c r="R922" s="86"/>
      <c r="S922" s="86"/>
      <c r="T922" s="87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9" t="s">
        <v>232</v>
      </c>
      <c r="AU922" s="19" t="s">
        <v>85</v>
      </c>
    </row>
    <row r="923" s="2" customFormat="1">
      <c r="A923" s="40"/>
      <c r="B923" s="41"/>
      <c r="C923" s="42"/>
      <c r="D923" s="233" t="s">
        <v>234</v>
      </c>
      <c r="E923" s="42"/>
      <c r="F923" s="234" t="s">
        <v>2144</v>
      </c>
      <c r="G923" s="42"/>
      <c r="H923" s="42"/>
      <c r="I923" s="230"/>
      <c r="J923" s="42"/>
      <c r="K923" s="42"/>
      <c r="L923" s="46"/>
      <c r="M923" s="231"/>
      <c r="N923" s="232"/>
      <c r="O923" s="86"/>
      <c r="P923" s="86"/>
      <c r="Q923" s="86"/>
      <c r="R923" s="86"/>
      <c r="S923" s="86"/>
      <c r="T923" s="87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T923" s="19" t="s">
        <v>234</v>
      </c>
      <c r="AU923" s="19" t="s">
        <v>85</v>
      </c>
    </row>
    <row r="924" s="13" customFormat="1">
      <c r="A924" s="13"/>
      <c r="B924" s="235"/>
      <c r="C924" s="236"/>
      <c r="D924" s="228" t="s">
        <v>236</v>
      </c>
      <c r="E924" s="237" t="s">
        <v>40</v>
      </c>
      <c r="F924" s="238" t="s">
        <v>230</v>
      </c>
      <c r="G924" s="236"/>
      <c r="H924" s="239">
        <v>4</v>
      </c>
      <c r="I924" s="240"/>
      <c r="J924" s="236"/>
      <c r="K924" s="236"/>
      <c r="L924" s="241"/>
      <c r="M924" s="282"/>
      <c r="N924" s="283"/>
      <c r="O924" s="283"/>
      <c r="P924" s="283"/>
      <c r="Q924" s="283"/>
      <c r="R924" s="283"/>
      <c r="S924" s="283"/>
      <c r="T924" s="284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5" t="s">
        <v>236</v>
      </c>
      <c r="AU924" s="245" t="s">
        <v>85</v>
      </c>
      <c r="AV924" s="13" t="s">
        <v>85</v>
      </c>
      <c r="AW924" s="13" t="s">
        <v>38</v>
      </c>
      <c r="AX924" s="13" t="s">
        <v>83</v>
      </c>
      <c r="AY924" s="245" t="s">
        <v>224</v>
      </c>
    </row>
    <row r="925" s="2" customFormat="1" ht="6.96" customHeight="1">
      <c r="A925" s="40"/>
      <c r="B925" s="61"/>
      <c r="C925" s="62"/>
      <c r="D925" s="62"/>
      <c r="E925" s="62"/>
      <c r="F925" s="62"/>
      <c r="G925" s="62"/>
      <c r="H925" s="62"/>
      <c r="I925" s="62"/>
      <c r="J925" s="62"/>
      <c r="K925" s="62"/>
      <c r="L925" s="46"/>
      <c r="M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</row>
  </sheetData>
  <sheetProtection sheet="1" autoFilter="0" formatColumns="0" formatRows="0" objects="1" scenarios="1" spinCount="100000" saltValue="KCTRX53UGNLM/DuNZz5ujaZQ/hFguleXbfk+bJPRUyRkSBa/s9T51xi8PDCMT4HGeacpjxMrE4YP8hqqI3FbaQ==" hashValue="ROIZ0ugUtER1LGFh6Gn042aFih3dTUH24vcwpYwSn+pegC7sGpJy6o7AjWJJVFmNwkpdsXYEES58pZU5rDyXrg==" algorithmName="SHA-512" password="CC35"/>
  <autoFilter ref="C100:K9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hyperlinks>
    <hyperlink ref="F106" r:id="rId1" display="https://podminky.urs.cz/item/CS_URS_2021_02/113107162"/>
    <hyperlink ref="F118" r:id="rId2" display="https://podminky.urs.cz/item/CS_URS_2021_02/113107183"/>
    <hyperlink ref="F122" r:id="rId3" display="https://podminky.urs.cz/item/CS_URS_2021_02/115001105"/>
    <hyperlink ref="F126" r:id="rId4" display="https://podminky.urs.cz/item/CS_URS_2021_02/115101201"/>
    <hyperlink ref="F130" r:id="rId5" display="https://podminky.urs.cz/item/CS_URS_2021_02/119001401"/>
    <hyperlink ref="F136" r:id="rId6" display="https://podminky.urs.cz/item/CS_URS_2021_02/119001402"/>
    <hyperlink ref="F142" r:id="rId7" display="https://podminky.urs.cz/item/CS_URS_2021_02/119001406"/>
    <hyperlink ref="F146" r:id="rId8" display="https://podminky.urs.cz/item/CS_URS_2021_02/119001421"/>
    <hyperlink ref="F153" r:id="rId9" display="https://podminky.urs.cz/item/CS_URS_2021_02/132212211"/>
    <hyperlink ref="F161" r:id="rId10" display="https://podminky.urs.cz/item/CS_URS_2021_02/132212212"/>
    <hyperlink ref="F165" r:id="rId11" display="https://podminky.urs.cz/item/CS_URS_2021_02/132254206"/>
    <hyperlink ref="F177" r:id="rId12" display="https://podminky.urs.cz/item/CS_URS_2021_02/132312211"/>
    <hyperlink ref="F181" r:id="rId13" display="https://podminky.urs.cz/item/CS_URS_2021_02/132312212"/>
    <hyperlink ref="F185" r:id="rId14" display="https://podminky.urs.cz/item/CS_URS_2021_02/132354206"/>
    <hyperlink ref="F189" r:id="rId15" display="https://podminky.urs.cz/item/CS_URS_2021_02/132412211"/>
    <hyperlink ref="F193" r:id="rId16" display="https://podminky.urs.cz/item/CS_URS_2021_02/132412212"/>
    <hyperlink ref="F197" r:id="rId17" display="https://podminky.urs.cz/item/CS_URS_2021_02/132454206"/>
    <hyperlink ref="F201" r:id="rId18" display="https://podminky.urs.cz/item/CS_URS_2021_02/133212011"/>
    <hyperlink ref="F208" r:id="rId19" display="https://podminky.urs.cz/item/CS_URS_2021_02/133254103"/>
    <hyperlink ref="F219" r:id="rId20" display="https://podminky.urs.cz/item/CS_URS_2021_02/133312011"/>
    <hyperlink ref="F223" r:id="rId21" display="https://podminky.urs.cz/item/CS_URS_2021_02/133354103"/>
    <hyperlink ref="F227" r:id="rId22" display="https://podminky.urs.cz/item/CS_URS_2021_02/133412011"/>
    <hyperlink ref="F231" r:id="rId23" display="https://podminky.urs.cz/item/CS_URS_2021_02/133454103"/>
    <hyperlink ref="F235" r:id="rId24" display="https://podminky.urs.cz/item/CS_URS_2021_02/139001101"/>
    <hyperlink ref="F239" r:id="rId25" display="https://podminky.urs.cz/item/CS_URS_2021_02/151201103"/>
    <hyperlink ref="F248" r:id="rId26" display="https://podminky.urs.cz/item/CS_URS_2021_02/151201113"/>
    <hyperlink ref="F251" r:id="rId27" display="https://podminky.urs.cz/item/CS_URS_2021_02/151201202"/>
    <hyperlink ref="F256" r:id="rId28" display="https://podminky.urs.cz/item/CS_URS_2021_02/151201212"/>
    <hyperlink ref="F259" r:id="rId29" display="https://podminky.urs.cz/item/CS_URS_2021_02/151201302"/>
    <hyperlink ref="F264" r:id="rId30" display="https://podminky.urs.cz/item/CS_URS_2021_02/151201312"/>
    <hyperlink ref="F267" r:id="rId31" display="https://podminky.urs.cz/item/CS_URS_2021_02/151301202"/>
    <hyperlink ref="F276" r:id="rId32" display="https://podminky.urs.cz/item/CS_URS_2021_02/151301212"/>
    <hyperlink ref="F279" r:id="rId33" display="https://podminky.urs.cz/item/CS_URS_2021_02/151301302"/>
    <hyperlink ref="F283" r:id="rId34" display="https://podminky.urs.cz/item/CS_URS_2021_02/151301312"/>
    <hyperlink ref="F286" r:id="rId35" display="https://podminky.urs.cz/item/CS_URS_2021_02/151811142"/>
    <hyperlink ref="F292" r:id="rId36" display="https://podminky.urs.cz/item/CS_URS_2021_02/151811242"/>
    <hyperlink ref="F295" r:id="rId37" display="https://podminky.urs.cz/item/CS_URS_2021_02/161151103"/>
    <hyperlink ref="F299" r:id="rId38" display="https://podminky.urs.cz/item/CS_URS_2021_02/161151113"/>
    <hyperlink ref="F303" r:id="rId39" display="https://podminky.urs.cz/item/CS_URS_2021_02/162351103"/>
    <hyperlink ref="F307" r:id="rId40" display="https://podminky.urs.cz/item/CS_URS_2021_02/162751117"/>
    <hyperlink ref="F312" r:id="rId41" display="https://podminky.urs.cz/item/CS_URS_2021_02/162751137"/>
    <hyperlink ref="F316" r:id="rId42" display="https://podminky.urs.cz/item/CS_URS_2021_02/167151111"/>
    <hyperlink ref="F320" r:id="rId43" display="https://podminky.urs.cz/item/CS_URS_2021_02/171201221"/>
    <hyperlink ref="F324" r:id="rId44" display="https://podminky.urs.cz/item/CS_URS_2021_02/174151101"/>
    <hyperlink ref="F342" r:id="rId45" display="https://podminky.urs.cz/item/CS_URS_2021_02/58981108"/>
    <hyperlink ref="F346" r:id="rId46" display="https://podminky.urs.cz/item/CS_URS_2021_02/175151101"/>
    <hyperlink ref="F353" r:id="rId47" display="https://podminky.urs.cz/item/CS_URS_2021_02/58337303"/>
    <hyperlink ref="F358" r:id="rId48" display="https://podminky.urs.cz/item/CS_URS_2021_02/58981100"/>
    <hyperlink ref="F362" r:id="rId49" display="https://podminky.urs.cz/item/CS_URS_2021_02/181951112"/>
    <hyperlink ref="F375" r:id="rId50" display="https://podminky.urs.cz/item/CS_URS_2021_02/212752101"/>
    <hyperlink ref="F385" r:id="rId51" display="https://podminky.urs.cz/item/CS_URS_2021_02/292111111"/>
    <hyperlink ref="F393" r:id="rId52" display="https://podminky.urs.cz/item/CS_URS_2021_02/13010718"/>
    <hyperlink ref="F400" r:id="rId53" display="https://podminky.urs.cz/item/CS_URS_2021_02/13010720"/>
    <hyperlink ref="F406" r:id="rId54" display="https://podminky.urs.cz/item/CS_URS_2021_02/13010722"/>
    <hyperlink ref="F414" r:id="rId55" display="https://podminky.urs.cz/item/CS_URS_2021_02/13011020"/>
    <hyperlink ref="F426" r:id="rId56" display="https://podminky.urs.cz/item/CS_URS_2021_02/13011022"/>
    <hyperlink ref="F434" r:id="rId57" display="https://podminky.urs.cz/item/CS_URS_2021_02/292111112"/>
    <hyperlink ref="F443" r:id="rId58" display="https://podminky.urs.cz/item/CS_URS_2021_02/358235114"/>
    <hyperlink ref="F449" r:id="rId59" display="https://podminky.urs.cz/item/CS_URS_2021_02/451541111"/>
    <hyperlink ref="F459" r:id="rId60" display="https://podminky.urs.cz/item/CS_URS_2021_02/451573111"/>
    <hyperlink ref="F466" r:id="rId61" display="https://podminky.urs.cz/item/CS_URS_2021_02/452112111"/>
    <hyperlink ref="F469" r:id="rId62" display="https://podminky.urs.cz/item/CS_URS_2021_02/59224184"/>
    <hyperlink ref="F474" r:id="rId63" display="https://podminky.urs.cz/item/CS_URS_2021_02/59224185"/>
    <hyperlink ref="F479" r:id="rId64" display="https://podminky.urs.cz/item/CS_URS_2021_02/59224176"/>
    <hyperlink ref="F484" r:id="rId65" display="https://podminky.urs.cz/item/CS_URS_2021_02/59224187"/>
    <hyperlink ref="F489" r:id="rId66" display="https://podminky.urs.cz/item/CS_URS_2021_02/452233111"/>
    <hyperlink ref="F499" r:id="rId67" display="https://podminky.urs.cz/item/CS_URS_2021_02/452311131"/>
    <hyperlink ref="F511" r:id="rId68" display="https://podminky.urs.cz/item/CS_URS_2021_02/564951313"/>
    <hyperlink ref="F515" r:id="rId69" display="https://podminky.urs.cz/item/CS_URS_2021_02/564961315"/>
    <hyperlink ref="F519" r:id="rId70" display="https://podminky.urs.cz/item/CS_URS_2021_02/565175101"/>
    <hyperlink ref="F523" r:id="rId71" display="https://podminky.urs.cz/item/CS_URS_2021_02/577144211"/>
    <hyperlink ref="F528" r:id="rId72" display="https://podminky.urs.cz/item/CS_URS_2021_02/617633112"/>
    <hyperlink ref="F533" r:id="rId73" display="https://podminky.urs.cz/item/CS_URS_2021_02/631311114"/>
    <hyperlink ref="F542" r:id="rId74" display="https://podminky.urs.cz/item/CS_URS_2021_02/810521811"/>
    <hyperlink ref="F546" r:id="rId75" display="https://podminky.urs.cz/item/CS_URS_2021_02/822522112"/>
    <hyperlink ref="F549" r:id="rId76" display="https://podminky.urs.cz/item/CS_URS_2021_02/59222138"/>
    <hyperlink ref="F562" r:id="rId77" display="https://podminky.urs.cz/item/CS_URS_2021_02/850361811"/>
    <hyperlink ref="F576" r:id="rId78" display="https://podminky.urs.cz/item/CS_URS_2021_02/871390320"/>
    <hyperlink ref="F579" r:id="rId79" display="https://podminky.urs.cz/item/CS_URS_2021_02/28617041"/>
    <hyperlink ref="F584" r:id="rId80" display="https://podminky.urs.cz/item/CS_URS_2021_02/871440410"/>
    <hyperlink ref="F588" r:id="rId81" display="https://podminky.urs.cz/item/CS_URS_2021_02/28617049"/>
    <hyperlink ref="F593" r:id="rId82" display="https://podminky.urs.cz/item/CS_URS_2021_02/890331851"/>
    <hyperlink ref="F598" r:id="rId83" display="https://podminky.urs.cz/item/CS_URS_2021_02/894204261"/>
    <hyperlink ref="F609" r:id="rId84" display="https://podminky.urs.cz/item/CS_URS_2021_02/894302162"/>
    <hyperlink ref="F625" r:id="rId85" display="https://podminky.urs.cz/item/CS_URS_2021_02/894302262"/>
    <hyperlink ref="F633" r:id="rId86" display="https://podminky.urs.cz/item/CS_URS_2021_02/894411311"/>
    <hyperlink ref="F636" r:id="rId87" display="https://podminky.urs.cz/item/CS_URS_2021_02/59224160"/>
    <hyperlink ref="F644" r:id="rId88" display="https://podminky.urs.cz/item/CS_URS_2021_02/59224161"/>
    <hyperlink ref="F650" r:id="rId89" display="https://podminky.urs.cz/item/CS_URS_2021_02/59224162"/>
    <hyperlink ref="F658" r:id="rId90" display="https://podminky.urs.cz/item/CS_URS_2021_02/59224348"/>
    <hyperlink ref="F666" r:id="rId91" display="https://podminky.urs.cz/item/CS_URS_2021_02/894412411"/>
    <hyperlink ref="F669" r:id="rId92" display="https://podminky.urs.cz/item/CS_URS_2021_02/59224312"/>
    <hyperlink ref="F685" r:id="rId93" display="https://podminky.urs.cz/item/CS_URS_2021_02/894502501"/>
    <hyperlink ref="F701" r:id="rId94" display="https://podminky.urs.cz/item/CS_URS_2021_02/894608112"/>
    <hyperlink ref="F721" r:id="rId95" display="https://podminky.urs.cz/item/CS_URS_2021_02/899103211"/>
    <hyperlink ref="F725" r:id="rId96" display="https://podminky.urs.cz/item/CS_URS_2021_02/899104112"/>
    <hyperlink ref="F734" r:id="rId97" display="https://podminky.urs.cz/item/CS_URS_2021_02/28661935"/>
    <hyperlink ref="F744" r:id="rId98" display="https://podminky.urs.cz/item/CS_URS_2021_02/899501221"/>
    <hyperlink ref="F752" r:id="rId99" display="https://podminky.urs.cz/item/CS_URS_2021_02/899503112"/>
    <hyperlink ref="F760" r:id="rId100" display="https://podminky.urs.cz/item/CS_URS_2021_02/899623141"/>
    <hyperlink ref="F766" r:id="rId101" display="https://podminky.urs.cz/item/CS_URS_2021_02/899643111"/>
    <hyperlink ref="F771" r:id="rId102" display="https://podminky.urs.cz/item/CS_URS_2021_02/919735113"/>
    <hyperlink ref="F791" r:id="rId103" display="https://podminky.urs.cz/item/CS_URS_2021_02/939941112"/>
    <hyperlink ref="F806" r:id="rId104" display="https://podminky.urs.cz/item/CS_URS_2021_02/953334121"/>
    <hyperlink ref="F811" r:id="rId105" display="https://podminky.urs.cz/item/CS_URS_2021_02/985564113"/>
    <hyperlink ref="F815" r:id="rId106" display="https://podminky.urs.cz/item/CS_URS_2021_02/985564911"/>
    <hyperlink ref="F820" r:id="rId107" display="https://podminky.urs.cz/item/CS_URS_2021_02/997013501"/>
    <hyperlink ref="F828" r:id="rId108" display="https://podminky.urs.cz/item/CS_URS_2021_02/997013509"/>
    <hyperlink ref="F832" r:id="rId109" display="https://podminky.urs.cz/item/CS_URS_2021_02/997013602"/>
    <hyperlink ref="F836" r:id="rId110" display="https://podminky.urs.cz/item/CS_URS_2021_02/997013603"/>
    <hyperlink ref="F840" r:id="rId111" display="https://podminky.urs.cz/item/CS_URS_2021_02/997221551"/>
    <hyperlink ref="F844" r:id="rId112" display="https://podminky.urs.cz/item/CS_URS_2021_02/997221559"/>
    <hyperlink ref="F848" r:id="rId113" display="https://podminky.urs.cz/item/CS_URS_2021_02/997221873"/>
    <hyperlink ref="F852" r:id="rId114" display="https://podminky.urs.cz/item/CS_URS_2021_02/997221875"/>
    <hyperlink ref="F857" r:id="rId115" display="https://podminky.urs.cz/item/CS_URS_2021_02/998274101"/>
    <hyperlink ref="F862" r:id="rId116" display="https://podminky.urs.cz/item/CS_URS_2021_02/711511102"/>
    <hyperlink ref="F870" r:id="rId117" display="https://podminky.urs.cz/item/CS_URS_2021_02/11163152"/>
    <hyperlink ref="F874" r:id="rId118" display="https://podminky.urs.cz/item/CS_URS_2021_02/711541164"/>
    <hyperlink ref="F882" r:id="rId119" display="https://podminky.urs.cz/item/CS_URS_2021_02/62832001"/>
    <hyperlink ref="F886" r:id="rId120" display="https://podminky.urs.cz/item/CS_URS_2021_02/998711101"/>
    <hyperlink ref="F895" r:id="rId121" display="https://podminky.urs.cz/item/CS_URS_2021_02/230011123"/>
    <hyperlink ref="F899" r:id="rId122" display="https://podminky.urs.cz/item/CS_URS_2021_02/14011112"/>
    <hyperlink ref="F903" r:id="rId123" display="https://podminky.urs.cz/item/CS_URS_2021_02/230011185"/>
    <hyperlink ref="F907" r:id="rId124" display="https://podminky.urs.cz/item/CS_URS_2021_02/14033244"/>
    <hyperlink ref="F911" r:id="rId125" display="https://podminky.urs.cz/item/CS_URS_2021_02/230020440"/>
    <hyperlink ref="F915" r:id="rId126" display="https://podminky.urs.cz/item/CS_URS_2021_02/230020560"/>
    <hyperlink ref="F919" r:id="rId127" display="https://podminky.urs.cz/item/CS_URS_2021_02/230083122"/>
    <hyperlink ref="F923" r:id="rId128" display="https://podminky.urs.cz/item/CS_URS_2021_02/230083158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157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Brno, Mendlovo náměstí - kanalizace a vodovod</v>
      </c>
      <c r="F7" s="145"/>
      <c r="G7" s="145"/>
      <c r="H7" s="145"/>
      <c r="L7" s="22"/>
    </row>
    <row r="8" s="1" customFormat="1" ht="12" customHeight="1">
      <c r="B8" s="22"/>
      <c r="D8" s="145" t="s">
        <v>171</v>
      </c>
      <c r="L8" s="22"/>
    </row>
    <row r="9" s="2" customFormat="1" ht="16.5" customHeight="1">
      <c r="A9" s="40"/>
      <c r="B9" s="46"/>
      <c r="C9" s="40"/>
      <c r="D9" s="40"/>
      <c r="E9" s="146" t="s">
        <v>175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179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2145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91</v>
      </c>
      <c r="G13" s="40"/>
      <c r="H13" s="40"/>
      <c r="I13" s="145" t="s">
        <v>20</v>
      </c>
      <c r="J13" s="135" t="s">
        <v>40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22</v>
      </c>
      <c r="E14" s="40"/>
      <c r="F14" s="135" t="s">
        <v>189</v>
      </c>
      <c r="G14" s="40"/>
      <c r="H14" s="40"/>
      <c r="I14" s="145" t="s">
        <v>24</v>
      </c>
      <c r="J14" s="149" t="str">
        <f>'Rekapitulace stavby'!AN8</f>
        <v>9. 9. 2021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26</v>
      </c>
      <c r="E16" s="40"/>
      <c r="F16" s="40"/>
      <c r="G16" s="40"/>
      <c r="H16" s="40"/>
      <c r="I16" s="145" t="s">
        <v>27</v>
      </c>
      <c r="J16" s="135" t="str">
        <f>IF('Rekapitulace stavby'!AN10="","",'Rekapitulace stavby'!AN10)</f>
        <v>46347275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30</v>
      </c>
      <c r="J17" s="135" t="str">
        <f>IF('Rekapitulace stavby'!AN11="","",'Rekapitulace stavby'!AN11)</f>
        <v>CZ46347275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32</v>
      </c>
      <c r="E19" s="40"/>
      <c r="F19" s="40"/>
      <c r="G19" s="40"/>
      <c r="H19" s="40"/>
      <c r="I19" s="145" t="s">
        <v>27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34</v>
      </c>
      <c r="E22" s="40"/>
      <c r="F22" s="40"/>
      <c r="G22" s="40"/>
      <c r="H22" s="40"/>
      <c r="I22" s="145" t="s">
        <v>27</v>
      </c>
      <c r="J22" s="135" t="s">
        <v>35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36</v>
      </c>
      <c r="F23" s="40"/>
      <c r="G23" s="40"/>
      <c r="H23" s="40"/>
      <c r="I23" s="145" t="s">
        <v>30</v>
      </c>
      <c r="J23" s="135" t="s">
        <v>37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39</v>
      </c>
      <c r="E25" s="40"/>
      <c r="F25" s="40"/>
      <c r="G25" s="40"/>
      <c r="H25" s="40"/>
      <c r="I25" s="145" t="s">
        <v>27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30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41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40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43</v>
      </c>
      <c r="E32" s="40"/>
      <c r="F32" s="40"/>
      <c r="G32" s="40"/>
      <c r="H32" s="40"/>
      <c r="I32" s="40"/>
      <c r="J32" s="156">
        <f>ROUND(J91,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45</v>
      </c>
      <c r="G34" s="40"/>
      <c r="H34" s="40"/>
      <c r="I34" s="157" t="s">
        <v>44</v>
      </c>
      <c r="J34" s="157" t="s">
        <v>46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47</v>
      </c>
      <c r="E35" s="145" t="s">
        <v>48</v>
      </c>
      <c r="F35" s="159">
        <f>ROUND((SUM(BE91:BE150)),  2)</f>
        <v>0</v>
      </c>
      <c r="G35" s="40"/>
      <c r="H35" s="40"/>
      <c r="I35" s="160">
        <v>0.20999999999999999</v>
      </c>
      <c r="J35" s="159">
        <f>ROUND(((SUM(BE91:BE150))*I35),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49</v>
      </c>
      <c r="F36" s="159">
        <f>ROUND((SUM(BF91:BF150)),  2)</f>
        <v>0</v>
      </c>
      <c r="G36" s="40"/>
      <c r="H36" s="40"/>
      <c r="I36" s="160">
        <v>0.14999999999999999</v>
      </c>
      <c r="J36" s="159">
        <f>ROUND(((SUM(BF91:BF150))*I36),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50</v>
      </c>
      <c r="F37" s="159">
        <f>ROUND((SUM(BG91:BG150)),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51</v>
      </c>
      <c r="F38" s="159">
        <f>ROUND((SUM(BH91:BH150)),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52</v>
      </c>
      <c r="F39" s="159">
        <f>ROUND((SUM(BI91:BI150)),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53</v>
      </c>
      <c r="E41" s="163"/>
      <c r="F41" s="163"/>
      <c r="G41" s="164" t="s">
        <v>54</v>
      </c>
      <c r="H41" s="165" t="s">
        <v>55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190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Brno, Mendlovo náměstí - kanalizace a vodovod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171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175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179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03 - Obnova kanalizace - bezvýkopová technologie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>Brno</v>
      </c>
      <c r="G56" s="42"/>
      <c r="H56" s="42"/>
      <c r="I56" s="34" t="s">
        <v>24</v>
      </c>
      <c r="J56" s="74" t="str">
        <f>IF(J14="","",J14)</f>
        <v>9. 9. 2021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26</v>
      </c>
      <c r="D58" s="42"/>
      <c r="E58" s="42"/>
      <c r="F58" s="29" t="str">
        <f>E17</f>
        <v>Statutární město Brno</v>
      </c>
      <c r="G58" s="42"/>
      <c r="H58" s="42"/>
      <c r="I58" s="34" t="s">
        <v>34</v>
      </c>
      <c r="J58" s="38" t="str">
        <f>E23</f>
        <v>AQUATIS a. s.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32</v>
      </c>
      <c r="D59" s="42"/>
      <c r="E59" s="42"/>
      <c r="F59" s="29" t="str">
        <f>IF(E20="","",E20)</f>
        <v>Vyplň údaj</v>
      </c>
      <c r="G59" s="42"/>
      <c r="H59" s="42"/>
      <c r="I59" s="34" t="s">
        <v>39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191</v>
      </c>
      <c r="D61" s="174"/>
      <c r="E61" s="174"/>
      <c r="F61" s="174"/>
      <c r="G61" s="174"/>
      <c r="H61" s="174"/>
      <c r="I61" s="174"/>
      <c r="J61" s="175" t="s">
        <v>192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75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193</v>
      </c>
    </row>
    <row r="64" s="9" customFormat="1" ht="24.96" customHeight="1">
      <c r="A64" s="9"/>
      <c r="B64" s="177"/>
      <c r="C64" s="178"/>
      <c r="D64" s="179" t="s">
        <v>194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197</v>
      </c>
      <c r="E65" s="185"/>
      <c r="F65" s="185"/>
      <c r="G65" s="185"/>
      <c r="H65" s="185"/>
      <c r="I65" s="185"/>
      <c r="J65" s="186">
        <f>J93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201</v>
      </c>
      <c r="E66" s="185"/>
      <c r="F66" s="185"/>
      <c r="G66" s="185"/>
      <c r="H66" s="185"/>
      <c r="I66" s="185"/>
      <c r="J66" s="186">
        <f>J106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202</v>
      </c>
      <c r="E67" s="185"/>
      <c r="F67" s="185"/>
      <c r="G67" s="185"/>
      <c r="H67" s="185"/>
      <c r="I67" s="185"/>
      <c r="J67" s="186">
        <f>J133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2146</v>
      </c>
      <c r="E68" s="180"/>
      <c r="F68" s="180"/>
      <c r="G68" s="180"/>
      <c r="H68" s="180"/>
      <c r="I68" s="180"/>
      <c r="J68" s="181">
        <f>J146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2147</v>
      </c>
      <c r="E69" s="185"/>
      <c r="F69" s="185"/>
      <c r="G69" s="185"/>
      <c r="H69" s="185"/>
      <c r="I69" s="185"/>
      <c r="J69" s="186">
        <f>J147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209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Brno, Mendlovo náměstí - kanalizace a vodovod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171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2" t="s">
        <v>175</v>
      </c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179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SO 03 - Obnova kanalizace - bezvýkopová technologie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22</v>
      </c>
      <c r="D85" s="42"/>
      <c r="E85" s="42"/>
      <c r="F85" s="29" t="str">
        <f>F14</f>
        <v>Brno</v>
      </c>
      <c r="G85" s="42"/>
      <c r="H85" s="42"/>
      <c r="I85" s="34" t="s">
        <v>24</v>
      </c>
      <c r="J85" s="74" t="str">
        <f>IF(J14="","",J14)</f>
        <v>9. 9. 2021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26</v>
      </c>
      <c r="D87" s="42"/>
      <c r="E87" s="42"/>
      <c r="F87" s="29" t="str">
        <f>E17</f>
        <v>Statutární město Brno</v>
      </c>
      <c r="G87" s="42"/>
      <c r="H87" s="42"/>
      <c r="I87" s="34" t="s">
        <v>34</v>
      </c>
      <c r="J87" s="38" t="str">
        <f>E23</f>
        <v>AQUATIS a. s.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32</v>
      </c>
      <c r="D88" s="42"/>
      <c r="E88" s="42"/>
      <c r="F88" s="29" t="str">
        <f>IF(E20="","",E20)</f>
        <v>Vyplň údaj</v>
      </c>
      <c r="G88" s="42"/>
      <c r="H88" s="42"/>
      <c r="I88" s="34" t="s">
        <v>39</v>
      </c>
      <c r="J88" s="38" t="str">
        <f>E26</f>
        <v xml:space="preserve"> 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8"/>
      <c r="B90" s="189"/>
      <c r="C90" s="190" t="s">
        <v>210</v>
      </c>
      <c r="D90" s="191" t="s">
        <v>62</v>
      </c>
      <c r="E90" s="191" t="s">
        <v>58</v>
      </c>
      <c r="F90" s="191" t="s">
        <v>59</v>
      </c>
      <c r="G90" s="191" t="s">
        <v>211</v>
      </c>
      <c r="H90" s="191" t="s">
        <v>212</v>
      </c>
      <c r="I90" s="191" t="s">
        <v>213</v>
      </c>
      <c r="J90" s="191" t="s">
        <v>192</v>
      </c>
      <c r="K90" s="192" t="s">
        <v>214</v>
      </c>
      <c r="L90" s="193"/>
      <c r="M90" s="94" t="s">
        <v>40</v>
      </c>
      <c r="N90" s="95" t="s">
        <v>47</v>
      </c>
      <c r="O90" s="95" t="s">
        <v>215</v>
      </c>
      <c r="P90" s="95" t="s">
        <v>216</v>
      </c>
      <c r="Q90" s="95" t="s">
        <v>217</v>
      </c>
      <c r="R90" s="95" t="s">
        <v>218</v>
      </c>
      <c r="S90" s="95" t="s">
        <v>219</v>
      </c>
      <c r="T90" s="96" t="s">
        <v>220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0"/>
      <c r="B91" s="41"/>
      <c r="C91" s="101" t="s">
        <v>221</v>
      </c>
      <c r="D91" s="42"/>
      <c r="E91" s="42"/>
      <c r="F91" s="42"/>
      <c r="G91" s="42"/>
      <c r="H91" s="42"/>
      <c r="I91" s="42"/>
      <c r="J91" s="194">
        <f>BK91</f>
        <v>0</v>
      </c>
      <c r="K91" s="42"/>
      <c r="L91" s="46"/>
      <c r="M91" s="97"/>
      <c r="N91" s="195"/>
      <c r="O91" s="98"/>
      <c r="P91" s="196">
        <f>P92+P146</f>
        <v>0</v>
      </c>
      <c r="Q91" s="98"/>
      <c r="R91" s="196">
        <f>R92+R146</f>
        <v>0</v>
      </c>
      <c r="S91" s="98"/>
      <c r="T91" s="197">
        <f>T92+T146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76</v>
      </c>
      <c r="AU91" s="19" t="s">
        <v>193</v>
      </c>
      <c r="BK91" s="198">
        <f>BK92+BK146</f>
        <v>0</v>
      </c>
    </row>
    <row r="92" s="12" customFormat="1" ht="25.92" customHeight="1">
      <c r="A92" s="12"/>
      <c r="B92" s="199"/>
      <c r="C92" s="200"/>
      <c r="D92" s="201" t="s">
        <v>76</v>
      </c>
      <c r="E92" s="202" t="s">
        <v>222</v>
      </c>
      <c r="F92" s="202" t="s">
        <v>223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P93+P106+P133</f>
        <v>0</v>
      </c>
      <c r="Q92" s="207"/>
      <c r="R92" s="208">
        <f>R93+R106+R133</f>
        <v>0</v>
      </c>
      <c r="S92" s="207"/>
      <c r="T92" s="209">
        <f>T93+T106+T133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83</v>
      </c>
      <c r="AT92" s="211" t="s">
        <v>76</v>
      </c>
      <c r="AU92" s="211" t="s">
        <v>77</v>
      </c>
      <c r="AY92" s="210" t="s">
        <v>224</v>
      </c>
      <c r="BK92" s="212">
        <f>BK93+BK106+BK133</f>
        <v>0</v>
      </c>
    </row>
    <row r="93" s="12" customFormat="1" ht="22.8" customHeight="1">
      <c r="A93" s="12"/>
      <c r="B93" s="199"/>
      <c r="C93" s="200"/>
      <c r="D93" s="201" t="s">
        <v>76</v>
      </c>
      <c r="E93" s="213" t="s">
        <v>244</v>
      </c>
      <c r="F93" s="213" t="s">
        <v>868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SUM(P94:P105)</f>
        <v>0</v>
      </c>
      <c r="Q93" s="207"/>
      <c r="R93" s="208">
        <f>SUM(R94:R105)</f>
        <v>0</v>
      </c>
      <c r="S93" s="207"/>
      <c r="T93" s="209">
        <f>SUM(T94:T105)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83</v>
      </c>
      <c r="AT93" s="211" t="s">
        <v>76</v>
      </c>
      <c r="AU93" s="211" t="s">
        <v>83</v>
      </c>
      <c r="AY93" s="210" t="s">
        <v>224</v>
      </c>
      <c r="BK93" s="212">
        <f>SUM(BK94:BK105)</f>
        <v>0</v>
      </c>
    </row>
    <row r="94" s="2" customFormat="1" ht="16.5" customHeight="1">
      <c r="A94" s="40"/>
      <c r="B94" s="41"/>
      <c r="C94" s="215" t="s">
        <v>83</v>
      </c>
      <c r="D94" s="215" t="s">
        <v>226</v>
      </c>
      <c r="E94" s="216" t="s">
        <v>2148</v>
      </c>
      <c r="F94" s="217" t="s">
        <v>2149</v>
      </c>
      <c r="G94" s="218" t="s">
        <v>160</v>
      </c>
      <c r="H94" s="219">
        <v>68</v>
      </c>
      <c r="I94" s="220"/>
      <c r="J94" s="221">
        <f>ROUND(I94*H94,2)</f>
        <v>0</v>
      </c>
      <c r="K94" s="217" t="s">
        <v>40</v>
      </c>
      <c r="L94" s="46"/>
      <c r="M94" s="222" t="s">
        <v>40</v>
      </c>
      <c r="N94" s="223" t="s">
        <v>48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230</v>
      </c>
      <c r="AT94" s="226" t="s">
        <v>226</v>
      </c>
      <c r="AU94" s="226" t="s">
        <v>85</v>
      </c>
      <c r="AY94" s="19" t="s">
        <v>224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83</v>
      </c>
      <c r="BK94" s="227">
        <f>ROUND(I94*H94,2)</f>
        <v>0</v>
      </c>
      <c r="BL94" s="19" t="s">
        <v>230</v>
      </c>
      <c r="BM94" s="226" t="s">
        <v>2150</v>
      </c>
    </row>
    <row r="95" s="2" customFormat="1">
      <c r="A95" s="40"/>
      <c r="B95" s="41"/>
      <c r="C95" s="42"/>
      <c r="D95" s="228" t="s">
        <v>232</v>
      </c>
      <c r="E95" s="42"/>
      <c r="F95" s="229" t="s">
        <v>2149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232</v>
      </c>
      <c r="AU95" s="19" t="s">
        <v>85</v>
      </c>
    </row>
    <row r="96" s="2" customFormat="1" ht="16.5" customHeight="1">
      <c r="A96" s="40"/>
      <c r="B96" s="41"/>
      <c r="C96" s="215" t="s">
        <v>85</v>
      </c>
      <c r="D96" s="215" t="s">
        <v>226</v>
      </c>
      <c r="E96" s="216" t="s">
        <v>2151</v>
      </c>
      <c r="F96" s="217" t="s">
        <v>2152</v>
      </c>
      <c r="G96" s="218" t="s">
        <v>160</v>
      </c>
      <c r="H96" s="219">
        <v>65</v>
      </c>
      <c r="I96" s="220"/>
      <c r="J96" s="221">
        <f>ROUND(I96*H96,2)</f>
        <v>0</v>
      </c>
      <c r="K96" s="217" t="s">
        <v>40</v>
      </c>
      <c r="L96" s="46"/>
      <c r="M96" s="222" t="s">
        <v>40</v>
      </c>
      <c r="N96" s="223" t="s">
        <v>48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230</v>
      </c>
      <c r="AT96" s="226" t="s">
        <v>226</v>
      </c>
      <c r="AU96" s="226" t="s">
        <v>85</v>
      </c>
      <c r="AY96" s="19" t="s">
        <v>224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83</v>
      </c>
      <c r="BK96" s="227">
        <f>ROUND(I96*H96,2)</f>
        <v>0</v>
      </c>
      <c r="BL96" s="19" t="s">
        <v>230</v>
      </c>
      <c r="BM96" s="226" t="s">
        <v>2153</v>
      </c>
    </row>
    <row r="97" s="2" customFormat="1">
      <c r="A97" s="40"/>
      <c r="B97" s="41"/>
      <c r="C97" s="42"/>
      <c r="D97" s="228" t="s">
        <v>232</v>
      </c>
      <c r="E97" s="42"/>
      <c r="F97" s="229" t="s">
        <v>2152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232</v>
      </c>
      <c r="AU97" s="19" t="s">
        <v>85</v>
      </c>
    </row>
    <row r="98" s="2" customFormat="1" ht="16.5" customHeight="1">
      <c r="A98" s="40"/>
      <c r="B98" s="41"/>
      <c r="C98" s="215" t="s">
        <v>244</v>
      </c>
      <c r="D98" s="215" t="s">
        <v>226</v>
      </c>
      <c r="E98" s="216" t="s">
        <v>2154</v>
      </c>
      <c r="F98" s="217" t="s">
        <v>2155</v>
      </c>
      <c r="G98" s="218" t="s">
        <v>160</v>
      </c>
      <c r="H98" s="219">
        <v>411</v>
      </c>
      <c r="I98" s="220"/>
      <c r="J98" s="221">
        <f>ROUND(I98*H98,2)</f>
        <v>0</v>
      </c>
      <c r="K98" s="217" t="s">
        <v>40</v>
      </c>
      <c r="L98" s="46"/>
      <c r="M98" s="222" t="s">
        <v>40</v>
      </c>
      <c r="N98" s="223" t="s">
        <v>48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230</v>
      </c>
      <c r="AT98" s="226" t="s">
        <v>226</v>
      </c>
      <c r="AU98" s="226" t="s">
        <v>85</v>
      </c>
      <c r="AY98" s="19" t="s">
        <v>224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83</v>
      </c>
      <c r="BK98" s="227">
        <f>ROUND(I98*H98,2)</f>
        <v>0</v>
      </c>
      <c r="BL98" s="19" t="s">
        <v>230</v>
      </c>
      <c r="BM98" s="226" t="s">
        <v>2156</v>
      </c>
    </row>
    <row r="99" s="2" customFormat="1">
      <c r="A99" s="40"/>
      <c r="B99" s="41"/>
      <c r="C99" s="42"/>
      <c r="D99" s="228" t="s">
        <v>232</v>
      </c>
      <c r="E99" s="42"/>
      <c r="F99" s="229" t="s">
        <v>2155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232</v>
      </c>
      <c r="AU99" s="19" t="s">
        <v>85</v>
      </c>
    </row>
    <row r="100" s="13" customFormat="1">
      <c r="A100" s="13"/>
      <c r="B100" s="235"/>
      <c r="C100" s="236"/>
      <c r="D100" s="228" t="s">
        <v>236</v>
      </c>
      <c r="E100" s="237" t="s">
        <v>40</v>
      </c>
      <c r="F100" s="238" t="s">
        <v>2157</v>
      </c>
      <c r="G100" s="236"/>
      <c r="H100" s="239">
        <v>266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236</v>
      </c>
      <c r="AU100" s="245" t="s">
        <v>85</v>
      </c>
      <c r="AV100" s="13" t="s">
        <v>85</v>
      </c>
      <c r="AW100" s="13" t="s">
        <v>38</v>
      </c>
      <c r="AX100" s="13" t="s">
        <v>77</v>
      </c>
      <c r="AY100" s="245" t="s">
        <v>224</v>
      </c>
    </row>
    <row r="101" s="13" customFormat="1">
      <c r="A101" s="13"/>
      <c r="B101" s="235"/>
      <c r="C101" s="236"/>
      <c r="D101" s="228" t="s">
        <v>236</v>
      </c>
      <c r="E101" s="237" t="s">
        <v>40</v>
      </c>
      <c r="F101" s="238" t="s">
        <v>2158</v>
      </c>
      <c r="G101" s="236"/>
      <c r="H101" s="239">
        <v>145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236</v>
      </c>
      <c r="AU101" s="245" t="s">
        <v>85</v>
      </c>
      <c r="AV101" s="13" t="s">
        <v>85</v>
      </c>
      <c r="AW101" s="13" t="s">
        <v>38</v>
      </c>
      <c r="AX101" s="13" t="s">
        <v>77</v>
      </c>
      <c r="AY101" s="245" t="s">
        <v>224</v>
      </c>
    </row>
    <row r="102" s="15" customFormat="1">
      <c r="A102" s="15"/>
      <c r="B102" s="256"/>
      <c r="C102" s="257"/>
      <c r="D102" s="228" t="s">
        <v>236</v>
      </c>
      <c r="E102" s="258" t="s">
        <v>40</v>
      </c>
      <c r="F102" s="259" t="s">
        <v>253</v>
      </c>
      <c r="G102" s="257"/>
      <c r="H102" s="260">
        <v>411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6" t="s">
        <v>236</v>
      </c>
      <c r="AU102" s="266" t="s">
        <v>85</v>
      </c>
      <c r="AV102" s="15" t="s">
        <v>230</v>
      </c>
      <c r="AW102" s="15" t="s">
        <v>38</v>
      </c>
      <c r="AX102" s="15" t="s">
        <v>83</v>
      </c>
      <c r="AY102" s="266" t="s">
        <v>224</v>
      </c>
    </row>
    <row r="103" s="2" customFormat="1" ht="16.5" customHeight="1">
      <c r="A103" s="40"/>
      <c r="B103" s="41"/>
      <c r="C103" s="215" t="s">
        <v>230</v>
      </c>
      <c r="D103" s="215" t="s">
        <v>226</v>
      </c>
      <c r="E103" s="216" t="s">
        <v>2159</v>
      </c>
      <c r="F103" s="217" t="s">
        <v>2160</v>
      </c>
      <c r="G103" s="218" t="s">
        <v>160</v>
      </c>
      <c r="H103" s="219">
        <v>72.5</v>
      </c>
      <c r="I103" s="220"/>
      <c r="J103" s="221">
        <f>ROUND(I103*H103,2)</f>
        <v>0</v>
      </c>
      <c r="K103" s="217" t="s">
        <v>40</v>
      </c>
      <c r="L103" s="46"/>
      <c r="M103" s="222" t="s">
        <v>40</v>
      </c>
      <c r="N103" s="223" t="s">
        <v>48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230</v>
      </c>
      <c r="AT103" s="226" t="s">
        <v>226</v>
      </c>
      <c r="AU103" s="226" t="s">
        <v>85</v>
      </c>
      <c r="AY103" s="19" t="s">
        <v>224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83</v>
      </c>
      <c r="BK103" s="227">
        <f>ROUND(I103*H103,2)</f>
        <v>0</v>
      </c>
      <c r="BL103" s="19" t="s">
        <v>230</v>
      </c>
      <c r="BM103" s="226" t="s">
        <v>2161</v>
      </c>
    </row>
    <row r="104" s="2" customFormat="1">
      <c r="A104" s="40"/>
      <c r="B104" s="41"/>
      <c r="C104" s="42"/>
      <c r="D104" s="228" t="s">
        <v>232</v>
      </c>
      <c r="E104" s="42"/>
      <c r="F104" s="229" t="s">
        <v>2160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232</v>
      </c>
      <c r="AU104" s="19" t="s">
        <v>85</v>
      </c>
    </row>
    <row r="105" s="13" customFormat="1">
      <c r="A105" s="13"/>
      <c r="B105" s="235"/>
      <c r="C105" s="236"/>
      <c r="D105" s="228" t="s">
        <v>236</v>
      </c>
      <c r="E105" s="237" t="s">
        <v>40</v>
      </c>
      <c r="F105" s="238" t="s">
        <v>2162</v>
      </c>
      <c r="G105" s="236"/>
      <c r="H105" s="239">
        <v>72.5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236</v>
      </c>
      <c r="AU105" s="245" t="s">
        <v>85</v>
      </c>
      <c r="AV105" s="13" t="s">
        <v>85</v>
      </c>
      <c r="AW105" s="13" t="s">
        <v>38</v>
      </c>
      <c r="AX105" s="13" t="s">
        <v>83</v>
      </c>
      <c r="AY105" s="245" t="s">
        <v>224</v>
      </c>
    </row>
    <row r="106" s="12" customFormat="1" ht="22.8" customHeight="1">
      <c r="A106" s="12"/>
      <c r="B106" s="199"/>
      <c r="C106" s="200"/>
      <c r="D106" s="201" t="s">
        <v>76</v>
      </c>
      <c r="E106" s="213" t="s">
        <v>279</v>
      </c>
      <c r="F106" s="213" t="s">
        <v>1098</v>
      </c>
      <c r="G106" s="200"/>
      <c r="H106" s="200"/>
      <c r="I106" s="203"/>
      <c r="J106" s="214">
        <f>BK106</f>
        <v>0</v>
      </c>
      <c r="K106" s="200"/>
      <c r="L106" s="205"/>
      <c r="M106" s="206"/>
      <c r="N106" s="207"/>
      <c r="O106" s="207"/>
      <c r="P106" s="208">
        <f>SUM(P107:P132)</f>
        <v>0</v>
      </c>
      <c r="Q106" s="207"/>
      <c r="R106" s="208">
        <f>SUM(R107:R132)</f>
        <v>0</v>
      </c>
      <c r="S106" s="207"/>
      <c r="T106" s="209">
        <f>SUM(T107:T132)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83</v>
      </c>
      <c r="AT106" s="211" t="s">
        <v>76</v>
      </c>
      <c r="AU106" s="211" t="s">
        <v>83</v>
      </c>
      <c r="AY106" s="210" t="s">
        <v>224</v>
      </c>
      <c r="BK106" s="212">
        <f>SUM(BK107:BK132)</f>
        <v>0</v>
      </c>
    </row>
    <row r="107" s="2" customFormat="1" ht="16.5" customHeight="1">
      <c r="A107" s="40"/>
      <c r="B107" s="41"/>
      <c r="C107" s="215" t="s">
        <v>259</v>
      </c>
      <c r="D107" s="215" t="s">
        <v>226</v>
      </c>
      <c r="E107" s="216" t="s">
        <v>2163</v>
      </c>
      <c r="F107" s="217" t="s">
        <v>2164</v>
      </c>
      <c r="G107" s="218" t="s">
        <v>1605</v>
      </c>
      <c r="H107" s="219">
        <v>2</v>
      </c>
      <c r="I107" s="220"/>
      <c r="J107" s="221">
        <f>ROUND(I107*H107,2)</f>
        <v>0</v>
      </c>
      <c r="K107" s="217" t="s">
        <v>40</v>
      </c>
      <c r="L107" s="46"/>
      <c r="M107" s="222" t="s">
        <v>40</v>
      </c>
      <c r="N107" s="223" t="s">
        <v>48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230</v>
      </c>
      <c r="AT107" s="226" t="s">
        <v>226</v>
      </c>
      <c r="AU107" s="226" t="s">
        <v>85</v>
      </c>
      <c r="AY107" s="19" t="s">
        <v>224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83</v>
      </c>
      <c r="BK107" s="227">
        <f>ROUND(I107*H107,2)</f>
        <v>0</v>
      </c>
      <c r="BL107" s="19" t="s">
        <v>230</v>
      </c>
      <c r="BM107" s="226" t="s">
        <v>2165</v>
      </c>
    </row>
    <row r="108" s="2" customFormat="1">
      <c r="A108" s="40"/>
      <c r="B108" s="41"/>
      <c r="C108" s="42"/>
      <c r="D108" s="228" t="s">
        <v>232</v>
      </c>
      <c r="E108" s="42"/>
      <c r="F108" s="229" t="s">
        <v>2164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232</v>
      </c>
      <c r="AU108" s="19" t="s">
        <v>85</v>
      </c>
    </row>
    <row r="109" s="14" customFormat="1">
      <c r="A109" s="14"/>
      <c r="B109" s="246"/>
      <c r="C109" s="247"/>
      <c r="D109" s="228" t="s">
        <v>236</v>
      </c>
      <c r="E109" s="248" t="s">
        <v>40</v>
      </c>
      <c r="F109" s="249" t="s">
        <v>2166</v>
      </c>
      <c r="G109" s="247"/>
      <c r="H109" s="248" t="s">
        <v>40</v>
      </c>
      <c r="I109" s="250"/>
      <c r="J109" s="247"/>
      <c r="K109" s="247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236</v>
      </c>
      <c r="AU109" s="255" t="s">
        <v>85</v>
      </c>
      <c r="AV109" s="14" t="s">
        <v>83</v>
      </c>
      <c r="AW109" s="14" t="s">
        <v>38</v>
      </c>
      <c r="AX109" s="14" t="s">
        <v>77</v>
      </c>
      <c r="AY109" s="255" t="s">
        <v>224</v>
      </c>
    </row>
    <row r="110" s="13" customFormat="1">
      <c r="A110" s="13"/>
      <c r="B110" s="235"/>
      <c r="C110" s="236"/>
      <c r="D110" s="228" t="s">
        <v>236</v>
      </c>
      <c r="E110" s="237" t="s">
        <v>40</v>
      </c>
      <c r="F110" s="238" t="s">
        <v>85</v>
      </c>
      <c r="G110" s="236"/>
      <c r="H110" s="239">
        <v>2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236</v>
      </c>
      <c r="AU110" s="245" t="s">
        <v>85</v>
      </c>
      <c r="AV110" s="13" t="s">
        <v>85</v>
      </c>
      <c r="AW110" s="13" t="s">
        <v>38</v>
      </c>
      <c r="AX110" s="13" t="s">
        <v>83</v>
      </c>
      <c r="AY110" s="245" t="s">
        <v>224</v>
      </c>
    </row>
    <row r="111" s="2" customFormat="1" ht="16.5" customHeight="1">
      <c r="A111" s="40"/>
      <c r="B111" s="41"/>
      <c r="C111" s="215" t="s">
        <v>266</v>
      </c>
      <c r="D111" s="215" t="s">
        <v>226</v>
      </c>
      <c r="E111" s="216" t="s">
        <v>2167</v>
      </c>
      <c r="F111" s="217" t="s">
        <v>2168</v>
      </c>
      <c r="G111" s="218" t="s">
        <v>2169</v>
      </c>
      <c r="H111" s="219">
        <v>1</v>
      </c>
      <c r="I111" s="220"/>
      <c r="J111" s="221">
        <f>ROUND(I111*H111,2)</f>
        <v>0</v>
      </c>
      <c r="K111" s="217" t="s">
        <v>40</v>
      </c>
      <c r="L111" s="46"/>
      <c r="M111" s="222" t="s">
        <v>40</v>
      </c>
      <c r="N111" s="223" t="s">
        <v>48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230</v>
      </c>
      <c r="AT111" s="226" t="s">
        <v>226</v>
      </c>
      <c r="AU111" s="226" t="s">
        <v>85</v>
      </c>
      <c r="AY111" s="19" t="s">
        <v>224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83</v>
      </c>
      <c r="BK111" s="227">
        <f>ROUND(I111*H111,2)</f>
        <v>0</v>
      </c>
      <c r="BL111" s="19" t="s">
        <v>230</v>
      </c>
      <c r="BM111" s="226" t="s">
        <v>2170</v>
      </c>
    </row>
    <row r="112" s="2" customFormat="1">
      <c r="A112" s="40"/>
      <c r="B112" s="41"/>
      <c r="C112" s="42"/>
      <c r="D112" s="228" t="s">
        <v>232</v>
      </c>
      <c r="E112" s="42"/>
      <c r="F112" s="229" t="s">
        <v>2168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232</v>
      </c>
      <c r="AU112" s="19" t="s">
        <v>85</v>
      </c>
    </row>
    <row r="113" s="2" customFormat="1" ht="16.5" customHeight="1">
      <c r="A113" s="40"/>
      <c r="B113" s="41"/>
      <c r="C113" s="215" t="s">
        <v>272</v>
      </c>
      <c r="D113" s="215" t="s">
        <v>226</v>
      </c>
      <c r="E113" s="216" t="s">
        <v>2171</v>
      </c>
      <c r="F113" s="217" t="s">
        <v>2172</v>
      </c>
      <c r="G113" s="218" t="s">
        <v>2169</v>
      </c>
      <c r="H113" s="219">
        <v>1</v>
      </c>
      <c r="I113" s="220"/>
      <c r="J113" s="221">
        <f>ROUND(I113*H113,2)</f>
        <v>0</v>
      </c>
      <c r="K113" s="217" t="s">
        <v>40</v>
      </c>
      <c r="L113" s="46"/>
      <c r="M113" s="222" t="s">
        <v>40</v>
      </c>
      <c r="N113" s="223" t="s">
        <v>48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230</v>
      </c>
      <c r="AT113" s="226" t="s">
        <v>226</v>
      </c>
      <c r="AU113" s="226" t="s">
        <v>85</v>
      </c>
      <c r="AY113" s="19" t="s">
        <v>224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83</v>
      </c>
      <c r="BK113" s="227">
        <f>ROUND(I113*H113,2)</f>
        <v>0</v>
      </c>
      <c r="BL113" s="19" t="s">
        <v>230</v>
      </c>
      <c r="BM113" s="226" t="s">
        <v>2173</v>
      </c>
    </row>
    <row r="114" s="2" customFormat="1">
      <c r="A114" s="40"/>
      <c r="B114" s="41"/>
      <c r="C114" s="42"/>
      <c r="D114" s="228" t="s">
        <v>232</v>
      </c>
      <c r="E114" s="42"/>
      <c r="F114" s="229" t="s">
        <v>2172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232</v>
      </c>
      <c r="AU114" s="19" t="s">
        <v>85</v>
      </c>
    </row>
    <row r="115" s="2" customFormat="1" ht="16.5" customHeight="1">
      <c r="A115" s="40"/>
      <c r="B115" s="41"/>
      <c r="C115" s="215" t="s">
        <v>279</v>
      </c>
      <c r="D115" s="215" t="s">
        <v>226</v>
      </c>
      <c r="E115" s="216" t="s">
        <v>2174</v>
      </c>
      <c r="F115" s="217" t="s">
        <v>2175</v>
      </c>
      <c r="G115" s="218" t="s">
        <v>2176</v>
      </c>
      <c r="H115" s="219">
        <v>68</v>
      </c>
      <c r="I115" s="220"/>
      <c r="J115" s="221">
        <f>ROUND(I115*H115,2)</f>
        <v>0</v>
      </c>
      <c r="K115" s="217" t="s">
        <v>40</v>
      </c>
      <c r="L115" s="46"/>
      <c r="M115" s="222" t="s">
        <v>40</v>
      </c>
      <c r="N115" s="223" t="s">
        <v>48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230</v>
      </c>
      <c r="AT115" s="226" t="s">
        <v>226</v>
      </c>
      <c r="AU115" s="226" t="s">
        <v>85</v>
      </c>
      <c r="AY115" s="19" t="s">
        <v>224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83</v>
      </c>
      <c r="BK115" s="227">
        <f>ROUND(I115*H115,2)</f>
        <v>0</v>
      </c>
      <c r="BL115" s="19" t="s">
        <v>230</v>
      </c>
      <c r="BM115" s="226" t="s">
        <v>2177</v>
      </c>
    </row>
    <row r="116" s="2" customFormat="1">
      <c r="A116" s="40"/>
      <c r="B116" s="41"/>
      <c r="C116" s="42"/>
      <c r="D116" s="228" t="s">
        <v>232</v>
      </c>
      <c r="E116" s="42"/>
      <c r="F116" s="229" t="s">
        <v>2178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232</v>
      </c>
      <c r="AU116" s="19" t="s">
        <v>85</v>
      </c>
    </row>
    <row r="117" s="2" customFormat="1">
      <c r="A117" s="40"/>
      <c r="B117" s="41"/>
      <c r="C117" s="42"/>
      <c r="D117" s="228" t="s">
        <v>283</v>
      </c>
      <c r="E117" s="42"/>
      <c r="F117" s="267" t="s">
        <v>2179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283</v>
      </c>
      <c r="AU117" s="19" t="s">
        <v>85</v>
      </c>
    </row>
    <row r="118" s="13" customFormat="1">
      <c r="A118" s="13"/>
      <c r="B118" s="235"/>
      <c r="C118" s="236"/>
      <c r="D118" s="228" t="s">
        <v>236</v>
      </c>
      <c r="E118" s="237" t="s">
        <v>40</v>
      </c>
      <c r="F118" s="238" t="s">
        <v>704</v>
      </c>
      <c r="G118" s="236"/>
      <c r="H118" s="239">
        <v>68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236</v>
      </c>
      <c r="AU118" s="245" t="s">
        <v>85</v>
      </c>
      <c r="AV118" s="13" t="s">
        <v>85</v>
      </c>
      <c r="AW118" s="13" t="s">
        <v>38</v>
      </c>
      <c r="AX118" s="13" t="s">
        <v>83</v>
      </c>
      <c r="AY118" s="245" t="s">
        <v>224</v>
      </c>
    </row>
    <row r="119" s="2" customFormat="1" ht="16.5" customHeight="1">
      <c r="A119" s="40"/>
      <c r="B119" s="41"/>
      <c r="C119" s="215" t="s">
        <v>286</v>
      </c>
      <c r="D119" s="215" t="s">
        <v>226</v>
      </c>
      <c r="E119" s="216" t="s">
        <v>2180</v>
      </c>
      <c r="F119" s="217" t="s">
        <v>2181</v>
      </c>
      <c r="G119" s="218" t="s">
        <v>2176</v>
      </c>
      <c r="H119" s="219">
        <v>65</v>
      </c>
      <c r="I119" s="220"/>
      <c r="J119" s="221">
        <f>ROUND(I119*H119,2)</f>
        <v>0</v>
      </c>
      <c r="K119" s="217" t="s">
        <v>40</v>
      </c>
      <c r="L119" s="46"/>
      <c r="M119" s="222" t="s">
        <v>40</v>
      </c>
      <c r="N119" s="223" t="s">
        <v>48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230</v>
      </c>
      <c r="AT119" s="226" t="s">
        <v>226</v>
      </c>
      <c r="AU119" s="226" t="s">
        <v>85</v>
      </c>
      <c r="AY119" s="19" t="s">
        <v>224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83</v>
      </c>
      <c r="BK119" s="227">
        <f>ROUND(I119*H119,2)</f>
        <v>0</v>
      </c>
      <c r="BL119" s="19" t="s">
        <v>230</v>
      </c>
      <c r="BM119" s="226" t="s">
        <v>2182</v>
      </c>
    </row>
    <row r="120" s="2" customFormat="1">
      <c r="A120" s="40"/>
      <c r="B120" s="41"/>
      <c r="C120" s="42"/>
      <c r="D120" s="228" t="s">
        <v>232</v>
      </c>
      <c r="E120" s="42"/>
      <c r="F120" s="229" t="s">
        <v>2183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232</v>
      </c>
      <c r="AU120" s="19" t="s">
        <v>85</v>
      </c>
    </row>
    <row r="121" s="2" customFormat="1">
      <c r="A121" s="40"/>
      <c r="B121" s="41"/>
      <c r="C121" s="42"/>
      <c r="D121" s="228" t="s">
        <v>283</v>
      </c>
      <c r="E121" s="42"/>
      <c r="F121" s="267" t="s">
        <v>2179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283</v>
      </c>
      <c r="AU121" s="19" t="s">
        <v>85</v>
      </c>
    </row>
    <row r="122" s="13" customFormat="1">
      <c r="A122" s="13"/>
      <c r="B122" s="235"/>
      <c r="C122" s="236"/>
      <c r="D122" s="228" t="s">
        <v>236</v>
      </c>
      <c r="E122" s="237" t="s">
        <v>40</v>
      </c>
      <c r="F122" s="238" t="s">
        <v>679</v>
      </c>
      <c r="G122" s="236"/>
      <c r="H122" s="239">
        <v>65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236</v>
      </c>
      <c r="AU122" s="245" t="s">
        <v>85</v>
      </c>
      <c r="AV122" s="13" t="s">
        <v>85</v>
      </c>
      <c r="AW122" s="13" t="s">
        <v>38</v>
      </c>
      <c r="AX122" s="13" t="s">
        <v>83</v>
      </c>
      <c r="AY122" s="245" t="s">
        <v>224</v>
      </c>
    </row>
    <row r="123" s="2" customFormat="1" ht="21.75" customHeight="1">
      <c r="A123" s="40"/>
      <c r="B123" s="41"/>
      <c r="C123" s="215" t="s">
        <v>296</v>
      </c>
      <c r="D123" s="215" t="s">
        <v>226</v>
      </c>
      <c r="E123" s="216" t="s">
        <v>2184</v>
      </c>
      <c r="F123" s="217" t="s">
        <v>2185</v>
      </c>
      <c r="G123" s="218" t="s">
        <v>1605</v>
      </c>
      <c r="H123" s="219">
        <v>1</v>
      </c>
      <c r="I123" s="220"/>
      <c r="J123" s="221">
        <f>ROUND(I123*H123,2)</f>
        <v>0</v>
      </c>
      <c r="K123" s="217" t="s">
        <v>40</v>
      </c>
      <c r="L123" s="46"/>
      <c r="M123" s="222" t="s">
        <v>40</v>
      </c>
      <c r="N123" s="223" t="s">
        <v>48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230</v>
      </c>
      <c r="AT123" s="226" t="s">
        <v>226</v>
      </c>
      <c r="AU123" s="226" t="s">
        <v>85</v>
      </c>
      <c r="AY123" s="19" t="s">
        <v>224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83</v>
      </c>
      <c r="BK123" s="227">
        <f>ROUND(I123*H123,2)</f>
        <v>0</v>
      </c>
      <c r="BL123" s="19" t="s">
        <v>230</v>
      </c>
      <c r="BM123" s="226" t="s">
        <v>2186</v>
      </c>
    </row>
    <row r="124" s="2" customFormat="1">
      <c r="A124" s="40"/>
      <c r="B124" s="41"/>
      <c r="C124" s="42"/>
      <c r="D124" s="228" t="s">
        <v>232</v>
      </c>
      <c r="E124" s="42"/>
      <c r="F124" s="229" t="s">
        <v>2185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232</v>
      </c>
      <c r="AU124" s="19" t="s">
        <v>85</v>
      </c>
    </row>
    <row r="125" s="2" customFormat="1" ht="21.75" customHeight="1">
      <c r="A125" s="40"/>
      <c r="B125" s="41"/>
      <c r="C125" s="215" t="s">
        <v>304</v>
      </c>
      <c r="D125" s="215" t="s">
        <v>226</v>
      </c>
      <c r="E125" s="216" t="s">
        <v>2187</v>
      </c>
      <c r="F125" s="217" t="s">
        <v>2188</v>
      </c>
      <c r="G125" s="218" t="s">
        <v>2169</v>
      </c>
      <c r="H125" s="219">
        <v>1</v>
      </c>
      <c r="I125" s="220"/>
      <c r="J125" s="221">
        <f>ROUND(I125*H125,2)</f>
        <v>0</v>
      </c>
      <c r="K125" s="217" t="s">
        <v>40</v>
      </c>
      <c r="L125" s="46"/>
      <c r="M125" s="222" t="s">
        <v>40</v>
      </c>
      <c r="N125" s="223" t="s">
        <v>48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230</v>
      </c>
      <c r="AT125" s="226" t="s">
        <v>226</v>
      </c>
      <c r="AU125" s="226" t="s">
        <v>85</v>
      </c>
      <c r="AY125" s="19" t="s">
        <v>224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83</v>
      </c>
      <c r="BK125" s="227">
        <f>ROUND(I125*H125,2)</f>
        <v>0</v>
      </c>
      <c r="BL125" s="19" t="s">
        <v>230</v>
      </c>
      <c r="BM125" s="226" t="s">
        <v>2189</v>
      </c>
    </row>
    <row r="126" s="2" customFormat="1">
      <c r="A126" s="40"/>
      <c r="B126" s="41"/>
      <c r="C126" s="42"/>
      <c r="D126" s="228" t="s">
        <v>232</v>
      </c>
      <c r="E126" s="42"/>
      <c r="F126" s="229" t="s">
        <v>2188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232</v>
      </c>
      <c r="AU126" s="19" t="s">
        <v>85</v>
      </c>
    </row>
    <row r="127" s="2" customFormat="1" ht="21.75" customHeight="1">
      <c r="A127" s="40"/>
      <c r="B127" s="41"/>
      <c r="C127" s="215" t="s">
        <v>311</v>
      </c>
      <c r="D127" s="215" t="s">
        <v>226</v>
      </c>
      <c r="E127" s="216" t="s">
        <v>2190</v>
      </c>
      <c r="F127" s="217" t="s">
        <v>2191</v>
      </c>
      <c r="G127" s="218" t="s">
        <v>2169</v>
      </c>
      <c r="H127" s="219">
        <v>1</v>
      </c>
      <c r="I127" s="220"/>
      <c r="J127" s="221">
        <f>ROUND(I127*H127,2)</f>
        <v>0</v>
      </c>
      <c r="K127" s="217" t="s">
        <v>40</v>
      </c>
      <c r="L127" s="46"/>
      <c r="M127" s="222" t="s">
        <v>40</v>
      </c>
      <c r="N127" s="223" t="s">
        <v>48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230</v>
      </c>
      <c r="AT127" s="226" t="s">
        <v>226</v>
      </c>
      <c r="AU127" s="226" t="s">
        <v>85</v>
      </c>
      <c r="AY127" s="19" t="s">
        <v>224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83</v>
      </c>
      <c r="BK127" s="227">
        <f>ROUND(I127*H127,2)</f>
        <v>0</v>
      </c>
      <c r="BL127" s="19" t="s">
        <v>230</v>
      </c>
      <c r="BM127" s="226" t="s">
        <v>2192</v>
      </c>
    </row>
    <row r="128" s="2" customFormat="1">
      <c r="A128" s="40"/>
      <c r="B128" s="41"/>
      <c r="C128" s="42"/>
      <c r="D128" s="228" t="s">
        <v>232</v>
      </c>
      <c r="E128" s="42"/>
      <c r="F128" s="229" t="s">
        <v>2191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232</v>
      </c>
      <c r="AU128" s="19" t="s">
        <v>85</v>
      </c>
    </row>
    <row r="129" s="2" customFormat="1" ht="16.5" customHeight="1">
      <c r="A129" s="40"/>
      <c r="B129" s="41"/>
      <c r="C129" s="215" t="s">
        <v>318</v>
      </c>
      <c r="D129" s="215" t="s">
        <v>226</v>
      </c>
      <c r="E129" s="216" t="s">
        <v>2193</v>
      </c>
      <c r="F129" s="217" t="s">
        <v>2194</v>
      </c>
      <c r="G129" s="218" t="s">
        <v>2169</v>
      </c>
      <c r="H129" s="219">
        <v>7</v>
      </c>
      <c r="I129" s="220"/>
      <c r="J129" s="221">
        <f>ROUND(I129*H129,2)</f>
        <v>0</v>
      </c>
      <c r="K129" s="217" t="s">
        <v>40</v>
      </c>
      <c r="L129" s="46"/>
      <c r="M129" s="222" t="s">
        <v>40</v>
      </c>
      <c r="N129" s="223" t="s">
        <v>48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230</v>
      </c>
      <c r="AT129" s="226" t="s">
        <v>226</v>
      </c>
      <c r="AU129" s="226" t="s">
        <v>85</v>
      </c>
      <c r="AY129" s="19" t="s">
        <v>224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83</v>
      </c>
      <c r="BK129" s="227">
        <f>ROUND(I129*H129,2)</f>
        <v>0</v>
      </c>
      <c r="BL129" s="19" t="s">
        <v>230</v>
      </c>
      <c r="BM129" s="226" t="s">
        <v>2195</v>
      </c>
    </row>
    <row r="130" s="2" customFormat="1">
      <c r="A130" s="40"/>
      <c r="B130" s="41"/>
      <c r="C130" s="42"/>
      <c r="D130" s="228" t="s">
        <v>232</v>
      </c>
      <c r="E130" s="42"/>
      <c r="F130" s="229" t="s">
        <v>2194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232</v>
      </c>
      <c r="AU130" s="19" t="s">
        <v>85</v>
      </c>
    </row>
    <row r="131" s="2" customFormat="1" ht="16.5" customHeight="1">
      <c r="A131" s="40"/>
      <c r="B131" s="41"/>
      <c r="C131" s="215" t="s">
        <v>325</v>
      </c>
      <c r="D131" s="215" t="s">
        <v>226</v>
      </c>
      <c r="E131" s="216" t="s">
        <v>2196</v>
      </c>
      <c r="F131" s="217" t="s">
        <v>2197</v>
      </c>
      <c r="G131" s="218" t="s">
        <v>2169</v>
      </c>
      <c r="H131" s="219">
        <v>1</v>
      </c>
      <c r="I131" s="220"/>
      <c r="J131" s="221">
        <f>ROUND(I131*H131,2)</f>
        <v>0</v>
      </c>
      <c r="K131" s="217" t="s">
        <v>40</v>
      </c>
      <c r="L131" s="46"/>
      <c r="M131" s="222" t="s">
        <v>40</v>
      </c>
      <c r="N131" s="223" t="s">
        <v>48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230</v>
      </c>
      <c r="AT131" s="226" t="s">
        <v>226</v>
      </c>
      <c r="AU131" s="226" t="s">
        <v>85</v>
      </c>
      <c r="AY131" s="19" t="s">
        <v>224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83</v>
      </c>
      <c r="BK131" s="227">
        <f>ROUND(I131*H131,2)</f>
        <v>0</v>
      </c>
      <c r="BL131" s="19" t="s">
        <v>230</v>
      </c>
      <c r="BM131" s="226" t="s">
        <v>2198</v>
      </c>
    </row>
    <row r="132" s="2" customFormat="1">
      <c r="A132" s="40"/>
      <c r="B132" s="41"/>
      <c r="C132" s="42"/>
      <c r="D132" s="228" t="s">
        <v>232</v>
      </c>
      <c r="E132" s="42"/>
      <c r="F132" s="229" t="s">
        <v>2197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232</v>
      </c>
      <c r="AU132" s="19" t="s">
        <v>85</v>
      </c>
    </row>
    <row r="133" s="12" customFormat="1" ht="22.8" customHeight="1">
      <c r="A133" s="12"/>
      <c r="B133" s="199"/>
      <c r="C133" s="200"/>
      <c r="D133" s="201" t="s">
        <v>76</v>
      </c>
      <c r="E133" s="213" t="s">
        <v>286</v>
      </c>
      <c r="F133" s="213" t="s">
        <v>1345</v>
      </c>
      <c r="G133" s="200"/>
      <c r="H133" s="200"/>
      <c r="I133" s="203"/>
      <c r="J133" s="214">
        <f>BK133</f>
        <v>0</v>
      </c>
      <c r="K133" s="200"/>
      <c r="L133" s="205"/>
      <c r="M133" s="206"/>
      <c r="N133" s="207"/>
      <c r="O133" s="207"/>
      <c r="P133" s="208">
        <f>SUM(P134:P145)</f>
        <v>0</v>
      </c>
      <c r="Q133" s="207"/>
      <c r="R133" s="208">
        <f>SUM(R134:R145)</f>
        <v>0</v>
      </c>
      <c r="S133" s="207"/>
      <c r="T133" s="209">
        <f>SUM(T134:T145)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0" t="s">
        <v>83</v>
      </c>
      <c r="AT133" s="211" t="s">
        <v>76</v>
      </c>
      <c r="AU133" s="211" t="s">
        <v>83</v>
      </c>
      <c r="AY133" s="210" t="s">
        <v>224</v>
      </c>
      <c r="BK133" s="212">
        <f>SUM(BK134:BK145)</f>
        <v>0</v>
      </c>
    </row>
    <row r="134" s="2" customFormat="1" ht="16.5" customHeight="1">
      <c r="A134" s="40"/>
      <c r="B134" s="41"/>
      <c r="C134" s="215" t="s">
        <v>8</v>
      </c>
      <c r="D134" s="215" t="s">
        <v>226</v>
      </c>
      <c r="E134" s="216" t="s">
        <v>2199</v>
      </c>
      <c r="F134" s="217" t="s">
        <v>2200</v>
      </c>
      <c r="G134" s="218" t="s">
        <v>152</v>
      </c>
      <c r="H134" s="219">
        <v>100.77500000000001</v>
      </c>
      <c r="I134" s="220"/>
      <c r="J134" s="221">
        <f>ROUND(I134*H134,2)</f>
        <v>0</v>
      </c>
      <c r="K134" s="217" t="s">
        <v>40</v>
      </c>
      <c r="L134" s="46"/>
      <c r="M134" s="222" t="s">
        <v>40</v>
      </c>
      <c r="N134" s="223" t="s">
        <v>48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230</v>
      </c>
      <c r="AT134" s="226" t="s">
        <v>226</v>
      </c>
      <c r="AU134" s="226" t="s">
        <v>85</v>
      </c>
      <c r="AY134" s="19" t="s">
        <v>224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83</v>
      </c>
      <c r="BK134" s="227">
        <f>ROUND(I134*H134,2)</f>
        <v>0</v>
      </c>
      <c r="BL134" s="19" t="s">
        <v>230</v>
      </c>
      <c r="BM134" s="226" t="s">
        <v>2201</v>
      </c>
    </row>
    <row r="135" s="2" customFormat="1">
      <c r="A135" s="40"/>
      <c r="B135" s="41"/>
      <c r="C135" s="42"/>
      <c r="D135" s="228" t="s">
        <v>232</v>
      </c>
      <c r="E135" s="42"/>
      <c r="F135" s="229" t="s">
        <v>2200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232</v>
      </c>
      <c r="AU135" s="19" t="s">
        <v>85</v>
      </c>
    </row>
    <row r="136" s="2" customFormat="1">
      <c r="A136" s="40"/>
      <c r="B136" s="41"/>
      <c r="C136" s="42"/>
      <c r="D136" s="228" t="s">
        <v>283</v>
      </c>
      <c r="E136" s="42"/>
      <c r="F136" s="267" t="s">
        <v>2202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283</v>
      </c>
      <c r="AU136" s="19" t="s">
        <v>85</v>
      </c>
    </row>
    <row r="137" s="14" customFormat="1">
      <c r="A137" s="14"/>
      <c r="B137" s="246"/>
      <c r="C137" s="247"/>
      <c r="D137" s="228" t="s">
        <v>236</v>
      </c>
      <c r="E137" s="248" t="s">
        <v>40</v>
      </c>
      <c r="F137" s="249" t="s">
        <v>2203</v>
      </c>
      <c r="G137" s="247"/>
      <c r="H137" s="248" t="s">
        <v>40</v>
      </c>
      <c r="I137" s="250"/>
      <c r="J137" s="247"/>
      <c r="K137" s="247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236</v>
      </c>
      <c r="AU137" s="255" t="s">
        <v>85</v>
      </c>
      <c r="AV137" s="14" t="s">
        <v>83</v>
      </c>
      <c r="AW137" s="14" t="s">
        <v>38</v>
      </c>
      <c r="AX137" s="14" t="s">
        <v>77</v>
      </c>
      <c r="AY137" s="255" t="s">
        <v>224</v>
      </c>
    </row>
    <row r="138" s="13" customFormat="1">
      <c r="A138" s="13"/>
      <c r="B138" s="235"/>
      <c r="C138" s="236"/>
      <c r="D138" s="228" t="s">
        <v>236</v>
      </c>
      <c r="E138" s="237" t="s">
        <v>40</v>
      </c>
      <c r="F138" s="238" t="s">
        <v>2204</v>
      </c>
      <c r="G138" s="236"/>
      <c r="H138" s="239">
        <v>100.77500000000001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236</v>
      </c>
      <c r="AU138" s="245" t="s">
        <v>85</v>
      </c>
      <c r="AV138" s="13" t="s">
        <v>85</v>
      </c>
      <c r="AW138" s="13" t="s">
        <v>38</v>
      </c>
      <c r="AX138" s="13" t="s">
        <v>83</v>
      </c>
      <c r="AY138" s="245" t="s">
        <v>224</v>
      </c>
    </row>
    <row r="139" s="2" customFormat="1" ht="16.5" customHeight="1">
      <c r="A139" s="40"/>
      <c r="B139" s="41"/>
      <c r="C139" s="215" t="s">
        <v>340</v>
      </c>
      <c r="D139" s="215" t="s">
        <v>226</v>
      </c>
      <c r="E139" s="216" t="s">
        <v>2205</v>
      </c>
      <c r="F139" s="217" t="s">
        <v>2206</v>
      </c>
      <c r="G139" s="218" t="s">
        <v>152</v>
      </c>
      <c r="H139" s="219">
        <v>22.776</v>
      </c>
      <c r="I139" s="220"/>
      <c r="J139" s="221">
        <f>ROUND(I139*H139,2)</f>
        <v>0</v>
      </c>
      <c r="K139" s="217" t="s">
        <v>40</v>
      </c>
      <c r="L139" s="46"/>
      <c r="M139" s="222" t="s">
        <v>40</v>
      </c>
      <c r="N139" s="223" t="s">
        <v>48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230</v>
      </c>
      <c r="AT139" s="226" t="s">
        <v>226</v>
      </c>
      <c r="AU139" s="226" t="s">
        <v>85</v>
      </c>
      <c r="AY139" s="19" t="s">
        <v>224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83</v>
      </c>
      <c r="BK139" s="227">
        <f>ROUND(I139*H139,2)</f>
        <v>0</v>
      </c>
      <c r="BL139" s="19" t="s">
        <v>230</v>
      </c>
      <c r="BM139" s="226" t="s">
        <v>2207</v>
      </c>
    </row>
    <row r="140" s="2" customFormat="1">
      <c r="A140" s="40"/>
      <c r="B140" s="41"/>
      <c r="C140" s="42"/>
      <c r="D140" s="228" t="s">
        <v>232</v>
      </c>
      <c r="E140" s="42"/>
      <c r="F140" s="229" t="s">
        <v>2206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232</v>
      </c>
      <c r="AU140" s="19" t="s">
        <v>85</v>
      </c>
    </row>
    <row r="141" s="2" customFormat="1">
      <c r="A141" s="40"/>
      <c r="B141" s="41"/>
      <c r="C141" s="42"/>
      <c r="D141" s="228" t="s">
        <v>283</v>
      </c>
      <c r="E141" s="42"/>
      <c r="F141" s="267" t="s">
        <v>2208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283</v>
      </c>
      <c r="AU141" s="19" t="s">
        <v>85</v>
      </c>
    </row>
    <row r="142" s="14" customFormat="1">
      <c r="A142" s="14"/>
      <c r="B142" s="246"/>
      <c r="C142" s="247"/>
      <c r="D142" s="228" t="s">
        <v>236</v>
      </c>
      <c r="E142" s="248" t="s">
        <v>40</v>
      </c>
      <c r="F142" s="249" t="s">
        <v>2203</v>
      </c>
      <c r="G142" s="247"/>
      <c r="H142" s="248" t="s">
        <v>40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236</v>
      </c>
      <c r="AU142" s="255" t="s">
        <v>85</v>
      </c>
      <c r="AV142" s="14" t="s">
        <v>83</v>
      </c>
      <c r="AW142" s="14" t="s">
        <v>38</v>
      </c>
      <c r="AX142" s="14" t="s">
        <v>77</v>
      </c>
      <c r="AY142" s="255" t="s">
        <v>224</v>
      </c>
    </row>
    <row r="143" s="13" customFormat="1">
      <c r="A143" s="13"/>
      <c r="B143" s="235"/>
      <c r="C143" s="236"/>
      <c r="D143" s="228" t="s">
        <v>236</v>
      </c>
      <c r="E143" s="237" t="s">
        <v>40</v>
      </c>
      <c r="F143" s="238" t="s">
        <v>2209</v>
      </c>
      <c r="G143" s="236"/>
      <c r="H143" s="239">
        <v>6.2830000000000004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236</v>
      </c>
      <c r="AU143" s="245" t="s">
        <v>85</v>
      </c>
      <c r="AV143" s="13" t="s">
        <v>85</v>
      </c>
      <c r="AW143" s="13" t="s">
        <v>38</v>
      </c>
      <c r="AX143" s="13" t="s">
        <v>77</v>
      </c>
      <c r="AY143" s="245" t="s">
        <v>224</v>
      </c>
    </row>
    <row r="144" s="13" customFormat="1">
      <c r="A144" s="13"/>
      <c r="B144" s="235"/>
      <c r="C144" s="236"/>
      <c r="D144" s="228" t="s">
        <v>236</v>
      </c>
      <c r="E144" s="237" t="s">
        <v>40</v>
      </c>
      <c r="F144" s="238" t="s">
        <v>2210</v>
      </c>
      <c r="G144" s="236"/>
      <c r="H144" s="239">
        <v>16.492999999999999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236</v>
      </c>
      <c r="AU144" s="245" t="s">
        <v>85</v>
      </c>
      <c r="AV144" s="13" t="s">
        <v>85</v>
      </c>
      <c r="AW144" s="13" t="s">
        <v>38</v>
      </c>
      <c r="AX144" s="13" t="s">
        <v>77</v>
      </c>
      <c r="AY144" s="245" t="s">
        <v>224</v>
      </c>
    </row>
    <row r="145" s="15" customFormat="1">
      <c r="A145" s="15"/>
      <c r="B145" s="256"/>
      <c r="C145" s="257"/>
      <c r="D145" s="228" t="s">
        <v>236</v>
      </c>
      <c r="E145" s="258" t="s">
        <v>40</v>
      </c>
      <c r="F145" s="259" t="s">
        <v>253</v>
      </c>
      <c r="G145" s="257"/>
      <c r="H145" s="260">
        <v>22.776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236</v>
      </c>
      <c r="AU145" s="266" t="s">
        <v>85</v>
      </c>
      <c r="AV145" s="15" t="s">
        <v>230</v>
      </c>
      <c r="AW145" s="15" t="s">
        <v>38</v>
      </c>
      <c r="AX145" s="15" t="s">
        <v>83</v>
      </c>
      <c r="AY145" s="266" t="s">
        <v>224</v>
      </c>
    </row>
    <row r="146" s="12" customFormat="1" ht="25.92" customHeight="1">
      <c r="A146" s="12"/>
      <c r="B146" s="199"/>
      <c r="C146" s="200"/>
      <c r="D146" s="201" t="s">
        <v>76</v>
      </c>
      <c r="E146" s="202" t="s">
        <v>2211</v>
      </c>
      <c r="F146" s="202" t="s">
        <v>2212</v>
      </c>
      <c r="G146" s="200"/>
      <c r="H146" s="200"/>
      <c r="I146" s="203"/>
      <c r="J146" s="204">
        <f>BK146</f>
        <v>0</v>
      </c>
      <c r="K146" s="200"/>
      <c r="L146" s="205"/>
      <c r="M146" s="206"/>
      <c r="N146" s="207"/>
      <c r="O146" s="207"/>
      <c r="P146" s="208">
        <f>P147</f>
        <v>0</v>
      </c>
      <c r="Q146" s="207"/>
      <c r="R146" s="208">
        <f>R147</f>
        <v>0</v>
      </c>
      <c r="S146" s="207"/>
      <c r="T146" s="209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0" t="s">
        <v>259</v>
      </c>
      <c r="AT146" s="211" t="s">
        <v>76</v>
      </c>
      <c r="AU146" s="211" t="s">
        <v>77</v>
      </c>
      <c r="AY146" s="210" t="s">
        <v>224</v>
      </c>
      <c r="BK146" s="212">
        <f>BK147</f>
        <v>0</v>
      </c>
    </row>
    <row r="147" s="12" customFormat="1" ht="22.8" customHeight="1">
      <c r="A147" s="12"/>
      <c r="B147" s="199"/>
      <c r="C147" s="200"/>
      <c r="D147" s="201" t="s">
        <v>76</v>
      </c>
      <c r="E147" s="213" t="s">
        <v>2213</v>
      </c>
      <c r="F147" s="213" t="s">
        <v>2214</v>
      </c>
      <c r="G147" s="200"/>
      <c r="H147" s="200"/>
      <c r="I147" s="203"/>
      <c r="J147" s="214">
        <f>BK147</f>
        <v>0</v>
      </c>
      <c r="K147" s="200"/>
      <c r="L147" s="205"/>
      <c r="M147" s="206"/>
      <c r="N147" s="207"/>
      <c r="O147" s="207"/>
      <c r="P147" s="208">
        <f>SUM(P148:P150)</f>
        <v>0</v>
      </c>
      <c r="Q147" s="207"/>
      <c r="R147" s="208">
        <f>SUM(R148:R150)</f>
        <v>0</v>
      </c>
      <c r="S147" s="207"/>
      <c r="T147" s="209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0" t="s">
        <v>259</v>
      </c>
      <c r="AT147" s="211" t="s">
        <v>76</v>
      </c>
      <c r="AU147" s="211" t="s">
        <v>83</v>
      </c>
      <c r="AY147" s="210" t="s">
        <v>224</v>
      </c>
      <c r="BK147" s="212">
        <f>SUM(BK148:BK150)</f>
        <v>0</v>
      </c>
    </row>
    <row r="148" s="2" customFormat="1" ht="16.5" customHeight="1">
      <c r="A148" s="40"/>
      <c r="B148" s="41"/>
      <c r="C148" s="215" t="s">
        <v>349</v>
      </c>
      <c r="D148" s="215" t="s">
        <v>226</v>
      </c>
      <c r="E148" s="216" t="s">
        <v>2215</v>
      </c>
      <c r="F148" s="217" t="s">
        <v>2214</v>
      </c>
      <c r="G148" s="218" t="s">
        <v>1605</v>
      </c>
      <c r="H148" s="219">
        <v>1</v>
      </c>
      <c r="I148" s="220"/>
      <c r="J148" s="221">
        <f>ROUND(I148*H148,2)</f>
        <v>0</v>
      </c>
      <c r="K148" s="217" t="s">
        <v>229</v>
      </c>
      <c r="L148" s="46"/>
      <c r="M148" s="222" t="s">
        <v>40</v>
      </c>
      <c r="N148" s="223" t="s">
        <v>48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2216</v>
      </c>
      <c r="AT148" s="226" t="s">
        <v>226</v>
      </c>
      <c r="AU148" s="226" t="s">
        <v>85</v>
      </c>
      <c r="AY148" s="19" t="s">
        <v>224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83</v>
      </c>
      <c r="BK148" s="227">
        <f>ROUND(I148*H148,2)</f>
        <v>0</v>
      </c>
      <c r="BL148" s="19" t="s">
        <v>2216</v>
      </c>
      <c r="BM148" s="226" t="s">
        <v>2217</v>
      </c>
    </row>
    <row r="149" s="2" customFormat="1">
      <c r="A149" s="40"/>
      <c r="B149" s="41"/>
      <c r="C149" s="42"/>
      <c r="D149" s="228" t="s">
        <v>232</v>
      </c>
      <c r="E149" s="42"/>
      <c r="F149" s="229" t="s">
        <v>2214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232</v>
      </c>
      <c r="AU149" s="19" t="s">
        <v>85</v>
      </c>
    </row>
    <row r="150" s="2" customFormat="1">
      <c r="A150" s="40"/>
      <c r="B150" s="41"/>
      <c r="C150" s="42"/>
      <c r="D150" s="233" t="s">
        <v>234</v>
      </c>
      <c r="E150" s="42"/>
      <c r="F150" s="234" t="s">
        <v>2218</v>
      </c>
      <c r="G150" s="42"/>
      <c r="H150" s="42"/>
      <c r="I150" s="230"/>
      <c r="J150" s="42"/>
      <c r="K150" s="42"/>
      <c r="L150" s="46"/>
      <c r="M150" s="278"/>
      <c r="N150" s="279"/>
      <c r="O150" s="280"/>
      <c r="P150" s="280"/>
      <c r="Q150" s="280"/>
      <c r="R150" s="280"/>
      <c r="S150" s="280"/>
      <c r="T150" s="281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234</v>
      </c>
      <c r="AU150" s="19" t="s">
        <v>85</v>
      </c>
    </row>
    <row r="151" s="2" customFormat="1" ht="6.96" customHeight="1">
      <c r="A151" s="40"/>
      <c r="B151" s="61"/>
      <c r="C151" s="62"/>
      <c r="D151" s="62"/>
      <c r="E151" s="62"/>
      <c r="F151" s="62"/>
      <c r="G151" s="62"/>
      <c r="H151" s="62"/>
      <c r="I151" s="62"/>
      <c r="J151" s="62"/>
      <c r="K151" s="62"/>
      <c r="L151" s="46"/>
      <c r="M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</sheetData>
  <sheetProtection sheet="1" autoFilter="0" formatColumns="0" formatRows="0" objects="1" scenarios="1" spinCount="100000" saltValue="A2fqlPyaelQvtWcM1cl7as47EoRhqkbHurO6ud+Jw44Q9VKoaK2ngPS+HaN7N/aWg8yrG+rjOqPxxgXc09YVfQ==" hashValue="/NrpagtxOiRzxH0DTFDYioYc8FQC0Jk88l39q1jvLNAmfdhnVUSRytB5nFvCo/Wo2T2/x8EDLeJjBz5XNaJ+Vw==" algorithmName="SHA-512" password="CC35"/>
  <autoFilter ref="C90:K15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150" r:id="rId1" display="https://podminky.urs.cz/item/CS_URS_2021_02/03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  <c r="AZ2" s="140" t="s">
        <v>2219</v>
      </c>
      <c r="BA2" s="140" t="s">
        <v>2220</v>
      </c>
      <c r="BB2" s="140" t="s">
        <v>163</v>
      </c>
      <c r="BC2" s="140" t="s">
        <v>2221</v>
      </c>
      <c r="BD2" s="140" t="s">
        <v>85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  <c r="AZ3" s="140" t="s">
        <v>2222</v>
      </c>
      <c r="BA3" s="140" t="s">
        <v>2223</v>
      </c>
      <c r="BB3" s="140" t="s">
        <v>163</v>
      </c>
      <c r="BC3" s="140" t="s">
        <v>2224</v>
      </c>
      <c r="BD3" s="140" t="s">
        <v>85</v>
      </c>
    </row>
    <row r="4" s="1" customFormat="1" ht="24.96" customHeight="1">
      <c r="B4" s="22"/>
      <c r="D4" s="143" t="s">
        <v>157</v>
      </c>
      <c r="L4" s="22"/>
      <c r="M4" s="144" t="s">
        <v>10</v>
      </c>
      <c r="AT4" s="19" t="s">
        <v>4</v>
      </c>
      <c r="AZ4" s="140" t="s">
        <v>2225</v>
      </c>
      <c r="BA4" s="140" t="s">
        <v>2226</v>
      </c>
      <c r="BB4" s="140" t="s">
        <v>163</v>
      </c>
      <c r="BC4" s="140" t="s">
        <v>2227</v>
      </c>
      <c r="BD4" s="140" t="s">
        <v>85</v>
      </c>
    </row>
    <row r="5" s="1" customFormat="1" ht="6.96" customHeight="1">
      <c r="B5" s="22"/>
      <c r="L5" s="22"/>
      <c r="AZ5" s="140" t="s">
        <v>2228</v>
      </c>
      <c r="BA5" s="140" t="s">
        <v>2229</v>
      </c>
      <c r="BB5" s="140" t="s">
        <v>604</v>
      </c>
      <c r="BC5" s="140" t="s">
        <v>2230</v>
      </c>
      <c r="BD5" s="140" t="s">
        <v>85</v>
      </c>
    </row>
    <row r="6" s="1" customFormat="1" ht="12" customHeight="1">
      <c r="B6" s="22"/>
      <c r="D6" s="145" t="s">
        <v>16</v>
      </c>
      <c r="L6" s="22"/>
      <c r="AZ6" s="140" t="s">
        <v>2231</v>
      </c>
      <c r="BA6" s="140" t="s">
        <v>2232</v>
      </c>
      <c r="BB6" s="140" t="s">
        <v>163</v>
      </c>
      <c r="BC6" s="140" t="s">
        <v>571</v>
      </c>
      <c r="BD6" s="140" t="s">
        <v>85</v>
      </c>
    </row>
    <row r="7" s="1" customFormat="1" ht="16.5" customHeight="1">
      <c r="B7" s="22"/>
      <c r="E7" s="146" t="str">
        <f>'Rekapitulace stavby'!K6</f>
        <v>Brno, Mendlovo náměstí - kanalizace a vodovod</v>
      </c>
      <c r="F7" s="145"/>
      <c r="G7" s="145"/>
      <c r="H7" s="145"/>
      <c r="L7" s="22"/>
      <c r="AZ7" s="140" t="s">
        <v>2233</v>
      </c>
      <c r="BA7" s="140" t="s">
        <v>2234</v>
      </c>
      <c r="BB7" s="140" t="s">
        <v>163</v>
      </c>
      <c r="BC7" s="140" t="s">
        <v>2235</v>
      </c>
      <c r="BD7" s="140" t="s">
        <v>85</v>
      </c>
    </row>
    <row r="8" s="1" customFormat="1" ht="12" customHeight="1">
      <c r="B8" s="22"/>
      <c r="D8" s="145" t="s">
        <v>171</v>
      </c>
      <c r="L8" s="22"/>
      <c r="AZ8" s="140" t="s">
        <v>2236</v>
      </c>
      <c r="BA8" s="140" t="s">
        <v>2237</v>
      </c>
      <c r="BB8" s="140" t="s">
        <v>163</v>
      </c>
      <c r="BC8" s="140" t="s">
        <v>2238</v>
      </c>
      <c r="BD8" s="140" t="s">
        <v>85</v>
      </c>
    </row>
    <row r="9" s="2" customFormat="1" ht="16.5" customHeight="1">
      <c r="A9" s="40"/>
      <c r="B9" s="46"/>
      <c r="C9" s="40"/>
      <c r="D9" s="40"/>
      <c r="E9" s="146" t="s">
        <v>175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179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2239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101</v>
      </c>
      <c r="G13" s="40"/>
      <c r="H13" s="40"/>
      <c r="I13" s="145" t="s">
        <v>20</v>
      </c>
      <c r="J13" s="135" t="s">
        <v>40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22</v>
      </c>
      <c r="E14" s="40"/>
      <c r="F14" s="135" t="s">
        <v>189</v>
      </c>
      <c r="G14" s="40"/>
      <c r="H14" s="40"/>
      <c r="I14" s="145" t="s">
        <v>24</v>
      </c>
      <c r="J14" s="149" t="str">
        <f>'Rekapitulace stavby'!AN8</f>
        <v>9. 9. 2021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26</v>
      </c>
      <c r="E16" s="40"/>
      <c r="F16" s="40"/>
      <c r="G16" s="40"/>
      <c r="H16" s="40"/>
      <c r="I16" s="145" t="s">
        <v>27</v>
      </c>
      <c r="J16" s="135" t="s">
        <v>40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29</v>
      </c>
      <c r="F17" s="40"/>
      <c r="G17" s="40"/>
      <c r="H17" s="40"/>
      <c r="I17" s="145" t="s">
        <v>30</v>
      </c>
      <c r="J17" s="135" t="s">
        <v>40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32</v>
      </c>
      <c r="E19" s="40"/>
      <c r="F19" s="40"/>
      <c r="G19" s="40"/>
      <c r="H19" s="40"/>
      <c r="I19" s="145" t="s">
        <v>27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34</v>
      </c>
      <c r="E22" s="40"/>
      <c r="F22" s="40"/>
      <c r="G22" s="40"/>
      <c r="H22" s="40"/>
      <c r="I22" s="145" t="s">
        <v>27</v>
      </c>
      <c r="J22" s="135" t="str">
        <f>IF('Rekapitulace stavby'!AN16="","",'Rekapitulace stavby'!AN16)</f>
        <v>46347526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AQUATIS a. s.</v>
      </c>
      <c r="F23" s="40"/>
      <c r="G23" s="40"/>
      <c r="H23" s="40"/>
      <c r="I23" s="145" t="s">
        <v>30</v>
      </c>
      <c r="J23" s="135" t="str">
        <f>IF('Rekapitulace stavby'!AN17="","",'Rekapitulace stavby'!AN17)</f>
        <v>CZ46347526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39</v>
      </c>
      <c r="E25" s="40"/>
      <c r="F25" s="40"/>
      <c r="G25" s="40"/>
      <c r="H25" s="40"/>
      <c r="I25" s="145" t="s">
        <v>27</v>
      </c>
      <c r="J25" s="135" t="s">
        <v>40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2240</v>
      </c>
      <c r="F26" s="40"/>
      <c r="G26" s="40"/>
      <c r="H26" s="40"/>
      <c r="I26" s="145" t="s">
        <v>30</v>
      </c>
      <c r="J26" s="135" t="s">
        <v>40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41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40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43</v>
      </c>
      <c r="E32" s="40"/>
      <c r="F32" s="40"/>
      <c r="G32" s="40"/>
      <c r="H32" s="40"/>
      <c r="I32" s="40"/>
      <c r="J32" s="156">
        <f>ROUND(J105,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45</v>
      </c>
      <c r="G34" s="40"/>
      <c r="H34" s="40"/>
      <c r="I34" s="157" t="s">
        <v>44</v>
      </c>
      <c r="J34" s="157" t="s">
        <v>46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47</v>
      </c>
      <c r="E35" s="145" t="s">
        <v>48</v>
      </c>
      <c r="F35" s="159">
        <f>ROUND((SUM(BE105:BE1353)),  2)</f>
        <v>0</v>
      </c>
      <c r="G35" s="40"/>
      <c r="H35" s="40"/>
      <c r="I35" s="160">
        <v>0.20999999999999999</v>
      </c>
      <c r="J35" s="159">
        <f>ROUND(((SUM(BE105:BE1353))*I35),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49</v>
      </c>
      <c r="F36" s="159">
        <f>ROUND((SUM(BF105:BF1353)),  2)</f>
        <v>0</v>
      </c>
      <c r="G36" s="40"/>
      <c r="H36" s="40"/>
      <c r="I36" s="160">
        <v>0.14999999999999999</v>
      </c>
      <c r="J36" s="159">
        <f>ROUND(((SUM(BF105:BF1353))*I36),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50</v>
      </c>
      <c r="F37" s="159">
        <f>ROUND((SUM(BG105:BG1353)),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51</v>
      </c>
      <c r="F38" s="159">
        <f>ROUND((SUM(BH105:BH1353)),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52</v>
      </c>
      <c r="F39" s="159">
        <f>ROUND((SUM(BI105:BI1353)),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53</v>
      </c>
      <c r="E41" s="163"/>
      <c r="F41" s="163"/>
      <c r="G41" s="164" t="s">
        <v>54</v>
      </c>
      <c r="H41" s="165" t="s">
        <v>55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190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Brno, Mendlovo náměstí - kanalizace a vodovod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171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175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179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 xml:space="preserve">SO 04 - Vodovodní řady  A1, A2, A4, A5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>Brno</v>
      </c>
      <c r="G56" s="42"/>
      <c r="H56" s="42"/>
      <c r="I56" s="34" t="s">
        <v>24</v>
      </c>
      <c r="J56" s="74" t="str">
        <f>IF(J14="","",J14)</f>
        <v>9. 9. 2021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26</v>
      </c>
      <c r="D58" s="42"/>
      <c r="E58" s="42"/>
      <c r="F58" s="29" t="str">
        <f>E17</f>
        <v>Statutární město Brno</v>
      </c>
      <c r="G58" s="42"/>
      <c r="H58" s="42"/>
      <c r="I58" s="34" t="s">
        <v>34</v>
      </c>
      <c r="J58" s="38" t="str">
        <f>E23</f>
        <v>AQUATIS a. s.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32</v>
      </c>
      <c r="D59" s="42"/>
      <c r="E59" s="42"/>
      <c r="F59" s="29" t="str">
        <f>IF(E20="","",E20)</f>
        <v>Vyplň údaj</v>
      </c>
      <c r="G59" s="42"/>
      <c r="H59" s="42"/>
      <c r="I59" s="34" t="s">
        <v>39</v>
      </c>
      <c r="J59" s="38" t="str">
        <f>E26</f>
        <v>AQUATIS a.s.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191</v>
      </c>
      <c r="D61" s="174"/>
      <c r="E61" s="174"/>
      <c r="F61" s="174"/>
      <c r="G61" s="174"/>
      <c r="H61" s="174"/>
      <c r="I61" s="174"/>
      <c r="J61" s="175" t="s">
        <v>192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75</v>
      </c>
      <c r="D63" s="42"/>
      <c r="E63" s="42"/>
      <c r="F63" s="42"/>
      <c r="G63" s="42"/>
      <c r="H63" s="42"/>
      <c r="I63" s="42"/>
      <c r="J63" s="104">
        <f>J105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193</v>
      </c>
    </row>
    <row r="64" s="9" customFormat="1" ht="24.96" customHeight="1">
      <c r="A64" s="9"/>
      <c r="B64" s="177"/>
      <c r="C64" s="178"/>
      <c r="D64" s="179" t="s">
        <v>194</v>
      </c>
      <c r="E64" s="180"/>
      <c r="F64" s="180"/>
      <c r="G64" s="180"/>
      <c r="H64" s="180"/>
      <c r="I64" s="180"/>
      <c r="J64" s="181">
        <f>J106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195</v>
      </c>
      <c r="E65" s="185"/>
      <c r="F65" s="185"/>
      <c r="G65" s="185"/>
      <c r="H65" s="185"/>
      <c r="I65" s="185"/>
      <c r="J65" s="186">
        <f>J107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198</v>
      </c>
      <c r="E66" s="185"/>
      <c r="F66" s="185"/>
      <c r="G66" s="185"/>
      <c r="H66" s="185"/>
      <c r="I66" s="185"/>
      <c r="J66" s="186">
        <f>J287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199</v>
      </c>
      <c r="E67" s="185"/>
      <c r="F67" s="185"/>
      <c r="G67" s="185"/>
      <c r="H67" s="185"/>
      <c r="I67" s="185"/>
      <c r="J67" s="186">
        <f>J306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201</v>
      </c>
      <c r="E68" s="185"/>
      <c r="F68" s="185"/>
      <c r="G68" s="185"/>
      <c r="H68" s="185"/>
      <c r="I68" s="185"/>
      <c r="J68" s="186">
        <f>J375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202</v>
      </c>
      <c r="E69" s="185"/>
      <c r="F69" s="185"/>
      <c r="G69" s="185"/>
      <c r="H69" s="185"/>
      <c r="I69" s="185"/>
      <c r="J69" s="186">
        <f>J1075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203</v>
      </c>
      <c r="E70" s="185"/>
      <c r="F70" s="185"/>
      <c r="G70" s="185"/>
      <c r="H70" s="185"/>
      <c r="I70" s="185"/>
      <c r="J70" s="186">
        <f>J1085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204</v>
      </c>
      <c r="E71" s="185"/>
      <c r="F71" s="185"/>
      <c r="G71" s="185"/>
      <c r="H71" s="185"/>
      <c r="I71" s="185"/>
      <c r="J71" s="186">
        <f>J1103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205</v>
      </c>
      <c r="E72" s="180"/>
      <c r="F72" s="180"/>
      <c r="G72" s="180"/>
      <c r="H72" s="180"/>
      <c r="I72" s="180"/>
      <c r="J72" s="181">
        <f>J1107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7"/>
      <c r="D73" s="184" t="s">
        <v>2241</v>
      </c>
      <c r="E73" s="185"/>
      <c r="F73" s="185"/>
      <c r="G73" s="185"/>
      <c r="H73" s="185"/>
      <c r="I73" s="185"/>
      <c r="J73" s="186">
        <f>J1108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2242</v>
      </c>
      <c r="E74" s="185"/>
      <c r="F74" s="185"/>
      <c r="G74" s="185"/>
      <c r="H74" s="185"/>
      <c r="I74" s="185"/>
      <c r="J74" s="186">
        <f>J1127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7"/>
      <c r="C75" s="178"/>
      <c r="D75" s="179" t="s">
        <v>207</v>
      </c>
      <c r="E75" s="180"/>
      <c r="F75" s="180"/>
      <c r="G75" s="180"/>
      <c r="H75" s="180"/>
      <c r="I75" s="180"/>
      <c r="J75" s="181">
        <f>J1180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3"/>
      <c r="C76" s="127"/>
      <c r="D76" s="184" t="s">
        <v>1567</v>
      </c>
      <c r="E76" s="185"/>
      <c r="F76" s="185"/>
      <c r="G76" s="185"/>
      <c r="H76" s="185"/>
      <c r="I76" s="185"/>
      <c r="J76" s="186">
        <f>J1181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2243</v>
      </c>
      <c r="E77" s="185"/>
      <c r="F77" s="185"/>
      <c r="G77" s="185"/>
      <c r="H77" s="185"/>
      <c r="I77" s="185"/>
      <c r="J77" s="186">
        <f>J1314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7"/>
      <c r="C78" s="178"/>
      <c r="D78" s="179" t="s">
        <v>2146</v>
      </c>
      <c r="E78" s="180"/>
      <c r="F78" s="180"/>
      <c r="G78" s="180"/>
      <c r="H78" s="180"/>
      <c r="I78" s="180"/>
      <c r="J78" s="181">
        <f>J1325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3"/>
      <c r="C79" s="127"/>
      <c r="D79" s="184" t="s">
        <v>2244</v>
      </c>
      <c r="E79" s="185"/>
      <c r="F79" s="185"/>
      <c r="G79" s="185"/>
      <c r="H79" s="185"/>
      <c r="I79" s="185"/>
      <c r="J79" s="186">
        <f>J1326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2147</v>
      </c>
      <c r="E80" s="185"/>
      <c r="F80" s="185"/>
      <c r="G80" s="185"/>
      <c r="H80" s="185"/>
      <c r="I80" s="185"/>
      <c r="J80" s="186">
        <f>J1332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2245</v>
      </c>
      <c r="E81" s="185"/>
      <c r="F81" s="185"/>
      <c r="G81" s="185"/>
      <c r="H81" s="185"/>
      <c r="I81" s="185"/>
      <c r="J81" s="186">
        <f>J1336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7"/>
      <c r="D82" s="184" t="s">
        <v>2246</v>
      </c>
      <c r="E82" s="185"/>
      <c r="F82" s="185"/>
      <c r="G82" s="185"/>
      <c r="H82" s="185"/>
      <c r="I82" s="185"/>
      <c r="J82" s="186">
        <f>J1346</f>
        <v>0</v>
      </c>
      <c r="K82" s="127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7"/>
      <c r="D83" s="184" t="s">
        <v>2247</v>
      </c>
      <c r="E83" s="185"/>
      <c r="F83" s="185"/>
      <c r="G83" s="185"/>
      <c r="H83" s="185"/>
      <c r="I83" s="185"/>
      <c r="J83" s="186">
        <f>J1350</f>
        <v>0</v>
      </c>
      <c r="K83" s="127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9" s="2" customFormat="1" ht="6.96" customHeight="1">
      <c r="A89" s="40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4.96" customHeight="1">
      <c r="A90" s="40"/>
      <c r="B90" s="41"/>
      <c r="C90" s="25" t="s">
        <v>209</v>
      </c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16</v>
      </c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172" t="str">
        <f>E7</f>
        <v>Brno, Mendlovo náměstí - kanalizace a vodovod</v>
      </c>
      <c r="F93" s="34"/>
      <c r="G93" s="34"/>
      <c r="H93" s="34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" customFormat="1" ht="12" customHeight="1">
      <c r="B94" s="23"/>
      <c r="C94" s="34" t="s">
        <v>171</v>
      </c>
      <c r="D94" s="24"/>
      <c r="E94" s="24"/>
      <c r="F94" s="24"/>
      <c r="G94" s="24"/>
      <c r="H94" s="24"/>
      <c r="I94" s="24"/>
      <c r="J94" s="24"/>
      <c r="K94" s="24"/>
      <c r="L94" s="22"/>
    </row>
    <row r="95" s="2" customFormat="1" ht="16.5" customHeight="1">
      <c r="A95" s="40"/>
      <c r="B95" s="41"/>
      <c r="C95" s="42"/>
      <c r="D95" s="42"/>
      <c r="E95" s="172" t="s">
        <v>175</v>
      </c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179</v>
      </c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71" t="str">
        <f>E11</f>
        <v xml:space="preserve">SO 04 - Vodovodní řady  A1, A2, A4, A5</v>
      </c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22</v>
      </c>
      <c r="D99" s="42"/>
      <c r="E99" s="42"/>
      <c r="F99" s="29" t="str">
        <f>F14</f>
        <v>Brno</v>
      </c>
      <c r="G99" s="42"/>
      <c r="H99" s="42"/>
      <c r="I99" s="34" t="s">
        <v>24</v>
      </c>
      <c r="J99" s="74" t="str">
        <f>IF(J14="","",J14)</f>
        <v>9. 9. 2021</v>
      </c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26</v>
      </c>
      <c r="D101" s="42"/>
      <c r="E101" s="42"/>
      <c r="F101" s="29" t="str">
        <f>E17</f>
        <v>Statutární město Brno</v>
      </c>
      <c r="G101" s="42"/>
      <c r="H101" s="42"/>
      <c r="I101" s="34" t="s">
        <v>34</v>
      </c>
      <c r="J101" s="38" t="str">
        <f>E23</f>
        <v>AQUATIS a. s.</v>
      </c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5.15" customHeight="1">
      <c r="A102" s="40"/>
      <c r="B102" s="41"/>
      <c r="C102" s="34" t="s">
        <v>32</v>
      </c>
      <c r="D102" s="42"/>
      <c r="E102" s="42"/>
      <c r="F102" s="29" t="str">
        <f>IF(E20="","",E20)</f>
        <v>Vyplň údaj</v>
      </c>
      <c r="G102" s="42"/>
      <c r="H102" s="42"/>
      <c r="I102" s="34" t="s">
        <v>39</v>
      </c>
      <c r="J102" s="38" t="str">
        <f>E26</f>
        <v>AQUATIS a.s.</v>
      </c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0.32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11" customFormat="1" ht="29.28" customHeight="1">
      <c r="A104" s="188"/>
      <c r="B104" s="189"/>
      <c r="C104" s="190" t="s">
        <v>210</v>
      </c>
      <c r="D104" s="191" t="s">
        <v>62</v>
      </c>
      <c r="E104" s="191" t="s">
        <v>58</v>
      </c>
      <c r="F104" s="191" t="s">
        <v>59</v>
      </c>
      <c r="G104" s="191" t="s">
        <v>211</v>
      </c>
      <c r="H104" s="191" t="s">
        <v>212</v>
      </c>
      <c r="I104" s="191" t="s">
        <v>213</v>
      </c>
      <c r="J104" s="191" t="s">
        <v>192</v>
      </c>
      <c r="K104" s="192" t="s">
        <v>214</v>
      </c>
      <c r="L104" s="193"/>
      <c r="M104" s="94" t="s">
        <v>40</v>
      </c>
      <c r="N104" s="95" t="s">
        <v>47</v>
      </c>
      <c r="O104" s="95" t="s">
        <v>215</v>
      </c>
      <c r="P104" s="95" t="s">
        <v>216</v>
      </c>
      <c r="Q104" s="95" t="s">
        <v>217</v>
      </c>
      <c r="R104" s="95" t="s">
        <v>218</v>
      </c>
      <c r="S104" s="95" t="s">
        <v>219</v>
      </c>
      <c r="T104" s="96" t="s">
        <v>220</v>
      </c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</row>
    <row r="105" s="2" customFormat="1" ht="22.8" customHeight="1">
      <c r="A105" s="40"/>
      <c r="B105" s="41"/>
      <c r="C105" s="101" t="s">
        <v>221</v>
      </c>
      <c r="D105" s="42"/>
      <c r="E105" s="42"/>
      <c r="F105" s="42"/>
      <c r="G105" s="42"/>
      <c r="H105" s="42"/>
      <c r="I105" s="42"/>
      <c r="J105" s="194">
        <f>BK105</f>
        <v>0</v>
      </c>
      <c r="K105" s="42"/>
      <c r="L105" s="46"/>
      <c r="M105" s="97"/>
      <c r="N105" s="195"/>
      <c r="O105" s="98"/>
      <c r="P105" s="196">
        <f>P106+P1107+P1180+P1325</f>
        <v>0</v>
      </c>
      <c r="Q105" s="98"/>
      <c r="R105" s="196">
        <f>R106+R1107+R1180+R1325</f>
        <v>124.54910530047701</v>
      </c>
      <c r="S105" s="98"/>
      <c r="T105" s="197">
        <f>T106+T1107+T1180+T1325</f>
        <v>442.33062000000007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76</v>
      </c>
      <c r="AU105" s="19" t="s">
        <v>193</v>
      </c>
      <c r="BK105" s="198">
        <f>BK106+BK1107+BK1180+BK1325</f>
        <v>0</v>
      </c>
    </row>
    <row r="106" s="12" customFormat="1" ht="25.92" customHeight="1">
      <c r="A106" s="12"/>
      <c r="B106" s="199"/>
      <c r="C106" s="200"/>
      <c r="D106" s="201" t="s">
        <v>76</v>
      </c>
      <c r="E106" s="202" t="s">
        <v>222</v>
      </c>
      <c r="F106" s="202" t="s">
        <v>223</v>
      </c>
      <c r="G106" s="200"/>
      <c r="H106" s="200"/>
      <c r="I106" s="203"/>
      <c r="J106" s="204">
        <f>BK106</f>
        <v>0</v>
      </c>
      <c r="K106" s="200"/>
      <c r="L106" s="205"/>
      <c r="M106" s="206"/>
      <c r="N106" s="207"/>
      <c r="O106" s="207"/>
      <c r="P106" s="208">
        <f>P107+P287+P306+P375+P1075+P1085+P1103</f>
        <v>0</v>
      </c>
      <c r="Q106" s="207"/>
      <c r="R106" s="208">
        <f>R107+R287+R306+R375+R1075+R1085+R1103</f>
        <v>99.805815100477005</v>
      </c>
      <c r="S106" s="207"/>
      <c r="T106" s="209">
        <f>T107+T287+T306+T375+T1075+T1085+T1103</f>
        <v>442.33062000000007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83</v>
      </c>
      <c r="AT106" s="211" t="s">
        <v>76</v>
      </c>
      <c r="AU106" s="211" t="s">
        <v>77</v>
      </c>
      <c r="AY106" s="210" t="s">
        <v>224</v>
      </c>
      <c r="BK106" s="212">
        <f>BK107+BK287+BK306+BK375+BK1075+BK1085+BK1103</f>
        <v>0</v>
      </c>
    </row>
    <row r="107" s="12" customFormat="1" ht="22.8" customHeight="1">
      <c r="A107" s="12"/>
      <c r="B107" s="199"/>
      <c r="C107" s="200"/>
      <c r="D107" s="201" t="s">
        <v>76</v>
      </c>
      <c r="E107" s="213" t="s">
        <v>83</v>
      </c>
      <c r="F107" s="213" t="s">
        <v>225</v>
      </c>
      <c r="G107" s="200"/>
      <c r="H107" s="200"/>
      <c r="I107" s="203"/>
      <c r="J107" s="214">
        <f>BK107</f>
        <v>0</v>
      </c>
      <c r="K107" s="200"/>
      <c r="L107" s="205"/>
      <c r="M107" s="206"/>
      <c r="N107" s="207"/>
      <c r="O107" s="207"/>
      <c r="P107" s="208">
        <f>SUM(P108:P286)</f>
        <v>0</v>
      </c>
      <c r="Q107" s="207"/>
      <c r="R107" s="208">
        <f>SUM(R108:R286)</f>
        <v>21.544855216000002</v>
      </c>
      <c r="S107" s="207"/>
      <c r="T107" s="209">
        <f>SUM(T108:T286)</f>
        <v>442.20252000000005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83</v>
      </c>
      <c r="AT107" s="211" t="s">
        <v>76</v>
      </c>
      <c r="AU107" s="211" t="s">
        <v>83</v>
      </c>
      <c r="AY107" s="210" t="s">
        <v>224</v>
      </c>
      <c r="BK107" s="212">
        <f>SUM(BK108:BK286)</f>
        <v>0</v>
      </c>
    </row>
    <row r="108" s="2" customFormat="1" ht="16.5" customHeight="1">
      <c r="A108" s="40"/>
      <c r="B108" s="41"/>
      <c r="C108" s="215" t="s">
        <v>83</v>
      </c>
      <c r="D108" s="215" t="s">
        <v>226</v>
      </c>
      <c r="E108" s="216" t="s">
        <v>2248</v>
      </c>
      <c r="F108" s="217" t="s">
        <v>2249</v>
      </c>
      <c r="G108" s="218" t="s">
        <v>152</v>
      </c>
      <c r="H108" s="219">
        <v>4.2999999999999998</v>
      </c>
      <c r="I108" s="220"/>
      <c r="J108" s="221">
        <f>ROUND(I108*H108,2)</f>
        <v>0</v>
      </c>
      <c r="K108" s="217" t="s">
        <v>229</v>
      </c>
      <c r="L108" s="46"/>
      <c r="M108" s="222" t="s">
        <v>40</v>
      </c>
      <c r="N108" s="223" t="s">
        <v>48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0.32000000000000001</v>
      </c>
      <c r="T108" s="225">
        <f>S108*H108</f>
        <v>1.3759999999999999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230</v>
      </c>
      <c r="AT108" s="226" t="s">
        <v>226</v>
      </c>
      <c r="AU108" s="226" t="s">
        <v>85</v>
      </c>
      <c r="AY108" s="19" t="s">
        <v>224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83</v>
      </c>
      <c r="BK108" s="227">
        <f>ROUND(I108*H108,2)</f>
        <v>0</v>
      </c>
      <c r="BL108" s="19" t="s">
        <v>230</v>
      </c>
      <c r="BM108" s="226" t="s">
        <v>2250</v>
      </c>
    </row>
    <row r="109" s="2" customFormat="1">
      <c r="A109" s="40"/>
      <c r="B109" s="41"/>
      <c r="C109" s="42"/>
      <c r="D109" s="228" t="s">
        <v>232</v>
      </c>
      <c r="E109" s="42"/>
      <c r="F109" s="229" t="s">
        <v>2251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232</v>
      </c>
      <c r="AU109" s="19" t="s">
        <v>85</v>
      </c>
    </row>
    <row r="110" s="2" customFormat="1">
      <c r="A110" s="40"/>
      <c r="B110" s="41"/>
      <c r="C110" s="42"/>
      <c r="D110" s="233" t="s">
        <v>234</v>
      </c>
      <c r="E110" s="42"/>
      <c r="F110" s="234" t="s">
        <v>2252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234</v>
      </c>
      <c r="AU110" s="19" t="s">
        <v>85</v>
      </c>
    </row>
    <row r="111" s="13" customFormat="1">
      <c r="A111" s="13"/>
      <c r="B111" s="235"/>
      <c r="C111" s="236"/>
      <c r="D111" s="228" t="s">
        <v>236</v>
      </c>
      <c r="E111" s="237" t="s">
        <v>40</v>
      </c>
      <c r="F111" s="238" t="s">
        <v>2253</v>
      </c>
      <c r="G111" s="236"/>
      <c r="H111" s="239">
        <v>4.2999999999999998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236</v>
      </c>
      <c r="AU111" s="245" t="s">
        <v>85</v>
      </c>
      <c r="AV111" s="13" t="s">
        <v>85</v>
      </c>
      <c r="AW111" s="13" t="s">
        <v>38</v>
      </c>
      <c r="AX111" s="13" t="s">
        <v>83</v>
      </c>
      <c r="AY111" s="245" t="s">
        <v>224</v>
      </c>
    </row>
    <row r="112" s="2" customFormat="1" ht="16.5" customHeight="1">
      <c r="A112" s="40"/>
      <c r="B112" s="41"/>
      <c r="C112" s="215" t="s">
        <v>85</v>
      </c>
      <c r="D112" s="215" t="s">
        <v>226</v>
      </c>
      <c r="E112" s="216" t="s">
        <v>2254</v>
      </c>
      <c r="F112" s="217" t="s">
        <v>2255</v>
      </c>
      <c r="G112" s="218" t="s">
        <v>152</v>
      </c>
      <c r="H112" s="219">
        <v>4.5999999999999996</v>
      </c>
      <c r="I112" s="220"/>
      <c r="J112" s="221">
        <f>ROUND(I112*H112,2)</f>
        <v>0</v>
      </c>
      <c r="K112" s="217" t="s">
        <v>229</v>
      </c>
      <c r="L112" s="46"/>
      <c r="M112" s="222" t="s">
        <v>40</v>
      </c>
      <c r="N112" s="223" t="s">
        <v>48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0.26000000000000001</v>
      </c>
      <c r="T112" s="225">
        <f>S112*H112</f>
        <v>1.196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230</v>
      </c>
      <c r="AT112" s="226" t="s">
        <v>226</v>
      </c>
      <c r="AU112" s="226" t="s">
        <v>85</v>
      </c>
      <c r="AY112" s="19" t="s">
        <v>224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83</v>
      </c>
      <c r="BK112" s="227">
        <f>ROUND(I112*H112,2)</f>
        <v>0</v>
      </c>
      <c r="BL112" s="19" t="s">
        <v>230</v>
      </c>
      <c r="BM112" s="226" t="s">
        <v>2256</v>
      </c>
    </row>
    <row r="113" s="2" customFormat="1">
      <c r="A113" s="40"/>
      <c r="B113" s="41"/>
      <c r="C113" s="42"/>
      <c r="D113" s="228" t="s">
        <v>232</v>
      </c>
      <c r="E113" s="42"/>
      <c r="F113" s="229" t="s">
        <v>2257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232</v>
      </c>
      <c r="AU113" s="19" t="s">
        <v>85</v>
      </c>
    </row>
    <row r="114" s="2" customFormat="1">
      <c r="A114" s="40"/>
      <c r="B114" s="41"/>
      <c r="C114" s="42"/>
      <c r="D114" s="233" t="s">
        <v>234</v>
      </c>
      <c r="E114" s="42"/>
      <c r="F114" s="234" t="s">
        <v>2258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234</v>
      </c>
      <c r="AU114" s="19" t="s">
        <v>85</v>
      </c>
    </row>
    <row r="115" s="13" customFormat="1">
      <c r="A115" s="13"/>
      <c r="B115" s="235"/>
      <c r="C115" s="236"/>
      <c r="D115" s="228" t="s">
        <v>236</v>
      </c>
      <c r="E115" s="237" t="s">
        <v>40</v>
      </c>
      <c r="F115" s="238" t="s">
        <v>2259</v>
      </c>
      <c r="G115" s="236"/>
      <c r="H115" s="239">
        <v>4.5999999999999996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236</v>
      </c>
      <c r="AU115" s="245" t="s">
        <v>85</v>
      </c>
      <c r="AV115" s="13" t="s">
        <v>85</v>
      </c>
      <c r="AW115" s="13" t="s">
        <v>38</v>
      </c>
      <c r="AX115" s="13" t="s">
        <v>83</v>
      </c>
      <c r="AY115" s="245" t="s">
        <v>224</v>
      </c>
    </row>
    <row r="116" s="2" customFormat="1" ht="16.5" customHeight="1">
      <c r="A116" s="40"/>
      <c r="B116" s="41"/>
      <c r="C116" s="215" t="s">
        <v>244</v>
      </c>
      <c r="D116" s="215" t="s">
        <v>226</v>
      </c>
      <c r="E116" s="216" t="s">
        <v>2260</v>
      </c>
      <c r="F116" s="217" t="s">
        <v>2261</v>
      </c>
      <c r="G116" s="218" t="s">
        <v>152</v>
      </c>
      <c r="H116" s="219">
        <v>212.30000000000001</v>
      </c>
      <c r="I116" s="220"/>
      <c r="J116" s="221">
        <f>ROUND(I116*H116,2)</f>
        <v>0</v>
      </c>
      <c r="K116" s="217" t="s">
        <v>229</v>
      </c>
      <c r="L116" s="46"/>
      <c r="M116" s="222" t="s">
        <v>40</v>
      </c>
      <c r="N116" s="223" t="s">
        <v>48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0.57999999999999996</v>
      </c>
      <c r="T116" s="225">
        <f>S116*H116</f>
        <v>123.134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230</v>
      </c>
      <c r="AT116" s="226" t="s">
        <v>226</v>
      </c>
      <c r="AU116" s="226" t="s">
        <v>85</v>
      </c>
      <c r="AY116" s="19" t="s">
        <v>224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83</v>
      </c>
      <c r="BK116" s="227">
        <f>ROUND(I116*H116,2)</f>
        <v>0</v>
      </c>
      <c r="BL116" s="19" t="s">
        <v>230</v>
      </c>
      <c r="BM116" s="226" t="s">
        <v>2262</v>
      </c>
    </row>
    <row r="117" s="2" customFormat="1">
      <c r="A117" s="40"/>
      <c r="B117" s="41"/>
      <c r="C117" s="42"/>
      <c r="D117" s="228" t="s">
        <v>232</v>
      </c>
      <c r="E117" s="42"/>
      <c r="F117" s="229" t="s">
        <v>2263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232</v>
      </c>
      <c r="AU117" s="19" t="s">
        <v>85</v>
      </c>
    </row>
    <row r="118" s="2" customFormat="1">
      <c r="A118" s="40"/>
      <c r="B118" s="41"/>
      <c r="C118" s="42"/>
      <c r="D118" s="233" t="s">
        <v>234</v>
      </c>
      <c r="E118" s="42"/>
      <c r="F118" s="234" t="s">
        <v>2264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234</v>
      </c>
      <c r="AU118" s="19" t="s">
        <v>85</v>
      </c>
    </row>
    <row r="119" s="13" customFormat="1">
      <c r="A119" s="13"/>
      <c r="B119" s="235"/>
      <c r="C119" s="236"/>
      <c r="D119" s="228" t="s">
        <v>236</v>
      </c>
      <c r="E119" s="237" t="s">
        <v>40</v>
      </c>
      <c r="F119" s="238" t="s">
        <v>2265</v>
      </c>
      <c r="G119" s="236"/>
      <c r="H119" s="239">
        <v>212.30000000000001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236</v>
      </c>
      <c r="AU119" s="245" t="s">
        <v>85</v>
      </c>
      <c r="AV119" s="13" t="s">
        <v>85</v>
      </c>
      <c r="AW119" s="13" t="s">
        <v>38</v>
      </c>
      <c r="AX119" s="13" t="s">
        <v>83</v>
      </c>
      <c r="AY119" s="245" t="s">
        <v>224</v>
      </c>
    </row>
    <row r="120" s="2" customFormat="1" ht="16.5" customHeight="1">
      <c r="A120" s="40"/>
      <c r="B120" s="41"/>
      <c r="C120" s="215" t="s">
        <v>230</v>
      </c>
      <c r="D120" s="215" t="s">
        <v>226</v>
      </c>
      <c r="E120" s="216" t="s">
        <v>245</v>
      </c>
      <c r="F120" s="217" t="s">
        <v>246</v>
      </c>
      <c r="G120" s="218" t="s">
        <v>152</v>
      </c>
      <c r="H120" s="219">
        <v>3.7999999999999998</v>
      </c>
      <c r="I120" s="220"/>
      <c r="J120" s="221">
        <f>ROUND(I120*H120,2)</f>
        <v>0</v>
      </c>
      <c r="K120" s="217" t="s">
        <v>229</v>
      </c>
      <c r="L120" s="46"/>
      <c r="M120" s="222" t="s">
        <v>40</v>
      </c>
      <c r="N120" s="223" t="s">
        <v>48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0.28999999999999998</v>
      </c>
      <c r="T120" s="225">
        <f>S120*H120</f>
        <v>1.1019999999999999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230</v>
      </c>
      <c r="AT120" s="226" t="s">
        <v>226</v>
      </c>
      <c r="AU120" s="226" t="s">
        <v>85</v>
      </c>
      <c r="AY120" s="19" t="s">
        <v>224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83</v>
      </c>
      <c r="BK120" s="227">
        <f>ROUND(I120*H120,2)</f>
        <v>0</v>
      </c>
      <c r="BL120" s="19" t="s">
        <v>230</v>
      </c>
      <c r="BM120" s="226" t="s">
        <v>2266</v>
      </c>
    </row>
    <row r="121" s="2" customFormat="1">
      <c r="A121" s="40"/>
      <c r="B121" s="41"/>
      <c r="C121" s="42"/>
      <c r="D121" s="228" t="s">
        <v>232</v>
      </c>
      <c r="E121" s="42"/>
      <c r="F121" s="229" t="s">
        <v>248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232</v>
      </c>
      <c r="AU121" s="19" t="s">
        <v>85</v>
      </c>
    </row>
    <row r="122" s="2" customFormat="1">
      <c r="A122" s="40"/>
      <c r="B122" s="41"/>
      <c r="C122" s="42"/>
      <c r="D122" s="233" t="s">
        <v>234</v>
      </c>
      <c r="E122" s="42"/>
      <c r="F122" s="234" t="s">
        <v>249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234</v>
      </c>
      <c r="AU122" s="19" t="s">
        <v>85</v>
      </c>
    </row>
    <row r="123" s="14" customFormat="1">
      <c r="A123" s="14"/>
      <c r="B123" s="246"/>
      <c r="C123" s="247"/>
      <c r="D123" s="228" t="s">
        <v>236</v>
      </c>
      <c r="E123" s="248" t="s">
        <v>40</v>
      </c>
      <c r="F123" s="249" t="s">
        <v>2267</v>
      </c>
      <c r="G123" s="247"/>
      <c r="H123" s="248" t="s">
        <v>40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236</v>
      </c>
      <c r="AU123" s="255" t="s">
        <v>85</v>
      </c>
      <c r="AV123" s="14" t="s">
        <v>83</v>
      </c>
      <c r="AW123" s="14" t="s">
        <v>38</v>
      </c>
      <c r="AX123" s="14" t="s">
        <v>77</v>
      </c>
      <c r="AY123" s="255" t="s">
        <v>224</v>
      </c>
    </row>
    <row r="124" s="13" customFormat="1">
      <c r="A124" s="13"/>
      <c r="B124" s="235"/>
      <c r="C124" s="236"/>
      <c r="D124" s="228" t="s">
        <v>236</v>
      </c>
      <c r="E124" s="237" t="s">
        <v>40</v>
      </c>
      <c r="F124" s="238" t="s">
        <v>2268</v>
      </c>
      <c r="G124" s="236"/>
      <c r="H124" s="239">
        <v>3.7999999999999998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236</v>
      </c>
      <c r="AU124" s="245" t="s">
        <v>85</v>
      </c>
      <c r="AV124" s="13" t="s">
        <v>85</v>
      </c>
      <c r="AW124" s="13" t="s">
        <v>38</v>
      </c>
      <c r="AX124" s="13" t="s">
        <v>83</v>
      </c>
      <c r="AY124" s="245" t="s">
        <v>224</v>
      </c>
    </row>
    <row r="125" s="2" customFormat="1" ht="16.5" customHeight="1">
      <c r="A125" s="40"/>
      <c r="B125" s="41"/>
      <c r="C125" s="215" t="s">
        <v>259</v>
      </c>
      <c r="D125" s="215" t="s">
        <v>226</v>
      </c>
      <c r="E125" s="216" t="s">
        <v>2269</v>
      </c>
      <c r="F125" s="217" t="s">
        <v>2270</v>
      </c>
      <c r="G125" s="218" t="s">
        <v>152</v>
      </c>
      <c r="H125" s="219">
        <v>272.5</v>
      </c>
      <c r="I125" s="220"/>
      <c r="J125" s="221">
        <f>ROUND(I125*H125,2)</f>
        <v>0</v>
      </c>
      <c r="K125" s="217" t="s">
        <v>229</v>
      </c>
      <c r="L125" s="46"/>
      <c r="M125" s="222" t="s">
        <v>40</v>
      </c>
      <c r="N125" s="223" t="s">
        <v>48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0.57999999999999996</v>
      </c>
      <c r="T125" s="225">
        <f>S125*H125</f>
        <v>158.04999999999998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230</v>
      </c>
      <c r="AT125" s="226" t="s">
        <v>226</v>
      </c>
      <c r="AU125" s="226" t="s">
        <v>85</v>
      </c>
      <c r="AY125" s="19" t="s">
        <v>224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83</v>
      </c>
      <c r="BK125" s="227">
        <f>ROUND(I125*H125,2)</f>
        <v>0</v>
      </c>
      <c r="BL125" s="19" t="s">
        <v>230</v>
      </c>
      <c r="BM125" s="226" t="s">
        <v>2271</v>
      </c>
    </row>
    <row r="126" s="2" customFormat="1">
      <c r="A126" s="40"/>
      <c r="B126" s="41"/>
      <c r="C126" s="42"/>
      <c r="D126" s="228" t="s">
        <v>232</v>
      </c>
      <c r="E126" s="42"/>
      <c r="F126" s="229" t="s">
        <v>2272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232</v>
      </c>
      <c r="AU126" s="19" t="s">
        <v>85</v>
      </c>
    </row>
    <row r="127" s="2" customFormat="1">
      <c r="A127" s="40"/>
      <c r="B127" s="41"/>
      <c r="C127" s="42"/>
      <c r="D127" s="233" t="s">
        <v>234</v>
      </c>
      <c r="E127" s="42"/>
      <c r="F127" s="234" t="s">
        <v>2273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234</v>
      </c>
      <c r="AU127" s="19" t="s">
        <v>85</v>
      </c>
    </row>
    <row r="128" s="14" customFormat="1">
      <c r="A128" s="14"/>
      <c r="B128" s="246"/>
      <c r="C128" s="247"/>
      <c r="D128" s="228" t="s">
        <v>236</v>
      </c>
      <c r="E128" s="248" t="s">
        <v>40</v>
      </c>
      <c r="F128" s="249" t="s">
        <v>2274</v>
      </c>
      <c r="G128" s="247"/>
      <c r="H128" s="248" t="s">
        <v>40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236</v>
      </c>
      <c r="AU128" s="255" t="s">
        <v>85</v>
      </c>
      <c r="AV128" s="14" t="s">
        <v>83</v>
      </c>
      <c r="AW128" s="14" t="s">
        <v>38</v>
      </c>
      <c r="AX128" s="14" t="s">
        <v>77</v>
      </c>
      <c r="AY128" s="255" t="s">
        <v>224</v>
      </c>
    </row>
    <row r="129" s="13" customFormat="1">
      <c r="A129" s="13"/>
      <c r="B129" s="235"/>
      <c r="C129" s="236"/>
      <c r="D129" s="228" t="s">
        <v>236</v>
      </c>
      <c r="E129" s="237" t="s">
        <v>40</v>
      </c>
      <c r="F129" s="238" t="s">
        <v>2275</v>
      </c>
      <c r="G129" s="236"/>
      <c r="H129" s="239">
        <v>231.90000000000001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236</v>
      </c>
      <c r="AU129" s="245" t="s">
        <v>85</v>
      </c>
      <c r="AV129" s="13" t="s">
        <v>85</v>
      </c>
      <c r="AW129" s="13" t="s">
        <v>38</v>
      </c>
      <c r="AX129" s="13" t="s">
        <v>77</v>
      </c>
      <c r="AY129" s="245" t="s">
        <v>224</v>
      </c>
    </row>
    <row r="130" s="13" customFormat="1">
      <c r="A130" s="13"/>
      <c r="B130" s="235"/>
      <c r="C130" s="236"/>
      <c r="D130" s="228" t="s">
        <v>236</v>
      </c>
      <c r="E130" s="237" t="s">
        <v>40</v>
      </c>
      <c r="F130" s="238" t="s">
        <v>2276</v>
      </c>
      <c r="G130" s="236"/>
      <c r="H130" s="239">
        <v>4.5999999999999996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236</v>
      </c>
      <c r="AU130" s="245" t="s">
        <v>85</v>
      </c>
      <c r="AV130" s="13" t="s">
        <v>85</v>
      </c>
      <c r="AW130" s="13" t="s">
        <v>38</v>
      </c>
      <c r="AX130" s="13" t="s">
        <v>77</v>
      </c>
      <c r="AY130" s="245" t="s">
        <v>224</v>
      </c>
    </row>
    <row r="131" s="13" customFormat="1">
      <c r="A131" s="13"/>
      <c r="B131" s="235"/>
      <c r="C131" s="236"/>
      <c r="D131" s="228" t="s">
        <v>236</v>
      </c>
      <c r="E131" s="237" t="s">
        <v>40</v>
      </c>
      <c r="F131" s="238" t="s">
        <v>2277</v>
      </c>
      <c r="G131" s="236"/>
      <c r="H131" s="239">
        <v>36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236</v>
      </c>
      <c r="AU131" s="245" t="s">
        <v>85</v>
      </c>
      <c r="AV131" s="13" t="s">
        <v>85</v>
      </c>
      <c r="AW131" s="13" t="s">
        <v>38</v>
      </c>
      <c r="AX131" s="13" t="s">
        <v>77</v>
      </c>
      <c r="AY131" s="245" t="s">
        <v>224</v>
      </c>
    </row>
    <row r="132" s="15" customFormat="1">
      <c r="A132" s="15"/>
      <c r="B132" s="256"/>
      <c r="C132" s="257"/>
      <c r="D132" s="228" t="s">
        <v>236</v>
      </c>
      <c r="E132" s="258" t="s">
        <v>40</v>
      </c>
      <c r="F132" s="259" t="s">
        <v>253</v>
      </c>
      <c r="G132" s="257"/>
      <c r="H132" s="260">
        <v>272.5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236</v>
      </c>
      <c r="AU132" s="266" t="s">
        <v>85</v>
      </c>
      <c r="AV132" s="15" t="s">
        <v>230</v>
      </c>
      <c r="AW132" s="15" t="s">
        <v>38</v>
      </c>
      <c r="AX132" s="15" t="s">
        <v>83</v>
      </c>
      <c r="AY132" s="266" t="s">
        <v>224</v>
      </c>
    </row>
    <row r="133" s="2" customFormat="1" ht="16.5" customHeight="1">
      <c r="A133" s="40"/>
      <c r="B133" s="41"/>
      <c r="C133" s="215" t="s">
        <v>266</v>
      </c>
      <c r="D133" s="215" t="s">
        <v>226</v>
      </c>
      <c r="E133" s="216" t="s">
        <v>2278</v>
      </c>
      <c r="F133" s="217" t="s">
        <v>2279</v>
      </c>
      <c r="G133" s="218" t="s">
        <v>152</v>
      </c>
      <c r="H133" s="219">
        <v>4.2999999999999998</v>
      </c>
      <c r="I133" s="220"/>
      <c r="J133" s="221">
        <f>ROUND(I133*H133,2)</f>
        <v>0</v>
      </c>
      <c r="K133" s="217" t="s">
        <v>229</v>
      </c>
      <c r="L133" s="46"/>
      <c r="M133" s="222" t="s">
        <v>40</v>
      </c>
      <c r="N133" s="223" t="s">
        <v>48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0.75</v>
      </c>
      <c r="T133" s="225">
        <f>S133*H133</f>
        <v>3.2249999999999996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230</v>
      </c>
      <c r="AT133" s="226" t="s">
        <v>226</v>
      </c>
      <c r="AU133" s="226" t="s">
        <v>85</v>
      </c>
      <c r="AY133" s="19" t="s">
        <v>224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83</v>
      </c>
      <c r="BK133" s="227">
        <f>ROUND(I133*H133,2)</f>
        <v>0</v>
      </c>
      <c r="BL133" s="19" t="s">
        <v>230</v>
      </c>
      <c r="BM133" s="226" t="s">
        <v>2280</v>
      </c>
    </row>
    <row r="134" s="2" customFormat="1">
      <c r="A134" s="40"/>
      <c r="B134" s="41"/>
      <c r="C134" s="42"/>
      <c r="D134" s="228" t="s">
        <v>232</v>
      </c>
      <c r="E134" s="42"/>
      <c r="F134" s="229" t="s">
        <v>2281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232</v>
      </c>
      <c r="AU134" s="19" t="s">
        <v>85</v>
      </c>
    </row>
    <row r="135" s="2" customFormat="1">
      <c r="A135" s="40"/>
      <c r="B135" s="41"/>
      <c r="C135" s="42"/>
      <c r="D135" s="233" t="s">
        <v>234</v>
      </c>
      <c r="E135" s="42"/>
      <c r="F135" s="234" t="s">
        <v>2282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234</v>
      </c>
      <c r="AU135" s="19" t="s">
        <v>85</v>
      </c>
    </row>
    <row r="136" s="14" customFormat="1">
      <c r="A136" s="14"/>
      <c r="B136" s="246"/>
      <c r="C136" s="247"/>
      <c r="D136" s="228" t="s">
        <v>236</v>
      </c>
      <c r="E136" s="248" t="s">
        <v>40</v>
      </c>
      <c r="F136" s="249" t="s">
        <v>2274</v>
      </c>
      <c r="G136" s="247"/>
      <c r="H136" s="248" t="s">
        <v>40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236</v>
      </c>
      <c r="AU136" s="255" t="s">
        <v>85</v>
      </c>
      <c r="AV136" s="14" t="s">
        <v>83</v>
      </c>
      <c r="AW136" s="14" t="s">
        <v>38</v>
      </c>
      <c r="AX136" s="14" t="s">
        <v>77</v>
      </c>
      <c r="AY136" s="255" t="s">
        <v>224</v>
      </c>
    </row>
    <row r="137" s="13" customFormat="1">
      <c r="A137" s="13"/>
      <c r="B137" s="235"/>
      <c r="C137" s="236"/>
      <c r="D137" s="228" t="s">
        <v>236</v>
      </c>
      <c r="E137" s="237" t="s">
        <v>40</v>
      </c>
      <c r="F137" s="238" t="s">
        <v>2283</v>
      </c>
      <c r="G137" s="236"/>
      <c r="H137" s="239">
        <v>4.2999999999999998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236</v>
      </c>
      <c r="AU137" s="245" t="s">
        <v>85</v>
      </c>
      <c r="AV137" s="13" t="s">
        <v>85</v>
      </c>
      <c r="AW137" s="13" t="s">
        <v>38</v>
      </c>
      <c r="AX137" s="13" t="s">
        <v>83</v>
      </c>
      <c r="AY137" s="245" t="s">
        <v>224</v>
      </c>
    </row>
    <row r="138" s="2" customFormat="1" ht="16.5" customHeight="1">
      <c r="A138" s="40"/>
      <c r="B138" s="41"/>
      <c r="C138" s="215" t="s">
        <v>272</v>
      </c>
      <c r="D138" s="215" t="s">
        <v>226</v>
      </c>
      <c r="E138" s="216" t="s">
        <v>2284</v>
      </c>
      <c r="F138" s="217" t="s">
        <v>2285</v>
      </c>
      <c r="G138" s="218" t="s">
        <v>152</v>
      </c>
      <c r="H138" s="219">
        <v>212.30000000000001</v>
      </c>
      <c r="I138" s="220"/>
      <c r="J138" s="221">
        <f>ROUND(I138*H138,2)</f>
        <v>0</v>
      </c>
      <c r="K138" s="217" t="s">
        <v>229</v>
      </c>
      <c r="L138" s="46"/>
      <c r="M138" s="222" t="s">
        <v>40</v>
      </c>
      <c r="N138" s="223" t="s">
        <v>48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0.316</v>
      </c>
      <c r="T138" s="225">
        <f>S138*H138</f>
        <v>67.086800000000011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230</v>
      </c>
      <c r="AT138" s="226" t="s">
        <v>226</v>
      </c>
      <c r="AU138" s="226" t="s">
        <v>85</v>
      </c>
      <c r="AY138" s="19" t="s">
        <v>224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83</v>
      </c>
      <c r="BK138" s="227">
        <f>ROUND(I138*H138,2)</f>
        <v>0</v>
      </c>
      <c r="BL138" s="19" t="s">
        <v>230</v>
      </c>
      <c r="BM138" s="226" t="s">
        <v>2286</v>
      </c>
    </row>
    <row r="139" s="2" customFormat="1">
      <c r="A139" s="40"/>
      <c r="B139" s="41"/>
      <c r="C139" s="42"/>
      <c r="D139" s="228" t="s">
        <v>232</v>
      </c>
      <c r="E139" s="42"/>
      <c r="F139" s="229" t="s">
        <v>2287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232</v>
      </c>
      <c r="AU139" s="19" t="s">
        <v>85</v>
      </c>
    </row>
    <row r="140" s="2" customFormat="1">
      <c r="A140" s="40"/>
      <c r="B140" s="41"/>
      <c r="C140" s="42"/>
      <c r="D140" s="233" t="s">
        <v>234</v>
      </c>
      <c r="E140" s="42"/>
      <c r="F140" s="234" t="s">
        <v>2288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234</v>
      </c>
      <c r="AU140" s="19" t="s">
        <v>85</v>
      </c>
    </row>
    <row r="141" s="13" customFormat="1">
      <c r="A141" s="13"/>
      <c r="B141" s="235"/>
      <c r="C141" s="236"/>
      <c r="D141" s="228" t="s">
        <v>236</v>
      </c>
      <c r="E141" s="237" t="s">
        <v>40</v>
      </c>
      <c r="F141" s="238" t="s">
        <v>2289</v>
      </c>
      <c r="G141" s="236"/>
      <c r="H141" s="239">
        <v>212.30000000000001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236</v>
      </c>
      <c r="AU141" s="245" t="s">
        <v>85</v>
      </c>
      <c r="AV141" s="13" t="s">
        <v>85</v>
      </c>
      <c r="AW141" s="13" t="s">
        <v>38</v>
      </c>
      <c r="AX141" s="13" t="s">
        <v>83</v>
      </c>
      <c r="AY141" s="245" t="s">
        <v>224</v>
      </c>
    </row>
    <row r="142" s="2" customFormat="1" ht="16.5" customHeight="1">
      <c r="A142" s="40"/>
      <c r="B142" s="41"/>
      <c r="C142" s="215" t="s">
        <v>279</v>
      </c>
      <c r="D142" s="215" t="s">
        <v>226</v>
      </c>
      <c r="E142" s="216" t="s">
        <v>2290</v>
      </c>
      <c r="F142" s="217" t="s">
        <v>2291</v>
      </c>
      <c r="G142" s="218" t="s">
        <v>152</v>
      </c>
      <c r="H142" s="219">
        <v>275.42000000000002</v>
      </c>
      <c r="I142" s="220"/>
      <c r="J142" s="221">
        <f>ROUND(I142*H142,2)</f>
        <v>0</v>
      </c>
      <c r="K142" s="217" t="s">
        <v>229</v>
      </c>
      <c r="L142" s="46"/>
      <c r="M142" s="222" t="s">
        <v>40</v>
      </c>
      <c r="N142" s="223" t="s">
        <v>48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0.316</v>
      </c>
      <c r="T142" s="225">
        <f>S142*H142</f>
        <v>87.032720000000012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230</v>
      </c>
      <c r="AT142" s="226" t="s">
        <v>226</v>
      </c>
      <c r="AU142" s="226" t="s">
        <v>85</v>
      </c>
      <c r="AY142" s="19" t="s">
        <v>224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83</v>
      </c>
      <c r="BK142" s="227">
        <f>ROUND(I142*H142,2)</f>
        <v>0</v>
      </c>
      <c r="BL142" s="19" t="s">
        <v>230</v>
      </c>
      <c r="BM142" s="226" t="s">
        <v>2292</v>
      </c>
    </row>
    <row r="143" s="2" customFormat="1">
      <c r="A143" s="40"/>
      <c r="B143" s="41"/>
      <c r="C143" s="42"/>
      <c r="D143" s="228" t="s">
        <v>232</v>
      </c>
      <c r="E143" s="42"/>
      <c r="F143" s="229" t="s">
        <v>2293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232</v>
      </c>
      <c r="AU143" s="19" t="s">
        <v>85</v>
      </c>
    </row>
    <row r="144" s="2" customFormat="1">
      <c r="A144" s="40"/>
      <c r="B144" s="41"/>
      <c r="C144" s="42"/>
      <c r="D144" s="233" t="s">
        <v>234</v>
      </c>
      <c r="E144" s="42"/>
      <c r="F144" s="234" t="s">
        <v>2294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234</v>
      </c>
      <c r="AU144" s="19" t="s">
        <v>85</v>
      </c>
    </row>
    <row r="145" s="13" customFormat="1">
      <c r="A145" s="13"/>
      <c r="B145" s="235"/>
      <c r="C145" s="236"/>
      <c r="D145" s="228" t="s">
        <v>236</v>
      </c>
      <c r="E145" s="237" t="s">
        <v>40</v>
      </c>
      <c r="F145" s="238" t="s">
        <v>2295</v>
      </c>
      <c r="G145" s="236"/>
      <c r="H145" s="239">
        <v>275.42000000000002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236</v>
      </c>
      <c r="AU145" s="245" t="s">
        <v>85</v>
      </c>
      <c r="AV145" s="13" t="s">
        <v>85</v>
      </c>
      <c r="AW145" s="13" t="s">
        <v>38</v>
      </c>
      <c r="AX145" s="13" t="s">
        <v>83</v>
      </c>
      <c r="AY145" s="245" t="s">
        <v>224</v>
      </c>
    </row>
    <row r="146" s="2" customFormat="1" ht="16.5" customHeight="1">
      <c r="A146" s="40"/>
      <c r="B146" s="41"/>
      <c r="C146" s="215" t="s">
        <v>286</v>
      </c>
      <c r="D146" s="215" t="s">
        <v>226</v>
      </c>
      <c r="E146" s="216" t="s">
        <v>2296</v>
      </c>
      <c r="F146" s="217" t="s">
        <v>2297</v>
      </c>
      <c r="G146" s="218" t="s">
        <v>289</v>
      </c>
      <c r="H146" s="219">
        <v>3000</v>
      </c>
      <c r="I146" s="220"/>
      <c r="J146" s="221">
        <f>ROUND(I146*H146,2)</f>
        <v>0</v>
      </c>
      <c r="K146" s="217" t="s">
        <v>229</v>
      </c>
      <c r="L146" s="46"/>
      <c r="M146" s="222" t="s">
        <v>40</v>
      </c>
      <c r="N146" s="223" t="s">
        <v>48</v>
      </c>
      <c r="O146" s="86"/>
      <c r="P146" s="224">
        <f>O146*H146</f>
        <v>0</v>
      </c>
      <c r="Q146" s="224">
        <v>4.0000000000000003E-05</v>
      </c>
      <c r="R146" s="224">
        <f>Q146*H146</f>
        <v>0.12000000000000001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230</v>
      </c>
      <c r="AT146" s="226" t="s">
        <v>226</v>
      </c>
      <c r="AU146" s="226" t="s">
        <v>85</v>
      </c>
      <c r="AY146" s="19" t="s">
        <v>224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83</v>
      </c>
      <c r="BK146" s="227">
        <f>ROUND(I146*H146,2)</f>
        <v>0</v>
      </c>
      <c r="BL146" s="19" t="s">
        <v>230</v>
      </c>
      <c r="BM146" s="226" t="s">
        <v>2298</v>
      </c>
    </row>
    <row r="147" s="2" customFormat="1">
      <c r="A147" s="40"/>
      <c r="B147" s="41"/>
      <c r="C147" s="42"/>
      <c r="D147" s="228" t="s">
        <v>232</v>
      </c>
      <c r="E147" s="42"/>
      <c r="F147" s="229" t="s">
        <v>2299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232</v>
      </c>
      <c r="AU147" s="19" t="s">
        <v>85</v>
      </c>
    </row>
    <row r="148" s="2" customFormat="1">
      <c r="A148" s="40"/>
      <c r="B148" s="41"/>
      <c r="C148" s="42"/>
      <c r="D148" s="233" t="s">
        <v>234</v>
      </c>
      <c r="E148" s="42"/>
      <c r="F148" s="234" t="s">
        <v>2300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234</v>
      </c>
      <c r="AU148" s="19" t="s">
        <v>85</v>
      </c>
    </row>
    <row r="149" s="2" customFormat="1" ht="16.5" customHeight="1">
      <c r="A149" s="40"/>
      <c r="B149" s="41"/>
      <c r="C149" s="215" t="s">
        <v>296</v>
      </c>
      <c r="D149" s="215" t="s">
        <v>226</v>
      </c>
      <c r="E149" s="216" t="s">
        <v>2301</v>
      </c>
      <c r="F149" s="217" t="s">
        <v>2302</v>
      </c>
      <c r="G149" s="218" t="s">
        <v>299</v>
      </c>
      <c r="H149" s="219">
        <v>250</v>
      </c>
      <c r="I149" s="220"/>
      <c r="J149" s="221">
        <f>ROUND(I149*H149,2)</f>
        <v>0</v>
      </c>
      <c r="K149" s="217" t="s">
        <v>229</v>
      </c>
      <c r="L149" s="46"/>
      <c r="M149" s="222" t="s">
        <v>40</v>
      </c>
      <c r="N149" s="223" t="s">
        <v>48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230</v>
      </c>
      <c r="AT149" s="226" t="s">
        <v>226</v>
      </c>
      <c r="AU149" s="226" t="s">
        <v>85</v>
      </c>
      <c r="AY149" s="19" t="s">
        <v>224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83</v>
      </c>
      <c r="BK149" s="227">
        <f>ROUND(I149*H149,2)</f>
        <v>0</v>
      </c>
      <c r="BL149" s="19" t="s">
        <v>230</v>
      </c>
      <c r="BM149" s="226" t="s">
        <v>2303</v>
      </c>
    </row>
    <row r="150" s="2" customFormat="1">
      <c r="A150" s="40"/>
      <c r="B150" s="41"/>
      <c r="C150" s="42"/>
      <c r="D150" s="228" t="s">
        <v>232</v>
      </c>
      <c r="E150" s="42"/>
      <c r="F150" s="229" t="s">
        <v>2304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232</v>
      </c>
      <c r="AU150" s="19" t="s">
        <v>85</v>
      </c>
    </row>
    <row r="151" s="2" customFormat="1">
      <c r="A151" s="40"/>
      <c r="B151" s="41"/>
      <c r="C151" s="42"/>
      <c r="D151" s="233" t="s">
        <v>234</v>
      </c>
      <c r="E151" s="42"/>
      <c r="F151" s="234" t="s">
        <v>2305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234</v>
      </c>
      <c r="AU151" s="19" t="s">
        <v>85</v>
      </c>
    </row>
    <row r="152" s="2" customFormat="1" ht="16.5" customHeight="1">
      <c r="A152" s="40"/>
      <c r="B152" s="41"/>
      <c r="C152" s="215" t="s">
        <v>304</v>
      </c>
      <c r="D152" s="215" t="s">
        <v>226</v>
      </c>
      <c r="E152" s="216" t="s">
        <v>312</v>
      </c>
      <c r="F152" s="217" t="s">
        <v>313</v>
      </c>
      <c r="G152" s="218" t="s">
        <v>160</v>
      </c>
      <c r="H152" s="219">
        <v>33</v>
      </c>
      <c r="I152" s="220"/>
      <c r="J152" s="221">
        <f>ROUND(I152*H152,2)</f>
        <v>0</v>
      </c>
      <c r="K152" s="217" t="s">
        <v>229</v>
      </c>
      <c r="L152" s="46"/>
      <c r="M152" s="222" t="s">
        <v>40</v>
      </c>
      <c r="N152" s="223" t="s">
        <v>48</v>
      </c>
      <c r="O152" s="86"/>
      <c r="P152" s="224">
        <f>O152*H152</f>
        <v>0</v>
      </c>
      <c r="Q152" s="224">
        <v>0.0086767000000000007</v>
      </c>
      <c r="R152" s="224">
        <f>Q152*H152</f>
        <v>0.28633110000000001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230</v>
      </c>
      <c r="AT152" s="226" t="s">
        <v>226</v>
      </c>
      <c r="AU152" s="226" t="s">
        <v>85</v>
      </c>
      <c r="AY152" s="19" t="s">
        <v>224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83</v>
      </c>
      <c r="BK152" s="227">
        <f>ROUND(I152*H152,2)</f>
        <v>0</v>
      </c>
      <c r="BL152" s="19" t="s">
        <v>230</v>
      </c>
      <c r="BM152" s="226" t="s">
        <v>2306</v>
      </c>
    </row>
    <row r="153" s="2" customFormat="1">
      <c r="A153" s="40"/>
      <c r="B153" s="41"/>
      <c r="C153" s="42"/>
      <c r="D153" s="228" t="s">
        <v>232</v>
      </c>
      <c r="E153" s="42"/>
      <c r="F153" s="229" t="s">
        <v>2307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232</v>
      </c>
      <c r="AU153" s="19" t="s">
        <v>85</v>
      </c>
    </row>
    <row r="154" s="2" customFormat="1">
      <c r="A154" s="40"/>
      <c r="B154" s="41"/>
      <c r="C154" s="42"/>
      <c r="D154" s="233" t="s">
        <v>234</v>
      </c>
      <c r="E154" s="42"/>
      <c r="F154" s="234" t="s">
        <v>316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234</v>
      </c>
      <c r="AU154" s="19" t="s">
        <v>85</v>
      </c>
    </row>
    <row r="155" s="2" customFormat="1" ht="16.5" customHeight="1">
      <c r="A155" s="40"/>
      <c r="B155" s="41"/>
      <c r="C155" s="215" t="s">
        <v>311</v>
      </c>
      <c r="D155" s="215" t="s">
        <v>226</v>
      </c>
      <c r="E155" s="216" t="s">
        <v>319</v>
      </c>
      <c r="F155" s="217" t="s">
        <v>320</v>
      </c>
      <c r="G155" s="218" t="s">
        <v>160</v>
      </c>
      <c r="H155" s="219">
        <v>3</v>
      </c>
      <c r="I155" s="220"/>
      <c r="J155" s="221">
        <f>ROUND(I155*H155,2)</f>
        <v>0</v>
      </c>
      <c r="K155" s="217" t="s">
        <v>229</v>
      </c>
      <c r="L155" s="46"/>
      <c r="M155" s="222" t="s">
        <v>40</v>
      </c>
      <c r="N155" s="223" t="s">
        <v>48</v>
      </c>
      <c r="O155" s="86"/>
      <c r="P155" s="224">
        <f>O155*H155</f>
        <v>0</v>
      </c>
      <c r="Q155" s="224">
        <v>0.01269</v>
      </c>
      <c r="R155" s="224">
        <f>Q155*H155</f>
        <v>0.03807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230</v>
      </c>
      <c r="AT155" s="226" t="s">
        <v>226</v>
      </c>
      <c r="AU155" s="226" t="s">
        <v>85</v>
      </c>
      <c r="AY155" s="19" t="s">
        <v>224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83</v>
      </c>
      <c r="BK155" s="227">
        <f>ROUND(I155*H155,2)</f>
        <v>0</v>
      </c>
      <c r="BL155" s="19" t="s">
        <v>230</v>
      </c>
      <c r="BM155" s="226" t="s">
        <v>2308</v>
      </c>
    </row>
    <row r="156" s="2" customFormat="1">
      <c r="A156" s="40"/>
      <c r="B156" s="41"/>
      <c r="C156" s="42"/>
      <c r="D156" s="228" t="s">
        <v>232</v>
      </c>
      <c r="E156" s="42"/>
      <c r="F156" s="229" t="s">
        <v>322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232</v>
      </c>
      <c r="AU156" s="19" t="s">
        <v>85</v>
      </c>
    </row>
    <row r="157" s="2" customFormat="1">
      <c r="A157" s="40"/>
      <c r="B157" s="41"/>
      <c r="C157" s="42"/>
      <c r="D157" s="233" t="s">
        <v>234</v>
      </c>
      <c r="E157" s="42"/>
      <c r="F157" s="234" t="s">
        <v>323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234</v>
      </c>
      <c r="AU157" s="19" t="s">
        <v>85</v>
      </c>
    </row>
    <row r="158" s="13" customFormat="1">
      <c r="A158" s="13"/>
      <c r="B158" s="235"/>
      <c r="C158" s="236"/>
      <c r="D158" s="228" t="s">
        <v>236</v>
      </c>
      <c r="E158" s="237" t="s">
        <v>40</v>
      </c>
      <c r="F158" s="238" t="s">
        <v>2309</v>
      </c>
      <c r="G158" s="236"/>
      <c r="H158" s="239">
        <v>3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236</v>
      </c>
      <c r="AU158" s="245" t="s">
        <v>85</v>
      </c>
      <c r="AV158" s="13" t="s">
        <v>85</v>
      </c>
      <c r="AW158" s="13" t="s">
        <v>38</v>
      </c>
      <c r="AX158" s="13" t="s">
        <v>83</v>
      </c>
      <c r="AY158" s="245" t="s">
        <v>224</v>
      </c>
    </row>
    <row r="159" s="2" customFormat="1" ht="16.5" customHeight="1">
      <c r="A159" s="40"/>
      <c r="B159" s="41"/>
      <c r="C159" s="215" t="s">
        <v>318</v>
      </c>
      <c r="D159" s="215" t="s">
        <v>226</v>
      </c>
      <c r="E159" s="216" t="s">
        <v>1595</v>
      </c>
      <c r="F159" s="217" t="s">
        <v>1596</v>
      </c>
      <c r="G159" s="218" t="s">
        <v>160</v>
      </c>
      <c r="H159" s="219">
        <v>3</v>
      </c>
      <c r="I159" s="220"/>
      <c r="J159" s="221">
        <f>ROUND(I159*H159,2)</f>
        <v>0</v>
      </c>
      <c r="K159" s="217" t="s">
        <v>229</v>
      </c>
      <c r="L159" s="46"/>
      <c r="M159" s="222" t="s">
        <v>40</v>
      </c>
      <c r="N159" s="223" t="s">
        <v>48</v>
      </c>
      <c r="O159" s="86"/>
      <c r="P159" s="224">
        <f>O159*H159</f>
        <v>0</v>
      </c>
      <c r="Q159" s="224">
        <v>0.0086767000000000007</v>
      </c>
      <c r="R159" s="224">
        <f>Q159*H159</f>
        <v>0.0260301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230</v>
      </c>
      <c r="AT159" s="226" t="s">
        <v>226</v>
      </c>
      <c r="AU159" s="226" t="s">
        <v>85</v>
      </c>
      <c r="AY159" s="19" t="s">
        <v>224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83</v>
      </c>
      <c r="BK159" s="227">
        <f>ROUND(I159*H159,2)</f>
        <v>0</v>
      </c>
      <c r="BL159" s="19" t="s">
        <v>230</v>
      </c>
      <c r="BM159" s="226" t="s">
        <v>2310</v>
      </c>
    </row>
    <row r="160" s="2" customFormat="1">
      <c r="A160" s="40"/>
      <c r="B160" s="41"/>
      <c r="C160" s="42"/>
      <c r="D160" s="228" t="s">
        <v>232</v>
      </c>
      <c r="E160" s="42"/>
      <c r="F160" s="229" t="s">
        <v>1598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232</v>
      </c>
      <c r="AU160" s="19" t="s">
        <v>85</v>
      </c>
    </row>
    <row r="161" s="2" customFormat="1">
      <c r="A161" s="40"/>
      <c r="B161" s="41"/>
      <c r="C161" s="42"/>
      <c r="D161" s="233" t="s">
        <v>234</v>
      </c>
      <c r="E161" s="42"/>
      <c r="F161" s="234" t="s">
        <v>1599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234</v>
      </c>
      <c r="AU161" s="19" t="s">
        <v>85</v>
      </c>
    </row>
    <row r="162" s="13" customFormat="1">
      <c r="A162" s="13"/>
      <c r="B162" s="235"/>
      <c r="C162" s="236"/>
      <c r="D162" s="228" t="s">
        <v>236</v>
      </c>
      <c r="E162" s="237" t="s">
        <v>40</v>
      </c>
      <c r="F162" s="238" t="s">
        <v>2309</v>
      </c>
      <c r="G162" s="236"/>
      <c r="H162" s="239">
        <v>3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236</v>
      </c>
      <c r="AU162" s="245" t="s">
        <v>85</v>
      </c>
      <c r="AV162" s="13" t="s">
        <v>85</v>
      </c>
      <c r="AW162" s="13" t="s">
        <v>38</v>
      </c>
      <c r="AX162" s="13" t="s">
        <v>83</v>
      </c>
      <c r="AY162" s="245" t="s">
        <v>224</v>
      </c>
    </row>
    <row r="163" s="2" customFormat="1" ht="16.5" customHeight="1">
      <c r="A163" s="40"/>
      <c r="B163" s="41"/>
      <c r="C163" s="215" t="s">
        <v>325</v>
      </c>
      <c r="D163" s="215" t="s">
        <v>226</v>
      </c>
      <c r="E163" s="216" t="s">
        <v>2311</v>
      </c>
      <c r="F163" s="217" t="s">
        <v>2312</v>
      </c>
      <c r="G163" s="218" t="s">
        <v>160</v>
      </c>
      <c r="H163" s="219">
        <v>10</v>
      </c>
      <c r="I163" s="220"/>
      <c r="J163" s="221">
        <f>ROUND(I163*H163,2)</f>
        <v>0</v>
      </c>
      <c r="K163" s="217" t="s">
        <v>229</v>
      </c>
      <c r="L163" s="46"/>
      <c r="M163" s="222" t="s">
        <v>40</v>
      </c>
      <c r="N163" s="223" t="s">
        <v>48</v>
      </c>
      <c r="O163" s="86"/>
      <c r="P163" s="224">
        <f>O163*H163</f>
        <v>0</v>
      </c>
      <c r="Q163" s="224">
        <v>0.0106826</v>
      </c>
      <c r="R163" s="224">
        <f>Q163*H163</f>
        <v>0.106826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230</v>
      </c>
      <c r="AT163" s="226" t="s">
        <v>226</v>
      </c>
      <c r="AU163" s="226" t="s">
        <v>85</v>
      </c>
      <c r="AY163" s="19" t="s">
        <v>224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83</v>
      </c>
      <c r="BK163" s="227">
        <f>ROUND(I163*H163,2)</f>
        <v>0</v>
      </c>
      <c r="BL163" s="19" t="s">
        <v>230</v>
      </c>
      <c r="BM163" s="226" t="s">
        <v>2313</v>
      </c>
    </row>
    <row r="164" s="2" customFormat="1">
      <c r="A164" s="40"/>
      <c r="B164" s="41"/>
      <c r="C164" s="42"/>
      <c r="D164" s="228" t="s">
        <v>232</v>
      </c>
      <c r="E164" s="42"/>
      <c r="F164" s="229" t="s">
        <v>2314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232</v>
      </c>
      <c r="AU164" s="19" t="s">
        <v>85</v>
      </c>
    </row>
    <row r="165" s="2" customFormat="1">
      <c r="A165" s="40"/>
      <c r="B165" s="41"/>
      <c r="C165" s="42"/>
      <c r="D165" s="233" t="s">
        <v>234</v>
      </c>
      <c r="E165" s="42"/>
      <c r="F165" s="234" t="s">
        <v>2315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234</v>
      </c>
      <c r="AU165" s="19" t="s">
        <v>85</v>
      </c>
    </row>
    <row r="166" s="2" customFormat="1" ht="16.5" customHeight="1">
      <c r="A166" s="40"/>
      <c r="B166" s="41"/>
      <c r="C166" s="215" t="s">
        <v>8</v>
      </c>
      <c r="D166" s="215" t="s">
        <v>226</v>
      </c>
      <c r="E166" s="216" t="s">
        <v>332</v>
      </c>
      <c r="F166" s="217" t="s">
        <v>333</v>
      </c>
      <c r="G166" s="218" t="s">
        <v>160</v>
      </c>
      <c r="H166" s="219">
        <v>67.5</v>
      </c>
      <c r="I166" s="220"/>
      <c r="J166" s="221">
        <f>ROUND(I166*H166,2)</f>
        <v>0</v>
      </c>
      <c r="K166" s="217" t="s">
        <v>229</v>
      </c>
      <c r="L166" s="46"/>
      <c r="M166" s="222" t="s">
        <v>40</v>
      </c>
      <c r="N166" s="223" t="s">
        <v>48</v>
      </c>
      <c r="O166" s="86"/>
      <c r="P166" s="224">
        <f>O166*H166</f>
        <v>0</v>
      </c>
      <c r="Q166" s="224">
        <v>0.036904300000000001</v>
      </c>
      <c r="R166" s="224">
        <f>Q166*H166</f>
        <v>2.4910402500000002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230</v>
      </c>
      <c r="AT166" s="226" t="s">
        <v>226</v>
      </c>
      <c r="AU166" s="226" t="s">
        <v>85</v>
      </c>
      <c r="AY166" s="19" t="s">
        <v>224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83</v>
      </c>
      <c r="BK166" s="227">
        <f>ROUND(I166*H166,2)</f>
        <v>0</v>
      </c>
      <c r="BL166" s="19" t="s">
        <v>230</v>
      </c>
      <c r="BM166" s="226" t="s">
        <v>2316</v>
      </c>
    </row>
    <row r="167" s="2" customFormat="1">
      <c r="A167" s="40"/>
      <c r="B167" s="41"/>
      <c r="C167" s="42"/>
      <c r="D167" s="228" t="s">
        <v>232</v>
      </c>
      <c r="E167" s="42"/>
      <c r="F167" s="229" t="s">
        <v>2317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232</v>
      </c>
      <c r="AU167" s="19" t="s">
        <v>85</v>
      </c>
    </row>
    <row r="168" s="2" customFormat="1">
      <c r="A168" s="40"/>
      <c r="B168" s="41"/>
      <c r="C168" s="42"/>
      <c r="D168" s="233" t="s">
        <v>234</v>
      </c>
      <c r="E168" s="42"/>
      <c r="F168" s="234" t="s">
        <v>336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234</v>
      </c>
      <c r="AU168" s="19" t="s">
        <v>85</v>
      </c>
    </row>
    <row r="169" s="13" customFormat="1">
      <c r="A169" s="13"/>
      <c r="B169" s="235"/>
      <c r="C169" s="236"/>
      <c r="D169" s="228" t="s">
        <v>236</v>
      </c>
      <c r="E169" s="237" t="s">
        <v>40</v>
      </c>
      <c r="F169" s="238" t="s">
        <v>2318</v>
      </c>
      <c r="G169" s="236"/>
      <c r="H169" s="239">
        <v>67.5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236</v>
      </c>
      <c r="AU169" s="245" t="s">
        <v>85</v>
      </c>
      <c r="AV169" s="13" t="s">
        <v>85</v>
      </c>
      <c r="AW169" s="13" t="s">
        <v>38</v>
      </c>
      <c r="AX169" s="13" t="s">
        <v>83</v>
      </c>
      <c r="AY169" s="245" t="s">
        <v>224</v>
      </c>
    </row>
    <row r="170" s="2" customFormat="1" ht="16.5" customHeight="1">
      <c r="A170" s="40"/>
      <c r="B170" s="41"/>
      <c r="C170" s="215" t="s">
        <v>340</v>
      </c>
      <c r="D170" s="215" t="s">
        <v>226</v>
      </c>
      <c r="E170" s="216" t="s">
        <v>2319</v>
      </c>
      <c r="F170" s="217" t="s">
        <v>2320</v>
      </c>
      <c r="G170" s="218" t="s">
        <v>160</v>
      </c>
      <c r="H170" s="219">
        <v>3</v>
      </c>
      <c r="I170" s="220"/>
      <c r="J170" s="221">
        <f>ROUND(I170*H170,2)</f>
        <v>0</v>
      </c>
      <c r="K170" s="217" t="s">
        <v>229</v>
      </c>
      <c r="L170" s="46"/>
      <c r="M170" s="222" t="s">
        <v>40</v>
      </c>
      <c r="N170" s="223" t="s">
        <v>48</v>
      </c>
      <c r="O170" s="86"/>
      <c r="P170" s="224">
        <f>O170*H170</f>
        <v>0</v>
      </c>
      <c r="Q170" s="224">
        <v>0.06053</v>
      </c>
      <c r="R170" s="224">
        <f>Q170*H170</f>
        <v>0.18159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230</v>
      </c>
      <c r="AT170" s="226" t="s">
        <v>226</v>
      </c>
      <c r="AU170" s="226" t="s">
        <v>85</v>
      </c>
      <c r="AY170" s="19" t="s">
        <v>224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83</v>
      </c>
      <c r="BK170" s="227">
        <f>ROUND(I170*H170,2)</f>
        <v>0</v>
      </c>
      <c r="BL170" s="19" t="s">
        <v>230</v>
      </c>
      <c r="BM170" s="226" t="s">
        <v>2321</v>
      </c>
    </row>
    <row r="171" s="2" customFormat="1">
      <c r="A171" s="40"/>
      <c r="B171" s="41"/>
      <c r="C171" s="42"/>
      <c r="D171" s="228" t="s">
        <v>232</v>
      </c>
      <c r="E171" s="42"/>
      <c r="F171" s="229" t="s">
        <v>2322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232</v>
      </c>
      <c r="AU171" s="19" t="s">
        <v>85</v>
      </c>
    </row>
    <row r="172" s="2" customFormat="1">
      <c r="A172" s="40"/>
      <c r="B172" s="41"/>
      <c r="C172" s="42"/>
      <c r="D172" s="233" t="s">
        <v>234</v>
      </c>
      <c r="E172" s="42"/>
      <c r="F172" s="234" t="s">
        <v>2323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234</v>
      </c>
      <c r="AU172" s="19" t="s">
        <v>85</v>
      </c>
    </row>
    <row r="173" s="2" customFormat="1" ht="16.5" customHeight="1">
      <c r="A173" s="40"/>
      <c r="B173" s="41"/>
      <c r="C173" s="215" t="s">
        <v>349</v>
      </c>
      <c r="D173" s="215" t="s">
        <v>226</v>
      </c>
      <c r="E173" s="216" t="s">
        <v>409</v>
      </c>
      <c r="F173" s="217" t="s">
        <v>410</v>
      </c>
      <c r="G173" s="218" t="s">
        <v>163</v>
      </c>
      <c r="H173" s="219">
        <v>216.89500000000001</v>
      </c>
      <c r="I173" s="220"/>
      <c r="J173" s="221">
        <f>ROUND(I173*H173,2)</f>
        <v>0</v>
      </c>
      <c r="K173" s="217" t="s">
        <v>229</v>
      </c>
      <c r="L173" s="46"/>
      <c r="M173" s="222" t="s">
        <v>40</v>
      </c>
      <c r="N173" s="223" t="s">
        <v>48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230</v>
      </c>
      <c r="AT173" s="226" t="s">
        <v>226</v>
      </c>
      <c r="AU173" s="226" t="s">
        <v>85</v>
      </c>
      <c r="AY173" s="19" t="s">
        <v>224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83</v>
      </c>
      <c r="BK173" s="227">
        <f>ROUND(I173*H173,2)</f>
        <v>0</v>
      </c>
      <c r="BL173" s="19" t="s">
        <v>230</v>
      </c>
      <c r="BM173" s="226" t="s">
        <v>2324</v>
      </c>
    </row>
    <row r="174" s="2" customFormat="1">
      <c r="A174" s="40"/>
      <c r="B174" s="41"/>
      <c r="C174" s="42"/>
      <c r="D174" s="228" t="s">
        <v>232</v>
      </c>
      <c r="E174" s="42"/>
      <c r="F174" s="229" t="s">
        <v>412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232</v>
      </c>
      <c r="AU174" s="19" t="s">
        <v>85</v>
      </c>
    </row>
    <row r="175" s="2" customFormat="1">
      <c r="A175" s="40"/>
      <c r="B175" s="41"/>
      <c r="C175" s="42"/>
      <c r="D175" s="233" t="s">
        <v>234</v>
      </c>
      <c r="E175" s="42"/>
      <c r="F175" s="234" t="s">
        <v>413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234</v>
      </c>
      <c r="AU175" s="19" t="s">
        <v>85</v>
      </c>
    </row>
    <row r="176" s="13" customFormat="1">
      <c r="A176" s="13"/>
      <c r="B176" s="235"/>
      <c r="C176" s="236"/>
      <c r="D176" s="228" t="s">
        <v>236</v>
      </c>
      <c r="E176" s="237" t="s">
        <v>40</v>
      </c>
      <c r="F176" s="238" t="s">
        <v>2325</v>
      </c>
      <c r="G176" s="236"/>
      <c r="H176" s="239">
        <v>58.079999999999998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236</v>
      </c>
      <c r="AU176" s="245" t="s">
        <v>85</v>
      </c>
      <c r="AV176" s="13" t="s">
        <v>85</v>
      </c>
      <c r="AW176" s="13" t="s">
        <v>38</v>
      </c>
      <c r="AX176" s="13" t="s">
        <v>77</v>
      </c>
      <c r="AY176" s="245" t="s">
        <v>224</v>
      </c>
    </row>
    <row r="177" s="13" customFormat="1">
      <c r="A177" s="13"/>
      <c r="B177" s="235"/>
      <c r="C177" s="236"/>
      <c r="D177" s="228" t="s">
        <v>236</v>
      </c>
      <c r="E177" s="237" t="s">
        <v>40</v>
      </c>
      <c r="F177" s="238" t="s">
        <v>2326</v>
      </c>
      <c r="G177" s="236"/>
      <c r="H177" s="239">
        <v>14.039999999999999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236</v>
      </c>
      <c r="AU177" s="245" t="s">
        <v>85</v>
      </c>
      <c r="AV177" s="13" t="s">
        <v>85</v>
      </c>
      <c r="AW177" s="13" t="s">
        <v>38</v>
      </c>
      <c r="AX177" s="13" t="s">
        <v>77</v>
      </c>
      <c r="AY177" s="245" t="s">
        <v>224</v>
      </c>
    </row>
    <row r="178" s="13" customFormat="1">
      <c r="A178" s="13"/>
      <c r="B178" s="235"/>
      <c r="C178" s="236"/>
      <c r="D178" s="228" t="s">
        <v>236</v>
      </c>
      <c r="E178" s="237" t="s">
        <v>40</v>
      </c>
      <c r="F178" s="238" t="s">
        <v>2327</v>
      </c>
      <c r="G178" s="236"/>
      <c r="H178" s="239">
        <v>18.975000000000001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236</v>
      </c>
      <c r="AU178" s="245" t="s">
        <v>85</v>
      </c>
      <c r="AV178" s="13" t="s">
        <v>85</v>
      </c>
      <c r="AW178" s="13" t="s">
        <v>38</v>
      </c>
      <c r="AX178" s="13" t="s">
        <v>77</v>
      </c>
      <c r="AY178" s="245" t="s">
        <v>224</v>
      </c>
    </row>
    <row r="179" s="13" customFormat="1">
      <c r="A179" s="13"/>
      <c r="B179" s="235"/>
      <c r="C179" s="236"/>
      <c r="D179" s="228" t="s">
        <v>236</v>
      </c>
      <c r="E179" s="237" t="s">
        <v>40</v>
      </c>
      <c r="F179" s="238" t="s">
        <v>2328</v>
      </c>
      <c r="G179" s="236"/>
      <c r="H179" s="239">
        <v>119.68000000000001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236</v>
      </c>
      <c r="AU179" s="245" t="s">
        <v>85</v>
      </c>
      <c r="AV179" s="13" t="s">
        <v>85</v>
      </c>
      <c r="AW179" s="13" t="s">
        <v>38</v>
      </c>
      <c r="AX179" s="13" t="s">
        <v>77</v>
      </c>
      <c r="AY179" s="245" t="s">
        <v>224</v>
      </c>
    </row>
    <row r="180" s="13" customFormat="1">
      <c r="A180" s="13"/>
      <c r="B180" s="235"/>
      <c r="C180" s="236"/>
      <c r="D180" s="228" t="s">
        <v>236</v>
      </c>
      <c r="E180" s="237" t="s">
        <v>40</v>
      </c>
      <c r="F180" s="238" t="s">
        <v>2329</v>
      </c>
      <c r="G180" s="236"/>
      <c r="H180" s="239">
        <v>6.1200000000000001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236</v>
      </c>
      <c r="AU180" s="245" t="s">
        <v>85</v>
      </c>
      <c r="AV180" s="13" t="s">
        <v>85</v>
      </c>
      <c r="AW180" s="13" t="s">
        <v>38</v>
      </c>
      <c r="AX180" s="13" t="s">
        <v>77</v>
      </c>
      <c r="AY180" s="245" t="s">
        <v>224</v>
      </c>
    </row>
    <row r="181" s="15" customFormat="1">
      <c r="A181" s="15"/>
      <c r="B181" s="256"/>
      <c r="C181" s="257"/>
      <c r="D181" s="228" t="s">
        <v>236</v>
      </c>
      <c r="E181" s="258" t="s">
        <v>40</v>
      </c>
      <c r="F181" s="259" t="s">
        <v>253</v>
      </c>
      <c r="G181" s="257"/>
      <c r="H181" s="260">
        <v>216.89500000000001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236</v>
      </c>
      <c r="AU181" s="266" t="s">
        <v>85</v>
      </c>
      <c r="AV181" s="15" t="s">
        <v>230</v>
      </c>
      <c r="AW181" s="15" t="s">
        <v>38</v>
      </c>
      <c r="AX181" s="15" t="s">
        <v>83</v>
      </c>
      <c r="AY181" s="266" t="s">
        <v>224</v>
      </c>
    </row>
    <row r="182" s="2" customFormat="1" ht="16.5" customHeight="1">
      <c r="A182" s="40"/>
      <c r="B182" s="41"/>
      <c r="C182" s="215" t="s">
        <v>356</v>
      </c>
      <c r="D182" s="215" t="s">
        <v>226</v>
      </c>
      <c r="E182" s="216" t="s">
        <v>2330</v>
      </c>
      <c r="F182" s="217" t="s">
        <v>2331</v>
      </c>
      <c r="G182" s="218" t="s">
        <v>152</v>
      </c>
      <c r="H182" s="219">
        <v>25.199999999999999</v>
      </c>
      <c r="I182" s="220"/>
      <c r="J182" s="221">
        <f>ROUND(I182*H182,2)</f>
        <v>0</v>
      </c>
      <c r="K182" s="217" t="s">
        <v>229</v>
      </c>
      <c r="L182" s="46"/>
      <c r="M182" s="222" t="s">
        <v>40</v>
      </c>
      <c r="N182" s="223" t="s">
        <v>48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230</v>
      </c>
      <c r="AT182" s="226" t="s">
        <v>226</v>
      </c>
      <c r="AU182" s="226" t="s">
        <v>85</v>
      </c>
      <c r="AY182" s="19" t="s">
        <v>224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83</v>
      </c>
      <c r="BK182" s="227">
        <f>ROUND(I182*H182,2)</f>
        <v>0</v>
      </c>
      <c r="BL182" s="19" t="s">
        <v>230</v>
      </c>
      <c r="BM182" s="226" t="s">
        <v>2332</v>
      </c>
    </row>
    <row r="183" s="2" customFormat="1">
      <c r="A183" s="40"/>
      <c r="B183" s="41"/>
      <c r="C183" s="42"/>
      <c r="D183" s="228" t="s">
        <v>232</v>
      </c>
      <c r="E183" s="42"/>
      <c r="F183" s="229" t="s">
        <v>2333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232</v>
      </c>
      <c r="AU183" s="19" t="s">
        <v>85</v>
      </c>
    </row>
    <row r="184" s="2" customFormat="1">
      <c r="A184" s="40"/>
      <c r="B184" s="41"/>
      <c r="C184" s="42"/>
      <c r="D184" s="233" t="s">
        <v>234</v>
      </c>
      <c r="E184" s="42"/>
      <c r="F184" s="234" t="s">
        <v>2334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234</v>
      </c>
      <c r="AU184" s="19" t="s">
        <v>85</v>
      </c>
    </row>
    <row r="185" s="13" customFormat="1">
      <c r="A185" s="13"/>
      <c r="B185" s="235"/>
      <c r="C185" s="236"/>
      <c r="D185" s="228" t="s">
        <v>236</v>
      </c>
      <c r="E185" s="237" t="s">
        <v>40</v>
      </c>
      <c r="F185" s="238" t="s">
        <v>2335</v>
      </c>
      <c r="G185" s="236"/>
      <c r="H185" s="239">
        <v>25.199999999999999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236</v>
      </c>
      <c r="AU185" s="245" t="s">
        <v>85</v>
      </c>
      <c r="AV185" s="13" t="s">
        <v>85</v>
      </c>
      <c r="AW185" s="13" t="s">
        <v>38</v>
      </c>
      <c r="AX185" s="13" t="s">
        <v>83</v>
      </c>
      <c r="AY185" s="245" t="s">
        <v>224</v>
      </c>
    </row>
    <row r="186" s="2" customFormat="1" ht="16.5" customHeight="1">
      <c r="A186" s="40"/>
      <c r="B186" s="41"/>
      <c r="C186" s="215" t="s">
        <v>153</v>
      </c>
      <c r="D186" s="215" t="s">
        <v>226</v>
      </c>
      <c r="E186" s="216" t="s">
        <v>2336</v>
      </c>
      <c r="F186" s="217" t="s">
        <v>2337</v>
      </c>
      <c r="G186" s="218" t="s">
        <v>163</v>
      </c>
      <c r="H186" s="219">
        <v>39.200000000000003</v>
      </c>
      <c r="I186" s="220"/>
      <c r="J186" s="221">
        <f>ROUND(I186*H186,2)</f>
        <v>0</v>
      </c>
      <c r="K186" s="217" t="s">
        <v>229</v>
      </c>
      <c r="L186" s="46"/>
      <c r="M186" s="222" t="s">
        <v>40</v>
      </c>
      <c r="N186" s="223" t="s">
        <v>48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230</v>
      </c>
      <c r="AT186" s="226" t="s">
        <v>226</v>
      </c>
      <c r="AU186" s="226" t="s">
        <v>85</v>
      </c>
      <c r="AY186" s="19" t="s">
        <v>224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83</v>
      </c>
      <c r="BK186" s="227">
        <f>ROUND(I186*H186,2)</f>
        <v>0</v>
      </c>
      <c r="BL186" s="19" t="s">
        <v>230</v>
      </c>
      <c r="BM186" s="226" t="s">
        <v>2338</v>
      </c>
    </row>
    <row r="187" s="2" customFormat="1">
      <c r="A187" s="40"/>
      <c r="B187" s="41"/>
      <c r="C187" s="42"/>
      <c r="D187" s="228" t="s">
        <v>232</v>
      </c>
      <c r="E187" s="42"/>
      <c r="F187" s="229" t="s">
        <v>2339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232</v>
      </c>
      <c r="AU187" s="19" t="s">
        <v>85</v>
      </c>
    </row>
    <row r="188" s="2" customFormat="1">
      <c r="A188" s="40"/>
      <c r="B188" s="41"/>
      <c r="C188" s="42"/>
      <c r="D188" s="233" t="s">
        <v>234</v>
      </c>
      <c r="E188" s="42"/>
      <c r="F188" s="234" t="s">
        <v>2340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234</v>
      </c>
      <c r="AU188" s="19" t="s">
        <v>85</v>
      </c>
    </row>
    <row r="189" s="13" customFormat="1">
      <c r="A189" s="13"/>
      <c r="B189" s="235"/>
      <c r="C189" s="236"/>
      <c r="D189" s="228" t="s">
        <v>236</v>
      </c>
      <c r="E189" s="237" t="s">
        <v>40</v>
      </c>
      <c r="F189" s="238" t="s">
        <v>2341</v>
      </c>
      <c r="G189" s="236"/>
      <c r="H189" s="239">
        <v>49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236</v>
      </c>
      <c r="AU189" s="245" t="s">
        <v>85</v>
      </c>
      <c r="AV189" s="13" t="s">
        <v>85</v>
      </c>
      <c r="AW189" s="13" t="s">
        <v>38</v>
      </c>
      <c r="AX189" s="13" t="s">
        <v>77</v>
      </c>
      <c r="AY189" s="245" t="s">
        <v>224</v>
      </c>
    </row>
    <row r="190" s="15" customFormat="1">
      <c r="A190" s="15"/>
      <c r="B190" s="256"/>
      <c r="C190" s="257"/>
      <c r="D190" s="228" t="s">
        <v>236</v>
      </c>
      <c r="E190" s="258" t="s">
        <v>2231</v>
      </c>
      <c r="F190" s="259" t="s">
        <v>253</v>
      </c>
      <c r="G190" s="257"/>
      <c r="H190" s="260">
        <v>49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236</v>
      </c>
      <c r="AU190" s="266" t="s">
        <v>85</v>
      </c>
      <c r="AV190" s="15" t="s">
        <v>230</v>
      </c>
      <c r="AW190" s="15" t="s">
        <v>38</v>
      </c>
      <c r="AX190" s="15" t="s">
        <v>77</v>
      </c>
      <c r="AY190" s="266" t="s">
        <v>224</v>
      </c>
    </row>
    <row r="191" s="14" customFormat="1">
      <c r="A191" s="14"/>
      <c r="B191" s="246"/>
      <c r="C191" s="247"/>
      <c r="D191" s="228" t="s">
        <v>236</v>
      </c>
      <c r="E191" s="248" t="s">
        <v>40</v>
      </c>
      <c r="F191" s="249" t="s">
        <v>2342</v>
      </c>
      <c r="G191" s="247"/>
      <c r="H191" s="248" t="s">
        <v>40</v>
      </c>
      <c r="I191" s="250"/>
      <c r="J191" s="247"/>
      <c r="K191" s="247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236</v>
      </c>
      <c r="AU191" s="255" t="s">
        <v>85</v>
      </c>
      <c r="AV191" s="14" t="s">
        <v>83</v>
      </c>
      <c r="AW191" s="14" t="s">
        <v>38</v>
      </c>
      <c r="AX191" s="14" t="s">
        <v>77</v>
      </c>
      <c r="AY191" s="255" t="s">
        <v>224</v>
      </c>
    </row>
    <row r="192" s="13" customFormat="1">
      <c r="A192" s="13"/>
      <c r="B192" s="235"/>
      <c r="C192" s="236"/>
      <c r="D192" s="228" t="s">
        <v>236</v>
      </c>
      <c r="E192" s="237" t="s">
        <v>40</v>
      </c>
      <c r="F192" s="238" t="s">
        <v>2343</v>
      </c>
      <c r="G192" s="236"/>
      <c r="H192" s="239">
        <v>39.200000000000003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236</v>
      </c>
      <c r="AU192" s="245" t="s">
        <v>85</v>
      </c>
      <c r="AV192" s="13" t="s">
        <v>85</v>
      </c>
      <c r="AW192" s="13" t="s">
        <v>38</v>
      </c>
      <c r="AX192" s="13" t="s">
        <v>83</v>
      </c>
      <c r="AY192" s="245" t="s">
        <v>224</v>
      </c>
    </row>
    <row r="193" s="2" customFormat="1" ht="16.5" customHeight="1">
      <c r="A193" s="40"/>
      <c r="B193" s="41"/>
      <c r="C193" s="215" t="s">
        <v>373</v>
      </c>
      <c r="D193" s="215" t="s">
        <v>226</v>
      </c>
      <c r="E193" s="216" t="s">
        <v>2344</v>
      </c>
      <c r="F193" s="217" t="s">
        <v>2345</v>
      </c>
      <c r="G193" s="218" t="s">
        <v>163</v>
      </c>
      <c r="H193" s="219">
        <v>9.8000000000000007</v>
      </c>
      <c r="I193" s="220"/>
      <c r="J193" s="221">
        <f>ROUND(I193*H193,2)</f>
        <v>0</v>
      </c>
      <c r="K193" s="217" t="s">
        <v>229</v>
      </c>
      <c r="L193" s="46"/>
      <c r="M193" s="222" t="s">
        <v>40</v>
      </c>
      <c r="N193" s="223" t="s">
        <v>48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230</v>
      </c>
      <c r="AT193" s="226" t="s">
        <v>226</v>
      </c>
      <c r="AU193" s="226" t="s">
        <v>85</v>
      </c>
      <c r="AY193" s="19" t="s">
        <v>224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83</v>
      </c>
      <c r="BK193" s="227">
        <f>ROUND(I193*H193,2)</f>
        <v>0</v>
      </c>
      <c r="BL193" s="19" t="s">
        <v>230</v>
      </c>
      <c r="BM193" s="226" t="s">
        <v>2346</v>
      </c>
    </row>
    <row r="194" s="2" customFormat="1">
      <c r="A194" s="40"/>
      <c r="B194" s="41"/>
      <c r="C194" s="42"/>
      <c r="D194" s="228" t="s">
        <v>232</v>
      </c>
      <c r="E194" s="42"/>
      <c r="F194" s="229" t="s">
        <v>2347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232</v>
      </c>
      <c r="AU194" s="19" t="s">
        <v>85</v>
      </c>
    </row>
    <row r="195" s="2" customFormat="1">
      <c r="A195" s="40"/>
      <c r="B195" s="41"/>
      <c r="C195" s="42"/>
      <c r="D195" s="233" t="s">
        <v>234</v>
      </c>
      <c r="E195" s="42"/>
      <c r="F195" s="234" t="s">
        <v>2348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234</v>
      </c>
      <c r="AU195" s="19" t="s">
        <v>85</v>
      </c>
    </row>
    <row r="196" s="14" customFormat="1">
      <c r="A196" s="14"/>
      <c r="B196" s="246"/>
      <c r="C196" s="247"/>
      <c r="D196" s="228" t="s">
        <v>236</v>
      </c>
      <c r="E196" s="248" t="s">
        <v>40</v>
      </c>
      <c r="F196" s="249" t="s">
        <v>2342</v>
      </c>
      <c r="G196" s="247"/>
      <c r="H196" s="248" t="s">
        <v>40</v>
      </c>
      <c r="I196" s="250"/>
      <c r="J196" s="247"/>
      <c r="K196" s="247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236</v>
      </c>
      <c r="AU196" s="255" t="s">
        <v>85</v>
      </c>
      <c r="AV196" s="14" t="s">
        <v>83</v>
      </c>
      <c r="AW196" s="14" t="s">
        <v>38</v>
      </c>
      <c r="AX196" s="14" t="s">
        <v>77</v>
      </c>
      <c r="AY196" s="255" t="s">
        <v>224</v>
      </c>
    </row>
    <row r="197" s="13" customFormat="1">
      <c r="A197" s="13"/>
      <c r="B197" s="235"/>
      <c r="C197" s="236"/>
      <c r="D197" s="228" t="s">
        <v>236</v>
      </c>
      <c r="E197" s="237" t="s">
        <v>40</v>
      </c>
      <c r="F197" s="238" t="s">
        <v>2349</v>
      </c>
      <c r="G197" s="236"/>
      <c r="H197" s="239">
        <v>9.8000000000000007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236</v>
      </c>
      <c r="AU197" s="245" t="s">
        <v>85</v>
      </c>
      <c r="AV197" s="13" t="s">
        <v>85</v>
      </c>
      <c r="AW197" s="13" t="s">
        <v>38</v>
      </c>
      <c r="AX197" s="13" t="s">
        <v>83</v>
      </c>
      <c r="AY197" s="245" t="s">
        <v>224</v>
      </c>
    </row>
    <row r="198" s="2" customFormat="1" ht="21.75" customHeight="1">
      <c r="A198" s="40"/>
      <c r="B198" s="41"/>
      <c r="C198" s="215" t="s">
        <v>7</v>
      </c>
      <c r="D198" s="215" t="s">
        <v>226</v>
      </c>
      <c r="E198" s="216" t="s">
        <v>2350</v>
      </c>
      <c r="F198" s="217" t="s">
        <v>2351</v>
      </c>
      <c r="G198" s="218" t="s">
        <v>163</v>
      </c>
      <c r="H198" s="219">
        <v>3.6000000000000001</v>
      </c>
      <c r="I198" s="220"/>
      <c r="J198" s="221">
        <f>ROUND(I198*H198,2)</f>
        <v>0</v>
      </c>
      <c r="K198" s="217" t="s">
        <v>229</v>
      </c>
      <c r="L198" s="46"/>
      <c r="M198" s="222" t="s">
        <v>40</v>
      </c>
      <c r="N198" s="223" t="s">
        <v>48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230</v>
      </c>
      <c r="AT198" s="226" t="s">
        <v>226</v>
      </c>
      <c r="AU198" s="226" t="s">
        <v>85</v>
      </c>
      <c r="AY198" s="19" t="s">
        <v>224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83</v>
      </c>
      <c r="BK198" s="227">
        <f>ROUND(I198*H198,2)</f>
        <v>0</v>
      </c>
      <c r="BL198" s="19" t="s">
        <v>230</v>
      </c>
      <c r="BM198" s="226" t="s">
        <v>2352</v>
      </c>
    </row>
    <row r="199" s="2" customFormat="1">
      <c r="A199" s="40"/>
      <c r="B199" s="41"/>
      <c r="C199" s="42"/>
      <c r="D199" s="228" t="s">
        <v>232</v>
      </c>
      <c r="E199" s="42"/>
      <c r="F199" s="229" t="s">
        <v>2353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232</v>
      </c>
      <c r="AU199" s="19" t="s">
        <v>85</v>
      </c>
    </row>
    <row r="200" s="2" customFormat="1">
      <c r="A200" s="40"/>
      <c r="B200" s="41"/>
      <c r="C200" s="42"/>
      <c r="D200" s="233" t="s">
        <v>234</v>
      </c>
      <c r="E200" s="42"/>
      <c r="F200" s="234" t="s">
        <v>2354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234</v>
      </c>
      <c r="AU200" s="19" t="s">
        <v>85</v>
      </c>
    </row>
    <row r="201" s="13" customFormat="1">
      <c r="A201" s="13"/>
      <c r="B201" s="235"/>
      <c r="C201" s="236"/>
      <c r="D201" s="228" t="s">
        <v>236</v>
      </c>
      <c r="E201" s="237" t="s">
        <v>2219</v>
      </c>
      <c r="F201" s="238" t="s">
        <v>2355</v>
      </c>
      <c r="G201" s="236"/>
      <c r="H201" s="239">
        <v>3.6000000000000001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236</v>
      </c>
      <c r="AU201" s="245" t="s">
        <v>85</v>
      </c>
      <c r="AV201" s="13" t="s">
        <v>85</v>
      </c>
      <c r="AW201" s="13" t="s">
        <v>38</v>
      </c>
      <c r="AX201" s="13" t="s">
        <v>83</v>
      </c>
      <c r="AY201" s="245" t="s">
        <v>224</v>
      </c>
    </row>
    <row r="202" s="2" customFormat="1" ht="21.75" customHeight="1">
      <c r="A202" s="40"/>
      <c r="B202" s="41"/>
      <c r="C202" s="215" t="s">
        <v>387</v>
      </c>
      <c r="D202" s="215" t="s">
        <v>226</v>
      </c>
      <c r="E202" s="216" t="s">
        <v>2356</v>
      </c>
      <c r="F202" s="217" t="s">
        <v>2357</v>
      </c>
      <c r="G202" s="218" t="s">
        <v>163</v>
      </c>
      <c r="H202" s="219">
        <v>513.91999999999996</v>
      </c>
      <c r="I202" s="220"/>
      <c r="J202" s="221">
        <f>ROUND(I202*H202,2)</f>
        <v>0</v>
      </c>
      <c r="K202" s="217" t="s">
        <v>229</v>
      </c>
      <c r="L202" s="46"/>
      <c r="M202" s="222" t="s">
        <v>40</v>
      </c>
      <c r="N202" s="223" t="s">
        <v>48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230</v>
      </c>
      <c r="AT202" s="226" t="s">
        <v>226</v>
      </c>
      <c r="AU202" s="226" t="s">
        <v>85</v>
      </c>
      <c r="AY202" s="19" t="s">
        <v>224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83</v>
      </c>
      <c r="BK202" s="227">
        <f>ROUND(I202*H202,2)</f>
        <v>0</v>
      </c>
      <c r="BL202" s="19" t="s">
        <v>230</v>
      </c>
      <c r="BM202" s="226" t="s">
        <v>2358</v>
      </c>
    </row>
    <row r="203" s="2" customFormat="1">
      <c r="A203" s="40"/>
      <c r="B203" s="41"/>
      <c r="C203" s="42"/>
      <c r="D203" s="228" t="s">
        <v>232</v>
      </c>
      <c r="E203" s="42"/>
      <c r="F203" s="229" t="s">
        <v>2359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232</v>
      </c>
      <c r="AU203" s="19" t="s">
        <v>85</v>
      </c>
    </row>
    <row r="204" s="2" customFormat="1">
      <c r="A204" s="40"/>
      <c r="B204" s="41"/>
      <c r="C204" s="42"/>
      <c r="D204" s="233" t="s">
        <v>234</v>
      </c>
      <c r="E204" s="42"/>
      <c r="F204" s="234" t="s">
        <v>2360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234</v>
      </c>
      <c r="AU204" s="19" t="s">
        <v>85</v>
      </c>
    </row>
    <row r="205" s="13" customFormat="1">
      <c r="A205" s="13"/>
      <c r="B205" s="235"/>
      <c r="C205" s="236"/>
      <c r="D205" s="228" t="s">
        <v>236</v>
      </c>
      <c r="E205" s="237" t="s">
        <v>40</v>
      </c>
      <c r="F205" s="238" t="s">
        <v>2361</v>
      </c>
      <c r="G205" s="236"/>
      <c r="H205" s="239">
        <v>642.39999999999998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236</v>
      </c>
      <c r="AU205" s="245" t="s">
        <v>85</v>
      </c>
      <c r="AV205" s="13" t="s">
        <v>85</v>
      </c>
      <c r="AW205" s="13" t="s">
        <v>38</v>
      </c>
      <c r="AX205" s="13" t="s">
        <v>77</v>
      </c>
      <c r="AY205" s="245" t="s">
        <v>224</v>
      </c>
    </row>
    <row r="206" s="15" customFormat="1">
      <c r="A206" s="15"/>
      <c r="B206" s="256"/>
      <c r="C206" s="257"/>
      <c r="D206" s="228" t="s">
        <v>236</v>
      </c>
      <c r="E206" s="258" t="s">
        <v>2222</v>
      </c>
      <c r="F206" s="259" t="s">
        <v>253</v>
      </c>
      <c r="G206" s="257"/>
      <c r="H206" s="260">
        <v>642.39999999999998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236</v>
      </c>
      <c r="AU206" s="266" t="s">
        <v>85</v>
      </c>
      <c r="AV206" s="15" t="s">
        <v>230</v>
      </c>
      <c r="AW206" s="15" t="s">
        <v>38</v>
      </c>
      <c r="AX206" s="15" t="s">
        <v>77</v>
      </c>
      <c r="AY206" s="266" t="s">
        <v>224</v>
      </c>
    </row>
    <row r="207" s="14" customFormat="1">
      <c r="A207" s="14"/>
      <c r="B207" s="246"/>
      <c r="C207" s="247"/>
      <c r="D207" s="228" t="s">
        <v>236</v>
      </c>
      <c r="E207" s="248" t="s">
        <v>40</v>
      </c>
      <c r="F207" s="249" t="s">
        <v>2342</v>
      </c>
      <c r="G207" s="247"/>
      <c r="H207" s="248" t="s">
        <v>40</v>
      </c>
      <c r="I207" s="250"/>
      <c r="J207" s="247"/>
      <c r="K207" s="247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236</v>
      </c>
      <c r="AU207" s="255" t="s">
        <v>85</v>
      </c>
      <c r="AV207" s="14" t="s">
        <v>83</v>
      </c>
      <c r="AW207" s="14" t="s">
        <v>38</v>
      </c>
      <c r="AX207" s="14" t="s">
        <v>77</v>
      </c>
      <c r="AY207" s="255" t="s">
        <v>224</v>
      </c>
    </row>
    <row r="208" s="13" customFormat="1">
      <c r="A208" s="13"/>
      <c r="B208" s="235"/>
      <c r="C208" s="236"/>
      <c r="D208" s="228" t="s">
        <v>236</v>
      </c>
      <c r="E208" s="237" t="s">
        <v>40</v>
      </c>
      <c r="F208" s="238" t="s">
        <v>2362</v>
      </c>
      <c r="G208" s="236"/>
      <c r="H208" s="239">
        <v>513.91999999999996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236</v>
      </c>
      <c r="AU208" s="245" t="s">
        <v>85</v>
      </c>
      <c r="AV208" s="13" t="s">
        <v>85</v>
      </c>
      <c r="AW208" s="13" t="s">
        <v>38</v>
      </c>
      <c r="AX208" s="13" t="s">
        <v>83</v>
      </c>
      <c r="AY208" s="245" t="s">
        <v>224</v>
      </c>
    </row>
    <row r="209" s="2" customFormat="1" ht="21.75" customHeight="1">
      <c r="A209" s="40"/>
      <c r="B209" s="41"/>
      <c r="C209" s="215" t="s">
        <v>394</v>
      </c>
      <c r="D209" s="215" t="s">
        <v>226</v>
      </c>
      <c r="E209" s="216" t="s">
        <v>2363</v>
      </c>
      <c r="F209" s="217" t="s">
        <v>2364</v>
      </c>
      <c r="G209" s="218" t="s">
        <v>163</v>
      </c>
      <c r="H209" s="219">
        <v>128.47999999999999</v>
      </c>
      <c r="I209" s="220"/>
      <c r="J209" s="221">
        <f>ROUND(I209*H209,2)</f>
        <v>0</v>
      </c>
      <c r="K209" s="217" t="s">
        <v>229</v>
      </c>
      <c r="L209" s="46"/>
      <c r="M209" s="222" t="s">
        <v>40</v>
      </c>
      <c r="N209" s="223" t="s">
        <v>48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230</v>
      </c>
      <c r="AT209" s="226" t="s">
        <v>226</v>
      </c>
      <c r="AU209" s="226" t="s">
        <v>85</v>
      </c>
      <c r="AY209" s="19" t="s">
        <v>224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83</v>
      </c>
      <c r="BK209" s="227">
        <f>ROUND(I209*H209,2)</f>
        <v>0</v>
      </c>
      <c r="BL209" s="19" t="s">
        <v>230</v>
      </c>
      <c r="BM209" s="226" t="s">
        <v>2365</v>
      </c>
    </row>
    <row r="210" s="2" customFormat="1">
      <c r="A210" s="40"/>
      <c r="B210" s="41"/>
      <c r="C210" s="42"/>
      <c r="D210" s="228" t="s">
        <v>232</v>
      </c>
      <c r="E210" s="42"/>
      <c r="F210" s="229" t="s">
        <v>2366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232</v>
      </c>
      <c r="AU210" s="19" t="s">
        <v>85</v>
      </c>
    </row>
    <row r="211" s="2" customFormat="1">
      <c r="A211" s="40"/>
      <c r="B211" s="41"/>
      <c r="C211" s="42"/>
      <c r="D211" s="233" t="s">
        <v>234</v>
      </c>
      <c r="E211" s="42"/>
      <c r="F211" s="234" t="s">
        <v>2367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234</v>
      </c>
      <c r="AU211" s="19" t="s">
        <v>85</v>
      </c>
    </row>
    <row r="212" s="14" customFormat="1">
      <c r="A212" s="14"/>
      <c r="B212" s="246"/>
      <c r="C212" s="247"/>
      <c r="D212" s="228" t="s">
        <v>236</v>
      </c>
      <c r="E212" s="248" t="s">
        <v>40</v>
      </c>
      <c r="F212" s="249" t="s">
        <v>2342</v>
      </c>
      <c r="G212" s="247"/>
      <c r="H212" s="248" t="s">
        <v>40</v>
      </c>
      <c r="I212" s="250"/>
      <c r="J212" s="247"/>
      <c r="K212" s="247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236</v>
      </c>
      <c r="AU212" s="255" t="s">
        <v>85</v>
      </c>
      <c r="AV212" s="14" t="s">
        <v>83</v>
      </c>
      <c r="AW212" s="14" t="s">
        <v>38</v>
      </c>
      <c r="AX212" s="14" t="s">
        <v>77</v>
      </c>
      <c r="AY212" s="255" t="s">
        <v>224</v>
      </c>
    </row>
    <row r="213" s="13" customFormat="1">
      <c r="A213" s="13"/>
      <c r="B213" s="235"/>
      <c r="C213" s="236"/>
      <c r="D213" s="228" t="s">
        <v>236</v>
      </c>
      <c r="E213" s="237" t="s">
        <v>40</v>
      </c>
      <c r="F213" s="238" t="s">
        <v>2368</v>
      </c>
      <c r="G213" s="236"/>
      <c r="H213" s="239">
        <v>128.47999999999999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236</v>
      </c>
      <c r="AU213" s="245" t="s">
        <v>85</v>
      </c>
      <c r="AV213" s="13" t="s">
        <v>85</v>
      </c>
      <c r="AW213" s="13" t="s">
        <v>38</v>
      </c>
      <c r="AX213" s="13" t="s">
        <v>83</v>
      </c>
      <c r="AY213" s="245" t="s">
        <v>224</v>
      </c>
    </row>
    <row r="214" s="2" customFormat="1" ht="16.5" customHeight="1">
      <c r="A214" s="40"/>
      <c r="B214" s="41"/>
      <c r="C214" s="215" t="s">
        <v>401</v>
      </c>
      <c r="D214" s="215" t="s">
        <v>226</v>
      </c>
      <c r="E214" s="216" t="s">
        <v>2369</v>
      </c>
      <c r="F214" s="217" t="s">
        <v>2370</v>
      </c>
      <c r="G214" s="218" t="s">
        <v>152</v>
      </c>
      <c r="H214" s="219">
        <v>366.60000000000002</v>
      </c>
      <c r="I214" s="220"/>
      <c r="J214" s="221">
        <f>ROUND(I214*H214,2)</f>
        <v>0</v>
      </c>
      <c r="K214" s="217" t="s">
        <v>229</v>
      </c>
      <c r="L214" s="46"/>
      <c r="M214" s="222" t="s">
        <v>40</v>
      </c>
      <c r="N214" s="223" t="s">
        <v>48</v>
      </c>
      <c r="O214" s="86"/>
      <c r="P214" s="224">
        <f>O214*H214</f>
        <v>0</v>
      </c>
      <c r="Q214" s="224">
        <v>0.00083850999999999999</v>
      </c>
      <c r="R214" s="224">
        <f>Q214*H214</f>
        <v>0.30739776600000002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230</v>
      </c>
      <c r="AT214" s="226" t="s">
        <v>226</v>
      </c>
      <c r="AU214" s="226" t="s">
        <v>85</v>
      </c>
      <c r="AY214" s="19" t="s">
        <v>224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83</v>
      </c>
      <c r="BK214" s="227">
        <f>ROUND(I214*H214,2)</f>
        <v>0</v>
      </c>
      <c r="BL214" s="19" t="s">
        <v>230</v>
      </c>
      <c r="BM214" s="226" t="s">
        <v>2371</v>
      </c>
    </row>
    <row r="215" s="2" customFormat="1">
      <c r="A215" s="40"/>
      <c r="B215" s="41"/>
      <c r="C215" s="42"/>
      <c r="D215" s="228" t="s">
        <v>232</v>
      </c>
      <c r="E215" s="42"/>
      <c r="F215" s="229" t="s">
        <v>2372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232</v>
      </c>
      <c r="AU215" s="19" t="s">
        <v>85</v>
      </c>
    </row>
    <row r="216" s="2" customFormat="1">
      <c r="A216" s="40"/>
      <c r="B216" s="41"/>
      <c r="C216" s="42"/>
      <c r="D216" s="233" t="s">
        <v>234</v>
      </c>
      <c r="E216" s="42"/>
      <c r="F216" s="234" t="s">
        <v>2373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234</v>
      </c>
      <c r="AU216" s="19" t="s">
        <v>85</v>
      </c>
    </row>
    <row r="217" s="13" customFormat="1">
      <c r="A217" s="13"/>
      <c r="B217" s="235"/>
      <c r="C217" s="236"/>
      <c r="D217" s="228" t="s">
        <v>236</v>
      </c>
      <c r="E217" s="237" t="s">
        <v>40</v>
      </c>
      <c r="F217" s="238" t="s">
        <v>2374</v>
      </c>
      <c r="G217" s="236"/>
      <c r="H217" s="239">
        <v>366.60000000000002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236</v>
      </c>
      <c r="AU217" s="245" t="s">
        <v>85</v>
      </c>
      <c r="AV217" s="13" t="s">
        <v>85</v>
      </c>
      <c r="AW217" s="13" t="s">
        <v>38</v>
      </c>
      <c r="AX217" s="13" t="s">
        <v>83</v>
      </c>
      <c r="AY217" s="245" t="s">
        <v>224</v>
      </c>
    </row>
    <row r="218" s="2" customFormat="1" ht="16.5" customHeight="1">
      <c r="A218" s="40"/>
      <c r="B218" s="41"/>
      <c r="C218" s="215" t="s">
        <v>408</v>
      </c>
      <c r="D218" s="215" t="s">
        <v>226</v>
      </c>
      <c r="E218" s="216" t="s">
        <v>2375</v>
      </c>
      <c r="F218" s="217" t="s">
        <v>2376</v>
      </c>
      <c r="G218" s="218" t="s">
        <v>152</v>
      </c>
      <c r="H218" s="219">
        <v>890.20000000000005</v>
      </c>
      <c r="I218" s="220"/>
      <c r="J218" s="221">
        <f>ROUND(I218*H218,2)</f>
        <v>0</v>
      </c>
      <c r="K218" s="217" t="s">
        <v>229</v>
      </c>
      <c r="L218" s="46"/>
      <c r="M218" s="222" t="s">
        <v>40</v>
      </c>
      <c r="N218" s="223" t="s">
        <v>48</v>
      </c>
      <c r="O218" s="86"/>
      <c r="P218" s="224">
        <f>O218*H218</f>
        <v>0</v>
      </c>
      <c r="Q218" s="224">
        <v>0.00084999999999999995</v>
      </c>
      <c r="R218" s="224">
        <f>Q218*H218</f>
        <v>0.75666999999999995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230</v>
      </c>
      <c r="AT218" s="226" t="s">
        <v>226</v>
      </c>
      <c r="AU218" s="226" t="s">
        <v>85</v>
      </c>
      <c r="AY218" s="19" t="s">
        <v>224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83</v>
      </c>
      <c r="BK218" s="227">
        <f>ROUND(I218*H218,2)</f>
        <v>0</v>
      </c>
      <c r="BL218" s="19" t="s">
        <v>230</v>
      </c>
      <c r="BM218" s="226" t="s">
        <v>2377</v>
      </c>
    </row>
    <row r="219" s="2" customFormat="1">
      <c r="A219" s="40"/>
      <c r="B219" s="41"/>
      <c r="C219" s="42"/>
      <c r="D219" s="228" t="s">
        <v>232</v>
      </c>
      <c r="E219" s="42"/>
      <c r="F219" s="229" t="s">
        <v>2378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232</v>
      </c>
      <c r="AU219" s="19" t="s">
        <v>85</v>
      </c>
    </row>
    <row r="220" s="2" customFormat="1">
      <c r="A220" s="40"/>
      <c r="B220" s="41"/>
      <c r="C220" s="42"/>
      <c r="D220" s="233" t="s">
        <v>234</v>
      </c>
      <c r="E220" s="42"/>
      <c r="F220" s="234" t="s">
        <v>2379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234</v>
      </c>
      <c r="AU220" s="19" t="s">
        <v>85</v>
      </c>
    </row>
    <row r="221" s="13" customFormat="1">
      <c r="A221" s="13"/>
      <c r="B221" s="235"/>
      <c r="C221" s="236"/>
      <c r="D221" s="228" t="s">
        <v>236</v>
      </c>
      <c r="E221" s="237" t="s">
        <v>40</v>
      </c>
      <c r="F221" s="238" t="s">
        <v>2380</v>
      </c>
      <c r="G221" s="236"/>
      <c r="H221" s="239">
        <v>890.20000000000005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236</v>
      </c>
      <c r="AU221" s="245" t="s">
        <v>85</v>
      </c>
      <c r="AV221" s="13" t="s">
        <v>85</v>
      </c>
      <c r="AW221" s="13" t="s">
        <v>38</v>
      </c>
      <c r="AX221" s="13" t="s">
        <v>83</v>
      </c>
      <c r="AY221" s="245" t="s">
        <v>224</v>
      </c>
    </row>
    <row r="222" s="2" customFormat="1" ht="16.5" customHeight="1">
      <c r="A222" s="40"/>
      <c r="B222" s="41"/>
      <c r="C222" s="215" t="s">
        <v>416</v>
      </c>
      <c r="D222" s="215" t="s">
        <v>226</v>
      </c>
      <c r="E222" s="216" t="s">
        <v>2381</v>
      </c>
      <c r="F222" s="217" t="s">
        <v>2382</v>
      </c>
      <c r="G222" s="218" t="s">
        <v>152</v>
      </c>
      <c r="H222" s="219">
        <v>366.60000000000002</v>
      </c>
      <c r="I222" s="220"/>
      <c r="J222" s="221">
        <f>ROUND(I222*H222,2)</f>
        <v>0</v>
      </c>
      <c r="K222" s="217" t="s">
        <v>229</v>
      </c>
      <c r="L222" s="46"/>
      <c r="M222" s="222" t="s">
        <v>40</v>
      </c>
      <c r="N222" s="223" t="s">
        <v>48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230</v>
      </c>
      <c r="AT222" s="226" t="s">
        <v>226</v>
      </c>
      <c r="AU222" s="226" t="s">
        <v>85</v>
      </c>
      <c r="AY222" s="19" t="s">
        <v>224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83</v>
      </c>
      <c r="BK222" s="227">
        <f>ROUND(I222*H222,2)</f>
        <v>0</v>
      </c>
      <c r="BL222" s="19" t="s">
        <v>230</v>
      </c>
      <c r="BM222" s="226" t="s">
        <v>2383</v>
      </c>
    </row>
    <row r="223" s="2" customFormat="1">
      <c r="A223" s="40"/>
      <c r="B223" s="41"/>
      <c r="C223" s="42"/>
      <c r="D223" s="228" t="s">
        <v>232</v>
      </c>
      <c r="E223" s="42"/>
      <c r="F223" s="229" t="s">
        <v>2384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232</v>
      </c>
      <c r="AU223" s="19" t="s">
        <v>85</v>
      </c>
    </row>
    <row r="224" s="2" customFormat="1">
      <c r="A224" s="40"/>
      <c r="B224" s="41"/>
      <c r="C224" s="42"/>
      <c r="D224" s="233" t="s">
        <v>234</v>
      </c>
      <c r="E224" s="42"/>
      <c r="F224" s="234" t="s">
        <v>2385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234</v>
      </c>
      <c r="AU224" s="19" t="s">
        <v>85</v>
      </c>
    </row>
    <row r="225" s="2" customFormat="1" ht="16.5" customHeight="1">
      <c r="A225" s="40"/>
      <c r="B225" s="41"/>
      <c r="C225" s="215" t="s">
        <v>423</v>
      </c>
      <c r="D225" s="215" t="s">
        <v>226</v>
      </c>
      <c r="E225" s="216" t="s">
        <v>2386</v>
      </c>
      <c r="F225" s="217" t="s">
        <v>2387</v>
      </c>
      <c r="G225" s="218" t="s">
        <v>152</v>
      </c>
      <c r="H225" s="219">
        <v>890.20000000000005</v>
      </c>
      <c r="I225" s="220"/>
      <c r="J225" s="221">
        <f>ROUND(I225*H225,2)</f>
        <v>0</v>
      </c>
      <c r="K225" s="217" t="s">
        <v>229</v>
      </c>
      <c r="L225" s="46"/>
      <c r="M225" s="222" t="s">
        <v>40</v>
      </c>
      <c r="N225" s="223" t="s">
        <v>48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230</v>
      </c>
      <c r="AT225" s="226" t="s">
        <v>226</v>
      </c>
      <c r="AU225" s="226" t="s">
        <v>85</v>
      </c>
      <c r="AY225" s="19" t="s">
        <v>224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83</v>
      </c>
      <c r="BK225" s="227">
        <f>ROUND(I225*H225,2)</f>
        <v>0</v>
      </c>
      <c r="BL225" s="19" t="s">
        <v>230</v>
      </c>
      <c r="BM225" s="226" t="s">
        <v>2388</v>
      </c>
    </row>
    <row r="226" s="2" customFormat="1">
      <c r="A226" s="40"/>
      <c r="B226" s="41"/>
      <c r="C226" s="42"/>
      <c r="D226" s="228" t="s">
        <v>232</v>
      </c>
      <c r="E226" s="42"/>
      <c r="F226" s="229" t="s">
        <v>2389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232</v>
      </c>
      <c r="AU226" s="19" t="s">
        <v>85</v>
      </c>
    </row>
    <row r="227" s="2" customFormat="1">
      <c r="A227" s="40"/>
      <c r="B227" s="41"/>
      <c r="C227" s="42"/>
      <c r="D227" s="233" t="s">
        <v>234</v>
      </c>
      <c r="E227" s="42"/>
      <c r="F227" s="234" t="s">
        <v>2390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234</v>
      </c>
      <c r="AU227" s="19" t="s">
        <v>85</v>
      </c>
    </row>
    <row r="228" s="2" customFormat="1" ht="16.5" customHeight="1">
      <c r="A228" s="40"/>
      <c r="B228" s="41"/>
      <c r="C228" s="215" t="s">
        <v>429</v>
      </c>
      <c r="D228" s="215" t="s">
        <v>226</v>
      </c>
      <c r="E228" s="216" t="s">
        <v>2391</v>
      </c>
      <c r="F228" s="217" t="s">
        <v>2392</v>
      </c>
      <c r="G228" s="218" t="s">
        <v>152</v>
      </c>
      <c r="H228" s="219">
        <v>184.80000000000001</v>
      </c>
      <c r="I228" s="220"/>
      <c r="J228" s="221">
        <f>ROUND(I228*H228,2)</f>
        <v>0</v>
      </c>
      <c r="K228" s="217" t="s">
        <v>229</v>
      </c>
      <c r="L228" s="46"/>
      <c r="M228" s="222" t="s">
        <v>40</v>
      </c>
      <c r="N228" s="223" t="s">
        <v>48</v>
      </c>
      <c r="O228" s="86"/>
      <c r="P228" s="224">
        <f>O228*H228</f>
        <v>0</v>
      </c>
      <c r="Q228" s="224">
        <v>0.00069999999999999999</v>
      </c>
      <c r="R228" s="224">
        <f>Q228*H228</f>
        <v>0.12936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230</v>
      </c>
      <c r="AT228" s="226" t="s">
        <v>226</v>
      </c>
      <c r="AU228" s="226" t="s">
        <v>85</v>
      </c>
      <c r="AY228" s="19" t="s">
        <v>224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83</v>
      </c>
      <c r="BK228" s="227">
        <f>ROUND(I228*H228,2)</f>
        <v>0</v>
      </c>
      <c r="BL228" s="19" t="s">
        <v>230</v>
      </c>
      <c r="BM228" s="226" t="s">
        <v>2393</v>
      </c>
    </row>
    <row r="229" s="2" customFormat="1">
      <c r="A229" s="40"/>
      <c r="B229" s="41"/>
      <c r="C229" s="42"/>
      <c r="D229" s="228" t="s">
        <v>232</v>
      </c>
      <c r="E229" s="42"/>
      <c r="F229" s="229" t="s">
        <v>2394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232</v>
      </c>
      <c r="AU229" s="19" t="s">
        <v>85</v>
      </c>
    </row>
    <row r="230" s="2" customFormat="1">
      <c r="A230" s="40"/>
      <c r="B230" s="41"/>
      <c r="C230" s="42"/>
      <c r="D230" s="233" t="s">
        <v>234</v>
      </c>
      <c r="E230" s="42"/>
      <c r="F230" s="234" t="s">
        <v>2395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234</v>
      </c>
      <c r="AU230" s="19" t="s">
        <v>85</v>
      </c>
    </row>
    <row r="231" s="13" customFormat="1">
      <c r="A231" s="13"/>
      <c r="B231" s="235"/>
      <c r="C231" s="236"/>
      <c r="D231" s="228" t="s">
        <v>236</v>
      </c>
      <c r="E231" s="237" t="s">
        <v>40</v>
      </c>
      <c r="F231" s="238" t="s">
        <v>2396</v>
      </c>
      <c r="G231" s="236"/>
      <c r="H231" s="239">
        <v>184.80000000000001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236</v>
      </c>
      <c r="AU231" s="245" t="s">
        <v>85</v>
      </c>
      <c r="AV231" s="13" t="s">
        <v>85</v>
      </c>
      <c r="AW231" s="13" t="s">
        <v>38</v>
      </c>
      <c r="AX231" s="13" t="s">
        <v>83</v>
      </c>
      <c r="AY231" s="245" t="s">
        <v>224</v>
      </c>
    </row>
    <row r="232" s="2" customFormat="1" ht="16.5" customHeight="1">
      <c r="A232" s="40"/>
      <c r="B232" s="41"/>
      <c r="C232" s="215" t="s">
        <v>440</v>
      </c>
      <c r="D232" s="215" t="s">
        <v>226</v>
      </c>
      <c r="E232" s="216" t="s">
        <v>2397</v>
      </c>
      <c r="F232" s="217" t="s">
        <v>2398</v>
      </c>
      <c r="G232" s="218" t="s">
        <v>152</v>
      </c>
      <c r="H232" s="219">
        <v>184.80000000000001</v>
      </c>
      <c r="I232" s="220"/>
      <c r="J232" s="221">
        <f>ROUND(I232*H232,2)</f>
        <v>0</v>
      </c>
      <c r="K232" s="217" t="s">
        <v>229</v>
      </c>
      <c r="L232" s="46"/>
      <c r="M232" s="222" t="s">
        <v>40</v>
      </c>
      <c r="N232" s="223" t="s">
        <v>48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230</v>
      </c>
      <c r="AT232" s="226" t="s">
        <v>226</v>
      </c>
      <c r="AU232" s="226" t="s">
        <v>85</v>
      </c>
      <c r="AY232" s="19" t="s">
        <v>224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83</v>
      </c>
      <c r="BK232" s="227">
        <f>ROUND(I232*H232,2)</f>
        <v>0</v>
      </c>
      <c r="BL232" s="19" t="s">
        <v>230</v>
      </c>
      <c r="BM232" s="226" t="s">
        <v>2399</v>
      </c>
    </row>
    <row r="233" s="2" customFormat="1">
      <c r="A233" s="40"/>
      <c r="B233" s="41"/>
      <c r="C233" s="42"/>
      <c r="D233" s="228" t="s">
        <v>232</v>
      </c>
      <c r="E233" s="42"/>
      <c r="F233" s="229" t="s">
        <v>2400</v>
      </c>
      <c r="G233" s="42"/>
      <c r="H233" s="42"/>
      <c r="I233" s="230"/>
      <c r="J233" s="42"/>
      <c r="K233" s="42"/>
      <c r="L233" s="46"/>
      <c r="M233" s="231"/>
      <c r="N233" s="23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232</v>
      </c>
      <c r="AU233" s="19" t="s">
        <v>85</v>
      </c>
    </row>
    <row r="234" s="2" customFormat="1">
      <c r="A234" s="40"/>
      <c r="B234" s="41"/>
      <c r="C234" s="42"/>
      <c r="D234" s="233" t="s">
        <v>234</v>
      </c>
      <c r="E234" s="42"/>
      <c r="F234" s="234" t="s">
        <v>2401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234</v>
      </c>
      <c r="AU234" s="19" t="s">
        <v>85</v>
      </c>
    </row>
    <row r="235" s="2" customFormat="1" ht="16.5" customHeight="1">
      <c r="A235" s="40"/>
      <c r="B235" s="41"/>
      <c r="C235" s="215" t="s">
        <v>446</v>
      </c>
      <c r="D235" s="215" t="s">
        <v>226</v>
      </c>
      <c r="E235" s="216" t="s">
        <v>2402</v>
      </c>
      <c r="F235" s="217" t="s">
        <v>2403</v>
      </c>
      <c r="G235" s="218" t="s">
        <v>163</v>
      </c>
      <c r="H235" s="219">
        <v>49</v>
      </c>
      <c r="I235" s="220"/>
      <c r="J235" s="221">
        <f>ROUND(I235*H235,2)</f>
        <v>0</v>
      </c>
      <c r="K235" s="217" t="s">
        <v>229</v>
      </c>
      <c r="L235" s="46"/>
      <c r="M235" s="222" t="s">
        <v>40</v>
      </c>
      <c r="N235" s="223" t="s">
        <v>48</v>
      </c>
      <c r="O235" s="86"/>
      <c r="P235" s="224">
        <f>O235*H235</f>
        <v>0</v>
      </c>
      <c r="Q235" s="224">
        <v>0.00046000000000000001</v>
      </c>
      <c r="R235" s="224">
        <f>Q235*H235</f>
        <v>0.022540000000000001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230</v>
      </c>
      <c r="AT235" s="226" t="s">
        <v>226</v>
      </c>
      <c r="AU235" s="226" t="s">
        <v>85</v>
      </c>
      <c r="AY235" s="19" t="s">
        <v>224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83</v>
      </c>
      <c r="BK235" s="227">
        <f>ROUND(I235*H235,2)</f>
        <v>0</v>
      </c>
      <c r="BL235" s="19" t="s">
        <v>230</v>
      </c>
      <c r="BM235" s="226" t="s">
        <v>2404</v>
      </c>
    </row>
    <row r="236" s="2" customFormat="1">
      <c r="A236" s="40"/>
      <c r="B236" s="41"/>
      <c r="C236" s="42"/>
      <c r="D236" s="228" t="s">
        <v>232</v>
      </c>
      <c r="E236" s="42"/>
      <c r="F236" s="229" t="s">
        <v>2405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232</v>
      </c>
      <c r="AU236" s="19" t="s">
        <v>85</v>
      </c>
    </row>
    <row r="237" s="2" customFormat="1">
      <c r="A237" s="40"/>
      <c r="B237" s="41"/>
      <c r="C237" s="42"/>
      <c r="D237" s="233" t="s">
        <v>234</v>
      </c>
      <c r="E237" s="42"/>
      <c r="F237" s="234" t="s">
        <v>2406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234</v>
      </c>
      <c r="AU237" s="19" t="s">
        <v>85</v>
      </c>
    </row>
    <row r="238" s="2" customFormat="1" ht="16.5" customHeight="1">
      <c r="A238" s="40"/>
      <c r="B238" s="41"/>
      <c r="C238" s="215" t="s">
        <v>451</v>
      </c>
      <c r="D238" s="215" t="s">
        <v>226</v>
      </c>
      <c r="E238" s="216" t="s">
        <v>2407</v>
      </c>
      <c r="F238" s="217" t="s">
        <v>2408</v>
      </c>
      <c r="G238" s="218" t="s">
        <v>163</v>
      </c>
      <c r="H238" s="219">
        <v>49</v>
      </c>
      <c r="I238" s="220"/>
      <c r="J238" s="221">
        <f>ROUND(I238*H238,2)</f>
        <v>0</v>
      </c>
      <c r="K238" s="217" t="s">
        <v>229</v>
      </c>
      <c r="L238" s="46"/>
      <c r="M238" s="222" t="s">
        <v>40</v>
      </c>
      <c r="N238" s="223" t="s">
        <v>48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230</v>
      </c>
      <c r="AT238" s="226" t="s">
        <v>226</v>
      </c>
      <c r="AU238" s="226" t="s">
        <v>85</v>
      </c>
      <c r="AY238" s="19" t="s">
        <v>224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83</v>
      </c>
      <c r="BK238" s="227">
        <f>ROUND(I238*H238,2)</f>
        <v>0</v>
      </c>
      <c r="BL238" s="19" t="s">
        <v>230</v>
      </c>
      <c r="BM238" s="226" t="s">
        <v>2409</v>
      </c>
    </row>
    <row r="239" s="2" customFormat="1">
      <c r="A239" s="40"/>
      <c r="B239" s="41"/>
      <c r="C239" s="42"/>
      <c r="D239" s="228" t="s">
        <v>232</v>
      </c>
      <c r="E239" s="42"/>
      <c r="F239" s="229" t="s">
        <v>2410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232</v>
      </c>
      <c r="AU239" s="19" t="s">
        <v>85</v>
      </c>
    </row>
    <row r="240" s="2" customFormat="1">
      <c r="A240" s="40"/>
      <c r="B240" s="41"/>
      <c r="C240" s="42"/>
      <c r="D240" s="233" t="s">
        <v>234</v>
      </c>
      <c r="E240" s="42"/>
      <c r="F240" s="234" t="s">
        <v>2411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234</v>
      </c>
      <c r="AU240" s="19" t="s">
        <v>85</v>
      </c>
    </row>
    <row r="241" s="2" customFormat="1" ht="21.75" customHeight="1">
      <c r="A241" s="40"/>
      <c r="B241" s="41"/>
      <c r="C241" s="215" t="s">
        <v>455</v>
      </c>
      <c r="D241" s="215" t="s">
        <v>226</v>
      </c>
      <c r="E241" s="216" t="s">
        <v>680</v>
      </c>
      <c r="F241" s="217" t="s">
        <v>681</v>
      </c>
      <c r="G241" s="218" t="s">
        <v>163</v>
      </c>
      <c r="H241" s="219">
        <v>556</v>
      </c>
      <c r="I241" s="220"/>
      <c r="J241" s="221">
        <f>ROUND(I241*H241,2)</f>
        <v>0</v>
      </c>
      <c r="K241" s="217" t="s">
        <v>229</v>
      </c>
      <c r="L241" s="46"/>
      <c r="M241" s="222" t="s">
        <v>40</v>
      </c>
      <c r="N241" s="223" t="s">
        <v>48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230</v>
      </c>
      <c r="AT241" s="226" t="s">
        <v>226</v>
      </c>
      <c r="AU241" s="226" t="s">
        <v>85</v>
      </c>
      <c r="AY241" s="19" t="s">
        <v>224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83</v>
      </c>
      <c r="BK241" s="227">
        <f>ROUND(I241*H241,2)</f>
        <v>0</v>
      </c>
      <c r="BL241" s="19" t="s">
        <v>230</v>
      </c>
      <c r="BM241" s="226" t="s">
        <v>2412</v>
      </c>
    </row>
    <row r="242" s="2" customFormat="1">
      <c r="A242" s="40"/>
      <c r="B242" s="41"/>
      <c r="C242" s="42"/>
      <c r="D242" s="228" t="s">
        <v>232</v>
      </c>
      <c r="E242" s="42"/>
      <c r="F242" s="229" t="s">
        <v>683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232</v>
      </c>
      <c r="AU242" s="19" t="s">
        <v>85</v>
      </c>
    </row>
    <row r="243" s="2" customFormat="1">
      <c r="A243" s="40"/>
      <c r="B243" s="41"/>
      <c r="C243" s="42"/>
      <c r="D243" s="233" t="s">
        <v>234</v>
      </c>
      <c r="E243" s="42"/>
      <c r="F243" s="234" t="s">
        <v>684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234</v>
      </c>
      <c r="AU243" s="19" t="s">
        <v>85</v>
      </c>
    </row>
    <row r="244" s="13" customFormat="1">
      <c r="A244" s="13"/>
      <c r="B244" s="235"/>
      <c r="C244" s="236"/>
      <c r="D244" s="228" t="s">
        <v>236</v>
      </c>
      <c r="E244" s="237" t="s">
        <v>40</v>
      </c>
      <c r="F244" s="238" t="s">
        <v>2413</v>
      </c>
      <c r="G244" s="236"/>
      <c r="H244" s="239">
        <v>556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236</v>
      </c>
      <c r="AU244" s="245" t="s">
        <v>85</v>
      </c>
      <c r="AV244" s="13" t="s">
        <v>85</v>
      </c>
      <c r="AW244" s="13" t="s">
        <v>38</v>
      </c>
      <c r="AX244" s="13" t="s">
        <v>83</v>
      </c>
      <c r="AY244" s="245" t="s">
        <v>224</v>
      </c>
    </row>
    <row r="245" s="2" customFormat="1" ht="21.75" customHeight="1">
      <c r="A245" s="40"/>
      <c r="B245" s="41"/>
      <c r="C245" s="215" t="s">
        <v>462</v>
      </c>
      <c r="D245" s="215" t="s">
        <v>226</v>
      </c>
      <c r="E245" s="216" t="s">
        <v>689</v>
      </c>
      <c r="F245" s="217" t="s">
        <v>690</v>
      </c>
      <c r="G245" s="218" t="s">
        <v>163</v>
      </c>
      <c r="H245" s="219">
        <v>139</v>
      </c>
      <c r="I245" s="220"/>
      <c r="J245" s="221">
        <f>ROUND(I245*H245,2)</f>
        <v>0</v>
      </c>
      <c r="K245" s="217" t="s">
        <v>229</v>
      </c>
      <c r="L245" s="46"/>
      <c r="M245" s="222" t="s">
        <v>40</v>
      </c>
      <c r="N245" s="223" t="s">
        <v>48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230</v>
      </c>
      <c r="AT245" s="226" t="s">
        <v>226</v>
      </c>
      <c r="AU245" s="226" t="s">
        <v>85</v>
      </c>
      <c r="AY245" s="19" t="s">
        <v>224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83</v>
      </c>
      <c r="BK245" s="227">
        <f>ROUND(I245*H245,2)</f>
        <v>0</v>
      </c>
      <c r="BL245" s="19" t="s">
        <v>230</v>
      </c>
      <c r="BM245" s="226" t="s">
        <v>2414</v>
      </c>
    </row>
    <row r="246" s="2" customFormat="1">
      <c r="A246" s="40"/>
      <c r="B246" s="41"/>
      <c r="C246" s="42"/>
      <c r="D246" s="228" t="s">
        <v>232</v>
      </c>
      <c r="E246" s="42"/>
      <c r="F246" s="229" t="s">
        <v>692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232</v>
      </c>
      <c r="AU246" s="19" t="s">
        <v>85</v>
      </c>
    </row>
    <row r="247" s="2" customFormat="1">
      <c r="A247" s="40"/>
      <c r="B247" s="41"/>
      <c r="C247" s="42"/>
      <c r="D247" s="233" t="s">
        <v>234</v>
      </c>
      <c r="E247" s="42"/>
      <c r="F247" s="234" t="s">
        <v>693</v>
      </c>
      <c r="G247" s="42"/>
      <c r="H247" s="42"/>
      <c r="I247" s="230"/>
      <c r="J247" s="42"/>
      <c r="K247" s="42"/>
      <c r="L247" s="46"/>
      <c r="M247" s="231"/>
      <c r="N247" s="232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234</v>
      </c>
      <c r="AU247" s="19" t="s">
        <v>85</v>
      </c>
    </row>
    <row r="248" s="13" customFormat="1">
      <c r="A248" s="13"/>
      <c r="B248" s="235"/>
      <c r="C248" s="236"/>
      <c r="D248" s="228" t="s">
        <v>236</v>
      </c>
      <c r="E248" s="237" t="s">
        <v>40</v>
      </c>
      <c r="F248" s="238" t="s">
        <v>2415</v>
      </c>
      <c r="G248" s="236"/>
      <c r="H248" s="239">
        <v>139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236</v>
      </c>
      <c r="AU248" s="245" t="s">
        <v>85</v>
      </c>
      <c r="AV248" s="13" t="s">
        <v>85</v>
      </c>
      <c r="AW248" s="13" t="s">
        <v>38</v>
      </c>
      <c r="AX248" s="13" t="s">
        <v>83</v>
      </c>
      <c r="AY248" s="245" t="s">
        <v>224</v>
      </c>
    </row>
    <row r="249" s="2" customFormat="1" ht="16.5" customHeight="1">
      <c r="A249" s="40"/>
      <c r="B249" s="41"/>
      <c r="C249" s="215" t="s">
        <v>468</v>
      </c>
      <c r="D249" s="215" t="s">
        <v>226</v>
      </c>
      <c r="E249" s="216" t="s">
        <v>717</v>
      </c>
      <c r="F249" s="217" t="s">
        <v>718</v>
      </c>
      <c r="G249" s="218" t="s">
        <v>604</v>
      </c>
      <c r="H249" s="219">
        <v>1390</v>
      </c>
      <c r="I249" s="220"/>
      <c r="J249" s="221">
        <f>ROUND(I249*H249,2)</f>
        <v>0</v>
      </c>
      <c r="K249" s="217" t="s">
        <v>229</v>
      </c>
      <c r="L249" s="46"/>
      <c r="M249" s="222" t="s">
        <v>40</v>
      </c>
      <c r="N249" s="223" t="s">
        <v>48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230</v>
      </c>
      <c r="AT249" s="226" t="s">
        <v>226</v>
      </c>
      <c r="AU249" s="226" t="s">
        <v>85</v>
      </c>
      <c r="AY249" s="19" t="s">
        <v>224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83</v>
      </c>
      <c r="BK249" s="227">
        <f>ROUND(I249*H249,2)</f>
        <v>0</v>
      </c>
      <c r="BL249" s="19" t="s">
        <v>230</v>
      </c>
      <c r="BM249" s="226" t="s">
        <v>2416</v>
      </c>
    </row>
    <row r="250" s="2" customFormat="1">
      <c r="A250" s="40"/>
      <c r="B250" s="41"/>
      <c r="C250" s="42"/>
      <c r="D250" s="228" t="s">
        <v>232</v>
      </c>
      <c r="E250" s="42"/>
      <c r="F250" s="229" t="s">
        <v>720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232</v>
      </c>
      <c r="AU250" s="19" t="s">
        <v>85</v>
      </c>
    </row>
    <row r="251" s="2" customFormat="1">
      <c r="A251" s="40"/>
      <c r="B251" s="41"/>
      <c r="C251" s="42"/>
      <c r="D251" s="233" t="s">
        <v>234</v>
      </c>
      <c r="E251" s="42"/>
      <c r="F251" s="234" t="s">
        <v>721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234</v>
      </c>
      <c r="AU251" s="19" t="s">
        <v>85</v>
      </c>
    </row>
    <row r="252" s="13" customFormat="1">
      <c r="A252" s="13"/>
      <c r="B252" s="235"/>
      <c r="C252" s="236"/>
      <c r="D252" s="228" t="s">
        <v>236</v>
      </c>
      <c r="E252" s="237" t="s">
        <v>40</v>
      </c>
      <c r="F252" s="238" t="s">
        <v>2417</v>
      </c>
      <c r="G252" s="236"/>
      <c r="H252" s="239">
        <v>1390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236</v>
      </c>
      <c r="AU252" s="245" t="s">
        <v>85</v>
      </c>
      <c r="AV252" s="13" t="s">
        <v>85</v>
      </c>
      <c r="AW252" s="13" t="s">
        <v>38</v>
      </c>
      <c r="AX252" s="13" t="s">
        <v>83</v>
      </c>
      <c r="AY252" s="245" t="s">
        <v>224</v>
      </c>
    </row>
    <row r="253" s="2" customFormat="1" ht="16.5" customHeight="1">
      <c r="A253" s="40"/>
      <c r="B253" s="41"/>
      <c r="C253" s="215" t="s">
        <v>478</v>
      </c>
      <c r="D253" s="215" t="s">
        <v>226</v>
      </c>
      <c r="E253" s="216" t="s">
        <v>2418</v>
      </c>
      <c r="F253" s="217" t="s">
        <v>2419</v>
      </c>
      <c r="G253" s="218" t="s">
        <v>163</v>
      </c>
      <c r="H253" s="219">
        <v>695</v>
      </c>
      <c r="I253" s="220"/>
      <c r="J253" s="221">
        <f>ROUND(I253*H253,2)</f>
        <v>0</v>
      </c>
      <c r="K253" s="217" t="s">
        <v>229</v>
      </c>
      <c r="L253" s="46"/>
      <c r="M253" s="222" t="s">
        <v>40</v>
      </c>
      <c r="N253" s="223" t="s">
        <v>48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230</v>
      </c>
      <c r="AT253" s="226" t="s">
        <v>226</v>
      </c>
      <c r="AU253" s="226" t="s">
        <v>85</v>
      </c>
      <c r="AY253" s="19" t="s">
        <v>224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83</v>
      </c>
      <c r="BK253" s="227">
        <f>ROUND(I253*H253,2)</f>
        <v>0</v>
      </c>
      <c r="BL253" s="19" t="s">
        <v>230</v>
      </c>
      <c r="BM253" s="226" t="s">
        <v>2420</v>
      </c>
    </row>
    <row r="254" s="2" customFormat="1">
      <c r="A254" s="40"/>
      <c r="B254" s="41"/>
      <c r="C254" s="42"/>
      <c r="D254" s="228" t="s">
        <v>232</v>
      </c>
      <c r="E254" s="42"/>
      <c r="F254" s="229" t="s">
        <v>2421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232</v>
      </c>
      <c r="AU254" s="19" t="s">
        <v>85</v>
      </c>
    </row>
    <row r="255" s="2" customFormat="1">
      <c r="A255" s="40"/>
      <c r="B255" s="41"/>
      <c r="C255" s="42"/>
      <c r="D255" s="233" t="s">
        <v>234</v>
      </c>
      <c r="E255" s="42"/>
      <c r="F255" s="234" t="s">
        <v>2422</v>
      </c>
      <c r="G255" s="42"/>
      <c r="H255" s="42"/>
      <c r="I255" s="230"/>
      <c r="J255" s="42"/>
      <c r="K255" s="42"/>
      <c r="L255" s="46"/>
      <c r="M255" s="231"/>
      <c r="N255" s="232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234</v>
      </c>
      <c r="AU255" s="19" t="s">
        <v>85</v>
      </c>
    </row>
    <row r="256" s="13" customFormat="1">
      <c r="A256" s="13"/>
      <c r="B256" s="235"/>
      <c r="C256" s="236"/>
      <c r="D256" s="228" t="s">
        <v>236</v>
      </c>
      <c r="E256" s="237" t="s">
        <v>40</v>
      </c>
      <c r="F256" s="238" t="s">
        <v>2423</v>
      </c>
      <c r="G256" s="236"/>
      <c r="H256" s="239">
        <v>695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236</v>
      </c>
      <c r="AU256" s="245" t="s">
        <v>85</v>
      </c>
      <c r="AV256" s="13" t="s">
        <v>85</v>
      </c>
      <c r="AW256" s="13" t="s">
        <v>38</v>
      </c>
      <c r="AX256" s="13" t="s">
        <v>83</v>
      </c>
      <c r="AY256" s="245" t="s">
        <v>224</v>
      </c>
    </row>
    <row r="257" s="2" customFormat="1" ht="16.5" customHeight="1">
      <c r="A257" s="40"/>
      <c r="B257" s="41"/>
      <c r="C257" s="215" t="s">
        <v>484</v>
      </c>
      <c r="D257" s="215" t="s">
        <v>226</v>
      </c>
      <c r="E257" s="216" t="s">
        <v>726</v>
      </c>
      <c r="F257" s="217" t="s">
        <v>727</v>
      </c>
      <c r="G257" s="218" t="s">
        <v>163</v>
      </c>
      <c r="H257" s="219">
        <v>404.30000000000001</v>
      </c>
      <c r="I257" s="220"/>
      <c r="J257" s="221">
        <f>ROUND(I257*H257,2)</f>
        <v>0</v>
      </c>
      <c r="K257" s="217" t="s">
        <v>229</v>
      </c>
      <c r="L257" s="46"/>
      <c r="M257" s="222" t="s">
        <v>40</v>
      </c>
      <c r="N257" s="223" t="s">
        <v>48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230</v>
      </c>
      <c r="AT257" s="226" t="s">
        <v>226</v>
      </c>
      <c r="AU257" s="226" t="s">
        <v>85</v>
      </c>
      <c r="AY257" s="19" t="s">
        <v>224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83</v>
      </c>
      <c r="BK257" s="227">
        <f>ROUND(I257*H257,2)</f>
        <v>0</v>
      </c>
      <c r="BL257" s="19" t="s">
        <v>230</v>
      </c>
      <c r="BM257" s="226" t="s">
        <v>2424</v>
      </c>
    </row>
    <row r="258" s="2" customFormat="1">
      <c r="A258" s="40"/>
      <c r="B258" s="41"/>
      <c r="C258" s="42"/>
      <c r="D258" s="228" t="s">
        <v>232</v>
      </c>
      <c r="E258" s="42"/>
      <c r="F258" s="229" t="s">
        <v>729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232</v>
      </c>
      <c r="AU258" s="19" t="s">
        <v>85</v>
      </c>
    </row>
    <row r="259" s="2" customFormat="1">
      <c r="A259" s="40"/>
      <c r="B259" s="41"/>
      <c r="C259" s="42"/>
      <c r="D259" s="233" t="s">
        <v>234</v>
      </c>
      <c r="E259" s="42"/>
      <c r="F259" s="234" t="s">
        <v>730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234</v>
      </c>
      <c r="AU259" s="19" t="s">
        <v>85</v>
      </c>
    </row>
    <row r="260" s="14" customFormat="1">
      <c r="A260" s="14"/>
      <c r="B260" s="246"/>
      <c r="C260" s="247"/>
      <c r="D260" s="228" t="s">
        <v>236</v>
      </c>
      <c r="E260" s="248" t="s">
        <v>40</v>
      </c>
      <c r="F260" s="249" t="s">
        <v>2425</v>
      </c>
      <c r="G260" s="247"/>
      <c r="H260" s="248" t="s">
        <v>40</v>
      </c>
      <c r="I260" s="250"/>
      <c r="J260" s="247"/>
      <c r="K260" s="247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236</v>
      </c>
      <c r="AU260" s="255" t="s">
        <v>85</v>
      </c>
      <c r="AV260" s="14" t="s">
        <v>83</v>
      </c>
      <c r="AW260" s="14" t="s">
        <v>38</v>
      </c>
      <c r="AX260" s="14" t="s">
        <v>77</v>
      </c>
      <c r="AY260" s="255" t="s">
        <v>224</v>
      </c>
    </row>
    <row r="261" s="13" customFormat="1">
      <c r="A261" s="13"/>
      <c r="B261" s="235"/>
      <c r="C261" s="236"/>
      <c r="D261" s="228" t="s">
        <v>236</v>
      </c>
      <c r="E261" s="237" t="s">
        <v>40</v>
      </c>
      <c r="F261" s="238" t="s">
        <v>2426</v>
      </c>
      <c r="G261" s="236"/>
      <c r="H261" s="239">
        <v>395.39999999999998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236</v>
      </c>
      <c r="AU261" s="245" t="s">
        <v>85</v>
      </c>
      <c r="AV261" s="13" t="s">
        <v>85</v>
      </c>
      <c r="AW261" s="13" t="s">
        <v>38</v>
      </c>
      <c r="AX261" s="13" t="s">
        <v>77</v>
      </c>
      <c r="AY261" s="245" t="s">
        <v>224</v>
      </c>
    </row>
    <row r="262" s="16" customFormat="1">
      <c r="A262" s="16"/>
      <c r="B262" s="285"/>
      <c r="C262" s="286"/>
      <c r="D262" s="228" t="s">
        <v>236</v>
      </c>
      <c r="E262" s="287" t="s">
        <v>2233</v>
      </c>
      <c r="F262" s="288" t="s">
        <v>2427</v>
      </c>
      <c r="G262" s="286"/>
      <c r="H262" s="289">
        <v>395.39999999999998</v>
      </c>
      <c r="I262" s="290"/>
      <c r="J262" s="286"/>
      <c r="K262" s="286"/>
      <c r="L262" s="291"/>
      <c r="M262" s="292"/>
      <c r="N262" s="293"/>
      <c r="O262" s="293"/>
      <c r="P262" s="293"/>
      <c r="Q262" s="293"/>
      <c r="R262" s="293"/>
      <c r="S262" s="293"/>
      <c r="T262" s="294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95" t="s">
        <v>236</v>
      </c>
      <c r="AU262" s="295" t="s">
        <v>85</v>
      </c>
      <c r="AV262" s="16" t="s">
        <v>244</v>
      </c>
      <c r="AW262" s="16" t="s">
        <v>38</v>
      </c>
      <c r="AX262" s="16" t="s">
        <v>77</v>
      </c>
      <c r="AY262" s="295" t="s">
        <v>224</v>
      </c>
    </row>
    <row r="263" s="14" customFormat="1">
      <c r="A263" s="14"/>
      <c r="B263" s="246"/>
      <c r="C263" s="247"/>
      <c r="D263" s="228" t="s">
        <v>236</v>
      </c>
      <c r="E263" s="248" t="s">
        <v>40</v>
      </c>
      <c r="F263" s="249" t="s">
        <v>2428</v>
      </c>
      <c r="G263" s="247"/>
      <c r="H263" s="248" t="s">
        <v>40</v>
      </c>
      <c r="I263" s="250"/>
      <c r="J263" s="247"/>
      <c r="K263" s="247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236</v>
      </c>
      <c r="AU263" s="255" t="s">
        <v>85</v>
      </c>
      <c r="AV263" s="14" t="s">
        <v>83</v>
      </c>
      <c r="AW263" s="14" t="s">
        <v>38</v>
      </c>
      <c r="AX263" s="14" t="s">
        <v>77</v>
      </c>
      <c r="AY263" s="255" t="s">
        <v>224</v>
      </c>
    </row>
    <row r="264" s="13" customFormat="1">
      <c r="A264" s="13"/>
      <c r="B264" s="235"/>
      <c r="C264" s="236"/>
      <c r="D264" s="228" t="s">
        <v>236</v>
      </c>
      <c r="E264" s="237" t="s">
        <v>40</v>
      </c>
      <c r="F264" s="238" t="s">
        <v>2429</v>
      </c>
      <c r="G264" s="236"/>
      <c r="H264" s="239">
        <v>8.9000000000000004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236</v>
      </c>
      <c r="AU264" s="245" t="s">
        <v>85</v>
      </c>
      <c r="AV264" s="13" t="s">
        <v>85</v>
      </c>
      <c r="AW264" s="13" t="s">
        <v>38</v>
      </c>
      <c r="AX264" s="13" t="s">
        <v>77</v>
      </c>
      <c r="AY264" s="245" t="s">
        <v>224</v>
      </c>
    </row>
    <row r="265" s="16" customFormat="1">
      <c r="A265" s="16"/>
      <c r="B265" s="285"/>
      <c r="C265" s="286"/>
      <c r="D265" s="228" t="s">
        <v>236</v>
      </c>
      <c r="E265" s="287" t="s">
        <v>2236</v>
      </c>
      <c r="F265" s="288" t="s">
        <v>2427</v>
      </c>
      <c r="G265" s="286"/>
      <c r="H265" s="289">
        <v>8.9000000000000004</v>
      </c>
      <c r="I265" s="290"/>
      <c r="J265" s="286"/>
      <c r="K265" s="286"/>
      <c r="L265" s="291"/>
      <c r="M265" s="292"/>
      <c r="N265" s="293"/>
      <c r="O265" s="293"/>
      <c r="P265" s="293"/>
      <c r="Q265" s="293"/>
      <c r="R265" s="293"/>
      <c r="S265" s="293"/>
      <c r="T265" s="294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95" t="s">
        <v>236</v>
      </c>
      <c r="AU265" s="295" t="s">
        <v>85</v>
      </c>
      <c r="AV265" s="16" t="s">
        <v>244</v>
      </c>
      <c r="AW265" s="16" t="s">
        <v>38</v>
      </c>
      <c r="AX265" s="16" t="s">
        <v>77</v>
      </c>
      <c r="AY265" s="295" t="s">
        <v>224</v>
      </c>
    </row>
    <row r="266" s="15" customFormat="1">
      <c r="A266" s="15"/>
      <c r="B266" s="256"/>
      <c r="C266" s="257"/>
      <c r="D266" s="228" t="s">
        <v>236</v>
      </c>
      <c r="E266" s="258" t="s">
        <v>2430</v>
      </c>
      <c r="F266" s="259" t="s">
        <v>253</v>
      </c>
      <c r="G266" s="257"/>
      <c r="H266" s="260">
        <v>404.30000000000001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236</v>
      </c>
      <c r="AU266" s="266" t="s">
        <v>85</v>
      </c>
      <c r="AV266" s="15" t="s">
        <v>230</v>
      </c>
      <c r="AW266" s="15" t="s">
        <v>38</v>
      </c>
      <c r="AX266" s="15" t="s">
        <v>83</v>
      </c>
      <c r="AY266" s="266" t="s">
        <v>224</v>
      </c>
    </row>
    <row r="267" s="2" customFormat="1" ht="16.5" customHeight="1">
      <c r="A267" s="40"/>
      <c r="B267" s="41"/>
      <c r="C267" s="268" t="s">
        <v>489</v>
      </c>
      <c r="D267" s="268" t="s">
        <v>305</v>
      </c>
      <c r="E267" s="269" t="s">
        <v>2431</v>
      </c>
      <c r="F267" s="270" t="s">
        <v>2432</v>
      </c>
      <c r="G267" s="271" t="s">
        <v>604</v>
      </c>
      <c r="H267" s="272">
        <v>678.90200000000004</v>
      </c>
      <c r="I267" s="273"/>
      <c r="J267" s="274">
        <f>ROUND(I267*H267,2)</f>
        <v>0</v>
      </c>
      <c r="K267" s="270" t="s">
        <v>229</v>
      </c>
      <c r="L267" s="275"/>
      <c r="M267" s="276" t="s">
        <v>40</v>
      </c>
      <c r="N267" s="277" t="s">
        <v>48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279</v>
      </c>
      <c r="AT267" s="226" t="s">
        <v>305</v>
      </c>
      <c r="AU267" s="226" t="s">
        <v>85</v>
      </c>
      <c r="AY267" s="19" t="s">
        <v>224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83</v>
      </c>
      <c r="BK267" s="227">
        <f>ROUND(I267*H267,2)</f>
        <v>0</v>
      </c>
      <c r="BL267" s="19" t="s">
        <v>230</v>
      </c>
      <c r="BM267" s="226" t="s">
        <v>2433</v>
      </c>
    </row>
    <row r="268" s="2" customFormat="1">
      <c r="A268" s="40"/>
      <c r="B268" s="41"/>
      <c r="C268" s="42"/>
      <c r="D268" s="228" t="s">
        <v>232</v>
      </c>
      <c r="E268" s="42"/>
      <c r="F268" s="229" t="s">
        <v>2432</v>
      </c>
      <c r="G268" s="42"/>
      <c r="H268" s="42"/>
      <c r="I268" s="230"/>
      <c r="J268" s="42"/>
      <c r="K268" s="42"/>
      <c r="L268" s="46"/>
      <c r="M268" s="231"/>
      <c r="N268" s="232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232</v>
      </c>
      <c r="AU268" s="19" t="s">
        <v>85</v>
      </c>
    </row>
    <row r="269" s="2" customFormat="1">
      <c r="A269" s="40"/>
      <c r="B269" s="41"/>
      <c r="C269" s="42"/>
      <c r="D269" s="233" t="s">
        <v>234</v>
      </c>
      <c r="E269" s="42"/>
      <c r="F269" s="234" t="s">
        <v>2434</v>
      </c>
      <c r="G269" s="42"/>
      <c r="H269" s="42"/>
      <c r="I269" s="230"/>
      <c r="J269" s="42"/>
      <c r="K269" s="42"/>
      <c r="L269" s="46"/>
      <c r="M269" s="231"/>
      <c r="N269" s="23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234</v>
      </c>
      <c r="AU269" s="19" t="s">
        <v>85</v>
      </c>
    </row>
    <row r="270" s="13" customFormat="1">
      <c r="A270" s="13"/>
      <c r="B270" s="235"/>
      <c r="C270" s="236"/>
      <c r="D270" s="228" t="s">
        <v>236</v>
      </c>
      <c r="E270" s="237" t="s">
        <v>40</v>
      </c>
      <c r="F270" s="238" t="s">
        <v>2435</v>
      </c>
      <c r="G270" s="236"/>
      <c r="H270" s="239">
        <v>678.90200000000004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236</v>
      </c>
      <c r="AU270" s="245" t="s">
        <v>85</v>
      </c>
      <c r="AV270" s="13" t="s">
        <v>85</v>
      </c>
      <c r="AW270" s="13" t="s">
        <v>38</v>
      </c>
      <c r="AX270" s="13" t="s">
        <v>83</v>
      </c>
      <c r="AY270" s="245" t="s">
        <v>224</v>
      </c>
    </row>
    <row r="271" s="2" customFormat="1" ht="16.5" customHeight="1">
      <c r="A271" s="40"/>
      <c r="B271" s="41"/>
      <c r="C271" s="268" t="s">
        <v>493</v>
      </c>
      <c r="D271" s="268" t="s">
        <v>305</v>
      </c>
      <c r="E271" s="269" t="s">
        <v>2436</v>
      </c>
      <c r="F271" s="270" t="s">
        <v>2437</v>
      </c>
      <c r="G271" s="271" t="s">
        <v>604</v>
      </c>
      <c r="H271" s="272">
        <v>17.079000000000001</v>
      </c>
      <c r="I271" s="273"/>
      <c r="J271" s="274">
        <f>ROUND(I271*H271,2)</f>
        <v>0</v>
      </c>
      <c r="K271" s="270" t="s">
        <v>229</v>
      </c>
      <c r="L271" s="275"/>
      <c r="M271" s="276" t="s">
        <v>40</v>
      </c>
      <c r="N271" s="277" t="s">
        <v>48</v>
      </c>
      <c r="O271" s="86"/>
      <c r="P271" s="224">
        <f>O271*H271</f>
        <v>0</v>
      </c>
      <c r="Q271" s="224">
        <v>1</v>
      </c>
      <c r="R271" s="224">
        <f>Q271*H271</f>
        <v>17.079000000000001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279</v>
      </c>
      <c r="AT271" s="226" t="s">
        <v>305</v>
      </c>
      <c r="AU271" s="226" t="s">
        <v>85</v>
      </c>
      <c r="AY271" s="19" t="s">
        <v>224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83</v>
      </c>
      <c r="BK271" s="227">
        <f>ROUND(I271*H271,2)</f>
        <v>0</v>
      </c>
      <c r="BL271" s="19" t="s">
        <v>230</v>
      </c>
      <c r="BM271" s="226" t="s">
        <v>2438</v>
      </c>
    </row>
    <row r="272" s="2" customFormat="1">
      <c r="A272" s="40"/>
      <c r="B272" s="41"/>
      <c r="C272" s="42"/>
      <c r="D272" s="228" t="s">
        <v>232</v>
      </c>
      <c r="E272" s="42"/>
      <c r="F272" s="229" t="s">
        <v>2437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232</v>
      </c>
      <c r="AU272" s="19" t="s">
        <v>85</v>
      </c>
    </row>
    <row r="273" s="2" customFormat="1">
      <c r="A273" s="40"/>
      <c r="B273" s="41"/>
      <c r="C273" s="42"/>
      <c r="D273" s="233" t="s">
        <v>234</v>
      </c>
      <c r="E273" s="42"/>
      <c r="F273" s="234" t="s">
        <v>2439</v>
      </c>
      <c r="G273" s="42"/>
      <c r="H273" s="42"/>
      <c r="I273" s="230"/>
      <c r="J273" s="42"/>
      <c r="K273" s="42"/>
      <c r="L273" s="46"/>
      <c r="M273" s="231"/>
      <c r="N273" s="23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234</v>
      </c>
      <c r="AU273" s="19" t="s">
        <v>85</v>
      </c>
    </row>
    <row r="274" s="13" customFormat="1">
      <c r="A274" s="13"/>
      <c r="B274" s="235"/>
      <c r="C274" s="236"/>
      <c r="D274" s="228" t="s">
        <v>236</v>
      </c>
      <c r="E274" s="237" t="s">
        <v>40</v>
      </c>
      <c r="F274" s="238" t="s">
        <v>2440</v>
      </c>
      <c r="G274" s="236"/>
      <c r="H274" s="239">
        <v>17.079000000000001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236</v>
      </c>
      <c r="AU274" s="245" t="s">
        <v>85</v>
      </c>
      <c r="AV274" s="13" t="s">
        <v>85</v>
      </c>
      <c r="AW274" s="13" t="s">
        <v>38</v>
      </c>
      <c r="AX274" s="13" t="s">
        <v>83</v>
      </c>
      <c r="AY274" s="245" t="s">
        <v>224</v>
      </c>
    </row>
    <row r="275" s="2" customFormat="1" ht="16.5" customHeight="1">
      <c r="A275" s="40"/>
      <c r="B275" s="41"/>
      <c r="C275" s="215" t="s">
        <v>503</v>
      </c>
      <c r="D275" s="215" t="s">
        <v>226</v>
      </c>
      <c r="E275" s="216" t="s">
        <v>744</v>
      </c>
      <c r="F275" s="217" t="s">
        <v>745</v>
      </c>
      <c r="G275" s="218" t="s">
        <v>163</v>
      </c>
      <c r="H275" s="219">
        <v>233.09999999999999</v>
      </c>
      <c r="I275" s="220"/>
      <c r="J275" s="221">
        <f>ROUND(I275*H275,2)</f>
        <v>0</v>
      </c>
      <c r="K275" s="217" t="s">
        <v>229</v>
      </c>
      <c r="L275" s="46"/>
      <c r="M275" s="222" t="s">
        <v>40</v>
      </c>
      <c r="N275" s="223" t="s">
        <v>48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230</v>
      </c>
      <c r="AT275" s="226" t="s">
        <v>226</v>
      </c>
      <c r="AU275" s="226" t="s">
        <v>85</v>
      </c>
      <c r="AY275" s="19" t="s">
        <v>224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83</v>
      </c>
      <c r="BK275" s="227">
        <f>ROUND(I275*H275,2)</f>
        <v>0</v>
      </c>
      <c r="BL275" s="19" t="s">
        <v>230</v>
      </c>
      <c r="BM275" s="226" t="s">
        <v>2441</v>
      </c>
    </row>
    <row r="276" s="2" customFormat="1">
      <c r="A276" s="40"/>
      <c r="B276" s="41"/>
      <c r="C276" s="42"/>
      <c r="D276" s="228" t="s">
        <v>232</v>
      </c>
      <c r="E276" s="42"/>
      <c r="F276" s="229" t="s">
        <v>747</v>
      </c>
      <c r="G276" s="42"/>
      <c r="H276" s="42"/>
      <c r="I276" s="230"/>
      <c r="J276" s="42"/>
      <c r="K276" s="42"/>
      <c r="L276" s="46"/>
      <c r="M276" s="231"/>
      <c r="N276" s="232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232</v>
      </c>
      <c r="AU276" s="19" t="s">
        <v>85</v>
      </c>
    </row>
    <row r="277" s="2" customFormat="1">
      <c r="A277" s="40"/>
      <c r="B277" s="41"/>
      <c r="C277" s="42"/>
      <c r="D277" s="233" t="s">
        <v>234</v>
      </c>
      <c r="E277" s="42"/>
      <c r="F277" s="234" t="s">
        <v>748</v>
      </c>
      <c r="G277" s="42"/>
      <c r="H277" s="42"/>
      <c r="I277" s="230"/>
      <c r="J277" s="42"/>
      <c r="K277" s="42"/>
      <c r="L277" s="46"/>
      <c r="M277" s="231"/>
      <c r="N277" s="23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234</v>
      </c>
      <c r="AU277" s="19" t="s">
        <v>85</v>
      </c>
    </row>
    <row r="278" s="13" customFormat="1">
      <c r="A278" s="13"/>
      <c r="B278" s="235"/>
      <c r="C278" s="236"/>
      <c r="D278" s="228" t="s">
        <v>236</v>
      </c>
      <c r="E278" s="237" t="s">
        <v>40</v>
      </c>
      <c r="F278" s="238" t="s">
        <v>2442</v>
      </c>
      <c r="G278" s="236"/>
      <c r="H278" s="239">
        <v>233.09999999999999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236</v>
      </c>
      <c r="AU278" s="245" t="s">
        <v>85</v>
      </c>
      <c r="AV278" s="13" t="s">
        <v>85</v>
      </c>
      <c r="AW278" s="13" t="s">
        <v>38</v>
      </c>
      <c r="AX278" s="13" t="s">
        <v>77</v>
      </c>
      <c r="AY278" s="245" t="s">
        <v>224</v>
      </c>
    </row>
    <row r="279" s="15" customFormat="1">
      <c r="A279" s="15"/>
      <c r="B279" s="256"/>
      <c r="C279" s="257"/>
      <c r="D279" s="228" t="s">
        <v>236</v>
      </c>
      <c r="E279" s="258" t="s">
        <v>2225</v>
      </c>
      <c r="F279" s="259" t="s">
        <v>253</v>
      </c>
      <c r="G279" s="257"/>
      <c r="H279" s="260">
        <v>233.09999999999999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236</v>
      </c>
      <c r="AU279" s="266" t="s">
        <v>85</v>
      </c>
      <c r="AV279" s="15" t="s">
        <v>230</v>
      </c>
      <c r="AW279" s="15" t="s">
        <v>38</v>
      </c>
      <c r="AX279" s="15" t="s">
        <v>83</v>
      </c>
      <c r="AY279" s="266" t="s">
        <v>224</v>
      </c>
    </row>
    <row r="280" s="2" customFormat="1" ht="16.5" customHeight="1">
      <c r="A280" s="40"/>
      <c r="B280" s="41"/>
      <c r="C280" s="268" t="s">
        <v>161</v>
      </c>
      <c r="D280" s="268" t="s">
        <v>305</v>
      </c>
      <c r="E280" s="269" t="s">
        <v>2443</v>
      </c>
      <c r="F280" s="270" t="s">
        <v>2444</v>
      </c>
      <c r="G280" s="271" t="s">
        <v>604</v>
      </c>
      <c r="H280" s="272">
        <v>400.233</v>
      </c>
      <c r="I280" s="273"/>
      <c r="J280" s="274">
        <f>ROUND(I280*H280,2)</f>
        <v>0</v>
      </c>
      <c r="K280" s="270" t="s">
        <v>229</v>
      </c>
      <c r="L280" s="275"/>
      <c r="M280" s="276" t="s">
        <v>40</v>
      </c>
      <c r="N280" s="277" t="s">
        <v>48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279</v>
      </c>
      <c r="AT280" s="226" t="s">
        <v>305</v>
      </c>
      <c r="AU280" s="226" t="s">
        <v>85</v>
      </c>
      <c r="AY280" s="19" t="s">
        <v>224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83</v>
      </c>
      <c r="BK280" s="227">
        <f>ROUND(I280*H280,2)</f>
        <v>0</v>
      </c>
      <c r="BL280" s="19" t="s">
        <v>230</v>
      </c>
      <c r="BM280" s="226" t="s">
        <v>2445</v>
      </c>
    </row>
    <row r="281" s="2" customFormat="1">
      <c r="A281" s="40"/>
      <c r="B281" s="41"/>
      <c r="C281" s="42"/>
      <c r="D281" s="228" t="s">
        <v>232</v>
      </c>
      <c r="E281" s="42"/>
      <c r="F281" s="229" t="s">
        <v>2444</v>
      </c>
      <c r="G281" s="42"/>
      <c r="H281" s="42"/>
      <c r="I281" s="230"/>
      <c r="J281" s="42"/>
      <c r="K281" s="42"/>
      <c r="L281" s="46"/>
      <c r="M281" s="231"/>
      <c r="N281" s="23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232</v>
      </c>
      <c r="AU281" s="19" t="s">
        <v>85</v>
      </c>
    </row>
    <row r="282" s="2" customFormat="1">
      <c r="A282" s="40"/>
      <c r="B282" s="41"/>
      <c r="C282" s="42"/>
      <c r="D282" s="233" t="s">
        <v>234</v>
      </c>
      <c r="E282" s="42"/>
      <c r="F282" s="234" t="s">
        <v>2446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234</v>
      </c>
      <c r="AU282" s="19" t="s">
        <v>85</v>
      </c>
    </row>
    <row r="283" s="13" customFormat="1">
      <c r="A283" s="13"/>
      <c r="B283" s="235"/>
      <c r="C283" s="236"/>
      <c r="D283" s="228" t="s">
        <v>236</v>
      </c>
      <c r="E283" s="237" t="s">
        <v>40</v>
      </c>
      <c r="F283" s="238" t="s">
        <v>2447</v>
      </c>
      <c r="G283" s="236"/>
      <c r="H283" s="239">
        <v>400.233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236</v>
      </c>
      <c r="AU283" s="245" t="s">
        <v>85</v>
      </c>
      <c r="AV283" s="13" t="s">
        <v>85</v>
      </c>
      <c r="AW283" s="13" t="s">
        <v>38</v>
      </c>
      <c r="AX283" s="13" t="s">
        <v>83</v>
      </c>
      <c r="AY283" s="245" t="s">
        <v>224</v>
      </c>
    </row>
    <row r="284" s="2" customFormat="1" ht="16.5" customHeight="1">
      <c r="A284" s="40"/>
      <c r="B284" s="41"/>
      <c r="C284" s="215" t="s">
        <v>515</v>
      </c>
      <c r="D284" s="215" t="s">
        <v>226</v>
      </c>
      <c r="E284" s="216" t="s">
        <v>2448</v>
      </c>
      <c r="F284" s="217" t="s">
        <v>2449</v>
      </c>
      <c r="G284" s="218" t="s">
        <v>152</v>
      </c>
      <c r="H284" s="219">
        <v>25.199999999999999</v>
      </c>
      <c r="I284" s="220"/>
      <c r="J284" s="221">
        <f>ROUND(I284*H284,2)</f>
        <v>0</v>
      </c>
      <c r="K284" s="217" t="s">
        <v>229</v>
      </c>
      <c r="L284" s="46"/>
      <c r="M284" s="222" t="s">
        <v>40</v>
      </c>
      <c r="N284" s="223" t="s">
        <v>48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230</v>
      </c>
      <c r="AT284" s="226" t="s">
        <v>226</v>
      </c>
      <c r="AU284" s="226" t="s">
        <v>85</v>
      </c>
      <c r="AY284" s="19" t="s">
        <v>224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83</v>
      </c>
      <c r="BK284" s="227">
        <f>ROUND(I284*H284,2)</f>
        <v>0</v>
      </c>
      <c r="BL284" s="19" t="s">
        <v>230</v>
      </c>
      <c r="BM284" s="226" t="s">
        <v>2450</v>
      </c>
    </row>
    <row r="285" s="2" customFormat="1">
      <c r="A285" s="40"/>
      <c r="B285" s="41"/>
      <c r="C285" s="42"/>
      <c r="D285" s="228" t="s">
        <v>232</v>
      </c>
      <c r="E285" s="42"/>
      <c r="F285" s="229" t="s">
        <v>2451</v>
      </c>
      <c r="G285" s="42"/>
      <c r="H285" s="42"/>
      <c r="I285" s="230"/>
      <c r="J285" s="42"/>
      <c r="K285" s="42"/>
      <c r="L285" s="46"/>
      <c r="M285" s="231"/>
      <c r="N285" s="232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232</v>
      </c>
      <c r="AU285" s="19" t="s">
        <v>85</v>
      </c>
    </row>
    <row r="286" s="2" customFormat="1">
      <c r="A286" s="40"/>
      <c r="B286" s="41"/>
      <c r="C286" s="42"/>
      <c r="D286" s="233" t="s">
        <v>234</v>
      </c>
      <c r="E286" s="42"/>
      <c r="F286" s="234" t="s">
        <v>2452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234</v>
      </c>
      <c r="AU286" s="19" t="s">
        <v>85</v>
      </c>
    </row>
    <row r="287" s="12" customFormat="1" ht="22.8" customHeight="1">
      <c r="A287" s="12"/>
      <c r="B287" s="199"/>
      <c r="C287" s="200"/>
      <c r="D287" s="201" t="s">
        <v>76</v>
      </c>
      <c r="E287" s="213" t="s">
        <v>230</v>
      </c>
      <c r="F287" s="213" t="s">
        <v>912</v>
      </c>
      <c r="G287" s="200"/>
      <c r="H287" s="200"/>
      <c r="I287" s="203"/>
      <c r="J287" s="214">
        <f>BK287</f>
        <v>0</v>
      </c>
      <c r="K287" s="200"/>
      <c r="L287" s="205"/>
      <c r="M287" s="206"/>
      <c r="N287" s="207"/>
      <c r="O287" s="207"/>
      <c r="P287" s="208">
        <f>SUM(P288:P305)</f>
        <v>0</v>
      </c>
      <c r="Q287" s="207"/>
      <c r="R287" s="208">
        <f>SUM(R288:R305)</f>
        <v>0.296451236477</v>
      </c>
      <c r="S287" s="207"/>
      <c r="T287" s="209">
        <f>SUM(T288:T305)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0" t="s">
        <v>83</v>
      </c>
      <c r="AT287" s="211" t="s">
        <v>76</v>
      </c>
      <c r="AU287" s="211" t="s">
        <v>83</v>
      </c>
      <c r="AY287" s="210" t="s">
        <v>224</v>
      </c>
      <c r="BK287" s="212">
        <f>SUM(BK288:BK305)</f>
        <v>0</v>
      </c>
    </row>
    <row r="288" s="2" customFormat="1" ht="16.5" customHeight="1">
      <c r="A288" s="40"/>
      <c r="B288" s="41"/>
      <c r="C288" s="215" t="s">
        <v>521</v>
      </c>
      <c r="D288" s="215" t="s">
        <v>226</v>
      </c>
      <c r="E288" s="216" t="s">
        <v>1848</v>
      </c>
      <c r="F288" s="217" t="s">
        <v>1849</v>
      </c>
      <c r="G288" s="218" t="s">
        <v>163</v>
      </c>
      <c r="H288" s="219">
        <v>41.450000000000003</v>
      </c>
      <c r="I288" s="220"/>
      <c r="J288" s="221">
        <f>ROUND(I288*H288,2)</f>
        <v>0</v>
      </c>
      <c r="K288" s="217" t="s">
        <v>229</v>
      </c>
      <c r="L288" s="46"/>
      <c r="M288" s="222" t="s">
        <v>40</v>
      </c>
      <c r="N288" s="223" t="s">
        <v>48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230</v>
      </c>
      <c r="AT288" s="226" t="s">
        <v>226</v>
      </c>
      <c r="AU288" s="226" t="s">
        <v>85</v>
      </c>
      <c r="AY288" s="19" t="s">
        <v>224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83</v>
      </c>
      <c r="BK288" s="227">
        <f>ROUND(I288*H288,2)</f>
        <v>0</v>
      </c>
      <c r="BL288" s="19" t="s">
        <v>230</v>
      </c>
      <c r="BM288" s="226" t="s">
        <v>2453</v>
      </c>
    </row>
    <row r="289" s="2" customFormat="1">
      <c r="A289" s="40"/>
      <c r="B289" s="41"/>
      <c r="C289" s="42"/>
      <c r="D289" s="228" t="s">
        <v>232</v>
      </c>
      <c r="E289" s="42"/>
      <c r="F289" s="229" t="s">
        <v>1851</v>
      </c>
      <c r="G289" s="42"/>
      <c r="H289" s="42"/>
      <c r="I289" s="230"/>
      <c r="J289" s="42"/>
      <c r="K289" s="42"/>
      <c r="L289" s="46"/>
      <c r="M289" s="231"/>
      <c r="N289" s="232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232</v>
      </c>
      <c r="AU289" s="19" t="s">
        <v>85</v>
      </c>
    </row>
    <row r="290" s="2" customFormat="1">
      <c r="A290" s="40"/>
      <c r="B290" s="41"/>
      <c r="C290" s="42"/>
      <c r="D290" s="233" t="s">
        <v>234</v>
      </c>
      <c r="E290" s="42"/>
      <c r="F290" s="234" t="s">
        <v>1852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234</v>
      </c>
      <c r="AU290" s="19" t="s">
        <v>85</v>
      </c>
    </row>
    <row r="291" s="13" customFormat="1">
      <c r="A291" s="13"/>
      <c r="B291" s="235"/>
      <c r="C291" s="236"/>
      <c r="D291" s="228" t="s">
        <v>236</v>
      </c>
      <c r="E291" s="237" t="s">
        <v>40</v>
      </c>
      <c r="F291" s="238" t="s">
        <v>2454</v>
      </c>
      <c r="G291" s="236"/>
      <c r="H291" s="239">
        <v>41.450000000000003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236</v>
      </c>
      <c r="AU291" s="245" t="s">
        <v>85</v>
      </c>
      <c r="AV291" s="13" t="s">
        <v>85</v>
      </c>
      <c r="AW291" s="13" t="s">
        <v>38</v>
      </c>
      <c r="AX291" s="13" t="s">
        <v>77</v>
      </c>
      <c r="AY291" s="245" t="s">
        <v>224</v>
      </c>
    </row>
    <row r="292" s="15" customFormat="1">
      <c r="A292" s="15"/>
      <c r="B292" s="256"/>
      <c r="C292" s="257"/>
      <c r="D292" s="228" t="s">
        <v>236</v>
      </c>
      <c r="E292" s="258" t="s">
        <v>2455</v>
      </c>
      <c r="F292" s="259" t="s">
        <v>253</v>
      </c>
      <c r="G292" s="257"/>
      <c r="H292" s="260">
        <v>41.450000000000003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6" t="s">
        <v>236</v>
      </c>
      <c r="AU292" s="266" t="s">
        <v>85</v>
      </c>
      <c r="AV292" s="15" t="s">
        <v>230</v>
      </c>
      <c r="AW292" s="15" t="s">
        <v>38</v>
      </c>
      <c r="AX292" s="15" t="s">
        <v>83</v>
      </c>
      <c r="AY292" s="266" t="s">
        <v>224</v>
      </c>
    </row>
    <row r="293" s="2" customFormat="1" ht="16.5" customHeight="1">
      <c r="A293" s="40"/>
      <c r="B293" s="41"/>
      <c r="C293" s="215" t="s">
        <v>527</v>
      </c>
      <c r="D293" s="215" t="s">
        <v>226</v>
      </c>
      <c r="E293" s="216" t="s">
        <v>2456</v>
      </c>
      <c r="F293" s="217" t="s">
        <v>2457</v>
      </c>
      <c r="G293" s="218" t="s">
        <v>163</v>
      </c>
      <c r="H293" s="219">
        <v>5.4500000000000002</v>
      </c>
      <c r="I293" s="220"/>
      <c r="J293" s="221">
        <f>ROUND(I293*H293,2)</f>
        <v>0</v>
      </c>
      <c r="K293" s="217" t="s">
        <v>229</v>
      </c>
      <c r="L293" s="46"/>
      <c r="M293" s="222" t="s">
        <v>40</v>
      </c>
      <c r="N293" s="223" t="s">
        <v>48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230</v>
      </c>
      <c r="AT293" s="226" t="s">
        <v>226</v>
      </c>
      <c r="AU293" s="226" t="s">
        <v>85</v>
      </c>
      <c r="AY293" s="19" t="s">
        <v>224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83</v>
      </c>
      <c r="BK293" s="227">
        <f>ROUND(I293*H293,2)</f>
        <v>0</v>
      </c>
      <c r="BL293" s="19" t="s">
        <v>230</v>
      </c>
      <c r="BM293" s="226" t="s">
        <v>2458</v>
      </c>
    </row>
    <row r="294" s="2" customFormat="1">
      <c r="A294" s="40"/>
      <c r="B294" s="41"/>
      <c r="C294" s="42"/>
      <c r="D294" s="228" t="s">
        <v>232</v>
      </c>
      <c r="E294" s="42"/>
      <c r="F294" s="229" t="s">
        <v>2459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232</v>
      </c>
      <c r="AU294" s="19" t="s">
        <v>85</v>
      </c>
    </row>
    <row r="295" s="2" customFormat="1">
      <c r="A295" s="40"/>
      <c r="B295" s="41"/>
      <c r="C295" s="42"/>
      <c r="D295" s="233" t="s">
        <v>234</v>
      </c>
      <c r="E295" s="42"/>
      <c r="F295" s="234" t="s">
        <v>2460</v>
      </c>
      <c r="G295" s="42"/>
      <c r="H295" s="42"/>
      <c r="I295" s="230"/>
      <c r="J295" s="42"/>
      <c r="K295" s="42"/>
      <c r="L295" s="46"/>
      <c r="M295" s="231"/>
      <c r="N295" s="23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234</v>
      </c>
      <c r="AU295" s="19" t="s">
        <v>85</v>
      </c>
    </row>
    <row r="296" s="13" customFormat="1">
      <c r="A296" s="13"/>
      <c r="B296" s="235"/>
      <c r="C296" s="236"/>
      <c r="D296" s="228" t="s">
        <v>236</v>
      </c>
      <c r="E296" s="237" t="s">
        <v>40</v>
      </c>
      <c r="F296" s="238" t="s">
        <v>2461</v>
      </c>
      <c r="G296" s="236"/>
      <c r="H296" s="239">
        <v>0.45000000000000001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236</v>
      </c>
      <c r="AU296" s="245" t="s">
        <v>85</v>
      </c>
      <c r="AV296" s="13" t="s">
        <v>85</v>
      </c>
      <c r="AW296" s="13" t="s">
        <v>38</v>
      </c>
      <c r="AX296" s="13" t="s">
        <v>77</v>
      </c>
      <c r="AY296" s="245" t="s">
        <v>224</v>
      </c>
    </row>
    <row r="297" s="13" customFormat="1">
      <c r="A297" s="13"/>
      <c r="B297" s="235"/>
      <c r="C297" s="236"/>
      <c r="D297" s="228" t="s">
        <v>236</v>
      </c>
      <c r="E297" s="237" t="s">
        <v>40</v>
      </c>
      <c r="F297" s="238" t="s">
        <v>2462</v>
      </c>
      <c r="G297" s="236"/>
      <c r="H297" s="239">
        <v>2.5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236</v>
      </c>
      <c r="AU297" s="245" t="s">
        <v>85</v>
      </c>
      <c r="AV297" s="13" t="s">
        <v>85</v>
      </c>
      <c r="AW297" s="13" t="s">
        <v>38</v>
      </c>
      <c r="AX297" s="13" t="s">
        <v>77</v>
      </c>
      <c r="AY297" s="245" t="s">
        <v>224</v>
      </c>
    </row>
    <row r="298" s="13" customFormat="1">
      <c r="A298" s="13"/>
      <c r="B298" s="235"/>
      <c r="C298" s="236"/>
      <c r="D298" s="228" t="s">
        <v>236</v>
      </c>
      <c r="E298" s="237" t="s">
        <v>40</v>
      </c>
      <c r="F298" s="238" t="s">
        <v>2463</v>
      </c>
      <c r="G298" s="236"/>
      <c r="H298" s="239">
        <v>2.5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236</v>
      </c>
      <c r="AU298" s="245" t="s">
        <v>85</v>
      </c>
      <c r="AV298" s="13" t="s">
        <v>85</v>
      </c>
      <c r="AW298" s="13" t="s">
        <v>38</v>
      </c>
      <c r="AX298" s="13" t="s">
        <v>77</v>
      </c>
      <c r="AY298" s="245" t="s">
        <v>224</v>
      </c>
    </row>
    <row r="299" s="15" customFormat="1">
      <c r="A299" s="15"/>
      <c r="B299" s="256"/>
      <c r="C299" s="257"/>
      <c r="D299" s="228" t="s">
        <v>236</v>
      </c>
      <c r="E299" s="258" t="s">
        <v>40</v>
      </c>
      <c r="F299" s="259" t="s">
        <v>253</v>
      </c>
      <c r="G299" s="257"/>
      <c r="H299" s="260">
        <v>5.4500000000000002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6" t="s">
        <v>236</v>
      </c>
      <c r="AU299" s="266" t="s">
        <v>85</v>
      </c>
      <c r="AV299" s="15" t="s">
        <v>230</v>
      </c>
      <c r="AW299" s="15" t="s">
        <v>38</v>
      </c>
      <c r="AX299" s="15" t="s">
        <v>83</v>
      </c>
      <c r="AY299" s="266" t="s">
        <v>224</v>
      </c>
    </row>
    <row r="300" s="2" customFormat="1" ht="16.5" customHeight="1">
      <c r="A300" s="40"/>
      <c r="B300" s="41"/>
      <c r="C300" s="215" t="s">
        <v>534</v>
      </c>
      <c r="D300" s="215" t="s">
        <v>226</v>
      </c>
      <c r="E300" s="216" t="s">
        <v>2464</v>
      </c>
      <c r="F300" s="217" t="s">
        <v>2465</v>
      </c>
      <c r="G300" s="218" t="s">
        <v>152</v>
      </c>
      <c r="H300" s="219">
        <v>35</v>
      </c>
      <c r="I300" s="220"/>
      <c r="J300" s="221">
        <f>ROUND(I300*H300,2)</f>
        <v>0</v>
      </c>
      <c r="K300" s="217" t="s">
        <v>229</v>
      </c>
      <c r="L300" s="46"/>
      <c r="M300" s="222" t="s">
        <v>40</v>
      </c>
      <c r="N300" s="223" t="s">
        <v>48</v>
      </c>
      <c r="O300" s="86"/>
      <c r="P300" s="224">
        <f>O300*H300</f>
        <v>0</v>
      </c>
      <c r="Q300" s="224">
        <v>0.0063926399999999998</v>
      </c>
      <c r="R300" s="224">
        <f>Q300*H300</f>
        <v>0.22374239999999998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230</v>
      </c>
      <c r="AT300" s="226" t="s">
        <v>226</v>
      </c>
      <c r="AU300" s="226" t="s">
        <v>85</v>
      </c>
      <c r="AY300" s="19" t="s">
        <v>224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83</v>
      </c>
      <c r="BK300" s="227">
        <f>ROUND(I300*H300,2)</f>
        <v>0</v>
      </c>
      <c r="BL300" s="19" t="s">
        <v>230</v>
      </c>
      <c r="BM300" s="226" t="s">
        <v>2466</v>
      </c>
    </row>
    <row r="301" s="2" customFormat="1">
      <c r="A301" s="40"/>
      <c r="B301" s="41"/>
      <c r="C301" s="42"/>
      <c r="D301" s="228" t="s">
        <v>232</v>
      </c>
      <c r="E301" s="42"/>
      <c r="F301" s="229" t="s">
        <v>2467</v>
      </c>
      <c r="G301" s="42"/>
      <c r="H301" s="42"/>
      <c r="I301" s="230"/>
      <c r="J301" s="42"/>
      <c r="K301" s="42"/>
      <c r="L301" s="46"/>
      <c r="M301" s="231"/>
      <c r="N301" s="232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232</v>
      </c>
      <c r="AU301" s="19" t="s">
        <v>85</v>
      </c>
    </row>
    <row r="302" s="2" customFormat="1">
      <c r="A302" s="40"/>
      <c r="B302" s="41"/>
      <c r="C302" s="42"/>
      <c r="D302" s="233" t="s">
        <v>234</v>
      </c>
      <c r="E302" s="42"/>
      <c r="F302" s="234" t="s">
        <v>2468</v>
      </c>
      <c r="G302" s="42"/>
      <c r="H302" s="42"/>
      <c r="I302" s="230"/>
      <c r="J302" s="42"/>
      <c r="K302" s="42"/>
      <c r="L302" s="46"/>
      <c r="M302" s="231"/>
      <c r="N302" s="232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234</v>
      </c>
      <c r="AU302" s="19" t="s">
        <v>85</v>
      </c>
    </row>
    <row r="303" s="2" customFormat="1" ht="16.5" customHeight="1">
      <c r="A303" s="40"/>
      <c r="B303" s="41"/>
      <c r="C303" s="215" t="s">
        <v>541</v>
      </c>
      <c r="D303" s="215" t="s">
        <v>226</v>
      </c>
      <c r="E303" s="216" t="s">
        <v>2469</v>
      </c>
      <c r="F303" s="217" t="s">
        <v>2470</v>
      </c>
      <c r="G303" s="218" t="s">
        <v>604</v>
      </c>
      <c r="H303" s="219">
        <v>0.085000000000000006</v>
      </c>
      <c r="I303" s="220"/>
      <c r="J303" s="221">
        <f>ROUND(I303*H303,2)</f>
        <v>0</v>
      </c>
      <c r="K303" s="217" t="s">
        <v>229</v>
      </c>
      <c r="L303" s="46"/>
      <c r="M303" s="222" t="s">
        <v>40</v>
      </c>
      <c r="N303" s="223" t="s">
        <v>48</v>
      </c>
      <c r="O303" s="86"/>
      <c r="P303" s="224">
        <f>O303*H303</f>
        <v>0</v>
      </c>
      <c r="Q303" s="224">
        <v>0.85539807619999997</v>
      </c>
      <c r="R303" s="224">
        <f>Q303*H303</f>
        <v>0.072708836477000008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230</v>
      </c>
      <c r="AT303" s="226" t="s">
        <v>226</v>
      </c>
      <c r="AU303" s="226" t="s">
        <v>85</v>
      </c>
      <c r="AY303" s="19" t="s">
        <v>224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83</v>
      </c>
      <c r="BK303" s="227">
        <f>ROUND(I303*H303,2)</f>
        <v>0</v>
      </c>
      <c r="BL303" s="19" t="s">
        <v>230</v>
      </c>
      <c r="BM303" s="226" t="s">
        <v>2471</v>
      </c>
    </row>
    <row r="304" s="2" customFormat="1">
      <c r="A304" s="40"/>
      <c r="B304" s="41"/>
      <c r="C304" s="42"/>
      <c r="D304" s="228" t="s">
        <v>232</v>
      </c>
      <c r="E304" s="42"/>
      <c r="F304" s="229" t="s">
        <v>2472</v>
      </c>
      <c r="G304" s="42"/>
      <c r="H304" s="42"/>
      <c r="I304" s="230"/>
      <c r="J304" s="42"/>
      <c r="K304" s="42"/>
      <c r="L304" s="46"/>
      <c r="M304" s="231"/>
      <c r="N304" s="232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232</v>
      </c>
      <c r="AU304" s="19" t="s">
        <v>85</v>
      </c>
    </row>
    <row r="305" s="2" customFormat="1">
      <c r="A305" s="40"/>
      <c r="B305" s="41"/>
      <c r="C305" s="42"/>
      <c r="D305" s="233" t="s">
        <v>234</v>
      </c>
      <c r="E305" s="42"/>
      <c r="F305" s="234" t="s">
        <v>2473</v>
      </c>
      <c r="G305" s="42"/>
      <c r="H305" s="42"/>
      <c r="I305" s="230"/>
      <c r="J305" s="42"/>
      <c r="K305" s="42"/>
      <c r="L305" s="46"/>
      <c r="M305" s="231"/>
      <c r="N305" s="232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234</v>
      </c>
      <c r="AU305" s="19" t="s">
        <v>85</v>
      </c>
    </row>
    <row r="306" s="12" customFormat="1" ht="22.8" customHeight="1">
      <c r="A306" s="12"/>
      <c r="B306" s="199"/>
      <c r="C306" s="200"/>
      <c r="D306" s="201" t="s">
        <v>76</v>
      </c>
      <c r="E306" s="213" t="s">
        <v>259</v>
      </c>
      <c r="F306" s="213" t="s">
        <v>1004</v>
      </c>
      <c r="G306" s="200"/>
      <c r="H306" s="200"/>
      <c r="I306" s="203"/>
      <c r="J306" s="214">
        <f>BK306</f>
        <v>0</v>
      </c>
      <c r="K306" s="200"/>
      <c r="L306" s="205"/>
      <c r="M306" s="206"/>
      <c r="N306" s="207"/>
      <c r="O306" s="207"/>
      <c r="P306" s="208">
        <f>SUM(P307:P374)</f>
        <v>0</v>
      </c>
      <c r="Q306" s="207"/>
      <c r="R306" s="208">
        <f>SUM(R307:R374)</f>
        <v>1.266562</v>
      </c>
      <c r="S306" s="207"/>
      <c r="T306" s="209">
        <f>SUM(T307:T374)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0" t="s">
        <v>83</v>
      </c>
      <c r="AT306" s="211" t="s">
        <v>76</v>
      </c>
      <c r="AU306" s="211" t="s">
        <v>83</v>
      </c>
      <c r="AY306" s="210" t="s">
        <v>224</v>
      </c>
      <c r="BK306" s="212">
        <f>SUM(BK307:BK374)</f>
        <v>0</v>
      </c>
    </row>
    <row r="307" s="2" customFormat="1" ht="16.5" customHeight="1">
      <c r="A307" s="40"/>
      <c r="B307" s="41"/>
      <c r="C307" s="215" t="s">
        <v>549</v>
      </c>
      <c r="D307" s="215" t="s">
        <v>226</v>
      </c>
      <c r="E307" s="216" t="s">
        <v>1023</v>
      </c>
      <c r="F307" s="217" t="s">
        <v>1024</v>
      </c>
      <c r="G307" s="218" t="s">
        <v>152</v>
      </c>
      <c r="H307" s="219">
        <v>4.5999999999999996</v>
      </c>
      <c r="I307" s="220"/>
      <c r="J307" s="221">
        <f>ROUND(I307*H307,2)</f>
        <v>0</v>
      </c>
      <c r="K307" s="217" t="s">
        <v>229</v>
      </c>
      <c r="L307" s="46"/>
      <c r="M307" s="222" t="s">
        <v>40</v>
      </c>
      <c r="N307" s="223" t="s">
        <v>48</v>
      </c>
      <c r="O307" s="86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230</v>
      </c>
      <c r="AT307" s="226" t="s">
        <v>226</v>
      </c>
      <c r="AU307" s="226" t="s">
        <v>85</v>
      </c>
      <c r="AY307" s="19" t="s">
        <v>224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83</v>
      </c>
      <c r="BK307" s="227">
        <f>ROUND(I307*H307,2)</f>
        <v>0</v>
      </c>
      <c r="BL307" s="19" t="s">
        <v>230</v>
      </c>
      <c r="BM307" s="226" t="s">
        <v>2474</v>
      </c>
    </row>
    <row r="308" s="2" customFormat="1">
      <c r="A308" s="40"/>
      <c r="B308" s="41"/>
      <c r="C308" s="42"/>
      <c r="D308" s="228" t="s">
        <v>232</v>
      </c>
      <c r="E308" s="42"/>
      <c r="F308" s="229" t="s">
        <v>1026</v>
      </c>
      <c r="G308" s="42"/>
      <c r="H308" s="42"/>
      <c r="I308" s="230"/>
      <c r="J308" s="42"/>
      <c r="K308" s="42"/>
      <c r="L308" s="46"/>
      <c r="M308" s="231"/>
      <c r="N308" s="23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232</v>
      </c>
      <c r="AU308" s="19" t="s">
        <v>85</v>
      </c>
    </row>
    <row r="309" s="2" customFormat="1">
      <c r="A309" s="40"/>
      <c r="B309" s="41"/>
      <c r="C309" s="42"/>
      <c r="D309" s="233" t="s">
        <v>234</v>
      </c>
      <c r="E309" s="42"/>
      <c r="F309" s="234" t="s">
        <v>1027</v>
      </c>
      <c r="G309" s="42"/>
      <c r="H309" s="42"/>
      <c r="I309" s="230"/>
      <c r="J309" s="42"/>
      <c r="K309" s="42"/>
      <c r="L309" s="46"/>
      <c r="M309" s="231"/>
      <c r="N309" s="232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234</v>
      </c>
      <c r="AU309" s="19" t="s">
        <v>85</v>
      </c>
    </row>
    <row r="310" s="14" customFormat="1">
      <c r="A310" s="14"/>
      <c r="B310" s="246"/>
      <c r="C310" s="247"/>
      <c r="D310" s="228" t="s">
        <v>236</v>
      </c>
      <c r="E310" s="248" t="s">
        <v>40</v>
      </c>
      <c r="F310" s="249" t="s">
        <v>2475</v>
      </c>
      <c r="G310" s="247"/>
      <c r="H310" s="248" t="s">
        <v>40</v>
      </c>
      <c r="I310" s="250"/>
      <c r="J310" s="247"/>
      <c r="K310" s="247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236</v>
      </c>
      <c r="AU310" s="255" t="s">
        <v>85</v>
      </c>
      <c r="AV310" s="14" t="s">
        <v>83</v>
      </c>
      <c r="AW310" s="14" t="s">
        <v>38</v>
      </c>
      <c r="AX310" s="14" t="s">
        <v>77</v>
      </c>
      <c r="AY310" s="255" t="s">
        <v>224</v>
      </c>
    </row>
    <row r="311" s="13" customFormat="1">
      <c r="A311" s="13"/>
      <c r="B311" s="235"/>
      <c r="C311" s="236"/>
      <c r="D311" s="228" t="s">
        <v>236</v>
      </c>
      <c r="E311" s="237" t="s">
        <v>40</v>
      </c>
      <c r="F311" s="238" t="s">
        <v>2476</v>
      </c>
      <c r="G311" s="236"/>
      <c r="H311" s="239">
        <v>4.5999999999999996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236</v>
      </c>
      <c r="AU311" s="245" t="s">
        <v>85</v>
      </c>
      <c r="AV311" s="13" t="s">
        <v>85</v>
      </c>
      <c r="AW311" s="13" t="s">
        <v>38</v>
      </c>
      <c r="AX311" s="13" t="s">
        <v>83</v>
      </c>
      <c r="AY311" s="245" t="s">
        <v>224</v>
      </c>
    </row>
    <row r="312" s="2" customFormat="1" ht="16.5" customHeight="1">
      <c r="A312" s="40"/>
      <c r="B312" s="41"/>
      <c r="C312" s="215" t="s">
        <v>555</v>
      </c>
      <c r="D312" s="215" t="s">
        <v>226</v>
      </c>
      <c r="E312" s="216" t="s">
        <v>2477</v>
      </c>
      <c r="F312" s="217" t="s">
        <v>2478</v>
      </c>
      <c r="G312" s="218" t="s">
        <v>152</v>
      </c>
      <c r="H312" s="219">
        <v>15.6</v>
      </c>
      <c r="I312" s="220"/>
      <c r="J312" s="221">
        <f>ROUND(I312*H312,2)</f>
        <v>0</v>
      </c>
      <c r="K312" s="217" t="s">
        <v>229</v>
      </c>
      <c r="L312" s="46"/>
      <c r="M312" s="222" t="s">
        <v>40</v>
      </c>
      <c r="N312" s="223" t="s">
        <v>48</v>
      </c>
      <c r="O312" s="86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230</v>
      </c>
      <c r="AT312" s="226" t="s">
        <v>226</v>
      </c>
      <c r="AU312" s="226" t="s">
        <v>85</v>
      </c>
      <c r="AY312" s="19" t="s">
        <v>224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83</v>
      </c>
      <c r="BK312" s="227">
        <f>ROUND(I312*H312,2)</f>
        <v>0</v>
      </c>
      <c r="BL312" s="19" t="s">
        <v>230</v>
      </c>
      <c r="BM312" s="226" t="s">
        <v>2479</v>
      </c>
    </row>
    <row r="313" s="2" customFormat="1">
      <c r="A313" s="40"/>
      <c r="B313" s="41"/>
      <c r="C313" s="42"/>
      <c r="D313" s="228" t="s">
        <v>232</v>
      </c>
      <c r="E313" s="42"/>
      <c r="F313" s="229" t="s">
        <v>2480</v>
      </c>
      <c r="G313" s="42"/>
      <c r="H313" s="42"/>
      <c r="I313" s="230"/>
      <c r="J313" s="42"/>
      <c r="K313" s="42"/>
      <c r="L313" s="46"/>
      <c r="M313" s="231"/>
      <c r="N313" s="232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232</v>
      </c>
      <c r="AU313" s="19" t="s">
        <v>85</v>
      </c>
    </row>
    <row r="314" s="2" customFormat="1">
      <c r="A314" s="40"/>
      <c r="B314" s="41"/>
      <c r="C314" s="42"/>
      <c r="D314" s="233" t="s">
        <v>234</v>
      </c>
      <c r="E314" s="42"/>
      <c r="F314" s="234" t="s">
        <v>2481</v>
      </c>
      <c r="G314" s="42"/>
      <c r="H314" s="42"/>
      <c r="I314" s="230"/>
      <c r="J314" s="42"/>
      <c r="K314" s="42"/>
      <c r="L314" s="46"/>
      <c r="M314" s="231"/>
      <c r="N314" s="232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234</v>
      </c>
      <c r="AU314" s="19" t="s">
        <v>85</v>
      </c>
    </row>
    <row r="315" s="14" customFormat="1">
      <c r="A315" s="14"/>
      <c r="B315" s="246"/>
      <c r="C315" s="247"/>
      <c r="D315" s="228" t="s">
        <v>236</v>
      </c>
      <c r="E315" s="248" t="s">
        <v>40</v>
      </c>
      <c r="F315" s="249" t="s">
        <v>2475</v>
      </c>
      <c r="G315" s="247"/>
      <c r="H315" s="248" t="s">
        <v>40</v>
      </c>
      <c r="I315" s="250"/>
      <c r="J315" s="247"/>
      <c r="K315" s="247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236</v>
      </c>
      <c r="AU315" s="255" t="s">
        <v>85</v>
      </c>
      <c r="AV315" s="14" t="s">
        <v>83</v>
      </c>
      <c r="AW315" s="14" t="s">
        <v>38</v>
      </c>
      <c r="AX315" s="14" t="s">
        <v>77</v>
      </c>
      <c r="AY315" s="255" t="s">
        <v>224</v>
      </c>
    </row>
    <row r="316" s="13" customFormat="1">
      <c r="A316" s="13"/>
      <c r="B316" s="235"/>
      <c r="C316" s="236"/>
      <c r="D316" s="228" t="s">
        <v>236</v>
      </c>
      <c r="E316" s="237" t="s">
        <v>40</v>
      </c>
      <c r="F316" s="238" t="s">
        <v>2482</v>
      </c>
      <c r="G316" s="236"/>
      <c r="H316" s="239">
        <v>11.300000000000001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236</v>
      </c>
      <c r="AU316" s="245" t="s">
        <v>85</v>
      </c>
      <c r="AV316" s="13" t="s">
        <v>85</v>
      </c>
      <c r="AW316" s="13" t="s">
        <v>38</v>
      </c>
      <c r="AX316" s="13" t="s">
        <v>77</v>
      </c>
      <c r="AY316" s="245" t="s">
        <v>224</v>
      </c>
    </row>
    <row r="317" s="13" customFormat="1">
      <c r="A317" s="13"/>
      <c r="B317" s="235"/>
      <c r="C317" s="236"/>
      <c r="D317" s="228" t="s">
        <v>236</v>
      </c>
      <c r="E317" s="237" t="s">
        <v>40</v>
      </c>
      <c r="F317" s="238" t="s">
        <v>2483</v>
      </c>
      <c r="G317" s="236"/>
      <c r="H317" s="239">
        <v>4.2999999999999998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236</v>
      </c>
      <c r="AU317" s="245" t="s">
        <v>85</v>
      </c>
      <c r="AV317" s="13" t="s">
        <v>85</v>
      </c>
      <c r="AW317" s="13" t="s">
        <v>38</v>
      </c>
      <c r="AX317" s="13" t="s">
        <v>77</v>
      </c>
      <c r="AY317" s="245" t="s">
        <v>224</v>
      </c>
    </row>
    <row r="318" s="15" customFormat="1">
      <c r="A318" s="15"/>
      <c r="B318" s="256"/>
      <c r="C318" s="257"/>
      <c r="D318" s="228" t="s">
        <v>236</v>
      </c>
      <c r="E318" s="258" t="s">
        <v>40</v>
      </c>
      <c r="F318" s="259" t="s">
        <v>253</v>
      </c>
      <c r="G318" s="257"/>
      <c r="H318" s="260">
        <v>15.6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6" t="s">
        <v>236</v>
      </c>
      <c r="AU318" s="266" t="s">
        <v>85</v>
      </c>
      <c r="AV318" s="15" t="s">
        <v>230</v>
      </c>
      <c r="AW318" s="15" t="s">
        <v>38</v>
      </c>
      <c r="AX318" s="15" t="s">
        <v>83</v>
      </c>
      <c r="AY318" s="266" t="s">
        <v>224</v>
      </c>
    </row>
    <row r="319" s="2" customFormat="1" ht="16.5" customHeight="1">
      <c r="A319" s="40"/>
      <c r="B319" s="41"/>
      <c r="C319" s="215" t="s">
        <v>563</v>
      </c>
      <c r="D319" s="215" t="s">
        <v>226</v>
      </c>
      <c r="E319" s="216" t="s">
        <v>1880</v>
      </c>
      <c r="F319" s="217" t="s">
        <v>1881</v>
      </c>
      <c r="G319" s="218" t="s">
        <v>152</v>
      </c>
      <c r="H319" s="219">
        <v>468.89999999999998</v>
      </c>
      <c r="I319" s="220"/>
      <c r="J319" s="221">
        <f>ROUND(I319*H319,2)</f>
        <v>0</v>
      </c>
      <c r="K319" s="217" t="s">
        <v>229</v>
      </c>
      <c r="L319" s="46"/>
      <c r="M319" s="222" t="s">
        <v>40</v>
      </c>
      <c r="N319" s="223" t="s">
        <v>48</v>
      </c>
      <c r="O319" s="86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230</v>
      </c>
      <c r="AT319" s="226" t="s">
        <v>226</v>
      </c>
      <c r="AU319" s="226" t="s">
        <v>85</v>
      </c>
      <c r="AY319" s="19" t="s">
        <v>224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83</v>
      </c>
      <c r="BK319" s="227">
        <f>ROUND(I319*H319,2)</f>
        <v>0</v>
      </c>
      <c r="BL319" s="19" t="s">
        <v>230</v>
      </c>
      <c r="BM319" s="226" t="s">
        <v>2484</v>
      </c>
    </row>
    <row r="320" s="2" customFormat="1">
      <c r="A320" s="40"/>
      <c r="B320" s="41"/>
      <c r="C320" s="42"/>
      <c r="D320" s="228" t="s">
        <v>232</v>
      </c>
      <c r="E320" s="42"/>
      <c r="F320" s="229" t="s">
        <v>1883</v>
      </c>
      <c r="G320" s="42"/>
      <c r="H320" s="42"/>
      <c r="I320" s="230"/>
      <c r="J320" s="42"/>
      <c r="K320" s="42"/>
      <c r="L320" s="46"/>
      <c r="M320" s="231"/>
      <c r="N320" s="23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232</v>
      </c>
      <c r="AU320" s="19" t="s">
        <v>85</v>
      </c>
    </row>
    <row r="321" s="2" customFormat="1">
      <c r="A321" s="40"/>
      <c r="B321" s="41"/>
      <c r="C321" s="42"/>
      <c r="D321" s="233" t="s">
        <v>234</v>
      </c>
      <c r="E321" s="42"/>
      <c r="F321" s="234" t="s">
        <v>1884</v>
      </c>
      <c r="G321" s="42"/>
      <c r="H321" s="42"/>
      <c r="I321" s="230"/>
      <c r="J321" s="42"/>
      <c r="K321" s="42"/>
      <c r="L321" s="46"/>
      <c r="M321" s="231"/>
      <c r="N321" s="23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234</v>
      </c>
      <c r="AU321" s="19" t="s">
        <v>85</v>
      </c>
    </row>
    <row r="322" s="14" customFormat="1">
      <c r="A322" s="14"/>
      <c r="B322" s="246"/>
      <c r="C322" s="247"/>
      <c r="D322" s="228" t="s">
        <v>236</v>
      </c>
      <c r="E322" s="248" t="s">
        <v>40</v>
      </c>
      <c r="F322" s="249" t="s">
        <v>2485</v>
      </c>
      <c r="G322" s="247"/>
      <c r="H322" s="248" t="s">
        <v>40</v>
      </c>
      <c r="I322" s="250"/>
      <c r="J322" s="247"/>
      <c r="K322" s="247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236</v>
      </c>
      <c r="AU322" s="255" t="s">
        <v>85</v>
      </c>
      <c r="AV322" s="14" t="s">
        <v>83</v>
      </c>
      <c r="AW322" s="14" t="s">
        <v>38</v>
      </c>
      <c r="AX322" s="14" t="s">
        <v>77</v>
      </c>
      <c r="AY322" s="255" t="s">
        <v>224</v>
      </c>
    </row>
    <row r="323" s="13" customFormat="1">
      <c r="A323" s="13"/>
      <c r="B323" s="235"/>
      <c r="C323" s="236"/>
      <c r="D323" s="228" t="s">
        <v>236</v>
      </c>
      <c r="E323" s="237" t="s">
        <v>40</v>
      </c>
      <c r="F323" s="238" t="s">
        <v>2486</v>
      </c>
      <c r="G323" s="236"/>
      <c r="H323" s="239">
        <v>432.89999999999998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236</v>
      </c>
      <c r="AU323" s="245" t="s">
        <v>85</v>
      </c>
      <c r="AV323" s="13" t="s">
        <v>85</v>
      </c>
      <c r="AW323" s="13" t="s">
        <v>38</v>
      </c>
      <c r="AX323" s="13" t="s">
        <v>77</v>
      </c>
      <c r="AY323" s="245" t="s">
        <v>224</v>
      </c>
    </row>
    <row r="324" s="13" customFormat="1">
      <c r="A324" s="13"/>
      <c r="B324" s="235"/>
      <c r="C324" s="236"/>
      <c r="D324" s="228" t="s">
        <v>236</v>
      </c>
      <c r="E324" s="237" t="s">
        <v>40</v>
      </c>
      <c r="F324" s="238" t="s">
        <v>2487</v>
      </c>
      <c r="G324" s="236"/>
      <c r="H324" s="239">
        <v>36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236</v>
      </c>
      <c r="AU324" s="245" t="s">
        <v>85</v>
      </c>
      <c r="AV324" s="13" t="s">
        <v>85</v>
      </c>
      <c r="AW324" s="13" t="s">
        <v>38</v>
      </c>
      <c r="AX324" s="13" t="s">
        <v>77</v>
      </c>
      <c r="AY324" s="245" t="s">
        <v>224</v>
      </c>
    </row>
    <row r="325" s="15" customFormat="1">
      <c r="A325" s="15"/>
      <c r="B325" s="256"/>
      <c r="C325" s="257"/>
      <c r="D325" s="228" t="s">
        <v>236</v>
      </c>
      <c r="E325" s="258" t="s">
        <v>40</v>
      </c>
      <c r="F325" s="259" t="s">
        <v>253</v>
      </c>
      <c r="G325" s="257"/>
      <c r="H325" s="260">
        <v>468.89999999999998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236</v>
      </c>
      <c r="AU325" s="266" t="s">
        <v>85</v>
      </c>
      <c r="AV325" s="15" t="s">
        <v>230</v>
      </c>
      <c r="AW325" s="15" t="s">
        <v>38</v>
      </c>
      <c r="AX325" s="15" t="s">
        <v>83</v>
      </c>
      <c r="AY325" s="266" t="s">
        <v>224</v>
      </c>
    </row>
    <row r="326" s="2" customFormat="1" ht="16.5" customHeight="1">
      <c r="A326" s="40"/>
      <c r="B326" s="41"/>
      <c r="C326" s="215" t="s">
        <v>571</v>
      </c>
      <c r="D326" s="215" t="s">
        <v>226</v>
      </c>
      <c r="E326" s="216" t="s">
        <v>1885</v>
      </c>
      <c r="F326" s="217" t="s">
        <v>1886</v>
      </c>
      <c r="G326" s="218" t="s">
        <v>152</v>
      </c>
      <c r="H326" s="219">
        <v>468.89999999999998</v>
      </c>
      <c r="I326" s="220"/>
      <c r="J326" s="221">
        <f>ROUND(I326*H326,2)</f>
        <v>0</v>
      </c>
      <c r="K326" s="217" t="s">
        <v>229</v>
      </c>
      <c r="L326" s="46"/>
      <c r="M326" s="222" t="s">
        <v>40</v>
      </c>
      <c r="N326" s="223" t="s">
        <v>48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230</v>
      </c>
      <c r="AT326" s="226" t="s">
        <v>226</v>
      </c>
      <c r="AU326" s="226" t="s">
        <v>85</v>
      </c>
      <c r="AY326" s="19" t="s">
        <v>224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83</v>
      </c>
      <c r="BK326" s="227">
        <f>ROUND(I326*H326,2)</f>
        <v>0</v>
      </c>
      <c r="BL326" s="19" t="s">
        <v>230</v>
      </c>
      <c r="BM326" s="226" t="s">
        <v>2488</v>
      </c>
    </row>
    <row r="327" s="2" customFormat="1">
      <c r="A327" s="40"/>
      <c r="B327" s="41"/>
      <c r="C327" s="42"/>
      <c r="D327" s="228" t="s">
        <v>232</v>
      </c>
      <c r="E327" s="42"/>
      <c r="F327" s="229" t="s">
        <v>1888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232</v>
      </c>
      <c r="AU327" s="19" t="s">
        <v>85</v>
      </c>
    </row>
    <row r="328" s="2" customFormat="1">
      <c r="A328" s="40"/>
      <c r="B328" s="41"/>
      <c r="C328" s="42"/>
      <c r="D328" s="233" t="s">
        <v>234</v>
      </c>
      <c r="E328" s="42"/>
      <c r="F328" s="234" t="s">
        <v>1889</v>
      </c>
      <c r="G328" s="42"/>
      <c r="H328" s="42"/>
      <c r="I328" s="230"/>
      <c r="J328" s="42"/>
      <c r="K328" s="42"/>
      <c r="L328" s="46"/>
      <c r="M328" s="231"/>
      <c r="N328" s="232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234</v>
      </c>
      <c r="AU328" s="19" t="s">
        <v>85</v>
      </c>
    </row>
    <row r="329" s="2" customFormat="1" ht="16.5" customHeight="1">
      <c r="A329" s="40"/>
      <c r="B329" s="41"/>
      <c r="C329" s="215" t="s">
        <v>577</v>
      </c>
      <c r="D329" s="215" t="s">
        <v>226</v>
      </c>
      <c r="E329" s="216" t="s">
        <v>2489</v>
      </c>
      <c r="F329" s="217" t="s">
        <v>2490</v>
      </c>
      <c r="G329" s="218" t="s">
        <v>152</v>
      </c>
      <c r="H329" s="219">
        <v>4.5999999999999996</v>
      </c>
      <c r="I329" s="220"/>
      <c r="J329" s="221">
        <f>ROUND(I329*H329,2)</f>
        <v>0</v>
      </c>
      <c r="K329" s="217" t="s">
        <v>229</v>
      </c>
      <c r="L329" s="46"/>
      <c r="M329" s="222" t="s">
        <v>40</v>
      </c>
      <c r="N329" s="223" t="s">
        <v>48</v>
      </c>
      <c r="O329" s="86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230</v>
      </c>
      <c r="AT329" s="226" t="s">
        <v>226</v>
      </c>
      <c r="AU329" s="226" t="s">
        <v>85</v>
      </c>
      <c r="AY329" s="19" t="s">
        <v>224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83</v>
      </c>
      <c r="BK329" s="227">
        <f>ROUND(I329*H329,2)</f>
        <v>0</v>
      </c>
      <c r="BL329" s="19" t="s">
        <v>230</v>
      </c>
      <c r="BM329" s="226" t="s">
        <v>2491</v>
      </c>
    </row>
    <row r="330" s="2" customFormat="1">
      <c r="A330" s="40"/>
      <c r="B330" s="41"/>
      <c r="C330" s="42"/>
      <c r="D330" s="228" t="s">
        <v>232</v>
      </c>
      <c r="E330" s="42"/>
      <c r="F330" s="229" t="s">
        <v>2492</v>
      </c>
      <c r="G330" s="42"/>
      <c r="H330" s="42"/>
      <c r="I330" s="230"/>
      <c r="J330" s="42"/>
      <c r="K330" s="42"/>
      <c r="L330" s="46"/>
      <c r="M330" s="231"/>
      <c r="N330" s="232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232</v>
      </c>
      <c r="AU330" s="19" t="s">
        <v>85</v>
      </c>
    </row>
    <row r="331" s="2" customFormat="1">
      <c r="A331" s="40"/>
      <c r="B331" s="41"/>
      <c r="C331" s="42"/>
      <c r="D331" s="233" t="s">
        <v>234</v>
      </c>
      <c r="E331" s="42"/>
      <c r="F331" s="234" t="s">
        <v>2493</v>
      </c>
      <c r="G331" s="42"/>
      <c r="H331" s="42"/>
      <c r="I331" s="230"/>
      <c r="J331" s="42"/>
      <c r="K331" s="42"/>
      <c r="L331" s="46"/>
      <c r="M331" s="231"/>
      <c r="N331" s="232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234</v>
      </c>
      <c r="AU331" s="19" t="s">
        <v>85</v>
      </c>
    </row>
    <row r="332" s="13" customFormat="1">
      <c r="A332" s="13"/>
      <c r="B332" s="235"/>
      <c r="C332" s="236"/>
      <c r="D332" s="228" t="s">
        <v>236</v>
      </c>
      <c r="E332" s="237" t="s">
        <v>40</v>
      </c>
      <c r="F332" s="238" t="s">
        <v>2494</v>
      </c>
      <c r="G332" s="236"/>
      <c r="H332" s="239">
        <v>4.5999999999999996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236</v>
      </c>
      <c r="AU332" s="245" t="s">
        <v>85</v>
      </c>
      <c r="AV332" s="13" t="s">
        <v>85</v>
      </c>
      <c r="AW332" s="13" t="s">
        <v>38</v>
      </c>
      <c r="AX332" s="13" t="s">
        <v>83</v>
      </c>
      <c r="AY332" s="245" t="s">
        <v>224</v>
      </c>
    </row>
    <row r="333" s="2" customFormat="1" ht="16.5" customHeight="1">
      <c r="A333" s="40"/>
      <c r="B333" s="41"/>
      <c r="C333" s="215" t="s">
        <v>585</v>
      </c>
      <c r="D333" s="215" t="s">
        <v>226</v>
      </c>
      <c r="E333" s="216" t="s">
        <v>2495</v>
      </c>
      <c r="F333" s="217" t="s">
        <v>2496</v>
      </c>
      <c r="G333" s="218" t="s">
        <v>152</v>
      </c>
      <c r="H333" s="219">
        <v>4.2999999999999998</v>
      </c>
      <c r="I333" s="220"/>
      <c r="J333" s="221">
        <f>ROUND(I333*H333,2)</f>
        <v>0</v>
      </c>
      <c r="K333" s="217" t="s">
        <v>229</v>
      </c>
      <c r="L333" s="46"/>
      <c r="M333" s="222" t="s">
        <v>40</v>
      </c>
      <c r="N333" s="223" t="s">
        <v>48</v>
      </c>
      <c r="O333" s="86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230</v>
      </c>
      <c r="AT333" s="226" t="s">
        <v>226</v>
      </c>
      <c r="AU333" s="226" t="s">
        <v>85</v>
      </c>
      <c r="AY333" s="19" t="s">
        <v>224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83</v>
      </c>
      <c r="BK333" s="227">
        <f>ROUND(I333*H333,2)</f>
        <v>0</v>
      </c>
      <c r="BL333" s="19" t="s">
        <v>230</v>
      </c>
      <c r="BM333" s="226" t="s">
        <v>2497</v>
      </c>
    </row>
    <row r="334" s="2" customFormat="1">
      <c r="A334" s="40"/>
      <c r="B334" s="41"/>
      <c r="C334" s="42"/>
      <c r="D334" s="228" t="s">
        <v>232</v>
      </c>
      <c r="E334" s="42"/>
      <c r="F334" s="229" t="s">
        <v>2498</v>
      </c>
      <c r="G334" s="42"/>
      <c r="H334" s="42"/>
      <c r="I334" s="230"/>
      <c r="J334" s="42"/>
      <c r="K334" s="42"/>
      <c r="L334" s="46"/>
      <c r="M334" s="231"/>
      <c r="N334" s="232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232</v>
      </c>
      <c r="AU334" s="19" t="s">
        <v>85</v>
      </c>
    </row>
    <row r="335" s="2" customFormat="1">
      <c r="A335" s="40"/>
      <c r="B335" s="41"/>
      <c r="C335" s="42"/>
      <c r="D335" s="233" t="s">
        <v>234</v>
      </c>
      <c r="E335" s="42"/>
      <c r="F335" s="234" t="s">
        <v>2499</v>
      </c>
      <c r="G335" s="42"/>
      <c r="H335" s="42"/>
      <c r="I335" s="230"/>
      <c r="J335" s="42"/>
      <c r="K335" s="42"/>
      <c r="L335" s="46"/>
      <c r="M335" s="231"/>
      <c r="N335" s="232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234</v>
      </c>
      <c r="AU335" s="19" t="s">
        <v>85</v>
      </c>
    </row>
    <row r="336" s="13" customFormat="1">
      <c r="A336" s="13"/>
      <c r="B336" s="235"/>
      <c r="C336" s="236"/>
      <c r="D336" s="228" t="s">
        <v>236</v>
      </c>
      <c r="E336" s="237" t="s">
        <v>40</v>
      </c>
      <c r="F336" s="238" t="s">
        <v>2500</v>
      </c>
      <c r="G336" s="236"/>
      <c r="H336" s="239">
        <v>4.2999999999999998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236</v>
      </c>
      <c r="AU336" s="245" t="s">
        <v>85</v>
      </c>
      <c r="AV336" s="13" t="s">
        <v>85</v>
      </c>
      <c r="AW336" s="13" t="s">
        <v>38</v>
      </c>
      <c r="AX336" s="13" t="s">
        <v>83</v>
      </c>
      <c r="AY336" s="245" t="s">
        <v>224</v>
      </c>
    </row>
    <row r="337" s="2" customFormat="1" ht="16.5" customHeight="1">
      <c r="A337" s="40"/>
      <c r="B337" s="41"/>
      <c r="C337" s="215" t="s">
        <v>593</v>
      </c>
      <c r="D337" s="215" t="s">
        <v>226</v>
      </c>
      <c r="E337" s="216" t="s">
        <v>1890</v>
      </c>
      <c r="F337" s="217" t="s">
        <v>1891</v>
      </c>
      <c r="G337" s="218" t="s">
        <v>152</v>
      </c>
      <c r="H337" s="219">
        <v>504.89999999999998</v>
      </c>
      <c r="I337" s="220"/>
      <c r="J337" s="221">
        <f>ROUND(I337*H337,2)</f>
        <v>0</v>
      </c>
      <c r="K337" s="217" t="s">
        <v>40</v>
      </c>
      <c r="L337" s="46"/>
      <c r="M337" s="222" t="s">
        <v>40</v>
      </c>
      <c r="N337" s="223" t="s">
        <v>48</v>
      </c>
      <c r="O337" s="86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230</v>
      </c>
      <c r="AT337" s="226" t="s">
        <v>226</v>
      </c>
      <c r="AU337" s="226" t="s">
        <v>85</v>
      </c>
      <c r="AY337" s="19" t="s">
        <v>224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83</v>
      </c>
      <c r="BK337" s="227">
        <f>ROUND(I337*H337,2)</f>
        <v>0</v>
      </c>
      <c r="BL337" s="19" t="s">
        <v>230</v>
      </c>
      <c r="BM337" s="226" t="s">
        <v>2501</v>
      </c>
    </row>
    <row r="338" s="2" customFormat="1">
      <c r="A338" s="40"/>
      <c r="B338" s="41"/>
      <c r="C338" s="42"/>
      <c r="D338" s="228" t="s">
        <v>232</v>
      </c>
      <c r="E338" s="42"/>
      <c r="F338" s="229" t="s">
        <v>1893</v>
      </c>
      <c r="G338" s="42"/>
      <c r="H338" s="42"/>
      <c r="I338" s="230"/>
      <c r="J338" s="42"/>
      <c r="K338" s="42"/>
      <c r="L338" s="46"/>
      <c r="M338" s="231"/>
      <c r="N338" s="232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232</v>
      </c>
      <c r="AU338" s="19" t="s">
        <v>85</v>
      </c>
    </row>
    <row r="339" s="14" customFormat="1">
      <c r="A339" s="14"/>
      <c r="B339" s="246"/>
      <c r="C339" s="247"/>
      <c r="D339" s="228" t="s">
        <v>236</v>
      </c>
      <c r="E339" s="248" t="s">
        <v>40</v>
      </c>
      <c r="F339" s="249" t="s">
        <v>2502</v>
      </c>
      <c r="G339" s="247"/>
      <c r="H339" s="248" t="s">
        <v>40</v>
      </c>
      <c r="I339" s="250"/>
      <c r="J339" s="247"/>
      <c r="K339" s="247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236</v>
      </c>
      <c r="AU339" s="255" t="s">
        <v>85</v>
      </c>
      <c r="AV339" s="14" t="s">
        <v>83</v>
      </c>
      <c r="AW339" s="14" t="s">
        <v>38</v>
      </c>
      <c r="AX339" s="14" t="s">
        <v>77</v>
      </c>
      <c r="AY339" s="255" t="s">
        <v>224</v>
      </c>
    </row>
    <row r="340" s="13" customFormat="1">
      <c r="A340" s="13"/>
      <c r="B340" s="235"/>
      <c r="C340" s="236"/>
      <c r="D340" s="228" t="s">
        <v>236</v>
      </c>
      <c r="E340" s="237" t="s">
        <v>40</v>
      </c>
      <c r="F340" s="238" t="s">
        <v>2503</v>
      </c>
      <c r="G340" s="236"/>
      <c r="H340" s="239">
        <v>432.89999999999998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236</v>
      </c>
      <c r="AU340" s="245" t="s">
        <v>85</v>
      </c>
      <c r="AV340" s="13" t="s">
        <v>85</v>
      </c>
      <c r="AW340" s="13" t="s">
        <v>38</v>
      </c>
      <c r="AX340" s="13" t="s">
        <v>77</v>
      </c>
      <c r="AY340" s="245" t="s">
        <v>224</v>
      </c>
    </row>
    <row r="341" s="13" customFormat="1">
      <c r="A341" s="13"/>
      <c r="B341" s="235"/>
      <c r="C341" s="236"/>
      <c r="D341" s="228" t="s">
        <v>236</v>
      </c>
      <c r="E341" s="237" t="s">
        <v>40</v>
      </c>
      <c r="F341" s="238" t="s">
        <v>2504</v>
      </c>
      <c r="G341" s="236"/>
      <c r="H341" s="239">
        <v>72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236</v>
      </c>
      <c r="AU341" s="245" t="s">
        <v>85</v>
      </c>
      <c r="AV341" s="13" t="s">
        <v>85</v>
      </c>
      <c r="AW341" s="13" t="s">
        <v>38</v>
      </c>
      <c r="AX341" s="13" t="s">
        <v>77</v>
      </c>
      <c r="AY341" s="245" t="s">
        <v>224</v>
      </c>
    </row>
    <row r="342" s="15" customFormat="1">
      <c r="A342" s="15"/>
      <c r="B342" s="256"/>
      <c r="C342" s="257"/>
      <c r="D342" s="228" t="s">
        <v>236</v>
      </c>
      <c r="E342" s="258" t="s">
        <v>40</v>
      </c>
      <c r="F342" s="259" t="s">
        <v>253</v>
      </c>
      <c r="G342" s="257"/>
      <c r="H342" s="260">
        <v>504.89999999999998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6" t="s">
        <v>236</v>
      </c>
      <c r="AU342" s="266" t="s">
        <v>85</v>
      </c>
      <c r="AV342" s="15" t="s">
        <v>230</v>
      </c>
      <c r="AW342" s="15" t="s">
        <v>38</v>
      </c>
      <c r="AX342" s="15" t="s">
        <v>83</v>
      </c>
      <c r="AY342" s="266" t="s">
        <v>224</v>
      </c>
    </row>
    <row r="343" s="2" customFormat="1" ht="16.5" customHeight="1">
      <c r="A343" s="40"/>
      <c r="B343" s="41"/>
      <c r="C343" s="215" t="s">
        <v>601</v>
      </c>
      <c r="D343" s="215" t="s">
        <v>226</v>
      </c>
      <c r="E343" s="216" t="s">
        <v>2505</v>
      </c>
      <c r="F343" s="217" t="s">
        <v>2506</v>
      </c>
      <c r="G343" s="218" t="s">
        <v>152</v>
      </c>
      <c r="H343" s="219">
        <v>15.1</v>
      </c>
      <c r="I343" s="220"/>
      <c r="J343" s="221">
        <f>ROUND(I343*H343,2)</f>
        <v>0</v>
      </c>
      <c r="K343" s="217" t="s">
        <v>229</v>
      </c>
      <c r="L343" s="46"/>
      <c r="M343" s="222" t="s">
        <v>40</v>
      </c>
      <c r="N343" s="223" t="s">
        <v>48</v>
      </c>
      <c r="O343" s="86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6" t="s">
        <v>230</v>
      </c>
      <c r="AT343" s="226" t="s">
        <v>226</v>
      </c>
      <c r="AU343" s="226" t="s">
        <v>85</v>
      </c>
      <c r="AY343" s="19" t="s">
        <v>224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83</v>
      </c>
      <c r="BK343" s="227">
        <f>ROUND(I343*H343,2)</f>
        <v>0</v>
      </c>
      <c r="BL343" s="19" t="s">
        <v>230</v>
      </c>
      <c r="BM343" s="226" t="s">
        <v>2507</v>
      </c>
    </row>
    <row r="344" s="2" customFormat="1">
      <c r="A344" s="40"/>
      <c r="B344" s="41"/>
      <c r="C344" s="42"/>
      <c r="D344" s="228" t="s">
        <v>232</v>
      </c>
      <c r="E344" s="42"/>
      <c r="F344" s="229" t="s">
        <v>2508</v>
      </c>
      <c r="G344" s="42"/>
      <c r="H344" s="42"/>
      <c r="I344" s="230"/>
      <c r="J344" s="42"/>
      <c r="K344" s="42"/>
      <c r="L344" s="46"/>
      <c r="M344" s="231"/>
      <c r="N344" s="232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232</v>
      </c>
      <c r="AU344" s="19" t="s">
        <v>85</v>
      </c>
    </row>
    <row r="345" s="2" customFormat="1">
      <c r="A345" s="40"/>
      <c r="B345" s="41"/>
      <c r="C345" s="42"/>
      <c r="D345" s="233" t="s">
        <v>234</v>
      </c>
      <c r="E345" s="42"/>
      <c r="F345" s="234" t="s">
        <v>2509</v>
      </c>
      <c r="G345" s="42"/>
      <c r="H345" s="42"/>
      <c r="I345" s="230"/>
      <c r="J345" s="42"/>
      <c r="K345" s="42"/>
      <c r="L345" s="46"/>
      <c r="M345" s="231"/>
      <c r="N345" s="232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234</v>
      </c>
      <c r="AU345" s="19" t="s">
        <v>85</v>
      </c>
    </row>
    <row r="346" s="13" customFormat="1">
      <c r="A346" s="13"/>
      <c r="B346" s="235"/>
      <c r="C346" s="236"/>
      <c r="D346" s="228" t="s">
        <v>236</v>
      </c>
      <c r="E346" s="237" t="s">
        <v>40</v>
      </c>
      <c r="F346" s="238" t="s">
        <v>2510</v>
      </c>
      <c r="G346" s="236"/>
      <c r="H346" s="239">
        <v>15.1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236</v>
      </c>
      <c r="AU346" s="245" t="s">
        <v>85</v>
      </c>
      <c r="AV346" s="13" t="s">
        <v>85</v>
      </c>
      <c r="AW346" s="13" t="s">
        <v>38</v>
      </c>
      <c r="AX346" s="13" t="s">
        <v>83</v>
      </c>
      <c r="AY346" s="245" t="s">
        <v>224</v>
      </c>
    </row>
    <row r="347" s="2" customFormat="1" ht="16.5" customHeight="1">
      <c r="A347" s="40"/>
      <c r="B347" s="41"/>
      <c r="C347" s="215" t="s">
        <v>609</v>
      </c>
      <c r="D347" s="215" t="s">
        <v>226</v>
      </c>
      <c r="E347" s="216" t="s">
        <v>1043</v>
      </c>
      <c r="F347" s="217" t="s">
        <v>1044</v>
      </c>
      <c r="G347" s="218" t="s">
        <v>152</v>
      </c>
      <c r="H347" s="219">
        <v>15.1</v>
      </c>
      <c r="I347" s="220"/>
      <c r="J347" s="221">
        <f>ROUND(I347*H347,2)</f>
        <v>0</v>
      </c>
      <c r="K347" s="217" t="s">
        <v>229</v>
      </c>
      <c r="L347" s="46"/>
      <c r="M347" s="222" t="s">
        <v>40</v>
      </c>
      <c r="N347" s="223" t="s">
        <v>48</v>
      </c>
      <c r="O347" s="86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230</v>
      </c>
      <c r="AT347" s="226" t="s">
        <v>226</v>
      </c>
      <c r="AU347" s="226" t="s">
        <v>85</v>
      </c>
      <c r="AY347" s="19" t="s">
        <v>224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83</v>
      </c>
      <c r="BK347" s="227">
        <f>ROUND(I347*H347,2)</f>
        <v>0</v>
      </c>
      <c r="BL347" s="19" t="s">
        <v>230</v>
      </c>
      <c r="BM347" s="226" t="s">
        <v>2511</v>
      </c>
    </row>
    <row r="348" s="2" customFormat="1">
      <c r="A348" s="40"/>
      <c r="B348" s="41"/>
      <c r="C348" s="42"/>
      <c r="D348" s="228" t="s">
        <v>232</v>
      </c>
      <c r="E348" s="42"/>
      <c r="F348" s="229" t="s">
        <v>1046</v>
      </c>
      <c r="G348" s="42"/>
      <c r="H348" s="42"/>
      <c r="I348" s="230"/>
      <c r="J348" s="42"/>
      <c r="K348" s="42"/>
      <c r="L348" s="46"/>
      <c r="M348" s="231"/>
      <c r="N348" s="232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232</v>
      </c>
      <c r="AU348" s="19" t="s">
        <v>85</v>
      </c>
    </row>
    <row r="349" s="2" customFormat="1">
      <c r="A349" s="40"/>
      <c r="B349" s="41"/>
      <c r="C349" s="42"/>
      <c r="D349" s="233" t="s">
        <v>234</v>
      </c>
      <c r="E349" s="42"/>
      <c r="F349" s="234" t="s">
        <v>1047</v>
      </c>
      <c r="G349" s="42"/>
      <c r="H349" s="42"/>
      <c r="I349" s="230"/>
      <c r="J349" s="42"/>
      <c r="K349" s="42"/>
      <c r="L349" s="46"/>
      <c r="M349" s="231"/>
      <c r="N349" s="232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234</v>
      </c>
      <c r="AU349" s="19" t="s">
        <v>85</v>
      </c>
    </row>
    <row r="350" s="13" customFormat="1">
      <c r="A350" s="13"/>
      <c r="B350" s="235"/>
      <c r="C350" s="236"/>
      <c r="D350" s="228" t="s">
        <v>236</v>
      </c>
      <c r="E350" s="237" t="s">
        <v>40</v>
      </c>
      <c r="F350" s="238" t="s">
        <v>2512</v>
      </c>
      <c r="G350" s="236"/>
      <c r="H350" s="239">
        <v>15.1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236</v>
      </c>
      <c r="AU350" s="245" t="s">
        <v>85</v>
      </c>
      <c r="AV350" s="13" t="s">
        <v>85</v>
      </c>
      <c r="AW350" s="13" t="s">
        <v>38</v>
      </c>
      <c r="AX350" s="13" t="s">
        <v>83</v>
      </c>
      <c r="AY350" s="245" t="s">
        <v>224</v>
      </c>
    </row>
    <row r="351" s="2" customFormat="1" ht="16.5" customHeight="1">
      <c r="A351" s="40"/>
      <c r="B351" s="41"/>
      <c r="C351" s="215" t="s">
        <v>616</v>
      </c>
      <c r="D351" s="215" t="s">
        <v>226</v>
      </c>
      <c r="E351" s="216" t="s">
        <v>1049</v>
      </c>
      <c r="F351" s="217" t="s">
        <v>1050</v>
      </c>
      <c r="G351" s="218" t="s">
        <v>152</v>
      </c>
      <c r="H351" s="219">
        <v>37.799999999999997</v>
      </c>
      <c r="I351" s="220"/>
      <c r="J351" s="221">
        <f>ROUND(I351*H351,2)</f>
        <v>0</v>
      </c>
      <c r="K351" s="217" t="s">
        <v>229</v>
      </c>
      <c r="L351" s="46"/>
      <c r="M351" s="222" t="s">
        <v>40</v>
      </c>
      <c r="N351" s="223" t="s">
        <v>48</v>
      </c>
      <c r="O351" s="86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6" t="s">
        <v>230</v>
      </c>
      <c r="AT351" s="226" t="s">
        <v>226</v>
      </c>
      <c r="AU351" s="226" t="s">
        <v>85</v>
      </c>
      <c r="AY351" s="19" t="s">
        <v>224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83</v>
      </c>
      <c r="BK351" s="227">
        <f>ROUND(I351*H351,2)</f>
        <v>0</v>
      </c>
      <c r="BL351" s="19" t="s">
        <v>230</v>
      </c>
      <c r="BM351" s="226" t="s">
        <v>2513</v>
      </c>
    </row>
    <row r="352" s="2" customFormat="1">
      <c r="A352" s="40"/>
      <c r="B352" s="41"/>
      <c r="C352" s="42"/>
      <c r="D352" s="228" t="s">
        <v>232</v>
      </c>
      <c r="E352" s="42"/>
      <c r="F352" s="229" t="s">
        <v>1052</v>
      </c>
      <c r="G352" s="42"/>
      <c r="H352" s="42"/>
      <c r="I352" s="230"/>
      <c r="J352" s="42"/>
      <c r="K352" s="42"/>
      <c r="L352" s="46"/>
      <c r="M352" s="231"/>
      <c r="N352" s="232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232</v>
      </c>
      <c r="AU352" s="19" t="s">
        <v>85</v>
      </c>
    </row>
    <row r="353" s="2" customFormat="1">
      <c r="A353" s="40"/>
      <c r="B353" s="41"/>
      <c r="C353" s="42"/>
      <c r="D353" s="233" t="s">
        <v>234</v>
      </c>
      <c r="E353" s="42"/>
      <c r="F353" s="234" t="s">
        <v>1053</v>
      </c>
      <c r="G353" s="42"/>
      <c r="H353" s="42"/>
      <c r="I353" s="230"/>
      <c r="J353" s="42"/>
      <c r="K353" s="42"/>
      <c r="L353" s="46"/>
      <c r="M353" s="231"/>
      <c r="N353" s="232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234</v>
      </c>
      <c r="AU353" s="19" t="s">
        <v>85</v>
      </c>
    </row>
    <row r="354" s="13" customFormat="1">
      <c r="A354" s="13"/>
      <c r="B354" s="235"/>
      <c r="C354" s="236"/>
      <c r="D354" s="228" t="s">
        <v>236</v>
      </c>
      <c r="E354" s="237" t="s">
        <v>40</v>
      </c>
      <c r="F354" s="238" t="s">
        <v>2514</v>
      </c>
      <c r="G354" s="236"/>
      <c r="H354" s="239">
        <v>37.799999999999997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236</v>
      </c>
      <c r="AU354" s="245" t="s">
        <v>85</v>
      </c>
      <c r="AV354" s="13" t="s">
        <v>85</v>
      </c>
      <c r="AW354" s="13" t="s">
        <v>38</v>
      </c>
      <c r="AX354" s="13" t="s">
        <v>83</v>
      </c>
      <c r="AY354" s="245" t="s">
        <v>224</v>
      </c>
    </row>
    <row r="355" s="2" customFormat="1" ht="21.75" customHeight="1">
      <c r="A355" s="40"/>
      <c r="B355" s="41"/>
      <c r="C355" s="215" t="s">
        <v>622</v>
      </c>
      <c r="D355" s="215" t="s">
        <v>226</v>
      </c>
      <c r="E355" s="216" t="s">
        <v>2515</v>
      </c>
      <c r="F355" s="217" t="s">
        <v>2516</v>
      </c>
      <c r="G355" s="218" t="s">
        <v>152</v>
      </c>
      <c r="H355" s="219">
        <v>18.899999999999999</v>
      </c>
      <c r="I355" s="220"/>
      <c r="J355" s="221">
        <f>ROUND(I355*H355,2)</f>
        <v>0</v>
      </c>
      <c r="K355" s="217" t="s">
        <v>229</v>
      </c>
      <c r="L355" s="46"/>
      <c r="M355" s="222" t="s">
        <v>40</v>
      </c>
      <c r="N355" s="223" t="s">
        <v>48</v>
      </c>
      <c r="O355" s="86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230</v>
      </c>
      <c r="AT355" s="226" t="s">
        <v>226</v>
      </c>
      <c r="AU355" s="226" t="s">
        <v>85</v>
      </c>
      <c r="AY355" s="19" t="s">
        <v>224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83</v>
      </c>
      <c r="BK355" s="227">
        <f>ROUND(I355*H355,2)</f>
        <v>0</v>
      </c>
      <c r="BL355" s="19" t="s">
        <v>230</v>
      </c>
      <c r="BM355" s="226" t="s">
        <v>2517</v>
      </c>
    </row>
    <row r="356" s="2" customFormat="1">
      <c r="A356" s="40"/>
      <c r="B356" s="41"/>
      <c r="C356" s="42"/>
      <c r="D356" s="228" t="s">
        <v>232</v>
      </c>
      <c r="E356" s="42"/>
      <c r="F356" s="229" t="s">
        <v>2518</v>
      </c>
      <c r="G356" s="42"/>
      <c r="H356" s="42"/>
      <c r="I356" s="230"/>
      <c r="J356" s="42"/>
      <c r="K356" s="42"/>
      <c r="L356" s="46"/>
      <c r="M356" s="231"/>
      <c r="N356" s="232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232</v>
      </c>
      <c r="AU356" s="19" t="s">
        <v>85</v>
      </c>
    </row>
    <row r="357" s="2" customFormat="1">
      <c r="A357" s="40"/>
      <c r="B357" s="41"/>
      <c r="C357" s="42"/>
      <c r="D357" s="233" t="s">
        <v>234</v>
      </c>
      <c r="E357" s="42"/>
      <c r="F357" s="234" t="s">
        <v>2519</v>
      </c>
      <c r="G357" s="42"/>
      <c r="H357" s="42"/>
      <c r="I357" s="230"/>
      <c r="J357" s="42"/>
      <c r="K357" s="42"/>
      <c r="L357" s="46"/>
      <c r="M357" s="231"/>
      <c r="N357" s="232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234</v>
      </c>
      <c r="AU357" s="19" t="s">
        <v>85</v>
      </c>
    </row>
    <row r="358" s="13" customFormat="1">
      <c r="A358" s="13"/>
      <c r="B358" s="235"/>
      <c r="C358" s="236"/>
      <c r="D358" s="228" t="s">
        <v>236</v>
      </c>
      <c r="E358" s="237" t="s">
        <v>40</v>
      </c>
      <c r="F358" s="238" t="s">
        <v>2520</v>
      </c>
      <c r="G358" s="236"/>
      <c r="H358" s="239">
        <v>18.899999999999999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236</v>
      </c>
      <c r="AU358" s="245" t="s">
        <v>85</v>
      </c>
      <c r="AV358" s="13" t="s">
        <v>85</v>
      </c>
      <c r="AW358" s="13" t="s">
        <v>38</v>
      </c>
      <c r="AX358" s="13" t="s">
        <v>83</v>
      </c>
      <c r="AY358" s="245" t="s">
        <v>224</v>
      </c>
    </row>
    <row r="359" s="2" customFormat="1" ht="21.75" customHeight="1">
      <c r="A359" s="40"/>
      <c r="B359" s="41"/>
      <c r="C359" s="215" t="s">
        <v>629</v>
      </c>
      <c r="D359" s="215" t="s">
        <v>226</v>
      </c>
      <c r="E359" s="216" t="s">
        <v>2521</v>
      </c>
      <c r="F359" s="217" t="s">
        <v>2522</v>
      </c>
      <c r="G359" s="218" t="s">
        <v>152</v>
      </c>
      <c r="H359" s="219">
        <v>504.89999999999998</v>
      </c>
      <c r="I359" s="220"/>
      <c r="J359" s="221">
        <f>ROUND(I359*H359,2)</f>
        <v>0</v>
      </c>
      <c r="K359" s="217" t="s">
        <v>40</v>
      </c>
      <c r="L359" s="46"/>
      <c r="M359" s="222" t="s">
        <v>40</v>
      </c>
      <c r="N359" s="223" t="s">
        <v>48</v>
      </c>
      <c r="O359" s="86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6" t="s">
        <v>230</v>
      </c>
      <c r="AT359" s="226" t="s">
        <v>226</v>
      </c>
      <c r="AU359" s="226" t="s">
        <v>85</v>
      </c>
      <c r="AY359" s="19" t="s">
        <v>224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83</v>
      </c>
      <c r="BK359" s="227">
        <f>ROUND(I359*H359,2)</f>
        <v>0</v>
      </c>
      <c r="BL359" s="19" t="s">
        <v>230</v>
      </c>
      <c r="BM359" s="226" t="s">
        <v>2523</v>
      </c>
    </row>
    <row r="360" s="2" customFormat="1">
      <c r="A360" s="40"/>
      <c r="B360" s="41"/>
      <c r="C360" s="42"/>
      <c r="D360" s="228" t="s">
        <v>232</v>
      </c>
      <c r="E360" s="42"/>
      <c r="F360" s="229" t="s">
        <v>2524</v>
      </c>
      <c r="G360" s="42"/>
      <c r="H360" s="42"/>
      <c r="I360" s="230"/>
      <c r="J360" s="42"/>
      <c r="K360" s="42"/>
      <c r="L360" s="46"/>
      <c r="M360" s="231"/>
      <c r="N360" s="232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232</v>
      </c>
      <c r="AU360" s="19" t="s">
        <v>85</v>
      </c>
    </row>
    <row r="361" s="14" customFormat="1">
      <c r="A361" s="14"/>
      <c r="B361" s="246"/>
      <c r="C361" s="247"/>
      <c r="D361" s="228" t="s">
        <v>236</v>
      </c>
      <c r="E361" s="248" t="s">
        <v>40</v>
      </c>
      <c r="F361" s="249" t="s">
        <v>2502</v>
      </c>
      <c r="G361" s="247"/>
      <c r="H361" s="248" t="s">
        <v>40</v>
      </c>
      <c r="I361" s="250"/>
      <c r="J361" s="247"/>
      <c r="K361" s="247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236</v>
      </c>
      <c r="AU361" s="255" t="s">
        <v>85</v>
      </c>
      <c r="AV361" s="14" t="s">
        <v>83</v>
      </c>
      <c r="AW361" s="14" t="s">
        <v>38</v>
      </c>
      <c r="AX361" s="14" t="s">
        <v>77</v>
      </c>
      <c r="AY361" s="255" t="s">
        <v>224</v>
      </c>
    </row>
    <row r="362" s="13" customFormat="1">
      <c r="A362" s="13"/>
      <c r="B362" s="235"/>
      <c r="C362" s="236"/>
      <c r="D362" s="228" t="s">
        <v>236</v>
      </c>
      <c r="E362" s="237" t="s">
        <v>40</v>
      </c>
      <c r="F362" s="238" t="s">
        <v>2503</v>
      </c>
      <c r="G362" s="236"/>
      <c r="H362" s="239">
        <v>432.89999999999998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236</v>
      </c>
      <c r="AU362" s="245" t="s">
        <v>85</v>
      </c>
      <c r="AV362" s="13" t="s">
        <v>85</v>
      </c>
      <c r="AW362" s="13" t="s">
        <v>38</v>
      </c>
      <c r="AX362" s="13" t="s">
        <v>77</v>
      </c>
      <c r="AY362" s="245" t="s">
        <v>224</v>
      </c>
    </row>
    <row r="363" s="13" customFormat="1">
      <c r="A363" s="13"/>
      <c r="B363" s="235"/>
      <c r="C363" s="236"/>
      <c r="D363" s="228" t="s">
        <v>236</v>
      </c>
      <c r="E363" s="237" t="s">
        <v>40</v>
      </c>
      <c r="F363" s="238" t="s">
        <v>2504</v>
      </c>
      <c r="G363" s="236"/>
      <c r="H363" s="239">
        <v>72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236</v>
      </c>
      <c r="AU363" s="245" t="s">
        <v>85</v>
      </c>
      <c r="AV363" s="13" t="s">
        <v>85</v>
      </c>
      <c r="AW363" s="13" t="s">
        <v>38</v>
      </c>
      <c r="AX363" s="13" t="s">
        <v>77</v>
      </c>
      <c r="AY363" s="245" t="s">
        <v>224</v>
      </c>
    </row>
    <row r="364" s="15" customFormat="1">
      <c r="A364" s="15"/>
      <c r="B364" s="256"/>
      <c r="C364" s="257"/>
      <c r="D364" s="228" t="s">
        <v>236</v>
      </c>
      <c r="E364" s="258" t="s">
        <v>40</v>
      </c>
      <c r="F364" s="259" t="s">
        <v>253</v>
      </c>
      <c r="G364" s="257"/>
      <c r="H364" s="260">
        <v>504.89999999999998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6" t="s">
        <v>236</v>
      </c>
      <c r="AU364" s="266" t="s">
        <v>85</v>
      </c>
      <c r="AV364" s="15" t="s">
        <v>230</v>
      </c>
      <c r="AW364" s="15" t="s">
        <v>38</v>
      </c>
      <c r="AX364" s="15" t="s">
        <v>83</v>
      </c>
      <c r="AY364" s="266" t="s">
        <v>224</v>
      </c>
    </row>
    <row r="365" s="2" customFormat="1" ht="16.5" customHeight="1">
      <c r="A365" s="40"/>
      <c r="B365" s="41"/>
      <c r="C365" s="215" t="s">
        <v>635</v>
      </c>
      <c r="D365" s="215" t="s">
        <v>226</v>
      </c>
      <c r="E365" s="216" t="s">
        <v>2525</v>
      </c>
      <c r="F365" s="217" t="s">
        <v>2526</v>
      </c>
      <c r="G365" s="218" t="s">
        <v>152</v>
      </c>
      <c r="H365" s="219">
        <v>18.899999999999999</v>
      </c>
      <c r="I365" s="220"/>
      <c r="J365" s="221">
        <f>ROUND(I365*H365,2)</f>
        <v>0</v>
      </c>
      <c r="K365" s="217" t="s">
        <v>229</v>
      </c>
      <c r="L365" s="46"/>
      <c r="M365" s="222" t="s">
        <v>40</v>
      </c>
      <c r="N365" s="223" t="s">
        <v>48</v>
      </c>
      <c r="O365" s="86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6" t="s">
        <v>230</v>
      </c>
      <c r="AT365" s="226" t="s">
        <v>226</v>
      </c>
      <c r="AU365" s="226" t="s">
        <v>85</v>
      </c>
      <c r="AY365" s="19" t="s">
        <v>224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9" t="s">
        <v>83</v>
      </c>
      <c r="BK365" s="227">
        <f>ROUND(I365*H365,2)</f>
        <v>0</v>
      </c>
      <c r="BL365" s="19" t="s">
        <v>230</v>
      </c>
      <c r="BM365" s="226" t="s">
        <v>2527</v>
      </c>
    </row>
    <row r="366" s="2" customFormat="1">
      <c r="A366" s="40"/>
      <c r="B366" s="41"/>
      <c r="C366" s="42"/>
      <c r="D366" s="228" t="s">
        <v>232</v>
      </c>
      <c r="E366" s="42"/>
      <c r="F366" s="229" t="s">
        <v>2528</v>
      </c>
      <c r="G366" s="42"/>
      <c r="H366" s="42"/>
      <c r="I366" s="230"/>
      <c r="J366" s="42"/>
      <c r="K366" s="42"/>
      <c r="L366" s="46"/>
      <c r="M366" s="231"/>
      <c r="N366" s="232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232</v>
      </c>
      <c r="AU366" s="19" t="s">
        <v>85</v>
      </c>
    </row>
    <row r="367" s="2" customFormat="1">
      <c r="A367" s="40"/>
      <c r="B367" s="41"/>
      <c r="C367" s="42"/>
      <c r="D367" s="233" t="s">
        <v>234</v>
      </c>
      <c r="E367" s="42"/>
      <c r="F367" s="234" t="s">
        <v>2529</v>
      </c>
      <c r="G367" s="42"/>
      <c r="H367" s="42"/>
      <c r="I367" s="230"/>
      <c r="J367" s="42"/>
      <c r="K367" s="42"/>
      <c r="L367" s="46"/>
      <c r="M367" s="231"/>
      <c r="N367" s="232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234</v>
      </c>
      <c r="AU367" s="19" t="s">
        <v>85</v>
      </c>
    </row>
    <row r="368" s="13" customFormat="1">
      <c r="A368" s="13"/>
      <c r="B368" s="235"/>
      <c r="C368" s="236"/>
      <c r="D368" s="228" t="s">
        <v>236</v>
      </c>
      <c r="E368" s="237" t="s">
        <v>40</v>
      </c>
      <c r="F368" s="238" t="s">
        <v>2530</v>
      </c>
      <c r="G368" s="236"/>
      <c r="H368" s="239">
        <v>18.899999999999999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236</v>
      </c>
      <c r="AU368" s="245" t="s">
        <v>85</v>
      </c>
      <c r="AV368" s="13" t="s">
        <v>85</v>
      </c>
      <c r="AW368" s="13" t="s">
        <v>38</v>
      </c>
      <c r="AX368" s="13" t="s">
        <v>83</v>
      </c>
      <c r="AY368" s="245" t="s">
        <v>224</v>
      </c>
    </row>
    <row r="369" s="2" customFormat="1" ht="16.5" customHeight="1">
      <c r="A369" s="40"/>
      <c r="B369" s="41"/>
      <c r="C369" s="215" t="s">
        <v>641</v>
      </c>
      <c r="D369" s="215" t="s">
        <v>226</v>
      </c>
      <c r="E369" s="216" t="s">
        <v>2531</v>
      </c>
      <c r="F369" s="217" t="s">
        <v>2532</v>
      </c>
      <c r="G369" s="218" t="s">
        <v>152</v>
      </c>
      <c r="H369" s="219">
        <v>4.2999999999999998</v>
      </c>
      <c r="I369" s="220"/>
      <c r="J369" s="221">
        <f>ROUND(I369*H369,2)</f>
        <v>0</v>
      </c>
      <c r="K369" s="217" t="s">
        <v>229</v>
      </c>
      <c r="L369" s="46"/>
      <c r="M369" s="222" t="s">
        <v>40</v>
      </c>
      <c r="N369" s="223" t="s">
        <v>48</v>
      </c>
      <c r="O369" s="86"/>
      <c r="P369" s="224">
        <f>O369*H369</f>
        <v>0</v>
      </c>
      <c r="Q369" s="224">
        <v>0.1837</v>
      </c>
      <c r="R369" s="224">
        <f>Q369*H369</f>
        <v>0.78991</v>
      </c>
      <c r="S369" s="224">
        <v>0</v>
      </c>
      <c r="T369" s="225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6" t="s">
        <v>230</v>
      </c>
      <c r="AT369" s="226" t="s">
        <v>226</v>
      </c>
      <c r="AU369" s="226" t="s">
        <v>85</v>
      </c>
      <c r="AY369" s="19" t="s">
        <v>224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9" t="s">
        <v>83</v>
      </c>
      <c r="BK369" s="227">
        <f>ROUND(I369*H369,2)</f>
        <v>0</v>
      </c>
      <c r="BL369" s="19" t="s">
        <v>230</v>
      </c>
      <c r="BM369" s="226" t="s">
        <v>2533</v>
      </c>
    </row>
    <row r="370" s="2" customFormat="1">
      <c r="A370" s="40"/>
      <c r="B370" s="41"/>
      <c r="C370" s="42"/>
      <c r="D370" s="228" t="s">
        <v>232</v>
      </c>
      <c r="E370" s="42"/>
      <c r="F370" s="229" t="s">
        <v>2534</v>
      </c>
      <c r="G370" s="42"/>
      <c r="H370" s="42"/>
      <c r="I370" s="230"/>
      <c r="J370" s="42"/>
      <c r="K370" s="42"/>
      <c r="L370" s="46"/>
      <c r="M370" s="231"/>
      <c r="N370" s="232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232</v>
      </c>
      <c r="AU370" s="19" t="s">
        <v>85</v>
      </c>
    </row>
    <row r="371" s="2" customFormat="1">
      <c r="A371" s="40"/>
      <c r="B371" s="41"/>
      <c r="C371" s="42"/>
      <c r="D371" s="233" t="s">
        <v>234</v>
      </c>
      <c r="E371" s="42"/>
      <c r="F371" s="234" t="s">
        <v>2535</v>
      </c>
      <c r="G371" s="42"/>
      <c r="H371" s="42"/>
      <c r="I371" s="230"/>
      <c r="J371" s="42"/>
      <c r="K371" s="42"/>
      <c r="L371" s="46"/>
      <c r="M371" s="231"/>
      <c r="N371" s="232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234</v>
      </c>
      <c r="AU371" s="19" t="s">
        <v>85</v>
      </c>
    </row>
    <row r="372" s="2" customFormat="1" ht="16.5" customHeight="1">
      <c r="A372" s="40"/>
      <c r="B372" s="41"/>
      <c r="C372" s="215" t="s">
        <v>647</v>
      </c>
      <c r="D372" s="215" t="s">
        <v>226</v>
      </c>
      <c r="E372" s="216" t="s">
        <v>2536</v>
      </c>
      <c r="F372" s="217" t="s">
        <v>2537</v>
      </c>
      <c r="G372" s="218" t="s">
        <v>152</v>
      </c>
      <c r="H372" s="219">
        <v>4.5999999999999996</v>
      </c>
      <c r="I372" s="220"/>
      <c r="J372" s="221">
        <f>ROUND(I372*H372,2)</f>
        <v>0</v>
      </c>
      <c r="K372" s="217" t="s">
        <v>229</v>
      </c>
      <c r="L372" s="46"/>
      <c r="M372" s="222" t="s">
        <v>40</v>
      </c>
      <c r="N372" s="223" t="s">
        <v>48</v>
      </c>
      <c r="O372" s="86"/>
      <c r="P372" s="224">
        <f>O372*H372</f>
        <v>0</v>
      </c>
      <c r="Q372" s="224">
        <v>0.10362</v>
      </c>
      <c r="R372" s="224">
        <f>Q372*H372</f>
        <v>0.47665199999999996</v>
      </c>
      <c r="S372" s="224">
        <v>0</v>
      </c>
      <c r="T372" s="22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230</v>
      </c>
      <c r="AT372" s="226" t="s">
        <v>226</v>
      </c>
      <c r="AU372" s="226" t="s">
        <v>85</v>
      </c>
      <c r="AY372" s="19" t="s">
        <v>224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83</v>
      </c>
      <c r="BK372" s="227">
        <f>ROUND(I372*H372,2)</f>
        <v>0</v>
      </c>
      <c r="BL372" s="19" t="s">
        <v>230</v>
      </c>
      <c r="BM372" s="226" t="s">
        <v>2538</v>
      </c>
    </row>
    <row r="373" s="2" customFormat="1">
      <c r="A373" s="40"/>
      <c r="B373" s="41"/>
      <c r="C373" s="42"/>
      <c r="D373" s="228" t="s">
        <v>232</v>
      </c>
      <c r="E373" s="42"/>
      <c r="F373" s="229" t="s">
        <v>2539</v>
      </c>
      <c r="G373" s="42"/>
      <c r="H373" s="42"/>
      <c r="I373" s="230"/>
      <c r="J373" s="42"/>
      <c r="K373" s="42"/>
      <c r="L373" s="46"/>
      <c r="M373" s="231"/>
      <c r="N373" s="232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232</v>
      </c>
      <c r="AU373" s="19" t="s">
        <v>85</v>
      </c>
    </row>
    <row r="374" s="2" customFormat="1">
      <c r="A374" s="40"/>
      <c r="B374" s="41"/>
      <c r="C374" s="42"/>
      <c r="D374" s="233" t="s">
        <v>234</v>
      </c>
      <c r="E374" s="42"/>
      <c r="F374" s="234" t="s">
        <v>2540</v>
      </c>
      <c r="G374" s="42"/>
      <c r="H374" s="42"/>
      <c r="I374" s="230"/>
      <c r="J374" s="42"/>
      <c r="K374" s="42"/>
      <c r="L374" s="46"/>
      <c r="M374" s="231"/>
      <c r="N374" s="232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234</v>
      </c>
      <c r="AU374" s="19" t="s">
        <v>85</v>
      </c>
    </row>
    <row r="375" s="12" customFormat="1" ht="22.8" customHeight="1">
      <c r="A375" s="12"/>
      <c r="B375" s="199"/>
      <c r="C375" s="200"/>
      <c r="D375" s="201" t="s">
        <v>76</v>
      </c>
      <c r="E375" s="213" t="s">
        <v>279</v>
      </c>
      <c r="F375" s="213" t="s">
        <v>1098</v>
      </c>
      <c r="G375" s="200"/>
      <c r="H375" s="200"/>
      <c r="I375" s="203"/>
      <c r="J375" s="214">
        <f>BK375</f>
        <v>0</v>
      </c>
      <c r="K375" s="200"/>
      <c r="L375" s="205"/>
      <c r="M375" s="206"/>
      <c r="N375" s="207"/>
      <c r="O375" s="207"/>
      <c r="P375" s="208">
        <f>SUM(P376:P1074)</f>
        <v>0</v>
      </c>
      <c r="Q375" s="207"/>
      <c r="R375" s="208">
        <f>SUM(R376:R1074)</f>
        <v>76.697946647999999</v>
      </c>
      <c r="S375" s="207"/>
      <c r="T375" s="209">
        <f>SUM(T376:T1074)</f>
        <v>0.12809999999999999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10" t="s">
        <v>83</v>
      </c>
      <c r="AT375" s="211" t="s">
        <v>76</v>
      </c>
      <c r="AU375" s="211" t="s">
        <v>83</v>
      </c>
      <c r="AY375" s="210" t="s">
        <v>224</v>
      </c>
      <c r="BK375" s="212">
        <f>SUM(BK376:BK1074)</f>
        <v>0</v>
      </c>
    </row>
    <row r="376" s="2" customFormat="1" ht="16.5" customHeight="1">
      <c r="A376" s="40"/>
      <c r="B376" s="41"/>
      <c r="C376" s="215" t="s">
        <v>653</v>
      </c>
      <c r="D376" s="215" t="s">
        <v>226</v>
      </c>
      <c r="E376" s="216" t="s">
        <v>2541</v>
      </c>
      <c r="F376" s="217" t="s">
        <v>2542</v>
      </c>
      <c r="G376" s="218" t="s">
        <v>160</v>
      </c>
      <c r="H376" s="219">
        <v>66</v>
      </c>
      <c r="I376" s="220"/>
      <c r="J376" s="221">
        <f>ROUND(I376*H376,2)</f>
        <v>0</v>
      </c>
      <c r="K376" s="217" t="s">
        <v>229</v>
      </c>
      <c r="L376" s="46"/>
      <c r="M376" s="222" t="s">
        <v>40</v>
      </c>
      <c r="N376" s="223" t="s">
        <v>48</v>
      </c>
      <c r="O376" s="86"/>
      <c r="P376" s="224">
        <f>O376*H376</f>
        <v>0</v>
      </c>
      <c r="Q376" s="224">
        <v>5.6000000000000004E-07</v>
      </c>
      <c r="R376" s="224">
        <f>Q376*H376</f>
        <v>3.6960000000000005E-05</v>
      </c>
      <c r="S376" s="224">
        <v>0</v>
      </c>
      <c r="T376" s="22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6" t="s">
        <v>230</v>
      </c>
      <c r="AT376" s="226" t="s">
        <v>226</v>
      </c>
      <c r="AU376" s="226" t="s">
        <v>85</v>
      </c>
      <c r="AY376" s="19" t="s">
        <v>224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83</v>
      </c>
      <c r="BK376" s="227">
        <f>ROUND(I376*H376,2)</f>
        <v>0</v>
      </c>
      <c r="BL376" s="19" t="s">
        <v>230</v>
      </c>
      <c r="BM376" s="226" t="s">
        <v>2543</v>
      </c>
    </row>
    <row r="377" s="2" customFormat="1">
      <c r="A377" s="40"/>
      <c r="B377" s="41"/>
      <c r="C377" s="42"/>
      <c r="D377" s="228" t="s">
        <v>232</v>
      </c>
      <c r="E377" s="42"/>
      <c r="F377" s="229" t="s">
        <v>2544</v>
      </c>
      <c r="G377" s="42"/>
      <c r="H377" s="42"/>
      <c r="I377" s="230"/>
      <c r="J377" s="42"/>
      <c r="K377" s="42"/>
      <c r="L377" s="46"/>
      <c r="M377" s="231"/>
      <c r="N377" s="232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232</v>
      </c>
      <c r="AU377" s="19" t="s">
        <v>85</v>
      </c>
    </row>
    <row r="378" s="2" customFormat="1">
      <c r="A378" s="40"/>
      <c r="B378" s="41"/>
      <c r="C378" s="42"/>
      <c r="D378" s="233" t="s">
        <v>234</v>
      </c>
      <c r="E378" s="42"/>
      <c r="F378" s="234" t="s">
        <v>2545</v>
      </c>
      <c r="G378" s="42"/>
      <c r="H378" s="42"/>
      <c r="I378" s="230"/>
      <c r="J378" s="42"/>
      <c r="K378" s="42"/>
      <c r="L378" s="46"/>
      <c r="M378" s="231"/>
      <c r="N378" s="232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234</v>
      </c>
      <c r="AU378" s="19" t="s">
        <v>85</v>
      </c>
    </row>
    <row r="379" s="13" customFormat="1">
      <c r="A379" s="13"/>
      <c r="B379" s="235"/>
      <c r="C379" s="236"/>
      <c r="D379" s="228" t="s">
        <v>236</v>
      </c>
      <c r="E379" s="237" t="s">
        <v>40</v>
      </c>
      <c r="F379" s="238" t="s">
        <v>2546</v>
      </c>
      <c r="G379" s="236"/>
      <c r="H379" s="239">
        <v>2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236</v>
      </c>
      <c r="AU379" s="245" t="s">
        <v>85</v>
      </c>
      <c r="AV379" s="13" t="s">
        <v>85</v>
      </c>
      <c r="AW379" s="13" t="s">
        <v>38</v>
      </c>
      <c r="AX379" s="13" t="s">
        <v>77</v>
      </c>
      <c r="AY379" s="245" t="s">
        <v>224</v>
      </c>
    </row>
    <row r="380" s="13" customFormat="1">
      <c r="A380" s="13"/>
      <c r="B380" s="235"/>
      <c r="C380" s="236"/>
      <c r="D380" s="228" t="s">
        <v>236</v>
      </c>
      <c r="E380" s="237" t="s">
        <v>40</v>
      </c>
      <c r="F380" s="238" t="s">
        <v>2547</v>
      </c>
      <c r="G380" s="236"/>
      <c r="H380" s="239">
        <v>39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236</v>
      </c>
      <c r="AU380" s="245" t="s">
        <v>85</v>
      </c>
      <c r="AV380" s="13" t="s">
        <v>85</v>
      </c>
      <c r="AW380" s="13" t="s">
        <v>38</v>
      </c>
      <c r="AX380" s="13" t="s">
        <v>77</v>
      </c>
      <c r="AY380" s="245" t="s">
        <v>224</v>
      </c>
    </row>
    <row r="381" s="13" customFormat="1">
      <c r="A381" s="13"/>
      <c r="B381" s="235"/>
      <c r="C381" s="236"/>
      <c r="D381" s="228" t="s">
        <v>236</v>
      </c>
      <c r="E381" s="237" t="s">
        <v>40</v>
      </c>
      <c r="F381" s="238" t="s">
        <v>2548</v>
      </c>
      <c r="G381" s="236"/>
      <c r="H381" s="239">
        <v>25</v>
      </c>
      <c r="I381" s="240"/>
      <c r="J381" s="236"/>
      <c r="K381" s="236"/>
      <c r="L381" s="241"/>
      <c r="M381" s="242"/>
      <c r="N381" s="243"/>
      <c r="O381" s="243"/>
      <c r="P381" s="243"/>
      <c r="Q381" s="243"/>
      <c r="R381" s="243"/>
      <c r="S381" s="243"/>
      <c r="T381" s="24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5" t="s">
        <v>236</v>
      </c>
      <c r="AU381" s="245" t="s">
        <v>85</v>
      </c>
      <c r="AV381" s="13" t="s">
        <v>85</v>
      </c>
      <c r="AW381" s="13" t="s">
        <v>38</v>
      </c>
      <c r="AX381" s="13" t="s">
        <v>77</v>
      </c>
      <c r="AY381" s="245" t="s">
        <v>224</v>
      </c>
    </row>
    <row r="382" s="15" customFormat="1">
      <c r="A382" s="15"/>
      <c r="B382" s="256"/>
      <c r="C382" s="257"/>
      <c r="D382" s="228" t="s">
        <v>236</v>
      </c>
      <c r="E382" s="258" t="s">
        <v>40</v>
      </c>
      <c r="F382" s="259" t="s">
        <v>253</v>
      </c>
      <c r="G382" s="257"/>
      <c r="H382" s="260">
        <v>66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6" t="s">
        <v>236</v>
      </c>
      <c r="AU382" s="266" t="s">
        <v>85</v>
      </c>
      <c r="AV382" s="15" t="s">
        <v>230</v>
      </c>
      <c r="AW382" s="15" t="s">
        <v>38</v>
      </c>
      <c r="AX382" s="15" t="s">
        <v>83</v>
      </c>
      <c r="AY382" s="266" t="s">
        <v>224</v>
      </c>
    </row>
    <row r="383" s="2" customFormat="1" ht="16.5" customHeight="1">
      <c r="A383" s="40"/>
      <c r="B383" s="41"/>
      <c r="C383" s="268" t="s">
        <v>659</v>
      </c>
      <c r="D383" s="268" t="s">
        <v>305</v>
      </c>
      <c r="E383" s="269" t="s">
        <v>2549</v>
      </c>
      <c r="F383" s="270" t="s">
        <v>2550</v>
      </c>
      <c r="G383" s="271" t="s">
        <v>160</v>
      </c>
      <c r="H383" s="272">
        <v>66.659999999999997</v>
      </c>
      <c r="I383" s="273"/>
      <c r="J383" s="274">
        <f>ROUND(I383*H383,2)</f>
        <v>0</v>
      </c>
      <c r="K383" s="270" t="s">
        <v>40</v>
      </c>
      <c r="L383" s="275"/>
      <c r="M383" s="276" t="s">
        <v>40</v>
      </c>
      <c r="N383" s="277" t="s">
        <v>48</v>
      </c>
      <c r="O383" s="86"/>
      <c r="P383" s="224">
        <f>O383*H383</f>
        <v>0</v>
      </c>
      <c r="Q383" s="224">
        <v>0.014999999999999999</v>
      </c>
      <c r="R383" s="224">
        <f>Q383*H383</f>
        <v>0.9998999999999999</v>
      </c>
      <c r="S383" s="224">
        <v>0</v>
      </c>
      <c r="T383" s="225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6" t="s">
        <v>279</v>
      </c>
      <c r="AT383" s="226" t="s">
        <v>305</v>
      </c>
      <c r="AU383" s="226" t="s">
        <v>85</v>
      </c>
      <c r="AY383" s="19" t="s">
        <v>224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9" t="s">
        <v>83</v>
      </c>
      <c r="BK383" s="227">
        <f>ROUND(I383*H383,2)</f>
        <v>0</v>
      </c>
      <c r="BL383" s="19" t="s">
        <v>230</v>
      </c>
      <c r="BM383" s="226" t="s">
        <v>2551</v>
      </c>
    </row>
    <row r="384" s="14" customFormat="1">
      <c r="A384" s="14"/>
      <c r="B384" s="246"/>
      <c r="C384" s="247"/>
      <c r="D384" s="228" t="s">
        <v>236</v>
      </c>
      <c r="E384" s="248" t="s">
        <v>40</v>
      </c>
      <c r="F384" s="249" t="s">
        <v>2552</v>
      </c>
      <c r="G384" s="247"/>
      <c r="H384" s="248" t="s">
        <v>40</v>
      </c>
      <c r="I384" s="250"/>
      <c r="J384" s="247"/>
      <c r="K384" s="247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236</v>
      </c>
      <c r="AU384" s="255" t="s">
        <v>85</v>
      </c>
      <c r="AV384" s="14" t="s">
        <v>83</v>
      </c>
      <c r="AW384" s="14" t="s">
        <v>38</v>
      </c>
      <c r="AX384" s="14" t="s">
        <v>77</v>
      </c>
      <c r="AY384" s="255" t="s">
        <v>224</v>
      </c>
    </row>
    <row r="385" s="14" customFormat="1">
      <c r="A385" s="14"/>
      <c r="B385" s="246"/>
      <c r="C385" s="247"/>
      <c r="D385" s="228" t="s">
        <v>236</v>
      </c>
      <c r="E385" s="248" t="s">
        <v>40</v>
      </c>
      <c r="F385" s="249" t="s">
        <v>2553</v>
      </c>
      <c r="G385" s="247"/>
      <c r="H385" s="248" t="s">
        <v>40</v>
      </c>
      <c r="I385" s="250"/>
      <c r="J385" s="247"/>
      <c r="K385" s="247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236</v>
      </c>
      <c r="AU385" s="255" t="s">
        <v>85</v>
      </c>
      <c r="AV385" s="14" t="s">
        <v>83</v>
      </c>
      <c r="AW385" s="14" t="s">
        <v>38</v>
      </c>
      <c r="AX385" s="14" t="s">
        <v>77</v>
      </c>
      <c r="AY385" s="255" t="s">
        <v>224</v>
      </c>
    </row>
    <row r="386" s="14" customFormat="1">
      <c r="A386" s="14"/>
      <c r="B386" s="246"/>
      <c r="C386" s="247"/>
      <c r="D386" s="228" t="s">
        <v>236</v>
      </c>
      <c r="E386" s="248" t="s">
        <v>40</v>
      </c>
      <c r="F386" s="249" t="s">
        <v>2554</v>
      </c>
      <c r="G386" s="247"/>
      <c r="H386" s="248" t="s">
        <v>40</v>
      </c>
      <c r="I386" s="250"/>
      <c r="J386" s="247"/>
      <c r="K386" s="247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236</v>
      </c>
      <c r="AU386" s="255" t="s">
        <v>85</v>
      </c>
      <c r="AV386" s="14" t="s">
        <v>83</v>
      </c>
      <c r="AW386" s="14" t="s">
        <v>38</v>
      </c>
      <c r="AX386" s="14" t="s">
        <v>77</v>
      </c>
      <c r="AY386" s="255" t="s">
        <v>224</v>
      </c>
    </row>
    <row r="387" s="13" customFormat="1">
      <c r="A387" s="13"/>
      <c r="B387" s="235"/>
      <c r="C387" s="236"/>
      <c r="D387" s="228" t="s">
        <v>236</v>
      </c>
      <c r="E387" s="237" t="s">
        <v>40</v>
      </c>
      <c r="F387" s="238" t="s">
        <v>2555</v>
      </c>
      <c r="G387" s="236"/>
      <c r="H387" s="239">
        <v>2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236</v>
      </c>
      <c r="AU387" s="245" t="s">
        <v>85</v>
      </c>
      <c r="AV387" s="13" t="s">
        <v>85</v>
      </c>
      <c r="AW387" s="13" t="s">
        <v>38</v>
      </c>
      <c r="AX387" s="13" t="s">
        <v>77</v>
      </c>
      <c r="AY387" s="245" t="s">
        <v>224</v>
      </c>
    </row>
    <row r="388" s="13" customFormat="1">
      <c r="A388" s="13"/>
      <c r="B388" s="235"/>
      <c r="C388" s="236"/>
      <c r="D388" s="228" t="s">
        <v>236</v>
      </c>
      <c r="E388" s="237" t="s">
        <v>40</v>
      </c>
      <c r="F388" s="238" t="s">
        <v>2556</v>
      </c>
      <c r="G388" s="236"/>
      <c r="H388" s="239">
        <v>39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236</v>
      </c>
      <c r="AU388" s="245" t="s">
        <v>85</v>
      </c>
      <c r="AV388" s="13" t="s">
        <v>85</v>
      </c>
      <c r="AW388" s="13" t="s">
        <v>38</v>
      </c>
      <c r="AX388" s="13" t="s">
        <v>77</v>
      </c>
      <c r="AY388" s="245" t="s">
        <v>224</v>
      </c>
    </row>
    <row r="389" s="13" customFormat="1">
      <c r="A389" s="13"/>
      <c r="B389" s="235"/>
      <c r="C389" s="236"/>
      <c r="D389" s="228" t="s">
        <v>236</v>
      </c>
      <c r="E389" s="237" t="s">
        <v>40</v>
      </c>
      <c r="F389" s="238" t="s">
        <v>2557</v>
      </c>
      <c r="G389" s="236"/>
      <c r="H389" s="239">
        <v>25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236</v>
      </c>
      <c r="AU389" s="245" t="s">
        <v>85</v>
      </c>
      <c r="AV389" s="13" t="s">
        <v>85</v>
      </c>
      <c r="AW389" s="13" t="s">
        <v>38</v>
      </c>
      <c r="AX389" s="13" t="s">
        <v>77</v>
      </c>
      <c r="AY389" s="245" t="s">
        <v>224</v>
      </c>
    </row>
    <row r="390" s="15" customFormat="1">
      <c r="A390" s="15"/>
      <c r="B390" s="256"/>
      <c r="C390" s="257"/>
      <c r="D390" s="228" t="s">
        <v>236</v>
      </c>
      <c r="E390" s="258" t="s">
        <v>40</v>
      </c>
      <c r="F390" s="259" t="s">
        <v>253</v>
      </c>
      <c r="G390" s="257"/>
      <c r="H390" s="260">
        <v>66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6" t="s">
        <v>236</v>
      </c>
      <c r="AU390" s="266" t="s">
        <v>85</v>
      </c>
      <c r="AV390" s="15" t="s">
        <v>230</v>
      </c>
      <c r="AW390" s="15" t="s">
        <v>38</v>
      </c>
      <c r="AX390" s="15" t="s">
        <v>83</v>
      </c>
      <c r="AY390" s="266" t="s">
        <v>224</v>
      </c>
    </row>
    <row r="391" s="13" customFormat="1">
      <c r="A391" s="13"/>
      <c r="B391" s="235"/>
      <c r="C391" s="236"/>
      <c r="D391" s="228" t="s">
        <v>236</v>
      </c>
      <c r="E391" s="236"/>
      <c r="F391" s="238" t="s">
        <v>2558</v>
      </c>
      <c r="G391" s="236"/>
      <c r="H391" s="239">
        <v>66.659999999999997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236</v>
      </c>
      <c r="AU391" s="245" t="s">
        <v>85</v>
      </c>
      <c r="AV391" s="13" t="s">
        <v>85</v>
      </c>
      <c r="AW391" s="13" t="s">
        <v>4</v>
      </c>
      <c r="AX391" s="13" t="s">
        <v>83</v>
      </c>
      <c r="AY391" s="245" t="s">
        <v>224</v>
      </c>
    </row>
    <row r="392" s="2" customFormat="1" ht="16.5" customHeight="1">
      <c r="A392" s="40"/>
      <c r="B392" s="41"/>
      <c r="C392" s="215" t="s">
        <v>665</v>
      </c>
      <c r="D392" s="215" t="s">
        <v>226</v>
      </c>
      <c r="E392" s="216" t="s">
        <v>2559</v>
      </c>
      <c r="F392" s="217" t="s">
        <v>2560</v>
      </c>
      <c r="G392" s="218" t="s">
        <v>160</v>
      </c>
      <c r="H392" s="219">
        <v>21</v>
      </c>
      <c r="I392" s="220"/>
      <c r="J392" s="221">
        <f>ROUND(I392*H392,2)</f>
        <v>0</v>
      </c>
      <c r="K392" s="217" t="s">
        <v>229</v>
      </c>
      <c r="L392" s="46"/>
      <c r="M392" s="222" t="s">
        <v>40</v>
      </c>
      <c r="N392" s="223" t="s">
        <v>48</v>
      </c>
      <c r="O392" s="86"/>
      <c r="P392" s="224">
        <f>O392*H392</f>
        <v>0</v>
      </c>
      <c r="Q392" s="224">
        <v>7.1999999999999999E-07</v>
      </c>
      <c r="R392" s="224">
        <f>Q392*H392</f>
        <v>1.5119999999999999E-05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230</v>
      </c>
      <c r="AT392" s="226" t="s">
        <v>226</v>
      </c>
      <c r="AU392" s="226" t="s">
        <v>85</v>
      </c>
      <c r="AY392" s="19" t="s">
        <v>224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83</v>
      </c>
      <c r="BK392" s="227">
        <f>ROUND(I392*H392,2)</f>
        <v>0</v>
      </c>
      <c r="BL392" s="19" t="s">
        <v>230</v>
      </c>
      <c r="BM392" s="226" t="s">
        <v>2561</v>
      </c>
    </row>
    <row r="393" s="2" customFormat="1">
      <c r="A393" s="40"/>
      <c r="B393" s="41"/>
      <c r="C393" s="42"/>
      <c r="D393" s="228" t="s">
        <v>232</v>
      </c>
      <c r="E393" s="42"/>
      <c r="F393" s="229" t="s">
        <v>2562</v>
      </c>
      <c r="G393" s="42"/>
      <c r="H393" s="42"/>
      <c r="I393" s="230"/>
      <c r="J393" s="42"/>
      <c r="K393" s="42"/>
      <c r="L393" s="46"/>
      <c r="M393" s="231"/>
      <c r="N393" s="232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232</v>
      </c>
      <c r="AU393" s="19" t="s">
        <v>85</v>
      </c>
    </row>
    <row r="394" s="2" customFormat="1">
      <c r="A394" s="40"/>
      <c r="B394" s="41"/>
      <c r="C394" s="42"/>
      <c r="D394" s="233" t="s">
        <v>234</v>
      </c>
      <c r="E394" s="42"/>
      <c r="F394" s="234" t="s">
        <v>2563</v>
      </c>
      <c r="G394" s="42"/>
      <c r="H394" s="42"/>
      <c r="I394" s="230"/>
      <c r="J394" s="42"/>
      <c r="K394" s="42"/>
      <c r="L394" s="46"/>
      <c r="M394" s="231"/>
      <c r="N394" s="232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234</v>
      </c>
      <c r="AU394" s="19" t="s">
        <v>85</v>
      </c>
    </row>
    <row r="395" s="13" customFormat="1">
      <c r="A395" s="13"/>
      <c r="B395" s="235"/>
      <c r="C395" s="236"/>
      <c r="D395" s="228" t="s">
        <v>236</v>
      </c>
      <c r="E395" s="237" t="s">
        <v>40</v>
      </c>
      <c r="F395" s="238" t="s">
        <v>2564</v>
      </c>
      <c r="G395" s="236"/>
      <c r="H395" s="239">
        <v>21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5" t="s">
        <v>236</v>
      </c>
      <c r="AU395" s="245" t="s">
        <v>85</v>
      </c>
      <c r="AV395" s="13" t="s">
        <v>85</v>
      </c>
      <c r="AW395" s="13" t="s">
        <v>38</v>
      </c>
      <c r="AX395" s="13" t="s">
        <v>83</v>
      </c>
      <c r="AY395" s="245" t="s">
        <v>224</v>
      </c>
    </row>
    <row r="396" s="2" customFormat="1" ht="16.5" customHeight="1">
      <c r="A396" s="40"/>
      <c r="B396" s="41"/>
      <c r="C396" s="268" t="s">
        <v>672</v>
      </c>
      <c r="D396" s="268" t="s">
        <v>305</v>
      </c>
      <c r="E396" s="269" t="s">
        <v>2565</v>
      </c>
      <c r="F396" s="270" t="s">
        <v>2566</v>
      </c>
      <c r="G396" s="271" t="s">
        <v>160</v>
      </c>
      <c r="H396" s="272">
        <v>21.210000000000001</v>
      </c>
      <c r="I396" s="273"/>
      <c r="J396" s="274">
        <f>ROUND(I396*H396,2)</f>
        <v>0</v>
      </c>
      <c r="K396" s="270" t="s">
        <v>40</v>
      </c>
      <c r="L396" s="275"/>
      <c r="M396" s="276" t="s">
        <v>40</v>
      </c>
      <c r="N396" s="277" t="s">
        <v>48</v>
      </c>
      <c r="O396" s="86"/>
      <c r="P396" s="224">
        <f>O396*H396</f>
        <v>0</v>
      </c>
      <c r="Q396" s="224">
        <v>0.036999999999999998</v>
      </c>
      <c r="R396" s="224">
        <f>Q396*H396</f>
        <v>0.78476999999999997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279</v>
      </c>
      <c r="AT396" s="226" t="s">
        <v>305</v>
      </c>
      <c r="AU396" s="226" t="s">
        <v>85</v>
      </c>
      <c r="AY396" s="19" t="s">
        <v>224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83</v>
      </c>
      <c r="BK396" s="227">
        <f>ROUND(I396*H396,2)</f>
        <v>0</v>
      </c>
      <c r="BL396" s="19" t="s">
        <v>230</v>
      </c>
      <c r="BM396" s="226" t="s">
        <v>2567</v>
      </c>
    </row>
    <row r="397" s="14" customFormat="1">
      <c r="A397" s="14"/>
      <c r="B397" s="246"/>
      <c r="C397" s="247"/>
      <c r="D397" s="228" t="s">
        <v>236</v>
      </c>
      <c r="E397" s="248" t="s">
        <v>40</v>
      </c>
      <c r="F397" s="249" t="s">
        <v>2568</v>
      </c>
      <c r="G397" s="247"/>
      <c r="H397" s="248" t="s">
        <v>40</v>
      </c>
      <c r="I397" s="250"/>
      <c r="J397" s="247"/>
      <c r="K397" s="247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236</v>
      </c>
      <c r="AU397" s="255" t="s">
        <v>85</v>
      </c>
      <c r="AV397" s="14" t="s">
        <v>83</v>
      </c>
      <c r="AW397" s="14" t="s">
        <v>38</v>
      </c>
      <c r="AX397" s="14" t="s">
        <v>77</v>
      </c>
      <c r="AY397" s="255" t="s">
        <v>224</v>
      </c>
    </row>
    <row r="398" s="14" customFormat="1">
      <c r="A398" s="14"/>
      <c r="B398" s="246"/>
      <c r="C398" s="247"/>
      <c r="D398" s="228" t="s">
        <v>236</v>
      </c>
      <c r="E398" s="248" t="s">
        <v>40</v>
      </c>
      <c r="F398" s="249" t="s">
        <v>2553</v>
      </c>
      <c r="G398" s="247"/>
      <c r="H398" s="248" t="s">
        <v>40</v>
      </c>
      <c r="I398" s="250"/>
      <c r="J398" s="247"/>
      <c r="K398" s="247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236</v>
      </c>
      <c r="AU398" s="255" t="s">
        <v>85</v>
      </c>
      <c r="AV398" s="14" t="s">
        <v>83</v>
      </c>
      <c r="AW398" s="14" t="s">
        <v>38</v>
      </c>
      <c r="AX398" s="14" t="s">
        <v>77</v>
      </c>
      <c r="AY398" s="255" t="s">
        <v>224</v>
      </c>
    </row>
    <row r="399" s="14" customFormat="1">
      <c r="A399" s="14"/>
      <c r="B399" s="246"/>
      <c r="C399" s="247"/>
      <c r="D399" s="228" t="s">
        <v>236</v>
      </c>
      <c r="E399" s="248" t="s">
        <v>40</v>
      </c>
      <c r="F399" s="249" t="s">
        <v>2554</v>
      </c>
      <c r="G399" s="247"/>
      <c r="H399" s="248" t="s">
        <v>40</v>
      </c>
      <c r="I399" s="250"/>
      <c r="J399" s="247"/>
      <c r="K399" s="247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236</v>
      </c>
      <c r="AU399" s="255" t="s">
        <v>85</v>
      </c>
      <c r="AV399" s="14" t="s">
        <v>83</v>
      </c>
      <c r="AW399" s="14" t="s">
        <v>38</v>
      </c>
      <c r="AX399" s="14" t="s">
        <v>77</v>
      </c>
      <c r="AY399" s="255" t="s">
        <v>224</v>
      </c>
    </row>
    <row r="400" s="13" customFormat="1">
      <c r="A400" s="13"/>
      <c r="B400" s="235"/>
      <c r="C400" s="236"/>
      <c r="D400" s="228" t="s">
        <v>236</v>
      </c>
      <c r="E400" s="237" t="s">
        <v>40</v>
      </c>
      <c r="F400" s="238" t="s">
        <v>2569</v>
      </c>
      <c r="G400" s="236"/>
      <c r="H400" s="239">
        <v>21</v>
      </c>
      <c r="I400" s="240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236</v>
      </c>
      <c r="AU400" s="245" t="s">
        <v>85</v>
      </c>
      <c r="AV400" s="13" t="s">
        <v>85</v>
      </c>
      <c r="AW400" s="13" t="s">
        <v>38</v>
      </c>
      <c r="AX400" s="13" t="s">
        <v>83</v>
      </c>
      <c r="AY400" s="245" t="s">
        <v>224</v>
      </c>
    </row>
    <row r="401" s="13" customFormat="1">
      <c r="A401" s="13"/>
      <c r="B401" s="235"/>
      <c r="C401" s="236"/>
      <c r="D401" s="228" t="s">
        <v>236</v>
      </c>
      <c r="E401" s="236"/>
      <c r="F401" s="238" t="s">
        <v>2570</v>
      </c>
      <c r="G401" s="236"/>
      <c r="H401" s="239">
        <v>21.210000000000001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236</v>
      </c>
      <c r="AU401" s="245" t="s">
        <v>85</v>
      </c>
      <c r="AV401" s="13" t="s">
        <v>85</v>
      </c>
      <c r="AW401" s="13" t="s">
        <v>4</v>
      </c>
      <c r="AX401" s="13" t="s">
        <v>83</v>
      </c>
      <c r="AY401" s="245" t="s">
        <v>224</v>
      </c>
    </row>
    <row r="402" s="2" customFormat="1" ht="16.5" customHeight="1">
      <c r="A402" s="40"/>
      <c r="B402" s="41"/>
      <c r="C402" s="215" t="s">
        <v>679</v>
      </c>
      <c r="D402" s="215" t="s">
        <v>226</v>
      </c>
      <c r="E402" s="216" t="s">
        <v>2571</v>
      </c>
      <c r="F402" s="217" t="s">
        <v>2572</v>
      </c>
      <c r="G402" s="218" t="s">
        <v>160</v>
      </c>
      <c r="H402" s="219">
        <v>10</v>
      </c>
      <c r="I402" s="220"/>
      <c r="J402" s="221">
        <f>ROUND(I402*H402,2)</f>
        <v>0</v>
      </c>
      <c r="K402" s="217" t="s">
        <v>229</v>
      </c>
      <c r="L402" s="46"/>
      <c r="M402" s="222" t="s">
        <v>40</v>
      </c>
      <c r="N402" s="223" t="s">
        <v>48</v>
      </c>
      <c r="O402" s="86"/>
      <c r="P402" s="224">
        <f>O402*H402</f>
        <v>0</v>
      </c>
      <c r="Q402" s="224">
        <v>8.6000000000000002E-07</v>
      </c>
      <c r="R402" s="224">
        <f>Q402*H402</f>
        <v>8.6000000000000007E-06</v>
      </c>
      <c r="S402" s="224">
        <v>0</v>
      </c>
      <c r="T402" s="225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230</v>
      </c>
      <c r="AT402" s="226" t="s">
        <v>226</v>
      </c>
      <c r="AU402" s="226" t="s">
        <v>85</v>
      </c>
      <c r="AY402" s="19" t="s">
        <v>224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9" t="s">
        <v>83</v>
      </c>
      <c r="BK402" s="227">
        <f>ROUND(I402*H402,2)</f>
        <v>0</v>
      </c>
      <c r="BL402" s="19" t="s">
        <v>230</v>
      </c>
      <c r="BM402" s="226" t="s">
        <v>2573</v>
      </c>
    </row>
    <row r="403" s="2" customFormat="1">
      <c r="A403" s="40"/>
      <c r="B403" s="41"/>
      <c r="C403" s="42"/>
      <c r="D403" s="228" t="s">
        <v>232</v>
      </c>
      <c r="E403" s="42"/>
      <c r="F403" s="229" t="s">
        <v>2574</v>
      </c>
      <c r="G403" s="42"/>
      <c r="H403" s="42"/>
      <c r="I403" s="230"/>
      <c r="J403" s="42"/>
      <c r="K403" s="42"/>
      <c r="L403" s="46"/>
      <c r="M403" s="231"/>
      <c r="N403" s="232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232</v>
      </c>
      <c r="AU403" s="19" t="s">
        <v>85</v>
      </c>
    </row>
    <row r="404" s="2" customFormat="1">
      <c r="A404" s="40"/>
      <c r="B404" s="41"/>
      <c r="C404" s="42"/>
      <c r="D404" s="233" t="s">
        <v>234</v>
      </c>
      <c r="E404" s="42"/>
      <c r="F404" s="234" t="s">
        <v>2575</v>
      </c>
      <c r="G404" s="42"/>
      <c r="H404" s="42"/>
      <c r="I404" s="230"/>
      <c r="J404" s="42"/>
      <c r="K404" s="42"/>
      <c r="L404" s="46"/>
      <c r="M404" s="231"/>
      <c r="N404" s="232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234</v>
      </c>
      <c r="AU404" s="19" t="s">
        <v>85</v>
      </c>
    </row>
    <row r="405" s="13" customFormat="1">
      <c r="A405" s="13"/>
      <c r="B405" s="235"/>
      <c r="C405" s="236"/>
      <c r="D405" s="228" t="s">
        <v>236</v>
      </c>
      <c r="E405" s="237" t="s">
        <v>40</v>
      </c>
      <c r="F405" s="238" t="s">
        <v>2576</v>
      </c>
      <c r="G405" s="236"/>
      <c r="H405" s="239">
        <v>10</v>
      </c>
      <c r="I405" s="240"/>
      <c r="J405" s="236"/>
      <c r="K405" s="236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236</v>
      </c>
      <c r="AU405" s="245" t="s">
        <v>85</v>
      </c>
      <c r="AV405" s="13" t="s">
        <v>85</v>
      </c>
      <c r="AW405" s="13" t="s">
        <v>38</v>
      </c>
      <c r="AX405" s="13" t="s">
        <v>83</v>
      </c>
      <c r="AY405" s="245" t="s">
        <v>224</v>
      </c>
    </row>
    <row r="406" s="2" customFormat="1" ht="16.5" customHeight="1">
      <c r="A406" s="40"/>
      <c r="B406" s="41"/>
      <c r="C406" s="268" t="s">
        <v>688</v>
      </c>
      <c r="D406" s="268" t="s">
        <v>305</v>
      </c>
      <c r="E406" s="269" t="s">
        <v>2577</v>
      </c>
      <c r="F406" s="270" t="s">
        <v>2578</v>
      </c>
      <c r="G406" s="271" t="s">
        <v>160</v>
      </c>
      <c r="H406" s="272">
        <v>10.1</v>
      </c>
      <c r="I406" s="273"/>
      <c r="J406" s="274">
        <f>ROUND(I406*H406,2)</f>
        <v>0</v>
      </c>
      <c r="K406" s="270" t="s">
        <v>40</v>
      </c>
      <c r="L406" s="275"/>
      <c r="M406" s="276" t="s">
        <v>40</v>
      </c>
      <c r="N406" s="277" t="s">
        <v>48</v>
      </c>
      <c r="O406" s="86"/>
      <c r="P406" s="224">
        <f>O406*H406</f>
        <v>0</v>
      </c>
      <c r="Q406" s="224">
        <v>0.047</v>
      </c>
      <c r="R406" s="224">
        <f>Q406*H406</f>
        <v>0.47470000000000001</v>
      </c>
      <c r="S406" s="224">
        <v>0</v>
      </c>
      <c r="T406" s="225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6" t="s">
        <v>279</v>
      </c>
      <c r="AT406" s="226" t="s">
        <v>305</v>
      </c>
      <c r="AU406" s="226" t="s">
        <v>85</v>
      </c>
      <c r="AY406" s="19" t="s">
        <v>224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9" t="s">
        <v>83</v>
      </c>
      <c r="BK406" s="227">
        <f>ROUND(I406*H406,2)</f>
        <v>0</v>
      </c>
      <c r="BL406" s="19" t="s">
        <v>230</v>
      </c>
      <c r="BM406" s="226" t="s">
        <v>2579</v>
      </c>
    </row>
    <row r="407" s="14" customFormat="1">
      <c r="A407" s="14"/>
      <c r="B407" s="246"/>
      <c r="C407" s="247"/>
      <c r="D407" s="228" t="s">
        <v>236</v>
      </c>
      <c r="E407" s="248" t="s">
        <v>40</v>
      </c>
      <c r="F407" s="249" t="s">
        <v>2568</v>
      </c>
      <c r="G407" s="247"/>
      <c r="H407" s="248" t="s">
        <v>40</v>
      </c>
      <c r="I407" s="250"/>
      <c r="J407" s="247"/>
      <c r="K407" s="247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236</v>
      </c>
      <c r="AU407" s="255" t="s">
        <v>85</v>
      </c>
      <c r="AV407" s="14" t="s">
        <v>83</v>
      </c>
      <c r="AW407" s="14" t="s">
        <v>38</v>
      </c>
      <c r="AX407" s="14" t="s">
        <v>77</v>
      </c>
      <c r="AY407" s="255" t="s">
        <v>224</v>
      </c>
    </row>
    <row r="408" s="14" customFormat="1">
      <c r="A408" s="14"/>
      <c r="B408" s="246"/>
      <c r="C408" s="247"/>
      <c r="D408" s="228" t="s">
        <v>236</v>
      </c>
      <c r="E408" s="248" t="s">
        <v>40</v>
      </c>
      <c r="F408" s="249" t="s">
        <v>2553</v>
      </c>
      <c r="G408" s="247"/>
      <c r="H408" s="248" t="s">
        <v>40</v>
      </c>
      <c r="I408" s="250"/>
      <c r="J408" s="247"/>
      <c r="K408" s="247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236</v>
      </c>
      <c r="AU408" s="255" t="s">
        <v>85</v>
      </c>
      <c r="AV408" s="14" t="s">
        <v>83</v>
      </c>
      <c r="AW408" s="14" t="s">
        <v>38</v>
      </c>
      <c r="AX408" s="14" t="s">
        <v>77</v>
      </c>
      <c r="AY408" s="255" t="s">
        <v>224</v>
      </c>
    </row>
    <row r="409" s="14" customFormat="1">
      <c r="A409" s="14"/>
      <c r="B409" s="246"/>
      <c r="C409" s="247"/>
      <c r="D409" s="228" t="s">
        <v>236</v>
      </c>
      <c r="E409" s="248" t="s">
        <v>40</v>
      </c>
      <c r="F409" s="249" t="s">
        <v>2554</v>
      </c>
      <c r="G409" s="247"/>
      <c r="H409" s="248" t="s">
        <v>40</v>
      </c>
      <c r="I409" s="250"/>
      <c r="J409" s="247"/>
      <c r="K409" s="247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236</v>
      </c>
      <c r="AU409" s="255" t="s">
        <v>85</v>
      </c>
      <c r="AV409" s="14" t="s">
        <v>83</v>
      </c>
      <c r="AW409" s="14" t="s">
        <v>38</v>
      </c>
      <c r="AX409" s="14" t="s">
        <v>77</v>
      </c>
      <c r="AY409" s="255" t="s">
        <v>224</v>
      </c>
    </row>
    <row r="410" s="13" customFormat="1">
      <c r="A410" s="13"/>
      <c r="B410" s="235"/>
      <c r="C410" s="236"/>
      <c r="D410" s="228" t="s">
        <v>236</v>
      </c>
      <c r="E410" s="237" t="s">
        <v>40</v>
      </c>
      <c r="F410" s="238" t="s">
        <v>2580</v>
      </c>
      <c r="G410" s="236"/>
      <c r="H410" s="239">
        <v>10</v>
      </c>
      <c r="I410" s="240"/>
      <c r="J410" s="236"/>
      <c r="K410" s="236"/>
      <c r="L410" s="241"/>
      <c r="M410" s="242"/>
      <c r="N410" s="243"/>
      <c r="O410" s="243"/>
      <c r="P410" s="243"/>
      <c r="Q410" s="243"/>
      <c r="R410" s="243"/>
      <c r="S410" s="243"/>
      <c r="T410" s="24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5" t="s">
        <v>236</v>
      </c>
      <c r="AU410" s="245" t="s">
        <v>85</v>
      </c>
      <c r="AV410" s="13" t="s">
        <v>85</v>
      </c>
      <c r="AW410" s="13" t="s">
        <v>38</v>
      </c>
      <c r="AX410" s="13" t="s">
        <v>83</v>
      </c>
      <c r="AY410" s="245" t="s">
        <v>224</v>
      </c>
    </row>
    <row r="411" s="13" customFormat="1">
      <c r="A411" s="13"/>
      <c r="B411" s="235"/>
      <c r="C411" s="236"/>
      <c r="D411" s="228" t="s">
        <v>236</v>
      </c>
      <c r="E411" s="236"/>
      <c r="F411" s="238" t="s">
        <v>2581</v>
      </c>
      <c r="G411" s="236"/>
      <c r="H411" s="239">
        <v>10.1</v>
      </c>
      <c r="I411" s="240"/>
      <c r="J411" s="236"/>
      <c r="K411" s="236"/>
      <c r="L411" s="241"/>
      <c r="M411" s="242"/>
      <c r="N411" s="243"/>
      <c r="O411" s="243"/>
      <c r="P411" s="243"/>
      <c r="Q411" s="243"/>
      <c r="R411" s="243"/>
      <c r="S411" s="243"/>
      <c r="T411" s="24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5" t="s">
        <v>236</v>
      </c>
      <c r="AU411" s="245" t="s">
        <v>85</v>
      </c>
      <c r="AV411" s="13" t="s">
        <v>85</v>
      </c>
      <c r="AW411" s="13" t="s">
        <v>4</v>
      </c>
      <c r="AX411" s="13" t="s">
        <v>83</v>
      </c>
      <c r="AY411" s="245" t="s">
        <v>224</v>
      </c>
    </row>
    <row r="412" s="2" customFormat="1" ht="16.5" customHeight="1">
      <c r="A412" s="40"/>
      <c r="B412" s="41"/>
      <c r="C412" s="215" t="s">
        <v>697</v>
      </c>
      <c r="D412" s="215" t="s">
        <v>226</v>
      </c>
      <c r="E412" s="216" t="s">
        <v>2582</v>
      </c>
      <c r="F412" s="217" t="s">
        <v>2583</v>
      </c>
      <c r="G412" s="218" t="s">
        <v>160</v>
      </c>
      <c r="H412" s="219">
        <v>125</v>
      </c>
      <c r="I412" s="220"/>
      <c r="J412" s="221">
        <f>ROUND(I412*H412,2)</f>
        <v>0</v>
      </c>
      <c r="K412" s="217" t="s">
        <v>229</v>
      </c>
      <c r="L412" s="46"/>
      <c r="M412" s="222" t="s">
        <v>40</v>
      </c>
      <c r="N412" s="223" t="s">
        <v>48</v>
      </c>
      <c r="O412" s="86"/>
      <c r="P412" s="224">
        <f>O412*H412</f>
        <v>0</v>
      </c>
      <c r="Q412" s="224">
        <v>1.6300000000000001E-06</v>
      </c>
      <c r="R412" s="224">
        <f>Q412*H412</f>
        <v>0.00020375000000000002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230</v>
      </c>
      <c r="AT412" s="226" t="s">
        <v>226</v>
      </c>
      <c r="AU412" s="226" t="s">
        <v>85</v>
      </c>
      <c r="AY412" s="19" t="s">
        <v>224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83</v>
      </c>
      <c r="BK412" s="227">
        <f>ROUND(I412*H412,2)</f>
        <v>0</v>
      </c>
      <c r="BL412" s="19" t="s">
        <v>230</v>
      </c>
      <c r="BM412" s="226" t="s">
        <v>2584</v>
      </c>
    </row>
    <row r="413" s="2" customFormat="1">
      <c r="A413" s="40"/>
      <c r="B413" s="41"/>
      <c r="C413" s="42"/>
      <c r="D413" s="228" t="s">
        <v>232</v>
      </c>
      <c r="E413" s="42"/>
      <c r="F413" s="229" t="s">
        <v>2585</v>
      </c>
      <c r="G413" s="42"/>
      <c r="H413" s="42"/>
      <c r="I413" s="230"/>
      <c r="J413" s="42"/>
      <c r="K413" s="42"/>
      <c r="L413" s="46"/>
      <c r="M413" s="231"/>
      <c r="N413" s="232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232</v>
      </c>
      <c r="AU413" s="19" t="s">
        <v>85</v>
      </c>
    </row>
    <row r="414" s="2" customFormat="1">
      <c r="A414" s="40"/>
      <c r="B414" s="41"/>
      <c r="C414" s="42"/>
      <c r="D414" s="233" t="s">
        <v>234</v>
      </c>
      <c r="E414" s="42"/>
      <c r="F414" s="234" t="s">
        <v>2586</v>
      </c>
      <c r="G414" s="42"/>
      <c r="H414" s="42"/>
      <c r="I414" s="230"/>
      <c r="J414" s="42"/>
      <c r="K414" s="42"/>
      <c r="L414" s="46"/>
      <c r="M414" s="231"/>
      <c r="N414" s="232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234</v>
      </c>
      <c r="AU414" s="19" t="s">
        <v>85</v>
      </c>
    </row>
    <row r="415" s="13" customFormat="1">
      <c r="A415" s="13"/>
      <c r="B415" s="235"/>
      <c r="C415" s="236"/>
      <c r="D415" s="228" t="s">
        <v>236</v>
      </c>
      <c r="E415" s="237" t="s">
        <v>40</v>
      </c>
      <c r="F415" s="238" t="s">
        <v>2587</v>
      </c>
      <c r="G415" s="236"/>
      <c r="H415" s="239">
        <v>125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236</v>
      </c>
      <c r="AU415" s="245" t="s">
        <v>85</v>
      </c>
      <c r="AV415" s="13" t="s">
        <v>85</v>
      </c>
      <c r="AW415" s="13" t="s">
        <v>38</v>
      </c>
      <c r="AX415" s="13" t="s">
        <v>83</v>
      </c>
      <c r="AY415" s="245" t="s">
        <v>224</v>
      </c>
    </row>
    <row r="416" s="2" customFormat="1" ht="16.5" customHeight="1">
      <c r="A416" s="40"/>
      <c r="B416" s="41"/>
      <c r="C416" s="268" t="s">
        <v>704</v>
      </c>
      <c r="D416" s="268" t="s">
        <v>305</v>
      </c>
      <c r="E416" s="269" t="s">
        <v>2588</v>
      </c>
      <c r="F416" s="270" t="s">
        <v>2589</v>
      </c>
      <c r="G416" s="271" t="s">
        <v>160</v>
      </c>
      <c r="H416" s="272">
        <v>126.25</v>
      </c>
      <c r="I416" s="273"/>
      <c r="J416" s="274">
        <f>ROUND(I416*H416,2)</f>
        <v>0</v>
      </c>
      <c r="K416" s="270" t="s">
        <v>40</v>
      </c>
      <c r="L416" s="275"/>
      <c r="M416" s="276" t="s">
        <v>40</v>
      </c>
      <c r="N416" s="277" t="s">
        <v>48</v>
      </c>
      <c r="O416" s="86"/>
      <c r="P416" s="224">
        <f>O416*H416</f>
        <v>0</v>
      </c>
      <c r="Q416" s="224">
        <v>0.14599999999999999</v>
      </c>
      <c r="R416" s="224">
        <f>Q416*H416</f>
        <v>18.432499999999997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279</v>
      </c>
      <c r="AT416" s="226" t="s">
        <v>305</v>
      </c>
      <c r="AU416" s="226" t="s">
        <v>85</v>
      </c>
      <c r="AY416" s="19" t="s">
        <v>224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83</v>
      </c>
      <c r="BK416" s="227">
        <f>ROUND(I416*H416,2)</f>
        <v>0</v>
      </c>
      <c r="BL416" s="19" t="s">
        <v>230</v>
      </c>
      <c r="BM416" s="226" t="s">
        <v>2590</v>
      </c>
    </row>
    <row r="417" s="14" customFormat="1">
      <c r="A417" s="14"/>
      <c r="B417" s="246"/>
      <c r="C417" s="247"/>
      <c r="D417" s="228" t="s">
        <v>236</v>
      </c>
      <c r="E417" s="248" t="s">
        <v>40</v>
      </c>
      <c r="F417" s="249" t="s">
        <v>2591</v>
      </c>
      <c r="G417" s="247"/>
      <c r="H417" s="248" t="s">
        <v>40</v>
      </c>
      <c r="I417" s="250"/>
      <c r="J417" s="247"/>
      <c r="K417" s="247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236</v>
      </c>
      <c r="AU417" s="255" t="s">
        <v>85</v>
      </c>
      <c r="AV417" s="14" t="s">
        <v>83</v>
      </c>
      <c r="AW417" s="14" t="s">
        <v>38</v>
      </c>
      <c r="AX417" s="14" t="s">
        <v>77</v>
      </c>
      <c r="AY417" s="255" t="s">
        <v>224</v>
      </c>
    </row>
    <row r="418" s="14" customFormat="1">
      <c r="A418" s="14"/>
      <c r="B418" s="246"/>
      <c r="C418" s="247"/>
      <c r="D418" s="228" t="s">
        <v>236</v>
      </c>
      <c r="E418" s="248" t="s">
        <v>40</v>
      </c>
      <c r="F418" s="249" t="s">
        <v>2553</v>
      </c>
      <c r="G418" s="247"/>
      <c r="H418" s="248" t="s">
        <v>40</v>
      </c>
      <c r="I418" s="250"/>
      <c r="J418" s="247"/>
      <c r="K418" s="247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236</v>
      </c>
      <c r="AU418" s="255" t="s">
        <v>85</v>
      </c>
      <c r="AV418" s="14" t="s">
        <v>83</v>
      </c>
      <c r="AW418" s="14" t="s">
        <v>38</v>
      </c>
      <c r="AX418" s="14" t="s">
        <v>77</v>
      </c>
      <c r="AY418" s="255" t="s">
        <v>224</v>
      </c>
    </row>
    <row r="419" s="14" customFormat="1">
      <c r="A419" s="14"/>
      <c r="B419" s="246"/>
      <c r="C419" s="247"/>
      <c r="D419" s="228" t="s">
        <v>236</v>
      </c>
      <c r="E419" s="248" t="s">
        <v>40</v>
      </c>
      <c r="F419" s="249" t="s">
        <v>2592</v>
      </c>
      <c r="G419" s="247"/>
      <c r="H419" s="248" t="s">
        <v>40</v>
      </c>
      <c r="I419" s="250"/>
      <c r="J419" s="247"/>
      <c r="K419" s="247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236</v>
      </c>
      <c r="AU419" s="255" t="s">
        <v>85</v>
      </c>
      <c r="AV419" s="14" t="s">
        <v>83</v>
      </c>
      <c r="AW419" s="14" t="s">
        <v>38</v>
      </c>
      <c r="AX419" s="14" t="s">
        <v>77</v>
      </c>
      <c r="AY419" s="255" t="s">
        <v>224</v>
      </c>
    </row>
    <row r="420" s="14" customFormat="1">
      <c r="A420" s="14"/>
      <c r="B420" s="246"/>
      <c r="C420" s="247"/>
      <c r="D420" s="228" t="s">
        <v>236</v>
      </c>
      <c r="E420" s="248" t="s">
        <v>40</v>
      </c>
      <c r="F420" s="249" t="s">
        <v>2554</v>
      </c>
      <c r="G420" s="247"/>
      <c r="H420" s="248" t="s">
        <v>40</v>
      </c>
      <c r="I420" s="250"/>
      <c r="J420" s="247"/>
      <c r="K420" s="247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236</v>
      </c>
      <c r="AU420" s="255" t="s">
        <v>85</v>
      </c>
      <c r="AV420" s="14" t="s">
        <v>83</v>
      </c>
      <c r="AW420" s="14" t="s">
        <v>38</v>
      </c>
      <c r="AX420" s="14" t="s">
        <v>77</v>
      </c>
      <c r="AY420" s="255" t="s">
        <v>224</v>
      </c>
    </row>
    <row r="421" s="13" customFormat="1">
      <c r="A421" s="13"/>
      <c r="B421" s="235"/>
      <c r="C421" s="236"/>
      <c r="D421" s="228" t="s">
        <v>236</v>
      </c>
      <c r="E421" s="237" t="s">
        <v>40</v>
      </c>
      <c r="F421" s="238" t="s">
        <v>2593</v>
      </c>
      <c r="G421" s="236"/>
      <c r="H421" s="239">
        <v>125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236</v>
      </c>
      <c r="AU421" s="245" t="s">
        <v>85</v>
      </c>
      <c r="AV421" s="13" t="s">
        <v>85</v>
      </c>
      <c r="AW421" s="13" t="s">
        <v>38</v>
      </c>
      <c r="AX421" s="13" t="s">
        <v>83</v>
      </c>
      <c r="AY421" s="245" t="s">
        <v>224</v>
      </c>
    </row>
    <row r="422" s="13" customFormat="1">
      <c r="A422" s="13"/>
      <c r="B422" s="235"/>
      <c r="C422" s="236"/>
      <c r="D422" s="228" t="s">
        <v>236</v>
      </c>
      <c r="E422" s="236"/>
      <c r="F422" s="238" t="s">
        <v>2594</v>
      </c>
      <c r="G422" s="236"/>
      <c r="H422" s="239">
        <v>126.25</v>
      </c>
      <c r="I422" s="240"/>
      <c r="J422" s="236"/>
      <c r="K422" s="236"/>
      <c r="L422" s="241"/>
      <c r="M422" s="242"/>
      <c r="N422" s="243"/>
      <c r="O422" s="243"/>
      <c r="P422" s="243"/>
      <c r="Q422" s="243"/>
      <c r="R422" s="243"/>
      <c r="S422" s="243"/>
      <c r="T422" s="24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5" t="s">
        <v>236</v>
      </c>
      <c r="AU422" s="245" t="s">
        <v>85</v>
      </c>
      <c r="AV422" s="13" t="s">
        <v>85</v>
      </c>
      <c r="AW422" s="13" t="s">
        <v>4</v>
      </c>
      <c r="AX422" s="13" t="s">
        <v>83</v>
      </c>
      <c r="AY422" s="245" t="s">
        <v>224</v>
      </c>
    </row>
    <row r="423" s="2" customFormat="1" ht="16.5" customHeight="1">
      <c r="A423" s="40"/>
      <c r="B423" s="41"/>
      <c r="C423" s="215" t="s">
        <v>710</v>
      </c>
      <c r="D423" s="215" t="s">
        <v>226</v>
      </c>
      <c r="E423" s="216" t="s">
        <v>2595</v>
      </c>
      <c r="F423" s="217" t="s">
        <v>2596</v>
      </c>
      <c r="G423" s="218" t="s">
        <v>811</v>
      </c>
      <c r="H423" s="219">
        <v>15</v>
      </c>
      <c r="I423" s="220"/>
      <c r="J423" s="221">
        <f>ROUND(I423*H423,2)</f>
        <v>0</v>
      </c>
      <c r="K423" s="217" t="s">
        <v>229</v>
      </c>
      <c r="L423" s="46"/>
      <c r="M423" s="222" t="s">
        <v>40</v>
      </c>
      <c r="N423" s="223" t="s">
        <v>48</v>
      </c>
      <c r="O423" s="86"/>
      <c r="P423" s="224">
        <f>O423*H423</f>
        <v>0</v>
      </c>
      <c r="Q423" s="224">
        <v>0.0016692</v>
      </c>
      <c r="R423" s="224">
        <f>Q423*H423</f>
        <v>0.025038000000000001</v>
      </c>
      <c r="S423" s="224">
        <v>0</v>
      </c>
      <c r="T423" s="225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6" t="s">
        <v>230</v>
      </c>
      <c r="AT423" s="226" t="s">
        <v>226</v>
      </c>
      <c r="AU423" s="226" t="s">
        <v>85</v>
      </c>
      <c r="AY423" s="19" t="s">
        <v>224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19" t="s">
        <v>83</v>
      </c>
      <c r="BK423" s="227">
        <f>ROUND(I423*H423,2)</f>
        <v>0</v>
      </c>
      <c r="BL423" s="19" t="s">
        <v>230</v>
      </c>
      <c r="BM423" s="226" t="s">
        <v>2597</v>
      </c>
    </row>
    <row r="424" s="2" customFormat="1">
      <c r="A424" s="40"/>
      <c r="B424" s="41"/>
      <c r="C424" s="42"/>
      <c r="D424" s="228" t="s">
        <v>232</v>
      </c>
      <c r="E424" s="42"/>
      <c r="F424" s="229" t="s">
        <v>2598</v>
      </c>
      <c r="G424" s="42"/>
      <c r="H424" s="42"/>
      <c r="I424" s="230"/>
      <c r="J424" s="42"/>
      <c r="K424" s="42"/>
      <c r="L424" s="46"/>
      <c r="M424" s="231"/>
      <c r="N424" s="232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232</v>
      </c>
      <c r="AU424" s="19" t="s">
        <v>85</v>
      </c>
    </row>
    <row r="425" s="2" customFormat="1">
      <c r="A425" s="40"/>
      <c r="B425" s="41"/>
      <c r="C425" s="42"/>
      <c r="D425" s="233" t="s">
        <v>234</v>
      </c>
      <c r="E425" s="42"/>
      <c r="F425" s="234" t="s">
        <v>2599</v>
      </c>
      <c r="G425" s="42"/>
      <c r="H425" s="42"/>
      <c r="I425" s="230"/>
      <c r="J425" s="42"/>
      <c r="K425" s="42"/>
      <c r="L425" s="46"/>
      <c r="M425" s="231"/>
      <c r="N425" s="232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234</v>
      </c>
      <c r="AU425" s="19" t="s">
        <v>85</v>
      </c>
    </row>
    <row r="426" s="13" customFormat="1">
      <c r="A426" s="13"/>
      <c r="B426" s="235"/>
      <c r="C426" s="236"/>
      <c r="D426" s="228" t="s">
        <v>236</v>
      </c>
      <c r="E426" s="237" t="s">
        <v>40</v>
      </c>
      <c r="F426" s="238" t="s">
        <v>2600</v>
      </c>
      <c r="G426" s="236"/>
      <c r="H426" s="239">
        <v>4</v>
      </c>
      <c r="I426" s="240"/>
      <c r="J426" s="236"/>
      <c r="K426" s="236"/>
      <c r="L426" s="241"/>
      <c r="M426" s="242"/>
      <c r="N426" s="243"/>
      <c r="O426" s="243"/>
      <c r="P426" s="243"/>
      <c r="Q426" s="243"/>
      <c r="R426" s="243"/>
      <c r="S426" s="243"/>
      <c r="T426" s="24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5" t="s">
        <v>236</v>
      </c>
      <c r="AU426" s="245" t="s">
        <v>85</v>
      </c>
      <c r="AV426" s="13" t="s">
        <v>85</v>
      </c>
      <c r="AW426" s="13" t="s">
        <v>38</v>
      </c>
      <c r="AX426" s="13" t="s">
        <v>77</v>
      </c>
      <c r="AY426" s="245" t="s">
        <v>224</v>
      </c>
    </row>
    <row r="427" s="13" customFormat="1">
      <c r="A427" s="13"/>
      <c r="B427" s="235"/>
      <c r="C427" s="236"/>
      <c r="D427" s="228" t="s">
        <v>236</v>
      </c>
      <c r="E427" s="237" t="s">
        <v>40</v>
      </c>
      <c r="F427" s="238" t="s">
        <v>2601</v>
      </c>
      <c r="G427" s="236"/>
      <c r="H427" s="239">
        <v>6</v>
      </c>
      <c r="I427" s="240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236</v>
      </c>
      <c r="AU427" s="245" t="s">
        <v>85</v>
      </c>
      <c r="AV427" s="13" t="s">
        <v>85</v>
      </c>
      <c r="AW427" s="13" t="s">
        <v>38</v>
      </c>
      <c r="AX427" s="13" t="s">
        <v>77</v>
      </c>
      <c r="AY427" s="245" t="s">
        <v>224</v>
      </c>
    </row>
    <row r="428" s="13" customFormat="1">
      <c r="A428" s="13"/>
      <c r="B428" s="235"/>
      <c r="C428" s="236"/>
      <c r="D428" s="228" t="s">
        <v>236</v>
      </c>
      <c r="E428" s="237" t="s">
        <v>40</v>
      </c>
      <c r="F428" s="238" t="s">
        <v>2602</v>
      </c>
      <c r="G428" s="236"/>
      <c r="H428" s="239">
        <v>1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236</v>
      </c>
      <c r="AU428" s="245" t="s">
        <v>85</v>
      </c>
      <c r="AV428" s="13" t="s">
        <v>85</v>
      </c>
      <c r="AW428" s="13" t="s">
        <v>38</v>
      </c>
      <c r="AX428" s="13" t="s">
        <v>77</v>
      </c>
      <c r="AY428" s="245" t="s">
        <v>224</v>
      </c>
    </row>
    <row r="429" s="13" customFormat="1">
      <c r="A429" s="13"/>
      <c r="B429" s="235"/>
      <c r="C429" s="236"/>
      <c r="D429" s="228" t="s">
        <v>236</v>
      </c>
      <c r="E429" s="237" t="s">
        <v>40</v>
      </c>
      <c r="F429" s="238" t="s">
        <v>2603</v>
      </c>
      <c r="G429" s="236"/>
      <c r="H429" s="239">
        <v>2</v>
      </c>
      <c r="I429" s="240"/>
      <c r="J429" s="236"/>
      <c r="K429" s="236"/>
      <c r="L429" s="241"/>
      <c r="M429" s="242"/>
      <c r="N429" s="243"/>
      <c r="O429" s="243"/>
      <c r="P429" s="243"/>
      <c r="Q429" s="243"/>
      <c r="R429" s="243"/>
      <c r="S429" s="243"/>
      <c r="T429" s="24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5" t="s">
        <v>236</v>
      </c>
      <c r="AU429" s="245" t="s">
        <v>85</v>
      </c>
      <c r="AV429" s="13" t="s">
        <v>85</v>
      </c>
      <c r="AW429" s="13" t="s">
        <v>38</v>
      </c>
      <c r="AX429" s="13" t="s">
        <v>77</v>
      </c>
      <c r="AY429" s="245" t="s">
        <v>224</v>
      </c>
    </row>
    <row r="430" s="13" customFormat="1">
      <c r="A430" s="13"/>
      <c r="B430" s="235"/>
      <c r="C430" s="236"/>
      <c r="D430" s="228" t="s">
        <v>236</v>
      </c>
      <c r="E430" s="237" t="s">
        <v>40</v>
      </c>
      <c r="F430" s="238" t="s">
        <v>2604</v>
      </c>
      <c r="G430" s="236"/>
      <c r="H430" s="239">
        <v>2</v>
      </c>
      <c r="I430" s="240"/>
      <c r="J430" s="236"/>
      <c r="K430" s="236"/>
      <c r="L430" s="241"/>
      <c r="M430" s="242"/>
      <c r="N430" s="243"/>
      <c r="O430" s="243"/>
      <c r="P430" s="243"/>
      <c r="Q430" s="243"/>
      <c r="R430" s="243"/>
      <c r="S430" s="243"/>
      <c r="T430" s="24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5" t="s">
        <v>236</v>
      </c>
      <c r="AU430" s="245" t="s">
        <v>85</v>
      </c>
      <c r="AV430" s="13" t="s">
        <v>85</v>
      </c>
      <c r="AW430" s="13" t="s">
        <v>38</v>
      </c>
      <c r="AX430" s="13" t="s">
        <v>77</v>
      </c>
      <c r="AY430" s="245" t="s">
        <v>224</v>
      </c>
    </row>
    <row r="431" s="15" customFormat="1">
      <c r="A431" s="15"/>
      <c r="B431" s="256"/>
      <c r="C431" s="257"/>
      <c r="D431" s="228" t="s">
        <v>236</v>
      </c>
      <c r="E431" s="258" t="s">
        <v>40</v>
      </c>
      <c r="F431" s="259" t="s">
        <v>253</v>
      </c>
      <c r="G431" s="257"/>
      <c r="H431" s="260">
        <v>15</v>
      </c>
      <c r="I431" s="261"/>
      <c r="J431" s="257"/>
      <c r="K431" s="257"/>
      <c r="L431" s="262"/>
      <c r="M431" s="263"/>
      <c r="N431" s="264"/>
      <c r="O431" s="264"/>
      <c r="P431" s="264"/>
      <c r="Q431" s="264"/>
      <c r="R431" s="264"/>
      <c r="S431" s="264"/>
      <c r="T431" s="26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6" t="s">
        <v>236</v>
      </c>
      <c r="AU431" s="266" t="s">
        <v>85</v>
      </c>
      <c r="AV431" s="15" t="s">
        <v>230</v>
      </c>
      <c r="AW431" s="15" t="s">
        <v>38</v>
      </c>
      <c r="AX431" s="15" t="s">
        <v>83</v>
      </c>
      <c r="AY431" s="266" t="s">
        <v>224</v>
      </c>
    </row>
    <row r="432" s="2" customFormat="1" ht="16.5" customHeight="1">
      <c r="A432" s="40"/>
      <c r="B432" s="41"/>
      <c r="C432" s="268" t="s">
        <v>716</v>
      </c>
      <c r="D432" s="268" t="s">
        <v>305</v>
      </c>
      <c r="E432" s="269" t="s">
        <v>2605</v>
      </c>
      <c r="F432" s="270" t="s">
        <v>2606</v>
      </c>
      <c r="G432" s="271" t="s">
        <v>811</v>
      </c>
      <c r="H432" s="272">
        <v>8.0800000000000001</v>
      </c>
      <c r="I432" s="273"/>
      <c r="J432" s="274">
        <f>ROUND(I432*H432,2)</f>
        <v>0</v>
      </c>
      <c r="K432" s="270" t="s">
        <v>229</v>
      </c>
      <c r="L432" s="275"/>
      <c r="M432" s="276" t="s">
        <v>40</v>
      </c>
      <c r="N432" s="277" t="s">
        <v>48</v>
      </c>
      <c r="O432" s="86"/>
      <c r="P432" s="224">
        <f>O432*H432</f>
        <v>0</v>
      </c>
      <c r="Q432" s="224">
        <v>0.0095999999999999992</v>
      </c>
      <c r="R432" s="224">
        <f>Q432*H432</f>
        <v>0.077567999999999998</v>
      </c>
      <c r="S432" s="224">
        <v>0</v>
      </c>
      <c r="T432" s="225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6" t="s">
        <v>279</v>
      </c>
      <c r="AT432" s="226" t="s">
        <v>305</v>
      </c>
      <c r="AU432" s="226" t="s">
        <v>85</v>
      </c>
      <c r="AY432" s="19" t="s">
        <v>224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9" t="s">
        <v>83</v>
      </c>
      <c r="BK432" s="227">
        <f>ROUND(I432*H432,2)</f>
        <v>0</v>
      </c>
      <c r="BL432" s="19" t="s">
        <v>230</v>
      </c>
      <c r="BM432" s="226" t="s">
        <v>2607</v>
      </c>
    </row>
    <row r="433" s="2" customFormat="1">
      <c r="A433" s="40"/>
      <c r="B433" s="41"/>
      <c r="C433" s="42"/>
      <c r="D433" s="228" t="s">
        <v>232</v>
      </c>
      <c r="E433" s="42"/>
      <c r="F433" s="229" t="s">
        <v>2606</v>
      </c>
      <c r="G433" s="42"/>
      <c r="H433" s="42"/>
      <c r="I433" s="230"/>
      <c r="J433" s="42"/>
      <c r="K433" s="42"/>
      <c r="L433" s="46"/>
      <c r="M433" s="231"/>
      <c r="N433" s="232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232</v>
      </c>
      <c r="AU433" s="19" t="s">
        <v>85</v>
      </c>
    </row>
    <row r="434" s="2" customFormat="1">
      <c r="A434" s="40"/>
      <c r="B434" s="41"/>
      <c r="C434" s="42"/>
      <c r="D434" s="233" t="s">
        <v>234</v>
      </c>
      <c r="E434" s="42"/>
      <c r="F434" s="234" t="s">
        <v>2608</v>
      </c>
      <c r="G434" s="42"/>
      <c r="H434" s="42"/>
      <c r="I434" s="230"/>
      <c r="J434" s="42"/>
      <c r="K434" s="42"/>
      <c r="L434" s="46"/>
      <c r="M434" s="231"/>
      <c r="N434" s="232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234</v>
      </c>
      <c r="AU434" s="19" t="s">
        <v>85</v>
      </c>
    </row>
    <row r="435" s="13" customFormat="1">
      <c r="A435" s="13"/>
      <c r="B435" s="235"/>
      <c r="C435" s="236"/>
      <c r="D435" s="228" t="s">
        <v>236</v>
      </c>
      <c r="E435" s="236"/>
      <c r="F435" s="238" t="s">
        <v>2609</v>
      </c>
      <c r="G435" s="236"/>
      <c r="H435" s="239">
        <v>8.0800000000000001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236</v>
      </c>
      <c r="AU435" s="245" t="s">
        <v>85</v>
      </c>
      <c r="AV435" s="13" t="s">
        <v>85</v>
      </c>
      <c r="AW435" s="13" t="s">
        <v>4</v>
      </c>
      <c r="AX435" s="13" t="s">
        <v>83</v>
      </c>
      <c r="AY435" s="245" t="s">
        <v>224</v>
      </c>
    </row>
    <row r="436" s="2" customFormat="1" ht="16.5" customHeight="1">
      <c r="A436" s="40"/>
      <c r="B436" s="41"/>
      <c r="C436" s="268" t="s">
        <v>725</v>
      </c>
      <c r="D436" s="268" t="s">
        <v>305</v>
      </c>
      <c r="E436" s="269" t="s">
        <v>2610</v>
      </c>
      <c r="F436" s="270" t="s">
        <v>2611</v>
      </c>
      <c r="G436" s="271" t="s">
        <v>811</v>
      </c>
      <c r="H436" s="272">
        <v>1.01</v>
      </c>
      <c r="I436" s="273"/>
      <c r="J436" s="274">
        <f>ROUND(I436*H436,2)</f>
        <v>0</v>
      </c>
      <c r="K436" s="270" t="s">
        <v>229</v>
      </c>
      <c r="L436" s="275"/>
      <c r="M436" s="276" t="s">
        <v>40</v>
      </c>
      <c r="N436" s="277" t="s">
        <v>48</v>
      </c>
      <c r="O436" s="86"/>
      <c r="P436" s="224">
        <f>O436*H436</f>
        <v>0</v>
      </c>
      <c r="Q436" s="224">
        <v>0.014200000000000001</v>
      </c>
      <c r="R436" s="224">
        <f>Q436*H436</f>
        <v>0.014342000000000001</v>
      </c>
      <c r="S436" s="224">
        <v>0</v>
      </c>
      <c r="T436" s="225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6" t="s">
        <v>279</v>
      </c>
      <c r="AT436" s="226" t="s">
        <v>305</v>
      </c>
      <c r="AU436" s="226" t="s">
        <v>85</v>
      </c>
      <c r="AY436" s="19" t="s">
        <v>224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19" t="s">
        <v>83</v>
      </c>
      <c r="BK436" s="227">
        <f>ROUND(I436*H436,2)</f>
        <v>0</v>
      </c>
      <c r="BL436" s="19" t="s">
        <v>230</v>
      </c>
      <c r="BM436" s="226" t="s">
        <v>2612</v>
      </c>
    </row>
    <row r="437" s="2" customFormat="1">
      <c r="A437" s="40"/>
      <c r="B437" s="41"/>
      <c r="C437" s="42"/>
      <c r="D437" s="228" t="s">
        <v>232</v>
      </c>
      <c r="E437" s="42"/>
      <c r="F437" s="229" t="s">
        <v>2611</v>
      </c>
      <c r="G437" s="42"/>
      <c r="H437" s="42"/>
      <c r="I437" s="230"/>
      <c r="J437" s="42"/>
      <c r="K437" s="42"/>
      <c r="L437" s="46"/>
      <c r="M437" s="231"/>
      <c r="N437" s="232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232</v>
      </c>
      <c r="AU437" s="19" t="s">
        <v>85</v>
      </c>
    </row>
    <row r="438" s="2" customFormat="1">
      <c r="A438" s="40"/>
      <c r="B438" s="41"/>
      <c r="C438" s="42"/>
      <c r="D438" s="233" t="s">
        <v>234</v>
      </c>
      <c r="E438" s="42"/>
      <c r="F438" s="234" t="s">
        <v>2613</v>
      </c>
      <c r="G438" s="42"/>
      <c r="H438" s="42"/>
      <c r="I438" s="230"/>
      <c r="J438" s="42"/>
      <c r="K438" s="42"/>
      <c r="L438" s="46"/>
      <c r="M438" s="231"/>
      <c r="N438" s="232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234</v>
      </c>
      <c r="AU438" s="19" t="s">
        <v>85</v>
      </c>
    </row>
    <row r="439" s="13" customFormat="1">
      <c r="A439" s="13"/>
      <c r="B439" s="235"/>
      <c r="C439" s="236"/>
      <c r="D439" s="228" t="s">
        <v>236</v>
      </c>
      <c r="E439" s="236"/>
      <c r="F439" s="238" t="s">
        <v>2614</v>
      </c>
      <c r="G439" s="236"/>
      <c r="H439" s="239">
        <v>1.01</v>
      </c>
      <c r="I439" s="240"/>
      <c r="J439" s="236"/>
      <c r="K439" s="236"/>
      <c r="L439" s="241"/>
      <c r="M439" s="242"/>
      <c r="N439" s="243"/>
      <c r="O439" s="243"/>
      <c r="P439" s="243"/>
      <c r="Q439" s="243"/>
      <c r="R439" s="243"/>
      <c r="S439" s="243"/>
      <c r="T439" s="24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5" t="s">
        <v>236</v>
      </c>
      <c r="AU439" s="245" t="s">
        <v>85</v>
      </c>
      <c r="AV439" s="13" t="s">
        <v>85</v>
      </c>
      <c r="AW439" s="13" t="s">
        <v>4</v>
      </c>
      <c r="AX439" s="13" t="s">
        <v>83</v>
      </c>
      <c r="AY439" s="245" t="s">
        <v>224</v>
      </c>
    </row>
    <row r="440" s="2" customFormat="1" ht="16.5" customHeight="1">
      <c r="A440" s="40"/>
      <c r="B440" s="41"/>
      <c r="C440" s="268" t="s">
        <v>737</v>
      </c>
      <c r="D440" s="268" t="s">
        <v>305</v>
      </c>
      <c r="E440" s="269" t="s">
        <v>2615</v>
      </c>
      <c r="F440" s="270" t="s">
        <v>2616</v>
      </c>
      <c r="G440" s="271" t="s">
        <v>811</v>
      </c>
      <c r="H440" s="272">
        <v>1.01</v>
      </c>
      <c r="I440" s="273"/>
      <c r="J440" s="274">
        <f>ROUND(I440*H440,2)</f>
        <v>0</v>
      </c>
      <c r="K440" s="270" t="s">
        <v>229</v>
      </c>
      <c r="L440" s="275"/>
      <c r="M440" s="276" t="s">
        <v>40</v>
      </c>
      <c r="N440" s="277" t="s">
        <v>48</v>
      </c>
      <c r="O440" s="86"/>
      <c r="P440" s="224">
        <f>O440*H440</f>
        <v>0</v>
      </c>
      <c r="Q440" s="224">
        <v>0.016500000000000001</v>
      </c>
      <c r="R440" s="224">
        <f>Q440*H440</f>
        <v>0.016664999999999999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279</v>
      </c>
      <c r="AT440" s="226" t="s">
        <v>305</v>
      </c>
      <c r="AU440" s="226" t="s">
        <v>85</v>
      </c>
      <c r="AY440" s="19" t="s">
        <v>224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83</v>
      </c>
      <c r="BK440" s="227">
        <f>ROUND(I440*H440,2)</f>
        <v>0</v>
      </c>
      <c r="BL440" s="19" t="s">
        <v>230</v>
      </c>
      <c r="BM440" s="226" t="s">
        <v>2617</v>
      </c>
    </row>
    <row r="441" s="2" customFormat="1">
      <c r="A441" s="40"/>
      <c r="B441" s="41"/>
      <c r="C441" s="42"/>
      <c r="D441" s="228" t="s">
        <v>232</v>
      </c>
      <c r="E441" s="42"/>
      <c r="F441" s="229" t="s">
        <v>2616</v>
      </c>
      <c r="G441" s="42"/>
      <c r="H441" s="42"/>
      <c r="I441" s="230"/>
      <c r="J441" s="42"/>
      <c r="K441" s="42"/>
      <c r="L441" s="46"/>
      <c r="M441" s="231"/>
      <c r="N441" s="232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232</v>
      </c>
      <c r="AU441" s="19" t="s">
        <v>85</v>
      </c>
    </row>
    <row r="442" s="2" customFormat="1">
      <c r="A442" s="40"/>
      <c r="B442" s="41"/>
      <c r="C442" s="42"/>
      <c r="D442" s="233" t="s">
        <v>234</v>
      </c>
      <c r="E442" s="42"/>
      <c r="F442" s="234" t="s">
        <v>2618</v>
      </c>
      <c r="G442" s="42"/>
      <c r="H442" s="42"/>
      <c r="I442" s="230"/>
      <c r="J442" s="42"/>
      <c r="K442" s="42"/>
      <c r="L442" s="46"/>
      <c r="M442" s="231"/>
      <c r="N442" s="232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234</v>
      </c>
      <c r="AU442" s="19" t="s">
        <v>85</v>
      </c>
    </row>
    <row r="443" s="13" customFormat="1">
      <c r="A443" s="13"/>
      <c r="B443" s="235"/>
      <c r="C443" s="236"/>
      <c r="D443" s="228" t="s">
        <v>236</v>
      </c>
      <c r="E443" s="236"/>
      <c r="F443" s="238" t="s">
        <v>2614</v>
      </c>
      <c r="G443" s="236"/>
      <c r="H443" s="239">
        <v>1.01</v>
      </c>
      <c r="I443" s="240"/>
      <c r="J443" s="236"/>
      <c r="K443" s="236"/>
      <c r="L443" s="241"/>
      <c r="M443" s="242"/>
      <c r="N443" s="243"/>
      <c r="O443" s="243"/>
      <c r="P443" s="243"/>
      <c r="Q443" s="243"/>
      <c r="R443" s="243"/>
      <c r="S443" s="243"/>
      <c r="T443" s="24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5" t="s">
        <v>236</v>
      </c>
      <c r="AU443" s="245" t="s">
        <v>85</v>
      </c>
      <c r="AV443" s="13" t="s">
        <v>85</v>
      </c>
      <c r="AW443" s="13" t="s">
        <v>4</v>
      </c>
      <c r="AX443" s="13" t="s">
        <v>83</v>
      </c>
      <c r="AY443" s="245" t="s">
        <v>224</v>
      </c>
    </row>
    <row r="444" s="2" customFormat="1" ht="16.5" customHeight="1">
      <c r="A444" s="40"/>
      <c r="B444" s="41"/>
      <c r="C444" s="268" t="s">
        <v>743</v>
      </c>
      <c r="D444" s="268" t="s">
        <v>305</v>
      </c>
      <c r="E444" s="269" t="s">
        <v>2619</v>
      </c>
      <c r="F444" s="270" t="s">
        <v>2620</v>
      </c>
      <c r="G444" s="271" t="s">
        <v>811</v>
      </c>
      <c r="H444" s="272">
        <v>1.01</v>
      </c>
      <c r="I444" s="273"/>
      <c r="J444" s="274">
        <f>ROUND(I444*H444,2)</f>
        <v>0</v>
      </c>
      <c r="K444" s="270" t="s">
        <v>229</v>
      </c>
      <c r="L444" s="275"/>
      <c r="M444" s="276" t="s">
        <v>40</v>
      </c>
      <c r="N444" s="277" t="s">
        <v>48</v>
      </c>
      <c r="O444" s="86"/>
      <c r="P444" s="224">
        <f>O444*H444</f>
        <v>0</v>
      </c>
      <c r="Q444" s="224">
        <v>0.0141</v>
      </c>
      <c r="R444" s="224">
        <f>Q444*H444</f>
        <v>0.014241</v>
      </c>
      <c r="S444" s="224">
        <v>0</v>
      </c>
      <c r="T444" s="225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6" t="s">
        <v>279</v>
      </c>
      <c r="AT444" s="226" t="s">
        <v>305</v>
      </c>
      <c r="AU444" s="226" t="s">
        <v>85</v>
      </c>
      <c r="AY444" s="19" t="s">
        <v>224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9" t="s">
        <v>83</v>
      </c>
      <c r="BK444" s="227">
        <f>ROUND(I444*H444,2)</f>
        <v>0</v>
      </c>
      <c r="BL444" s="19" t="s">
        <v>230</v>
      </c>
      <c r="BM444" s="226" t="s">
        <v>2621</v>
      </c>
    </row>
    <row r="445" s="2" customFormat="1">
      <c r="A445" s="40"/>
      <c r="B445" s="41"/>
      <c r="C445" s="42"/>
      <c r="D445" s="228" t="s">
        <v>232</v>
      </c>
      <c r="E445" s="42"/>
      <c r="F445" s="229" t="s">
        <v>2620</v>
      </c>
      <c r="G445" s="42"/>
      <c r="H445" s="42"/>
      <c r="I445" s="230"/>
      <c r="J445" s="42"/>
      <c r="K445" s="42"/>
      <c r="L445" s="46"/>
      <c r="M445" s="231"/>
      <c r="N445" s="232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232</v>
      </c>
      <c r="AU445" s="19" t="s">
        <v>85</v>
      </c>
    </row>
    <row r="446" s="2" customFormat="1">
      <c r="A446" s="40"/>
      <c r="B446" s="41"/>
      <c r="C446" s="42"/>
      <c r="D446" s="233" t="s">
        <v>234</v>
      </c>
      <c r="E446" s="42"/>
      <c r="F446" s="234" t="s">
        <v>2622</v>
      </c>
      <c r="G446" s="42"/>
      <c r="H446" s="42"/>
      <c r="I446" s="230"/>
      <c r="J446" s="42"/>
      <c r="K446" s="42"/>
      <c r="L446" s="46"/>
      <c r="M446" s="231"/>
      <c r="N446" s="232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234</v>
      </c>
      <c r="AU446" s="19" t="s">
        <v>85</v>
      </c>
    </row>
    <row r="447" s="13" customFormat="1">
      <c r="A447" s="13"/>
      <c r="B447" s="235"/>
      <c r="C447" s="236"/>
      <c r="D447" s="228" t="s">
        <v>236</v>
      </c>
      <c r="E447" s="236"/>
      <c r="F447" s="238" t="s">
        <v>2614</v>
      </c>
      <c r="G447" s="236"/>
      <c r="H447" s="239">
        <v>1.01</v>
      </c>
      <c r="I447" s="240"/>
      <c r="J447" s="236"/>
      <c r="K447" s="236"/>
      <c r="L447" s="241"/>
      <c r="M447" s="242"/>
      <c r="N447" s="243"/>
      <c r="O447" s="243"/>
      <c r="P447" s="243"/>
      <c r="Q447" s="243"/>
      <c r="R447" s="243"/>
      <c r="S447" s="243"/>
      <c r="T447" s="24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5" t="s">
        <v>236</v>
      </c>
      <c r="AU447" s="245" t="s">
        <v>85</v>
      </c>
      <c r="AV447" s="13" t="s">
        <v>85</v>
      </c>
      <c r="AW447" s="13" t="s">
        <v>4</v>
      </c>
      <c r="AX447" s="13" t="s">
        <v>83</v>
      </c>
      <c r="AY447" s="245" t="s">
        <v>224</v>
      </c>
    </row>
    <row r="448" s="2" customFormat="1" ht="16.5" customHeight="1">
      <c r="A448" s="40"/>
      <c r="B448" s="41"/>
      <c r="C448" s="268" t="s">
        <v>750</v>
      </c>
      <c r="D448" s="268" t="s">
        <v>305</v>
      </c>
      <c r="E448" s="269" t="s">
        <v>2623</v>
      </c>
      <c r="F448" s="270" t="s">
        <v>2624</v>
      </c>
      <c r="G448" s="271" t="s">
        <v>811</v>
      </c>
      <c r="H448" s="272">
        <v>1.01</v>
      </c>
      <c r="I448" s="273"/>
      <c r="J448" s="274">
        <f>ROUND(I448*H448,2)</f>
        <v>0</v>
      </c>
      <c r="K448" s="270" t="s">
        <v>229</v>
      </c>
      <c r="L448" s="275"/>
      <c r="M448" s="276" t="s">
        <v>40</v>
      </c>
      <c r="N448" s="277" t="s">
        <v>48</v>
      </c>
      <c r="O448" s="86"/>
      <c r="P448" s="224">
        <f>O448*H448</f>
        <v>0</v>
      </c>
      <c r="Q448" s="224">
        <v>0.018329999999999999</v>
      </c>
      <c r="R448" s="224">
        <f>Q448*H448</f>
        <v>0.0185133</v>
      </c>
      <c r="S448" s="224">
        <v>0</v>
      </c>
      <c r="T448" s="225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6" t="s">
        <v>279</v>
      </c>
      <c r="AT448" s="226" t="s">
        <v>305</v>
      </c>
      <c r="AU448" s="226" t="s">
        <v>85</v>
      </c>
      <c r="AY448" s="19" t="s">
        <v>224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19" t="s">
        <v>83</v>
      </c>
      <c r="BK448" s="227">
        <f>ROUND(I448*H448,2)</f>
        <v>0</v>
      </c>
      <c r="BL448" s="19" t="s">
        <v>230</v>
      </c>
      <c r="BM448" s="226" t="s">
        <v>2625</v>
      </c>
    </row>
    <row r="449" s="2" customFormat="1">
      <c r="A449" s="40"/>
      <c r="B449" s="41"/>
      <c r="C449" s="42"/>
      <c r="D449" s="228" t="s">
        <v>232</v>
      </c>
      <c r="E449" s="42"/>
      <c r="F449" s="229" t="s">
        <v>2624</v>
      </c>
      <c r="G449" s="42"/>
      <c r="H449" s="42"/>
      <c r="I449" s="230"/>
      <c r="J449" s="42"/>
      <c r="K449" s="42"/>
      <c r="L449" s="46"/>
      <c r="M449" s="231"/>
      <c r="N449" s="232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232</v>
      </c>
      <c r="AU449" s="19" t="s">
        <v>85</v>
      </c>
    </row>
    <row r="450" s="2" customFormat="1">
      <c r="A450" s="40"/>
      <c r="B450" s="41"/>
      <c r="C450" s="42"/>
      <c r="D450" s="233" t="s">
        <v>234</v>
      </c>
      <c r="E450" s="42"/>
      <c r="F450" s="234" t="s">
        <v>2626</v>
      </c>
      <c r="G450" s="42"/>
      <c r="H450" s="42"/>
      <c r="I450" s="230"/>
      <c r="J450" s="42"/>
      <c r="K450" s="42"/>
      <c r="L450" s="46"/>
      <c r="M450" s="231"/>
      <c r="N450" s="232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234</v>
      </c>
      <c r="AU450" s="19" t="s">
        <v>85</v>
      </c>
    </row>
    <row r="451" s="13" customFormat="1">
      <c r="A451" s="13"/>
      <c r="B451" s="235"/>
      <c r="C451" s="236"/>
      <c r="D451" s="228" t="s">
        <v>236</v>
      </c>
      <c r="E451" s="236"/>
      <c r="F451" s="238" t="s">
        <v>2614</v>
      </c>
      <c r="G451" s="236"/>
      <c r="H451" s="239">
        <v>1.01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5" t="s">
        <v>236</v>
      </c>
      <c r="AU451" s="245" t="s">
        <v>85</v>
      </c>
      <c r="AV451" s="13" t="s">
        <v>85</v>
      </c>
      <c r="AW451" s="13" t="s">
        <v>4</v>
      </c>
      <c r="AX451" s="13" t="s">
        <v>83</v>
      </c>
      <c r="AY451" s="245" t="s">
        <v>224</v>
      </c>
    </row>
    <row r="452" s="2" customFormat="1" ht="16.5" customHeight="1">
      <c r="A452" s="40"/>
      <c r="B452" s="41"/>
      <c r="C452" s="268" t="s">
        <v>756</v>
      </c>
      <c r="D452" s="268" t="s">
        <v>305</v>
      </c>
      <c r="E452" s="269" t="s">
        <v>2627</v>
      </c>
      <c r="F452" s="270" t="s">
        <v>2628</v>
      </c>
      <c r="G452" s="271" t="s">
        <v>811</v>
      </c>
      <c r="H452" s="272">
        <v>3.0299999999999998</v>
      </c>
      <c r="I452" s="273"/>
      <c r="J452" s="274">
        <f>ROUND(I452*H452,2)</f>
        <v>0</v>
      </c>
      <c r="K452" s="270" t="s">
        <v>229</v>
      </c>
      <c r="L452" s="275"/>
      <c r="M452" s="276" t="s">
        <v>40</v>
      </c>
      <c r="N452" s="277" t="s">
        <v>48</v>
      </c>
      <c r="O452" s="86"/>
      <c r="P452" s="224">
        <f>O452*H452</f>
        <v>0</v>
      </c>
      <c r="Q452" s="224">
        <v>0.0178</v>
      </c>
      <c r="R452" s="224">
        <f>Q452*H452</f>
        <v>0.053933999999999996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279</v>
      </c>
      <c r="AT452" s="226" t="s">
        <v>305</v>
      </c>
      <c r="AU452" s="226" t="s">
        <v>85</v>
      </c>
      <c r="AY452" s="19" t="s">
        <v>224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83</v>
      </c>
      <c r="BK452" s="227">
        <f>ROUND(I452*H452,2)</f>
        <v>0</v>
      </c>
      <c r="BL452" s="19" t="s">
        <v>230</v>
      </c>
      <c r="BM452" s="226" t="s">
        <v>2629</v>
      </c>
    </row>
    <row r="453" s="2" customFormat="1">
      <c r="A453" s="40"/>
      <c r="B453" s="41"/>
      <c r="C453" s="42"/>
      <c r="D453" s="228" t="s">
        <v>232</v>
      </c>
      <c r="E453" s="42"/>
      <c r="F453" s="229" t="s">
        <v>2628</v>
      </c>
      <c r="G453" s="42"/>
      <c r="H453" s="42"/>
      <c r="I453" s="230"/>
      <c r="J453" s="42"/>
      <c r="K453" s="42"/>
      <c r="L453" s="46"/>
      <c r="M453" s="231"/>
      <c r="N453" s="232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232</v>
      </c>
      <c r="AU453" s="19" t="s">
        <v>85</v>
      </c>
    </row>
    <row r="454" s="2" customFormat="1">
      <c r="A454" s="40"/>
      <c r="B454" s="41"/>
      <c r="C454" s="42"/>
      <c r="D454" s="233" t="s">
        <v>234</v>
      </c>
      <c r="E454" s="42"/>
      <c r="F454" s="234" t="s">
        <v>2630</v>
      </c>
      <c r="G454" s="42"/>
      <c r="H454" s="42"/>
      <c r="I454" s="230"/>
      <c r="J454" s="42"/>
      <c r="K454" s="42"/>
      <c r="L454" s="46"/>
      <c r="M454" s="231"/>
      <c r="N454" s="232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234</v>
      </c>
      <c r="AU454" s="19" t="s">
        <v>85</v>
      </c>
    </row>
    <row r="455" s="13" customFormat="1">
      <c r="A455" s="13"/>
      <c r="B455" s="235"/>
      <c r="C455" s="236"/>
      <c r="D455" s="228" t="s">
        <v>236</v>
      </c>
      <c r="E455" s="236"/>
      <c r="F455" s="238" t="s">
        <v>2631</v>
      </c>
      <c r="G455" s="236"/>
      <c r="H455" s="239">
        <v>3.0299999999999998</v>
      </c>
      <c r="I455" s="240"/>
      <c r="J455" s="236"/>
      <c r="K455" s="236"/>
      <c r="L455" s="241"/>
      <c r="M455" s="242"/>
      <c r="N455" s="243"/>
      <c r="O455" s="243"/>
      <c r="P455" s="243"/>
      <c r="Q455" s="243"/>
      <c r="R455" s="243"/>
      <c r="S455" s="243"/>
      <c r="T455" s="24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5" t="s">
        <v>236</v>
      </c>
      <c r="AU455" s="245" t="s">
        <v>85</v>
      </c>
      <c r="AV455" s="13" t="s">
        <v>85</v>
      </c>
      <c r="AW455" s="13" t="s">
        <v>4</v>
      </c>
      <c r="AX455" s="13" t="s">
        <v>83</v>
      </c>
      <c r="AY455" s="245" t="s">
        <v>224</v>
      </c>
    </row>
    <row r="456" s="2" customFormat="1" ht="16.5" customHeight="1">
      <c r="A456" s="40"/>
      <c r="B456" s="41"/>
      <c r="C456" s="215" t="s">
        <v>766</v>
      </c>
      <c r="D456" s="215" t="s">
        <v>226</v>
      </c>
      <c r="E456" s="216" t="s">
        <v>2632</v>
      </c>
      <c r="F456" s="217" t="s">
        <v>2633</v>
      </c>
      <c r="G456" s="218" t="s">
        <v>811</v>
      </c>
      <c r="H456" s="219">
        <v>3</v>
      </c>
      <c r="I456" s="220"/>
      <c r="J456" s="221">
        <f>ROUND(I456*H456,2)</f>
        <v>0</v>
      </c>
      <c r="K456" s="217" t="s">
        <v>229</v>
      </c>
      <c r="L456" s="46"/>
      <c r="M456" s="222" t="s">
        <v>40</v>
      </c>
      <c r="N456" s="223" t="s">
        <v>48</v>
      </c>
      <c r="O456" s="86"/>
      <c r="P456" s="224">
        <f>O456*H456</f>
        <v>0</v>
      </c>
      <c r="Q456" s="224">
        <v>0.01619</v>
      </c>
      <c r="R456" s="224">
        <f>Q456*H456</f>
        <v>0.048570000000000002</v>
      </c>
      <c r="S456" s="224">
        <v>0</v>
      </c>
      <c r="T456" s="225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6" t="s">
        <v>230</v>
      </c>
      <c r="AT456" s="226" t="s">
        <v>226</v>
      </c>
      <c r="AU456" s="226" t="s">
        <v>85</v>
      </c>
      <c r="AY456" s="19" t="s">
        <v>224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19" t="s">
        <v>83</v>
      </c>
      <c r="BK456" s="227">
        <f>ROUND(I456*H456,2)</f>
        <v>0</v>
      </c>
      <c r="BL456" s="19" t="s">
        <v>230</v>
      </c>
      <c r="BM456" s="226" t="s">
        <v>2634</v>
      </c>
    </row>
    <row r="457" s="2" customFormat="1">
      <c r="A457" s="40"/>
      <c r="B457" s="41"/>
      <c r="C457" s="42"/>
      <c r="D457" s="228" t="s">
        <v>232</v>
      </c>
      <c r="E457" s="42"/>
      <c r="F457" s="229" t="s">
        <v>2635</v>
      </c>
      <c r="G457" s="42"/>
      <c r="H457" s="42"/>
      <c r="I457" s="230"/>
      <c r="J457" s="42"/>
      <c r="K457" s="42"/>
      <c r="L457" s="46"/>
      <c r="M457" s="231"/>
      <c r="N457" s="232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232</v>
      </c>
      <c r="AU457" s="19" t="s">
        <v>85</v>
      </c>
    </row>
    <row r="458" s="2" customFormat="1">
      <c r="A458" s="40"/>
      <c r="B458" s="41"/>
      <c r="C458" s="42"/>
      <c r="D458" s="233" t="s">
        <v>234</v>
      </c>
      <c r="E458" s="42"/>
      <c r="F458" s="234" t="s">
        <v>2636</v>
      </c>
      <c r="G458" s="42"/>
      <c r="H458" s="42"/>
      <c r="I458" s="230"/>
      <c r="J458" s="42"/>
      <c r="K458" s="42"/>
      <c r="L458" s="46"/>
      <c r="M458" s="231"/>
      <c r="N458" s="232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234</v>
      </c>
      <c r="AU458" s="19" t="s">
        <v>85</v>
      </c>
    </row>
    <row r="459" s="13" customFormat="1">
      <c r="A459" s="13"/>
      <c r="B459" s="235"/>
      <c r="C459" s="236"/>
      <c r="D459" s="228" t="s">
        <v>236</v>
      </c>
      <c r="E459" s="237" t="s">
        <v>40</v>
      </c>
      <c r="F459" s="238" t="s">
        <v>2637</v>
      </c>
      <c r="G459" s="236"/>
      <c r="H459" s="239">
        <v>3</v>
      </c>
      <c r="I459" s="240"/>
      <c r="J459" s="236"/>
      <c r="K459" s="236"/>
      <c r="L459" s="241"/>
      <c r="M459" s="242"/>
      <c r="N459" s="243"/>
      <c r="O459" s="243"/>
      <c r="P459" s="243"/>
      <c r="Q459" s="243"/>
      <c r="R459" s="243"/>
      <c r="S459" s="243"/>
      <c r="T459" s="24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5" t="s">
        <v>236</v>
      </c>
      <c r="AU459" s="245" t="s">
        <v>85</v>
      </c>
      <c r="AV459" s="13" t="s">
        <v>85</v>
      </c>
      <c r="AW459" s="13" t="s">
        <v>38</v>
      </c>
      <c r="AX459" s="13" t="s">
        <v>83</v>
      </c>
      <c r="AY459" s="245" t="s">
        <v>224</v>
      </c>
    </row>
    <row r="460" s="2" customFormat="1" ht="16.5" customHeight="1">
      <c r="A460" s="40"/>
      <c r="B460" s="41"/>
      <c r="C460" s="268" t="s">
        <v>773</v>
      </c>
      <c r="D460" s="268" t="s">
        <v>305</v>
      </c>
      <c r="E460" s="269" t="s">
        <v>2638</v>
      </c>
      <c r="F460" s="270" t="s">
        <v>2639</v>
      </c>
      <c r="G460" s="271" t="s">
        <v>811</v>
      </c>
      <c r="H460" s="272">
        <v>3.0299999999999998</v>
      </c>
      <c r="I460" s="273"/>
      <c r="J460" s="274">
        <f>ROUND(I460*H460,2)</f>
        <v>0</v>
      </c>
      <c r="K460" s="270" t="s">
        <v>229</v>
      </c>
      <c r="L460" s="275"/>
      <c r="M460" s="276" t="s">
        <v>40</v>
      </c>
      <c r="N460" s="277" t="s">
        <v>48</v>
      </c>
      <c r="O460" s="86"/>
      <c r="P460" s="224">
        <f>O460*H460</f>
        <v>0</v>
      </c>
      <c r="Q460" s="224">
        <v>0.17799999999999999</v>
      </c>
      <c r="R460" s="224">
        <f>Q460*H460</f>
        <v>0.53933999999999993</v>
      </c>
      <c r="S460" s="224">
        <v>0</v>
      </c>
      <c r="T460" s="225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6" t="s">
        <v>279</v>
      </c>
      <c r="AT460" s="226" t="s">
        <v>305</v>
      </c>
      <c r="AU460" s="226" t="s">
        <v>85</v>
      </c>
      <c r="AY460" s="19" t="s">
        <v>224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9" t="s">
        <v>83</v>
      </c>
      <c r="BK460" s="227">
        <f>ROUND(I460*H460,2)</f>
        <v>0</v>
      </c>
      <c r="BL460" s="19" t="s">
        <v>230</v>
      </c>
      <c r="BM460" s="226" t="s">
        <v>2640</v>
      </c>
    </row>
    <row r="461" s="2" customFormat="1">
      <c r="A461" s="40"/>
      <c r="B461" s="41"/>
      <c r="C461" s="42"/>
      <c r="D461" s="228" t="s">
        <v>232</v>
      </c>
      <c r="E461" s="42"/>
      <c r="F461" s="229" t="s">
        <v>2639</v>
      </c>
      <c r="G461" s="42"/>
      <c r="H461" s="42"/>
      <c r="I461" s="230"/>
      <c r="J461" s="42"/>
      <c r="K461" s="42"/>
      <c r="L461" s="46"/>
      <c r="M461" s="231"/>
      <c r="N461" s="232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232</v>
      </c>
      <c r="AU461" s="19" t="s">
        <v>85</v>
      </c>
    </row>
    <row r="462" s="2" customFormat="1">
      <c r="A462" s="40"/>
      <c r="B462" s="41"/>
      <c r="C462" s="42"/>
      <c r="D462" s="233" t="s">
        <v>234</v>
      </c>
      <c r="E462" s="42"/>
      <c r="F462" s="234" t="s">
        <v>2641</v>
      </c>
      <c r="G462" s="42"/>
      <c r="H462" s="42"/>
      <c r="I462" s="230"/>
      <c r="J462" s="42"/>
      <c r="K462" s="42"/>
      <c r="L462" s="46"/>
      <c r="M462" s="231"/>
      <c r="N462" s="232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234</v>
      </c>
      <c r="AU462" s="19" t="s">
        <v>85</v>
      </c>
    </row>
    <row r="463" s="13" customFormat="1">
      <c r="A463" s="13"/>
      <c r="B463" s="235"/>
      <c r="C463" s="236"/>
      <c r="D463" s="228" t="s">
        <v>236</v>
      </c>
      <c r="E463" s="236"/>
      <c r="F463" s="238" t="s">
        <v>2631</v>
      </c>
      <c r="G463" s="236"/>
      <c r="H463" s="239">
        <v>3.0299999999999998</v>
      </c>
      <c r="I463" s="240"/>
      <c r="J463" s="236"/>
      <c r="K463" s="236"/>
      <c r="L463" s="241"/>
      <c r="M463" s="242"/>
      <c r="N463" s="243"/>
      <c r="O463" s="243"/>
      <c r="P463" s="243"/>
      <c r="Q463" s="243"/>
      <c r="R463" s="243"/>
      <c r="S463" s="243"/>
      <c r="T463" s="24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5" t="s">
        <v>236</v>
      </c>
      <c r="AU463" s="245" t="s">
        <v>85</v>
      </c>
      <c r="AV463" s="13" t="s">
        <v>85</v>
      </c>
      <c r="AW463" s="13" t="s">
        <v>4</v>
      </c>
      <c r="AX463" s="13" t="s">
        <v>83</v>
      </c>
      <c r="AY463" s="245" t="s">
        <v>224</v>
      </c>
    </row>
    <row r="464" s="2" customFormat="1" ht="16.5" customHeight="1">
      <c r="A464" s="40"/>
      <c r="B464" s="41"/>
      <c r="C464" s="215" t="s">
        <v>781</v>
      </c>
      <c r="D464" s="215" t="s">
        <v>226</v>
      </c>
      <c r="E464" s="216" t="s">
        <v>2642</v>
      </c>
      <c r="F464" s="217" t="s">
        <v>2643</v>
      </c>
      <c r="G464" s="218" t="s">
        <v>811</v>
      </c>
      <c r="H464" s="219">
        <v>42</v>
      </c>
      <c r="I464" s="220"/>
      <c r="J464" s="221">
        <f>ROUND(I464*H464,2)</f>
        <v>0</v>
      </c>
      <c r="K464" s="217" t="s">
        <v>229</v>
      </c>
      <c r="L464" s="46"/>
      <c r="M464" s="222" t="s">
        <v>40</v>
      </c>
      <c r="N464" s="223" t="s">
        <v>48</v>
      </c>
      <c r="O464" s="86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6" t="s">
        <v>230</v>
      </c>
      <c r="AT464" s="226" t="s">
        <v>226</v>
      </c>
      <c r="AU464" s="226" t="s">
        <v>85</v>
      </c>
      <c r="AY464" s="19" t="s">
        <v>224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9" t="s">
        <v>83</v>
      </c>
      <c r="BK464" s="227">
        <f>ROUND(I464*H464,2)</f>
        <v>0</v>
      </c>
      <c r="BL464" s="19" t="s">
        <v>230</v>
      </c>
      <c r="BM464" s="226" t="s">
        <v>2644</v>
      </c>
    </row>
    <row r="465" s="2" customFormat="1">
      <c r="A465" s="40"/>
      <c r="B465" s="41"/>
      <c r="C465" s="42"/>
      <c r="D465" s="228" t="s">
        <v>232</v>
      </c>
      <c r="E465" s="42"/>
      <c r="F465" s="229" t="s">
        <v>2645</v>
      </c>
      <c r="G465" s="42"/>
      <c r="H465" s="42"/>
      <c r="I465" s="230"/>
      <c r="J465" s="42"/>
      <c r="K465" s="42"/>
      <c r="L465" s="46"/>
      <c r="M465" s="231"/>
      <c r="N465" s="232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232</v>
      </c>
      <c r="AU465" s="19" t="s">
        <v>85</v>
      </c>
    </row>
    <row r="466" s="2" customFormat="1">
      <c r="A466" s="40"/>
      <c r="B466" s="41"/>
      <c r="C466" s="42"/>
      <c r="D466" s="233" t="s">
        <v>234</v>
      </c>
      <c r="E466" s="42"/>
      <c r="F466" s="234" t="s">
        <v>2646</v>
      </c>
      <c r="G466" s="42"/>
      <c r="H466" s="42"/>
      <c r="I466" s="230"/>
      <c r="J466" s="42"/>
      <c r="K466" s="42"/>
      <c r="L466" s="46"/>
      <c r="M466" s="231"/>
      <c r="N466" s="232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234</v>
      </c>
      <c r="AU466" s="19" t="s">
        <v>85</v>
      </c>
    </row>
    <row r="467" s="13" customFormat="1">
      <c r="A467" s="13"/>
      <c r="B467" s="235"/>
      <c r="C467" s="236"/>
      <c r="D467" s="228" t="s">
        <v>236</v>
      </c>
      <c r="E467" s="237" t="s">
        <v>40</v>
      </c>
      <c r="F467" s="238" t="s">
        <v>2647</v>
      </c>
      <c r="G467" s="236"/>
      <c r="H467" s="239">
        <v>12</v>
      </c>
      <c r="I467" s="240"/>
      <c r="J467" s="236"/>
      <c r="K467" s="236"/>
      <c r="L467" s="241"/>
      <c r="M467" s="242"/>
      <c r="N467" s="243"/>
      <c r="O467" s="243"/>
      <c r="P467" s="243"/>
      <c r="Q467" s="243"/>
      <c r="R467" s="243"/>
      <c r="S467" s="243"/>
      <c r="T467" s="24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5" t="s">
        <v>236</v>
      </c>
      <c r="AU467" s="245" t="s">
        <v>85</v>
      </c>
      <c r="AV467" s="13" t="s">
        <v>85</v>
      </c>
      <c r="AW467" s="13" t="s">
        <v>38</v>
      </c>
      <c r="AX467" s="13" t="s">
        <v>77</v>
      </c>
      <c r="AY467" s="245" t="s">
        <v>224</v>
      </c>
    </row>
    <row r="468" s="13" customFormat="1">
      <c r="A468" s="13"/>
      <c r="B468" s="235"/>
      <c r="C468" s="236"/>
      <c r="D468" s="228" t="s">
        <v>236</v>
      </c>
      <c r="E468" s="237" t="s">
        <v>40</v>
      </c>
      <c r="F468" s="238" t="s">
        <v>2648</v>
      </c>
      <c r="G468" s="236"/>
      <c r="H468" s="239">
        <v>10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236</v>
      </c>
      <c r="AU468" s="245" t="s">
        <v>85</v>
      </c>
      <c r="AV468" s="13" t="s">
        <v>85</v>
      </c>
      <c r="AW468" s="13" t="s">
        <v>38</v>
      </c>
      <c r="AX468" s="13" t="s">
        <v>77</v>
      </c>
      <c r="AY468" s="245" t="s">
        <v>224</v>
      </c>
    </row>
    <row r="469" s="13" customFormat="1">
      <c r="A469" s="13"/>
      <c r="B469" s="235"/>
      <c r="C469" s="236"/>
      <c r="D469" s="228" t="s">
        <v>236</v>
      </c>
      <c r="E469" s="237" t="s">
        <v>40</v>
      </c>
      <c r="F469" s="238" t="s">
        <v>2649</v>
      </c>
      <c r="G469" s="236"/>
      <c r="H469" s="239">
        <v>10</v>
      </c>
      <c r="I469" s="240"/>
      <c r="J469" s="236"/>
      <c r="K469" s="236"/>
      <c r="L469" s="241"/>
      <c r="M469" s="242"/>
      <c r="N469" s="243"/>
      <c r="O469" s="243"/>
      <c r="P469" s="243"/>
      <c r="Q469" s="243"/>
      <c r="R469" s="243"/>
      <c r="S469" s="243"/>
      <c r="T469" s="24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5" t="s">
        <v>236</v>
      </c>
      <c r="AU469" s="245" t="s">
        <v>85</v>
      </c>
      <c r="AV469" s="13" t="s">
        <v>85</v>
      </c>
      <c r="AW469" s="13" t="s">
        <v>38</v>
      </c>
      <c r="AX469" s="13" t="s">
        <v>77</v>
      </c>
      <c r="AY469" s="245" t="s">
        <v>224</v>
      </c>
    </row>
    <row r="470" s="13" customFormat="1">
      <c r="A470" s="13"/>
      <c r="B470" s="235"/>
      <c r="C470" s="236"/>
      <c r="D470" s="228" t="s">
        <v>236</v>
      </c>
      <c r="E470" s="237" t="s">
        <v>40</v>
      </c>
      <c r="F470" s="238" t="s">
        <v>2650</v>
      </c>
      <c r="G470" s="236"/>
      <c r="H470" s="239">
        <v>10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236</v>
      </c>
      <c r="AU470" s="245" t="s">
        <v>85</v>
      </c>
      <c r="AV470" s="13" t="s">
        <v>85</v>
      </c>
      <c r="AW470" s="13" t="s">
        <v>38</v>
      </c>
      <c r="AX470" s="13" t="s">
        <v>77</v>
      </c>
      <c r="AY470" s="245" t="s">
        <v>224</v>
      </c>
    </row>
    <row r="471" s="15" customFormat="1">
      <c r="A471" s="15"/>
      <c r="B471" s="256"/>
      <c r="C471" s="257"/>
      <c r="D471" s="228" t="s">
        <v>236</v>
      </c>
      <c r="E471" s="258" t="s">
        <v>40</v>
      </c>
      <c r="F471" s="259" t="s">
        <v>253</v>
      </c>
      <c r="G471" s="257"/>
      <c r="H471" s="260">
        <v>42</v>
      </c>
      <c r="I471" s="261"/>
      <c r="J471" s="257"/>
      <c r="K471" s="257"/>
      <c r="L471" s="262"/>
      <c r="M471" s="263"/>
      <c r="N471" s="264"/>
      <c r="O471" s="264"/>
      <c r="P471" s="264"/>
      <c r="Q471" s="264"/>
      <c r="R471" s="264"/>
      <c r="S471" s="264"/>
      <c r="T471" s="26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6" t="s">
        <v>236</v>
      </c>
      <c r="AU471" s="266" t="s">
        <v>85</v>
      </c>
      <c r="AV471" s="15" t="s">
        <v>230</v>
      </c>
      <c r="AW471" s="15" t="s">
        <v>38</v>
      </c>
      <c r="AX471" s="15" t="s">
        <v>83</v>
      </c>
      <c r="AY471" s="266" t="s">
        <v>224</v>
      </c>
    </row>
    <row r="472" s="2" customFormat="1" ht="24.15" customHeight="1">
      <c r="A472" s="40"/>
      <c r="B472" s="41"/>
      <c r="C472" s="268" t="s">
        <v>788</v>
      </c>
      <c r="D472" s="268" t="s">
        <v>305</v>
      </c>
      <c r="E472" s="269" t="s">
        <v>2651</v>
      </c>
      <c r="F472" s="270" t="s">
        <v>2652</v>
      </c>
      <c r="G472" s="271" t="s">
        <v>811</v>
      </c>
      <c r="H472" s="272">
        <v>26.260000000000002</v>
      </c>
      <c r="I472" s="273"/>
      <c r="J472" s="274">
        <f>ROUND(I472*H472,2)</f>
        <v>0</v>
      </c>
      <c r="K472" s="270" t="s">
        <v>40</v>
      </c>
      <c r="L472" s="275"/>
      <c r="M472" s="276" t="s">
        <v>40</v>
      </c>
      <c r="N472" s="277" t="s">
        <v>48</v>
      </c>
      <c r="O472" s="86"/>
      <c r="P472" s="224">
        <f>O472*H472</f>
        <v>0</v>
      </c>
      <c r="Q472" s="224">
        <v>0.0064000000000000003</v>
      </c>
      <c r="R472" s="224">
        <f>Q472*H472</f>
        <v>0.16806400000000002</v>
      </c>
      <c r="S472" s="224">
        <v>0</v>
      </c>
      <c r="T472" s="225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6" t="s">
        <v>279</v>
      </c>
      <c r="AT472" s="226" t="s">
        <v>305</v>
      </c>
      <c r="AU472" s="226" t="s">
        <v>85</v>
      </c>
      <c r="AY472" s="19" t="s">
        <v>224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9" t="s">
        <v>83</v>
      </c>
      <c r="BK472" s="227">
        <f>ROUND(I472*H472,2)</f>
        <v>0</v>
      </c>
      <c r="BL472" s="19" t="s">
        <v>230</v>
      </c>
      <c r="BM472" s="226" t="s">
        <v>2653</v>
      </c>
    </row>
    <row r="473" s="2" customFormat="1">
      <c r="A473" s="40"/>
      <c r="B473" s="41"/>
      <c r="C473" s="42"/>
      <c r="D473" s="228" t="s">
        <v>232</v>
      </c>
      <c r="E473" s="42"/>
      <c r="F473" s="229" t="s">
        <v>2652</v>
      </c>
      <c r="G473" s="42"/>
      <c r="H473" s="42"/>
      <c r="I473" s="230"/>
      <c r="J473" s="42"/>
      <c r="K473" s="42"/>
      <c r="L473" s="46"/>
      <c r="M473" s="231"/>
      <c r="N473" s="232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232</v>
      </c>
      <c r="AU473" s="19" t="s">
        <v>85</v>
      </c>
    </row>
    <row r="474" s="13" customFormat="1">
      <c r="A474" s="13"/>
      <c r="B474" s="235"/>
      <c r="C474" s="236"/>
      <c r="D474" s="228" t="s">
        <v>236</v>
      </c>
      <c r="E474" s="237" t="s">
        <v>40</v>
      </c>
      <c r="F474" s="238" t="s">
        <v>2654</v>
      </c>
      <c r="G474" s="236"/>
      <c r="H474" s="239">
        <v>26</v>
      </c>
      <c r="I474" s="240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5" t="s">
        <v>236</v>
      </c>
      <c r="AU474" s="245" t="s">
        <v>85</v>
      </c>
      <c r="AV474" s="13" t="s">
        <v>85</v>
      </c>
      <c r="AW474" s="13" t="s">
        <v>38</v>
      </c>
      <c r="AX474" s="13" t="s">
        <v>83</v>
      </c>
      <c r="AY474" s="245" t="s">
        <v>224</v>
      </c>
    </row>
    <row r="475" s="13" customFormat="1">
      <c r="A475" s="13"/>
      <c r="B475" s="235"/>
      <c r="C475" s="236"/>
      <c r="D475" s="228" t="s">
        <v>236</v>
      </c>
      <c r="E475" s="236"/>
      <c r="F475" s="238" t="s">
        <v>2655</v>
      </c>
      <c r="G475" s="236"/>
      <c r="H475" s="239">
        <v>26.260000000000002</v>
      </c>
      <c r="I475" s="240"/>
      <c r="J475" s="236"/>
      <c r="K475" s="236"/>
      <c r="L475" s="241"/>
      <c r="M475" s="242"/>
      <c r="N475" s="243"/>
      <c r="O475" s="243"/>
      <c r="P475" s="243"/>
      <c r="Q475" s="243"/>
      <c r="R475" s="243"/>
      <c r="S475" s="243"/>
      <c r="T475" s="24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5" t="s">
        <v>236</v>
      </c>
      <c r="AU475" s="245" t="s">
        <v>85</v>
      </c>
      <c r="AV475" s="13" t="s">
        <v>85</v>
      </c>
      <c r="AW475" s="13" t="s">
        <v>4</v>
      </c>
      <c r="AX475" s="13" t="s">
        <v>83</v>
      </c>
      <c r="AY475" s="245" t="s">
        <v>224</v>
      </c>
    </row>
    <row r="476" s="2" customFormat="1" ht="24.15" customHeight="1">
      <c r="A476" s="40"/>
      <c r="B476" s="41"/>
      <c r="C476" s="268" t="s">
        <v>795</v>
      </c>
      <c r="D476" s="268" t="s">
        <v>305</v>
      </c>
      <c r="E476" s="269" t="s">
        <v>2656</v>
      </c>
      <c r="F476" s="270" t="s">
        <v>2657</v>
      </c>
      <c r="G476" s="271" t="s">
        <v>811</v>
      </c>
      <c r="H476" s="272">
        <v>16.16</v>
      </c>
      <c r="I476" s="273"/>
      <c r="J476" s="274">
        <f>ROUND(I476*H476,2)</f>
        <v>0</v>
      </c>
      <c r="K476" s="270" t="s">
        <v>40</v>
      </c>
      <c r="L476" s="275"/>
      <c r="M476" s="276" t="s">
        <v>40</v>
      </c>
      <c r="N476" s="277" t="s">
        <v>48</v>
      </c>
      <c r="O476" s="86"/>
      <c r="P476" s="224">
        <f>O476*H476</f>
        <v>0</v>
      </c>
      <c r="Q476" s="224">
        <v>0.0071000000000000004</v>
      </c>
      <c r="R476" s="224">
        <f>Q476*H476</f>
        <v>0.11473600000000001</v>
      </c>
      <c r="S476" s="224">
        <v>0</v>
      </c>
      <c r="T476" s="225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6" t="s">
        <v>279</v>
      </c>
      <c r="AT476" s="226" t="s">
        <v>305</v>
      </c>
      <c r="AU476" s="226" t="s">
        <v>85</v>
      </c>
      <c r="AY476" s="19" t="s">
        <v>224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9" t="s">
        <v>83</v>
      </c>
      <c r="BK476" s="227">
        <f>ROUND(I476*H476,2)</f>
        <v>0</v>
      </c>
      <c r="BL476" s="19" t="s">
        <v>230</v>
      </c>
      <c r="BM476" s="226" t="s">
        <v>2658</v>
      </c>
    </row>
    <row r="477" s="2" customFormat="1">
      <c r="A477" s="40"/>
      <c r="B477" s="41"/>
      <c r="C477" s="42"/>
      <c r="D477" s="228" t="s">
        <v>232</v>
      </c>
      <c r="E477" s="42"/>
      <c r="F477" s="229" t="s">
        <v>2657</v>
      </c>
      <c r="G477" s="42"/>
      <c r="H477" s="42"/>
      <c r="I477" s="230"/>
      <c r="J477" s="42"/>
      <c r="K477" s="42"/>
      <c r="L477" s="46"/>
      <c r="M477" s="231"/>
      <c r="N477" s="232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232</v>
      </c>
      <c r="AU477" s="19" t="s">
        <v>85</v>
      </c>
    </row>
    <row r="478" s="13" customFormat="1">
      <c r="A478" s="13"/>
      <c r="B478" s="235"/>
      <c r="C478" s="236"/>
      <c r="D478" s="228" t="s">
        <v>236</v>
      </c>
      <c r="E478" s="237" t="s">
        <v>40</v>
      </c>
      <c r="F478" s="238" t="s">
        <v>2659</v>
      </c>
      <c r="G478" s="236"/>
      <c r="H478" s="239">
        <v>16</v>
      </c>
      <c r="I478" s="240"/>
      <c r="J478" s="236"/>
      <c r="K478" s="236"/>
      <c r="L478" s="241"/>
      <c r="M478" s="242"/>
      <c r="N478" s="243"/>
      <c r="O478" s="243"/>
      <c r="P478" s="243"/>
      <c r="Q478" s="243"/>
      <c r="R478" s="243"/>
      <c r="S478" s="243"/>
      <c r="T478" s="24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5" t="s">
        <v>236</v>
      </c>
      <c r="AU478" s="245" t="s">
        <v>85</v>
      </c>
      <c r="AV478" s="13" t="s">
        <v>85</v>
      </c>
      <c r="AW478" s="13" t="s">
        <v>38</v>
      </c>
      <c r="AX478" s="13" t="s">
        <v>83</v>
      </c>
      <c r="AY478" s="245" t="s">
        <v>224</v>
      </c>
    </row>
    <row r="479" s="13" customFormat="1">
      <c r="A479" s="13"/>
      <c r="B479" s="235"/>
      <c r="C479" s="236"/>
      <c r="D479" s="228" t="s">
        <v>236</v>
      </c>
      <c r="E479" s="236"/>
      <c r="F479" s="238" t="s">
        <v>2660</v>
      </c>
      <c r="G479" s="236"/>
      <c r="H479" s="239">
        <v>16.16</v>
      </c>
      <c r="I479" s="240"/>
      <c r="J479" s="236"/>
      <c r="K479" s="236"/>
      <c r="L479" s="241"/>
      <c r="M479" s="242"/>
      <c r="N479" s="243"/>
      <c r="O479" s="243"/>
      <c r="P479" s="243"/>
      <c r="Q479" s="243"/>
      <c r="R479" s="243"/>
      <c r="S479" s="243"/>
      <c r="T479" s="24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5" t="s">
        <v>236</v>
      </c>
      <c r="AU479" s="245" t="s">
        <v>85</v>
      </c>
      <c r="AV479" s="13" t="s">
        <v>85</v>
      </c>
      <c r="AW479" s="13" t="s">
        <v>4</v>
      </c>
      <c r="AX479" s="13" t="s">
        <v>83</v>
      </c>
      <c r="AY479" s="245" t="s">
        <v>224</v>
      </c>
    </row>
    <row r="480" s="2" customFormat="1" ht="16.5" customHeight="1">
      <c r="A480" s="40"/>
      <c r="B480" s="41"/>
      <c r="C480" s="215" t="s">
        <v>802</v>
      </c>
      <c r="D480" s="215" t="s">
        <v>226</v>
      </c>
      <c r="E480" s="216" t="s">
        <v>2661</v>
      </c>
      <c r="F480" s="217" t="s">
        <v>2662</v>
      </c>
      <c r="G480" s="218" t="s">
        <v>811</v>
      </c>
      <c r="H480" s="219">
        <v>46</v>
      </c>
      <c r="I480" s="220"/>
      <c r="J480" s="221">
        <f>ROUND(I480*H480,2)</f>
        <v>0</v>
      </c>
      <c r="K480" s="217" t="s">
        <v>229</v>
      </c>
      <c r="L480" s="46"/>
      <c r="M480" s="222" t="s">
        <v>40</v>
      </c>
      <c r="N480" s="223" t="s">
        <v>48</v>
      </c>
      <c r="O480" s="86"/>
      <c r="P480" s="224">
        <f>O480*H480</f>
        <v>0</v>
      </c>
      <c r="Q480" s="224">
        <v>0.0016692</v>
      </c>
      <c r="R480" s="224">
        <f>Q480*H480</f>
        <v>0.076783199999999996</v>
      </c>
      <c r="S480" s="224">
        <v>0</v>
      </c>
      <c r="T480" s="225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6" t="s">
        <v>230</v>
      </c>
      <c r="AT480" s="226" t="s">
        <v>226</v>
      </c>
      <c r="AU480" s="226" t="s">
        <v>85</v>
      </c>
      <c r="AY480" s="19" t="s">
        <v>224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19" t="s">
        <v>83</v>
      </c>
      <c r="BK480" s="227">
        <f>ROUND(I480*H480,2)</f>
        <v>0</v>
      </c>
      <c r="BL480" s="19" t="s">
        <v>230</v>
      </c>
      <c r="BM480" s="226" t="s">
        <v>2663</v>
      </c>
    </row>
    <row r="481" s="2" customFormat="1">
      <c r="A481" s="40"/>
      <c r="B481" s="41"/>
      <c r="C481" s="42"/>
      <c r="D481" s="228" t="s">
        <v>232</v>
      </c>
      <c r="E481" s="42"/>
      <c r="F481" s="229" t="s">
        <v>2664</v>
      </c>
      <c r="G481" s="42"/>
      <c r="H481" s="42"/>
      <c r="I481" s="230"/>
      <c r="J481" s="42"/>
      <c r="K481" s="42"/>
      <c r="L481" s="46"/>
      <c r="M481" s="231"/>
      <c r="N481" s="232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232</v>
      </c>
      <c r="AU481" s="19" t="s">
        <v>85</v>
      </c>
    </row>
    <row r="482" s="2" customFormat="1">
      <c r="A482" s="40"/>
      <c r="B482" s="41"/>
      <c r="C482" s="42"/>
      <c r="D482" s="233" t="s">
        <v>234</v>
      </c>
      <c r="E482" s="42"/>
      <c r="F482" s="234" t="s">
        <v>2665</v>
      </c>
      <c r="G482" s="42"/>
      <c r="H482" s="42"/>
      <c r="I482" s="230"/>
      <c r="J482" s="42"/>
      <c r="K482" s="42"/>
      <c r="L482" s="46"/>
      <c r="M482" s="231"/>
      <c r="N482" s="232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234</v>
      </c>
      <c r="AU482" s="19" t="s">
        <v>85</v>
      </c>
    </row>
    <row r="483" s="14" customFormat="1">
      <c r="A483" s="14"/>
      <c r="B483" s="246"/>
      <c r="C483" s="247"/>
      <c r="D483" s="228" t="s">
        <v>236</v>
      </c>
      <c r="E483" s="248" t="s">
        <v>40</v>
      </c>
      <c r="F483" s="249" t="s">
        <v>2666</v>
      </c>
      <c r="G483" s="247"/>
      <c r="H483" s="248" t="s">
        <v>40</v>
      </c>
      <c r="I483" s="250"/>
      <c r="J483" s="247"/>
      <c r="K483" s="247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236</v>
      </c>
      <c r="AU483" s="255" t="s">
        <v>85</v>
      </c>
      <c r="AV483" s="14" t="s">
        <v>83</v>
      </c>
      <c r="AW483" s="14" t="s">
        <v>38</v>
      </c>
      <c r="AX483" s="14" t="s">
        <v>77</v>
      </c>
      <c r="AY483" s="255" t="s">
        <v>224</v>
      </c>
    </row>
    <row r="484" s="13" customFormat="1">
      <c r="A484" s="13"/>
      <c r="B484" s="235"/>
      <c r="C484" s="236"/>
      <c r="D484" s="228" t="s">
        <v>236</v>
      </c>
      <c r="E484" s="237" t="s">
        <v>40</v>
      </c>
      <c r="F484" s="238" t="s">
        <v>2667</v>
      </c>
      <c r="G484" s="236"/>
      <c r="H484" s="239">
        <v>7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236</v>
      </c>
      <c r="AU484" s="245" t="s">
        <v>85</v>
      </c>
      <c r="AV484" s="13" t="s">
        <v>85</v>
      </c>
      <c r="AW484" s="13" t="s">
        <v>38</v>
      </c>
      <c r="AX484" s="13" t="s">
        <v>77</v>
      </c>
      <c r="AY484" s="245" t="s">
        <v>224</v>
      </c>
    </row>
    <row r="485" s="13" customFormat="1">
      <c r="A485" s="13"/>
      <c r="B485" s="235"/>
      <c r="C485" s="236"/>
      <c r="D485" s="228" t="s">
        <v>236</v>
      </c>
      <c r="E485" s="237" t="s">
        <v>40</v>
      </c>
      <c r="F485" s="238" t="s">
        <v>2668</v>
      </c>
      <c r="G485" s="236"/>
      <c r="H485" s="239">
        <v>1</v>
      </c>
      <c r="I485" s="240"/>
      <c r="J485" s="236"/>
      <c r="K485" s="236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236</v>
      </c>
      <c r="AU485" s="245" t="s">
        <v>85</v>
      </c>
      <c r="AV485" s="13" t="s">
        <v>85</v>
      </c>
      <c r="AW485" s="13" t="s">
        <v>38</v>
      </c>
      <c r="AX485" s="13" t="s">
        <v>77</v>
      </c>
      <c r="AY485" s="245" t="s">
        <v>224</v>
      </c>
    </row>
    <row r="486" s="13" customFormat="1">
      <c r="A486" s="13"/>
      <c r="B486" s="235"/>
      <c r="C486" s="236"/>
      <c r="D486" s="228" t="s">
        <v>236</v>
      </c>
      <c r="E486" s="237" t="s">
        <v>40</v>
      </c>
      <c r="F486" s="238" t="s">
        <v>2669</v>
      </c>
      <c r="G486" s="236"/>
      <c r="H486" s="239">
        <v>5</v>
      </c>
      <c r="I486" s="240"/>
      <c r="J486" s="236"/>
      <c r="K486" s="236"/>
      <c r="L486" s="241"/>
      <c r="M486" s="242"/>
      <c r="N486" s="243"/>
      <c r="O486" s="243"/>
      <c r="P486" s="243"/>
      <c r="Q486" s="243"/>
      <c r="R486" s="243"/>
      <c r="S486" s="243"/>
      <c r="T486" s="24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5" t="s">
        <v>236</v>
      </c>
      <c r="AU486" s="245" t="s">
        <v>85</v>
      </c>
      <c r="AV486" s="13" t="s">
        <v>85</v>
      </c>
      <c r="AW486" s="13" t="s">
        <v>38</v>
      </c>
      <c r="AX486" s="13" t="s">
        <v>77</v>
      </c>
      <c r="AY486" s="245" t="s">
        <v>224</v>
      </c>
    </row>
    <row r="487" s="13" customFormat="1">
      <c r="A487" s="13"/>
      <c r="B487" s="235"/>
      <c r="C487" s="236"/>
      <c r="D487" s="228" t="s">
        <v>236</v>
      </c>
      <c r="E487" s="237" t="s">
        <v>40</v>
      </c>
      <c r="F487" s="238" t="s">
        <v>2670</v>
      </c>
      <c r="G487" s="236"/>
      <c r="H487" s="239">
        <v>7</v>
      </c>
      <c r="I487" s="240"/>
      <c r="J487" s="236"/>
      <c r="K487" s="236"/>
      <c r="L487" s="241"/>
      <c r="M487" s="242"/>
      <c r="N487" s="243"/>
      <c r="O487" s="243"/>
      <c r="P487" s="243"/>
      <c r="Q487" s="243"/>
      <c r="R487" s="243"/>
      <c r="S487" s="243"/>
      <c r="T487" s="24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5" t="s">
        <v>236</v>
      </c>
      <c r="AU487" s="245" t="s">
        <v>85</v>
      </c>
      <c r="AV487" s="13" t="s">
        <v>85</v>
      </c>
      <c r="AW487" s="13" t="s">
        <v>38</v>
      </c>
      <c r="AX487" s="13" t="s">
        <v>77</v>
      </c>
      <c r="AY487" s="245" t="s">
        <v>224</v>
      </c>
    </row>
    <row r="488" s="16" customFormat="1">
      <c r="A488" s="16"/>
      <c r="B488" s="285"/>
      <c r="C488" s="286"/>
      <c r="D488" s="228" t="s">
        <v>236</v>
      </c>
      <c r="E488" s="287" t="s">
        <v>40</v>
      </c>
      <c r="F488" s="288" t="s">
        <v>2427</v>
      </c>
      <c r="G488" s="286"/>
      <c r="H488" s="289">
        <v>20</v>
      </c>
      <c r="I488" s="290"/>
      <c r="J488" s="286"/>
      <c r="K488" s="286"/>
      <c r="L488" s="291"/>
      <c r="M488" s="292"/>
      <c r="N488" s="293"/>
      <c r="O488" s="293"/>
      <c r="P488" s="293"/>
      <c r="Q488" s="293"/>
      <c r="R488" s="293"/>
      <c r="S488" s="293"/>
      <c r="T488" s="294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95" t="s">
        <v>236</v>
      </c>
      <c r="AU488" s="295" t="s">
        <v>85</v>
      </c>
      <c r="AV488" s="16" t="s">
        <v>244</v>
      </c>
      <c r="AW488" s="16" t="s">
        <v>38</v>
      </c>
      <c r="AX488" s="16" t="s">
        <v>77</v>
      </c>
      <c r="AY488" s="295" t="s">
        <v>224</v>
      </c>
    </row>
    <row r="489" s="14" customFormat="1">
      <c r="A489" s="14"/>
      <c r="B489" s="246"/>
      <c r="C489" s="247"/>
      <c r="D489" s="228" t="s">
        <v>236</v>
      </c>
      <c r="E489" s="248" t="s">
        <v>40</v>
      </c>
      <c r="F489" s="249" t="s">
        <v>2671</v>
      </c>
      <c r="G489" s="247"/>
      <c r="H489" s="248" t="s">
        <v>40</v>
      </c>
      <c r="I489" s="250"/>
      <c r="J489" s="247"/>
      <c r="K489" s="247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236</v>
      </c>
      <c r="AU489" s="255" t="s">
        <v>85</v>
      </c>
      <c r="AV489" s="14" t="s">
        <v>83</v>
      </c>
      <c r="AW489" s="14" t="s">
        <v>38</v>
      </c>
      <c r="AX489" s="14" t="s">
        <v>77</v>
      </c>
      <c r="AY489" s="255" t="s">
        <v>224</v>
      </c>
    </row>
    <row r="490" s="13" customFormat="1">
      <c r="A490" s="13"/>
      <c r="B490" s="235"/>
      <c r="C490" s="236"/>
      <c r="D490" s="228" t="s">
        <v>236</v>
      </c>
      <c r="E490" s="237" t="s">
        <v>40</v>
      </c>
      <c r="F490" s="238" t="s">
        <v>2672</v>
      </c>
      <c r="G490" s="236"/>
      <c r="H490" s="239">
        <v>7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5" t="s">
        <v>236</v>
      </c>
      <c r="AU490" s="245" t="s">
        <v>85</v>
      </c>
      <c r="AV490" s="13" t="s">
        <v>85</v>
      </c>
      <c r="AW490" s="13" t="s">
        <v>38</v>
      </c>
      <c r="AX490" s="13" t="s">
        <v>77</v>
      </c>
      <c r="AY490" s="245" t="s">
        <v>224</v>
      </c>
    </row>
    <row r="491" s="13" customFormat="1">
      <c r="A491" s="13"/>
      <c r="B491" s="235"/>
      <c r="C491" s="236"/>
      <c r="D491" s="228" t="s">
        <v>236</v>
      </c>
      <c r="E491" s="237" t="s">
        <v>40</v>
      </c>
      <c r="F491" s="238" t="s">
        <v>2673</v>
      </c>
      <c r="G491" s="236"/>
      <c r="H491" s="239">
        <v>5</v>
      </c>
      <c r="I491" s="240"/>
      <c r="J491" s="236"/>
      <c r="K491" s="236"/>
      <c r="L491" s="241"/>
      <c r="M491" s="242"/>
      <c r="N491" s="243"/>
      <c r="O491" s="243"/>
      <c r="P491" s="243"/>
      <c r="Q491" s="243"/>
      <c r="R491" s="243"/>
      <c r="S491" s="243"/>
      <c r="T491" s="24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5" t="s">
        <v>236</v>
      </c>
      <c r="AU491" s="245" t="s">
        <v>85</v>
      </c>
      <c r="AV491" s="13" t="s">
        <v>85</v>
      </c>
      <c r="AW491" s="13" t="s">
        <v>38</v>
      </c>
      <c r="AX491" s="13" t="s">
        <v>77</v>
      </c>
      <c r="AY491" s="245" t="s">
        <v>224</v>
      </c>
    </row>
    <row r="492" s="13" customFormat="1">
      <c r="A492" s="13"/>
      <c r="B492" s="235"/>
      <c r="C492" s="236"/>
      <c r="D492" s="228" t="s">
        <v>236</v>
      </c>
      <c r="E492" s="237" t="s">
        <v>40</v>
      </c>
      <c r="F492" s="238" t="s">
        <v>2674</v>
      </c>
      <c r="G492" s="236"/>
      <c r="H492" s="239">
        <v>7</v>
      </c>
      <c r="I492" s="240"/>
      <c r="J492" s="236"/>
      <c r="K492" s="236"/>
      <c r="L492" s="241"/>
      <c r="M492" s="242"/>
      <c r="N492" s="243"/>
      <c r="O492" s="243"/>
      <c r="P492" s="243"/>
      <c r="Q492" s="243"/>
      <c r="R492" s="243"/>
      <c r="S492" s="243"/>
      <c r="T492" s="24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5" t="s">
        <v>236</v>
      </c>
      <c r="AU492" s="245" t="s">
        <v>85</v>
      </c>
      <c r="AV492" s="13" t="s">
        <v>85</v>
      </c>
      <c r="AW492" s="13" t="s">
        <v>38</v>
      </c>
      <c r="AX492" s="13" t="s">
        <v>77</v>
      </c>
      <c r="AY492" s="245" t="s">
        <v>224</v>
      </c>
    </row>
    <row r="493" s="13" customFormat="1">
      <c r="A493" s="13"/>
      <c r="B493" s="235"/>
      <c r="C493" s="236"/>
      <c r="D493" s="228" t="s">
        <v>236</v>
      </c>
      <c r="E493" s="237" t="s">
        <v>40</v>
      </c>
      <c r="F493" s="238" t="s">
        <v>2675</v>
      </c>
      <c r="G493" s="236"/>
      <c r="H493" s="239">
        <v>4</v>
      </c>
      <c r="I493" s="240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5" t="s">
        <v>236</v>
      </c>
      <c r="AU493" s="245" t="s">
        <v>85</v>
      </c>
      <c r="AV493" s="13" t="s">
        <v>85</v>
      </c>
      <c r="AW493" s="13" t="s">
        <v>38</v>
      </c>
      <c r="AX493" s="13" t="s">
        <v>77</v>
      </c>
      <c r="AY493" s="245" t="s">
        <v>224</v>
      </c>
    </row>
    <row r="494" s="13" customFormat="1">
      <c r="A494" s="13"/>
      <c r="B494" s="235"/>
      <c r="C494" s="236"/>
      <c r="D494" s="228" t="s">
        <v>236</v>
      </c>
      <c r="E494" s="237" t="s">
        <v>40</v>
      </c>
      <c r="F494" s="238" t="s">
        <v>2676</v>
      </c>
      <c r="G494" s="236"/>
      <c r="H494" s="239">
        <v>3</v>
      </c>
      <c r="I494" s="240"/>
      <c r="J494" s="236"/>
      <c r="K494" s="236"/>
      <c r="L494" s="241"/>
      <c r="M494" s="242"/>
      <c r="N494" s="243"/>
      <c r="O494" s="243"/>
      <c r="P494" s="243"/>
      <c r="Q494" s="243"/>
      <c r="R494" s="243"/>
      <c r="S494" s="243"/>
      <c r="T494" s="24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5" t="s">
        <v>236</v>
      </c>
      <c r="AU494" s="245" t="s">
        <v>85</v>
      </c>
      <c r="AV494" s="13" t="s">
        <v>85</v>
      </c>
      <c r="AW494" s="13" t="s">
        <v>38</v>
      </c>
      <c r="AX494" s="13" t="s">
        <v>77</v>
      </c>
      <c r="AY494" s="245" t="s">
        <v>224</v>
      </c>
    </row>
    <row r="495" s="16" customFormat="1">
      <c r="A495" s="16"/>
      <c r="B495" s="285"/>
      <c r="C495" s="286"/>
      <c r="D495" s="228" t="s">
        <v>236</v>
      </c>
      <c r="E495" s="287" t="s">
        <v>40</v>
      </c>
      <c r="F495" s="288" t="s">
        <v>2427</v>
      </c>
      <c r="G495" s="286"/>
      <c r="H495" s="289">
        <v>26</v>
      </c>
      <c r="I495" s="290"/>
      <c r="J495" s="286"/>
      <c r="K495" s="286"/>
      <c r="L495" s="291"/>
      <c r="M495" s="292"/>
      <c r="N495" s="293"/>
      <c r="O495" s="293"/>
      <c r="P495" s="293"/>
      <c r="Q495" s="293"/>
      <c r="R495" s="293"/>
      <c r="S495" s="293"/>
      <c r="T495" s="294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T495" s="295" t="s">
        <v>236</v>
      </c>
      <c r="AU495" s="295" t="s">
        <v>85</v>
      </c>
      <c r="AV495" s="16" t="s">
        <v>244</v>
      </c>
      <c r="AW495" s="16" t="s">
        <v>38</v>
      </c>
      <c r="AX495" s="16" t="s">
        <v>77</v>
      </c>
      <c r="AY495" s="295" t="s">
        <v>224</v>
      </c>
    </row>
    <row r="496" s="15" customFormat="1">
      <c r="A496" s="15"/>
      <c r="B496" s="256"/>
      <c r="C496" s="257"/>
      <c r="D496" s="228" t="s">
        <v>236</v>
      </c>
      <c r="E496" s="258" t="s">
        <v>40</v>
      </c>
      <c r="F496" s="259" t="s">
        <v>253</v>
      </c>
      <c r="G496" s="257"/>
      <c r="H496" s="260">
        <v>46</v>
      </c>
      <c r="I496" s="261"/>
      <c r="J496" s="257"/>
      <c r="K496" s="257"/>
      <c r="L496" s="262"/>
      <c r="M496" s="263"/>
      <c r="N496" s="264"/>
      <c r="O496" s="264"/>
      <c r="P496" s="264"/>
      <c r="Q496" s="264"/>
      <c r="R496" s="264"/>
      <c r="S496" s="264"/>
      <c r="T496" s="26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6" t="s">
        <v>236</v>
      </c>
      <c r="AU496" s="266" t="s">
        <v>85</v>
      </c>
      <c r="AV496" s="15" t="s">
        <v>230</v>
      </c>
      <c r="AW496" s="15" t="s">
        <v>38</v>
      </c>
      <c r="AX496" s="15" t="s">
        <v>83</v>
      </c>
      <c r="AY496" s="266" t="s">
        <v>224</v>
      </c>
    </row>
    <row r="497" s="2" customFormat="1" ht="16.5" customHeight="1">
      <c r="A497" s="40"/>
      <c r="B497" s="41"/>
      <c r="C497" s="268" t="s">
        <v>808</v>
      </c>
      <c r="D497" s="268" t="s">
        <v>305</v>
      </c>
      <c r="E497" s="269" t="s">
        <v>2677</v>
      </c>
      <c r="F497" s="270" t="s">
        <v>2678</v>
      </c>
      <c r="G497" s="271" t="s">
        <v>811</v>
      </c>
      <c r="H497" s="272">
        <v>9.0899999999999999</v>
      </c>
      <c r="I497" s="273"/>
      <c r="J497" s="274">
        <f>ROUND(I497*H497,2)</f>
        <v>0</v>
      </c>
      <c r="K497" s="270" t="s">
        <v>229</v>
      </c>
      <c r="L497" s="275"/>
      <c r="M497" s="276" t="s">
        <v>40</v>
      </c>
      <c r="N497" s="277" t="s">
        <v>48</v>
      </c>
      <c r="O497" s="86"/>
      <c r="P497" s="224">
        <f>O497*H497</f>
        <v>0</v>
      </c>
      <c r="Q497" s="224">
        <v>0.012200000000000001</v>
      </c>
      <c r="R497" s="224">
        <f>Q497*H497</f>
        <v>0.11089800000000001</v>
      </c>
      <c r="S497" s="224">
        <v>0</v>
      </c>
      <c r="T497" s="225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6" t="s">
        <v>279</v>
      </c>
      <c r="AT497" s="226" t="s">
        <v>305</v>
      </c>
      <c r="AU497" s="226" t="s">
        <v>85</v>
      </c>
      <c r="AY497" s="19" t="s">
        <v>224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19" t="s">
        <v>83</v>
      </c>
      <c r="BK497" s="227">
        <f>ROUND(I497*H497,2)</f>
        <v>0</v>
      </c>
      <c r="BL497" s="19" t="s">
        <v>230</v>
      </c>
      <c r="BM497" s="226" t="s">
        <v>2679</v>
      </c>
    </row>
    <row r="498" s="2" customFormat="1">
      <c r="A498" s="40"/>
      <c r="B498" s="41"/>
      <c r="C498" s="42"/>
      <c r="D498" s="228" t="s">
        <v>232</v>
      </c>
      <c r="E498" s="42"/>
      <c r="F498" s="229" t="s">
        <v>2678</v>
      </c>
      <c r="G498" s="42"/>
      <c r="H498" s="42"/>
      <c r="I498" s="230"/>
      <c r="J498" s="42"/>
      <c r="K498" s="42"/>
      <c r="L498" s="46"/>
      <c r="M498" s="231"/>
      <c r="N498" s="232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232</v>
      </c>
      <c r="AU498" s="19" t="s">
        <v>85</v>
      </c>
    </row>
    <row r="499" s="2" customFormat="1">
      <c r="A499" s="40"/>
      <c r="B499" s="41"/>
      <c r="C499" s="42"/>
      <c r="D499" s="233" t="s">
        <v>234</v>
      </c>
      <c r="E499" s="42"/>
      <c r="F499" s="234" t="s">
        <v>2680</v>
      </c>
      <c r="G499" s="42"/>
      <c r="H499" s="42"/>
      <c r="I499" s="230"/>
      <c r="J499" s="42"/>
      <c r="K499" s="42"/>
      <c r="L499" s="46"/>
      <c r="M499" s="231"/>
      <c r="N499" s="232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234</v>
      </c>
      <c r="AU499" s="19" t="s">
        <v>85</v>
      </c>
    </row>
    <row r="500" s="13" customFormat="1">
      <c r="A500" s="13"/>
      <c r="B500" s="235"/>
      <c r="C500" s="236"/>
      <c r="D500" s="228" t="s">
        <v>236</v>
      </c>
      <c r="E500" s="237" t="s">
        <v>40</v>
      </c>
      <c r="F500" s="238" t="s">
        <v>2681</v>
      </c>
      <c r="G500" s="236"/>
      <c r="H500" s="239">
        <v>9</v>
      </c>
      <c r="I500" s="240"/>
      <c r="J500" s="236"/>
      <c r="K500" s="236"/>
      <c r="L500" s="241"/>
      <c r="M500" s="242"/>
      <c r="N500" s="243"/>
      <c r="O500" s="243"/>
      <c r="P500" s="243"/>
      <c r="Q500" s="243"/>
      <c r="R500" s="243"/>
      <c r="S500" s="243"/>
      <c r="T500" s="24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5" t="s">
        <v>236</v>
      </c>
      <c r="AU500" s="245" t="s">
        <v>85</v>
      </c>
      <c r="AV500" s="13" t="s">
        <v>85</v>
      </c>
      <c r="AW500" s="13" t="s">
        <v>38</v>
      </c>
      <c r="AX500" s="13" t="s">
        <v>83</v>
      </c>
      <c r="AY500" s="245" t="s">
        <v>224</v>
      </c>
    </row>
    <row r="501" s="13" customFormat="1">
      <c r="A501" s="13"/>
      <c r="B501" s="235"/>
      <c r="C501" s="236"/>
      <c r="D501" s="228" t="s">
        <v>236</v>
      </c>
      <c r="E501" s="236"/>
      <c r="F501" s="238" t="s">
        <v>2682</v>
      </c>
      <c r="G501" s="236"/>
      <c r="H501" s="239">
        <v>9.0899999999999999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236</v>
      </c>
      <c r="AU501" s="245" t="s">
        <v>85</v>
      </c>
      <c r="AV501" s="13" t="s">
        <v>85</v>
      </c>
      <c r="AW501" s="13" t="s">
        <v>4</v>
      </c>
      <c r="AX501" s="13" t="s">
        <v>83</v>
      </c>
      <c r="AY501" s="245" t="s">
        <v>224</v>
      </c>
    </row>
    <row r="502" s="2" customFormat="1" ht="16.5" customHeight="1">
      <c r="A502" s="40"/>
      <c r="B502" s="41"/>
      <c r="C502" s="268" t="s">
        <v>816</v>
      </c>
      <c r="D502" s="268" t="s">
        <v>305</v>
      </c>
      <c r="E502" s="269" t="s">
        <v>2683</v>
      </c>
      <c r="F502" s="270" t="s">
        <v>2684</v>
      </c>
      <c r="G502" s="271" t="s">
        <v>811</v>
      </c>
      <c r="H502" s="272">
        <v>5.0499999999999998</v>
      </c>
      <c r="I502" s="273"/>
      <c r="J502" s="274">
        <f>ROUND(I502*H502,2)</f>
        <v>0</v>
      </c>
      <c r="K502" s="270" t="s">
        <v>229</v>
      </c>
      <c r="L502" s="275"/>
      <c r="M502" s="276" t="s">
        <v>40</v>
      </c>
      <c r="N502" s="277" t="s">
        <v>48</v>
      </c>
      <c r="O502" s="86"/>
      <c r="P502" s="224">
        <f>O502*H502</f>
        <v>0</v>
      </c>
      <c r="Q502" s="224">
        <v>0.0038</v>
      </c>
      <c r="R502" s="224">
        <f>Q502*H502</f>
        <v>0.019189999999999999</v>
      </c>
      <c r="S502" s="224">
        <v>0</v>
      </c>
      <c r="T502" s="225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6" t="s">
        <v>279</v>
      </c>
      <c r="AT502" s="226" t="s">
        <v>305</v>
      </c>
      <c r="AU502" s="226" t="s">
        <v>85</v>
      </c>
      <c r="AY502" s="19" t="s">
        <v>224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9" t="s">
        <v>83</v>
      </c>
      <c r="BK502" s="227">
        <f>ROUND(I502*H502,2)</f>
        <v>0</v>
      </c>
      <c r="BL502" s="19" t="s">
        <v>230</v>
      </c>
      <c r="BM502" s="226" t="s">
        <v>2685</v>
      </c>
    </row>
    <row r="503" s="2" customFormat="1">
      <c r="A503" s="40"/>
      <c r="B503" s="41"/>
      <c r="C503" s="42"/>
      <c r="D503" s="228" t="s">
        <v>232</v>
      </c>
      <c r="E503" s="42"/>
      <c r="F503" s="229" t="s">
        <v>2684</v>
      </c>
      <c r="G503" s="42"/>
      <c r="H503" s="42"/>
      <c r="I503" s="230"/>
      <c r="J503" s="42"/>
      <c r="K503" s="42"/>
      <c r="L503" s="46"/>
      <c r="M503" s="231"/>
      <c r="N503" s="232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232</v>
      </c>
      <c r="AU503" s="19" t="s">
        <v>85</v>
      </c>
    </row>
    <row r="504" s="2" customFormat="1">
      <c r="A504" s="40"/>
      <c r="B504" s="41"/>
      <c r="C504" s="42"/>
      <c r="D504" s="233" t="s">
        <v>234</v>
      </c>
      <c r="E504" s="42"/>
      <c r="F504" s="234" t="s">
        <v>2686</v>
      </c>
      <c r="G504" s="42"/>
      <c r="H504" s="42"/>
      <c r="I504" s="230"/>
      <c r="J504" s="42"/>
      <c r="K504" s="42"/>
      <c r="L504" s="46"/>
      <c r="M504" s="231"/>
      <c r="N504" s="232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234</v>
      </c>
      <c r="AU504" s="19" t="s">
        <v>85</v>
      </c>
    </row>
    <row r="505" s="13" customFormat="1">
      <c r="A505" s="13"/>
      <c r="B505" s="235"/>
      <c r="C505" s="236"/>
      <c r="D505" s="228" t="s">
        <v>236</v>
      </c>
      <c r="E505" s="237" t="s">
        <v>40</v>
      </c>
      <c r="F505" s="238" t="s">
        <v>2687</v>
      </c>
      <c r="G505" s="236"/>
      <c r="H505" s="239">
        <v>5</v>
      </c>
      <c r="I505" s="240"/>
      <c r="J505" s="236"/>
      <c r="K505" s="236"/>
      <c r="L505" s="241"/>
      <c r="M505" s="242"/>
      <c r="N505" s="243"/>
      <c r="O505" s="243"/>
      <c r="P505" s="243"/>
      <c r="Q505" s="243"/>
      <c r="R505" s="243"/>
      <c r="S505" s="243"/>
      <c r="T505" s="24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5" t="s">
        <v>236</v>
      </c>
      <c r="AU505" s="245" t="s">
        <v>85</v>
      </c>
      <c r="AV505" s="13" t="s">
        <v>85</v>
      </c>
      <c r="AW505" s="13" t="s">
        <v>38</v>
      </c>
      <c r="AX505" s="13" t="s">
        <v>83</v>
      </c>
      <c r="AY505" s="245" t="s">
        <v>224</v>
      </c>
    </row>
    <row r="506" s="13" customFormat="1">
      <c r="A506" s="13"/>
      <c r="B506" s="235"/>
      <c r="C506" s="236"/>
      <c r="D506" s="228" t="s">
        <v>236</v>
      </c>
      <c r="E506" s="236"/>
      <c r="F506" s="238" t="s">
        <v>2688</v>
      </c>
      <c r="G506" s="236"/>
      <c r="H506" s="239">
        <v>5.0499999999999998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5" t="s">
        <v>236</v>
      </c>
      <c r="AU506" s="245" t="s">
        <v>85</v>
      </c>
      <c r="AV506" s="13" t="s">
        <v>85</v>
      </c>
      <c r="AW506" s="13" t="s">
        <v>4</v>
      </c>
      <c r="AX506" s="13" t="s">
        <v>83</v>
      </c>
      <c r="AY506" s="245" t="s">
        <v>224</v>
      </c>
    </row>
    <row r="507" s="2" customFormat="1" ht="16.5" customHeight="1">
      <c r="A507" s="40"/>
      <c r="B507" s="41"/>
      <c r="C507" s="268" t="s">
        <v>822</v>
      </c>
      <c r="D507" s="268" t="s">
        <v>305</v>
      </c>
      <c r="E507" s="269" t="s">
        <v>2689</v>
      </c>
      <c r="F507" s="270" t="s">
        <v>2690</v>
      </c>
      <c r="G507" s="271" t="s">
        <v>811</v>
      </c>
      <c r="H507" s="272">
        <v>12.119999999999999</v>
      </c>
      <c r="I507" s="273"/>
      <c r="J507" s="274">
        <f>ROUND(I507*H507,2)</f>
        <v>0</v>
      </c>
      <c r="K507" s="270" t="s">
        <v>229</v>
      </c>
      <c r="L507" s="275"/>
      <c r="M507" s="276" t="s">
        <v>40</v>
      </c>
      <c r="N507" s="277" t="s">
        <v>48</v>
      </c>
      <c r="O507" s="86"/>
      <c r="P507" s="224">
        <f>O507*H507</f>
        <v>0</v>
      </c>
      <c r="Q507" s="224">
        <v>0.0025999999999999999</v>
      </c>
      <c r="R507" s="224">
        <f>Q507*H507</f>
        <v>0.031511999999999998</v>
      </c>
      <c r="S507" s="224">
        <v>0</v>
      </c>
      <c r="T507" s="225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6" t="s">
        <v>279</v>
      </c>
      <c r="AT507" s="226" t="s">
        <v>305</v>
      </c>
      <c r="AU507" s="226" t="s">
        <v>85</v>
      </c>
      <c r="AY507" s="19" t="s">
        <v>224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19" t="s">
        <v>83</v>
      </c>
      <c r="BK507" s="227">
        <f>ROUND(I507*H507,2)</f>
        <v>0</v>
      </c>
      <c r="BL507" s="19" t="s">
        <v>230</v>
      </c>
      <c r="BM507" s="226" t="s">
        <v>2691</v>
      </c>
    </row>
    <row r="508" s="2" customFormat="1">
      <c r="A508" s="40"/>
      <c r="B508" s="41"/>
      <c r="C508" s="42"/>
      <c r="D508" s="228" t="s">
        <v>232</v>
      </c>
      <c r="E508" s="42"/>
      <c r="F508" s="229" t="s">
        <v>2690</v>
      </c>
      <c r="G508" s="42"/>
      <c r="H508" s="42"/>
      <c r="I508" s="230"/>
      <c r="J508" s="42"/>
      <c r="K508" s="42"/>
      <c r="L508" s="46"/>
      <c r="M508" s="231"/>
      <c r="N508" s="232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232</v>
      </c>
      <c r="AU508" s="19" t="s">
        <v>85</v>
      </c>
    </row>
    <row r="509" s="2" customFormat="1">
      <c r="A509" s="40"/>
      <c r="B509" s="41"/>
      <c r="C509" s="42"/>
      <c r="D509" s="233" t="s">
        <v>234</v>
      </c>
      <c r="E509" s="42"/>
      <c r="F509" s="234" t="s">
        <v>2692</v>
      </c>
      <c r="G509" s="42"/>
      <c r="H509" s="42"/>
      <c r="I509" s="230"/>
      <c r="J509" s="42"/>
      <c r="K509" s="42"/>
      <c r="L509" s="46"/>
      <c r="M509" s="231"/>
      <c r="N509" s="232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234</v>
      </c>
      <c r="AU509" s="19" t="s">
        <v>85</v>
      </c>
    </row>
    <row r="510" s="13" customFormat="1">
      <c r="A510" s="13"/>
      <c r="B510" s="235"/>
      <c r="C510" s="236"/>
      <c r="D510" s="228" t="s">
        <v>236</v>
      </c>
      <c r="E510" s="237" t="s">
        <v>40</v>
      </c>
      <c r="F510" s="238" t="s">
        <v>2693</v>
      </c>
      <c r="G510" s="236"/>
      <c r="H510" s="239">
        <v>12</v>
      </c>
      <c r="I510" s="240"/>
      <c r="J510" s="236"/>
      <c r="K510" s="236"/>
      <c r="L510" s="241"/>
      <c r="M510" s="242"/>
      <c r="N510" s="243"/>
      <c r="O510" s="243"/>
      <c r="P510" s="243"/>
      <c r="Q510" s="243"/>
      <c r="R510" s="243"/>
      <c r="S510" s="243"/>
      <c r="T510" s="24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5" t="s">
        <v>236</v>
      </c>
      <c r="AU510" s="245" t="s">
        <v>85</v>
      </c>
      <c r="AV510" s="13" t="s">
        <v>85</v>
      </c>
      <c r="AW510" s="13" t="s">
        <v>38</v>
      </c>
      <c r="AX510" s="13" t="s">
        <v>83</v>
      </c>
      <c r="AY510" s="245" t="s">
        <v>224</v>
      </c>
    </row>
    <row r="511" s="13" customFormat="1">
      <c r="A511" s="13"/>
      <c r="B511" s="235"/>
      <c r="C511" s="236"/>
      <c r="D511" s="228" t="s">
        <v>236</v>
      </c>
      <c r="E511" s="236"/>
      <c r="F511" s="238" t="s">
        <v>2694</v>
      </c>
      <c r="G511" s="236"/>
      <c r="H511" s="239">
        <v>12.119999999999999</v>
      </c>
      <c r="I511" s="240"/>
      <c r="J511" s="236"/>
      <c r="K511" s="236"/>
      <c r="L511" s="241"/>
      <c r="M511" s="242"/>
      <c r="N511" s="243"/>
      <c r="O511" s="243"/>
      <c r="P511" s="243"/>
      <c r="Q511" s="243"/>
      <c r="R511" s="243"/>
      <c r="S511" s="243"/>
      <c r="T511" s="24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5" t="s">
        <v>236</v>
      </c>
      <c r="AU511" s="245" t="s">
        <v>85</v>
      </c>
      <c r="AV511" s="13" t="s">
        <v>85</v>
      </c>
      <c r="AW511" s="13" t="s">
        <v>4</v>
      </c>
      <c r="AX511" s="13" t="s">
        <v>83</v>
      </c>
      <c r="AY511" s="245" t="s">
        <v>224</v>
      </c>
    </row>
    <row r="512" s="2" customFormat="1" ht="16.5" customHeight="1">
      <c r="A512" s="40"/>
      <c r="B512" s="41"/>
      <c r="C512" s="268" t="s">
        <v>829</v>
      </c>
      <c r="D512" s="268" t="s">
        <v>305</v>
      </c>
      <c r="E512" s="269" t="s">
        <v>2695</v>
      </c>
      <c r="F512" s="270" t="s">
        <v>2696</v>
      </c>
      <c r="G512" s="271" t="s">
        <v>811</v>
      </c>
      <c r="H512" s="272">
        <v>4.04</v>
      </c>
      <c r="I512" s="273"/>
      <c r="J512" s="274">
        <f>ROUND(I512*H512,2)</f>
        <v>0</v>
      </c>
      <c r="K512" s="270" t="s">
        <v>40</v>
      </c>
      <c r="L512" s="275"/>
      <c r="M512" s="276" t="s">
        <v>40</v>
      </c>
      <c r="N512" s="277" t="s">
        <v>48</v>
      </c>
      <c r="O512" s="86"/>
      <c r="P512" s="224">
        <f>O512*H512</f>
        <v>0</v>
      </c>
      <c r="Q512" s="224">
        <v>0.0071999999999999998</v>
      </c>
      <c r="R512" s="224">
        <f>Q512*H512</f>
        <v>0.029087999999999999</v>
      </c>
      <c r="S512" s="224">
        <v>0</v>
      </c>
      <c r="T512" s="225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6" t="s">
        <v>279</v>
      </c>
      <c r="AT512" s="226" t="s">
        <v>305</v>
      </c>
      <c r="AU512" s="226" t="s">
        <v>85</v>
      </c>
      <c r="AY512" s="19" t="s">
        <v>224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19" t="s">
        <v>83</v>
      </c>
      <c r="BK512" s="227">
        <f>ROUND(I512*H512,2)</f>
        <v>0</v>
      </c>
      <c r="BL512" s="19" t="s">
        <v>230</v>
      </c>
      <c r="BM512" s="226" t="s">
        <v>2697</v>
      </c>
    </row>
    <row r="513" s="13" customFormat="1">
      <c r="A513" s="13"/>
      <c r="B513" s="235"/>
      <c r="C513" s="236"/>
      <c r="D513" s="228" t="s">
        <v>236</v>
      </c>
      <c r="E513" s="237" t="s">
        <v>40</v>
      </c>
      <c r="F513" s="238" t="s">
        <v>2698</v>
      </c>
      <c r="G513" s="236"/>
      <c r="H513" s="239">
        <v>4</v>
      </c>
      <c r="I513" s="240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236</v>
      </c>
      <c r="AU513" s="245" t="s">
        <v>85</v>
      </c>
      <c r="AV513" s="13" t="s">
        <v>85</v>
      </c>
      <c r="AW513" s="13" t="s">
        <v>38</v>
      </c>
      <c r="AX513" s="13" t="s">
        <v>83</v>
      </c>
      <c r="AY513" s="245" t="s">
        <v>224</v>
      </c>
    </row>
    <row r="514" s="13" customFormat="1">
      <c r="A514" s="13"/>
      <c r="B514" s="235"/>
      <c r="C514" s="236"/>
      <c r="D514" s="228" t="s">
        <v>236</v>
      </c>
      <c r="E514" s="236"/>
      <c r="F514" s="238" t="s">
        <v>2699</v>
      </c>
      <c r="G514" s="236"/>
      <c r="H514" s="239">
        <v>4.04</v>
      </c>
      <c r="I514" s="240"/>
      <c r="J514" s="236"/>
      <c r="K514" s="236"/>
      <c r="L514" s="241"/>
      <c r="M514" s="242"/>
      <c r="N514" s="243"/>
      <c r="O514" s="243"/>
      <c r="P514" s="243"/>
      <c r="Q514" s="243"/>
      <c r="R514" s="243"/>
      <c r="S514" s="243"/>
      <c r="T514" s="24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5" t="s">
        <v>236</v>
      </c>
      <c r="AU514" s="245" t="s">
        <v>85</v>
      </c>
      <c r="AV514" s="13" t="s">
        <v>85</v>
      </c>
      <c r="AW514" s="13" t="s">
        <v>4</v>
      </c>
      <c r="AX514" s="13" t="s">
        <v>83</v>
      </c>
      <c r="AY514" s="245" t="s">
        <v>224</v>
      </c>
    </row>
    <row r="515" s="2" customFormat="1" ht="24.15" customHeight="1">
      <c r="A515" s="40"/>
      <c r="B515" s="41"/>
      <c r="C515" s="268" t="s">
        <v>835</v>
      </c>
      <c r="D515" s="268" t="s">
        <v>305</v>
      </c>
      <c r="E515" s="269" t="s">
        <v>2700</v>
      </c>
      <c r="F515" s="270" t="s">
        <v>2701</v>
      </c>
      <c r="G515" s="271" t="s">
        <v>811</v>
      </c>
      <c r="H515" s="272">
        <v>5.0499999999999998</v>
      </c>
      <c r="I515" s="273"/>
      <c r="J515" s="274">
        <f>ROUND(I515*H515,2)</f>
        <v>0</v>
      </c>
      <c r="K515" s="270" t="s">
        <v>40</v>
      </c>
      <c r="L515" s="275"/>
      <c r="M515" s="276" t="s">
        <v>40</v>
      </c>
      <c r="N515" s="277" t="s">
        <v>48</v>
      </c>
      <c r="O515" s="86"/>
      <c r="P515" s="224">
        <f>O515*H515</f>
        <v>0</v>
      </c>
      <c r="Q515" s="224">
        <v>0.0020999999999999999</v>
      </c>
      <c r="R515" s="224">
        <f>Q515*H515</f>
        <v>0.010604999999999998</v>
      </c>
      <c r="S515" s="224">
        <v>0</v>
      </c>
      <c r="T515" s="225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26" t="s">
        <v>279</v>
      </c>
      <c r="AT515" s="226" t="s">
        <v>305</v>
      </c>
      <c r="AU515" s="226" t="s">
        <v>85</v>
      </c>
      <c r="AY515" s="19" t="s">
        <v>224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19" t="s">
        <v>83</v>
      </c>
      <c r="BK515" s="227">
        <f>ROUND(I515*H515,2)</f>
        <v>0</v>
      </c>
      <c r="BL515" s="19" t="s">
        <v>230</v>
      </c>
      <c r="BM515" s="226" t="s">
        <v>2702</v>
      </c>
    </row>
    <row r="516" s="2" customFormat="1">
      <c r="A516" s="40"/>
      <c r="B516" s="41"/>
      <c r="C516" s="42"/>
      <c r="D516" s="228" t="s">
        <v>232</v>
      </c>
      <c r="E516" s="42"/>
      <c r="F516" s="229" t="s">
        <v>2701</v>
      </c>
      <c r="G516" s="42"/>
      <c r="H516" s="42"/>
      <c r="I516" s="230"/>
      <c r="J516" s="42"/>
      <c r="K516" s="42"/>
      <c r="L516" s="46"/>
      <c r="M516" s="231"/>
      <c r="N516" s="232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232</v>
      </c>
      <c r="AU516" s="19" t="s">
        <v>85</v>
      </c>
    </row>
    <row r="517" s="13" customFormat="1">
      <c r="A517" s="13"/>
      <c r="B517" s="235"/>
      <c r="C517" s="236"/>
      <c r="D517" s="228" t="s">
        <v>236</v>
      </c>
      <c r="E517" s="237" t="s">
        <v>40</v>
      </c>
      <c r="F517" s="238" t="s">
        <v>2703</v>
      </c>
      <c r="G517" s="236"/>
      <c r="H517" s="239">
        <v>5</v>
      </c>
      <c r="I517" s="240"/>
      <c r="J517" s="236"/>
      <c r="K517" s="236"/>
      <c r="L517" s="241"/>
      <c r="M517" s="242"/>
      <c r="N517" s="243"/>
      <c r="O517" s="243"/>
      <c r="P517" s="243"/>
      <c r="Q517" s="243"/>
      <c r="R517" s="243"/>
      <c r="S517" s="243"/>
      <c r="T517" s="24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5" t="s">
        <v>236</v>
      </c>
      <c r="AU517" s="245" t="s">
        <v>85</v>
      </c>
      <c r="AV517" s="13" t="s">
        <v>85</v>
      </c>
      <c r="AW517" s="13" t="s">
        <v>38</v>
      </c>
      <c r="AX517" s="13" t="s">
        <v>83</v>
      </c>
      <c r="AY517" s="245" t="s">
        <v>224</v>
      </c>
    </row>
    <row r="518" s="13" customFormat="1">
      <c r="A518" s="13"/>
      <c r="B518" s="235"/>
      <c r="C518" s="236"/>
      <c r="D518" s="228" t="s">
        <v>236</v>
      </c>
      <c r="E518" s="236"/>
      <c r="F518" s="238" t="s">
        <v>2688</v>
      </c>
      <c r="G518" s="236"/>
      <c r="H518" s="239">
        <v>5.0499999999999998</v>
      </c>
      <c r="I518" s="240"/>
      <c r="J518" s="236"/>
      <c r="K518" s="236"/>
      <c r="L518" s="241"/>
      <c r="M518" s="242"/>
      <c r="N518" s="243"/>
      <c r="O518" s="243"/>
      <c r="P518" s="243"/>
      <c r="Q518" s="243"/>
      <c r="R518" s="243"/>
      <c r="S518" s="243"/>
      <c r="T518" s="24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5" t="s">
        <v>236</v>
      </c>
      <c r="AU518" s="245" t="s">
        <v>85</v>
      </c>
      <c r="AV518" s="13" t="s">
        <v>85</v>
      </c>
      <c r="AW518" s="13" t="s">
        <v>4</v>
      </c>
      <c r="AX518" s="13" t="s">
        <v>83</v>
      </c>
      <c r="AY518" s="245" t="s">
        <v>224</v>
      </c>
    </row>
    <row r="519" s="2" customFormat="1" ht="24.15" customHeight="1">
      <c r="A519" s="40"/>
      <c r="B519" s="41"/>
      <c r="C519" s="268" t="s">
        <v>842</v>
      </c>
      <c r="D519" s="268" t="s">
        <v>305</v>
      </c>
      <c r="E519" s="269" t="s">
        <v>2704</v>
      </c>
      <c r="F519" s="270" t="s">
        <v>2705</v>
      </c>
      <c r="G519" s="271" t="s">
        <v>811</v>
      </c>
      <c r="H519" s="272">
        <v>8.0800000000000001</v>
      </c>
      <c r="I519" s="273"/>
      <c r="J519" s="274">
        <f>ROUND(I519*H519,2)</f>
        <v>0</v>
      </c>
      <c r="K519" s="270" t="s">
        <v>40</v>
      </c>
      <c r="L519" s="275"/>
      <c r="M519" s="276" t="s">
        <v>40</v>
      </c>
      <c r="N519" s="277" t="s">
        <v>48</v>
      </c>
      <c r="O519" s="86"/>
      <c r="P519" s="224">
        <f>O519*H519</f>
        <v>0</v>
      </c>
      <c r="Q519" s="224">
        <v>0.0050400000000000002</v>
      </c>
      <c r="R519" s="224">
        <f>Q519*H519</f>
        <v>0.040723200000000001</v>
      </c>
      <c r="S519" s="224">
        <v>0</v>
      </c>
      <c r="T519" s="225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6" t="s">
        <v>279</v>
      </c>
      <c r="AT519" s="226" t="s">
        <v>305</v>
      </c>
      <c r="AU519" s="226" t="s">
        <v>85</v>
      </c>
      <c r="AY519" s="19" t="s">
        <v>224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9" t="s">
        <v>83</v>
      </c>
      <c r="BK519" s="227">
        <f>ROUND(I519*H519,2)</f>
        <v>0</v>
      </c>
      <c r="BL519" s="19" t="s">
        <v>230</v>
      </c>
      <c r="BM519" s="226" t="s">
        <v>2706</v>
      </c>
    </row>
    <row r="520" s="2" customFormat="1">
      <c r="A520" s="40"/>
      <c r="B520" s="41"/>
      <c r="C520" s="42"/>
      <c r="D520" s="228" t="s">
        <v>232</v>
      </c>
      <c r="E520" s="42"/>
      <c r="F520" s="229" t="s">
        <v>2707</v>
      </c>
      <c r="G520" s="42"/>
      <c r="H520" s="42"/>
      <c r="I520" s="230"/>
      <c r="J520" s="42"/>
      <c r="K520" s="42"/>
      <c r="L520" s="46"/>
      <c r="M520" s="231"/>
      <c r="N520" s="232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232</v>
      </c>
      <c r="AU520" s="19" t="s">
        <v>85</v>
      </c>
    </row>
    <row r="521" s="13" customFormat="1">
      <c r="A521" s="13"/>
      <c r="B521" s="235"/>
      <c r="C521" s="236"/>
      <c r="D521" s="228" t="s">
        <v>236</v>
      </c>
      <c r="E521" s="237" t="s">
        <v>40</v>
      </c>
      <c r="F521" s="238" t="s">
        <v>2708</v>
      </c>
      <c r="G521" s="236"/>
      <c r="H521" s="239">
        <v>8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5" t="s">
        <v>236</v>
      </c>
      <c r="AU521" s="245" t="s">
        <v>85</v>
      </c>
      <c r="AV521" s="13" t="s">
        <v>85</v>
      </c>
      <c r="AW521" s="13" t="s">
        <v>38</v>
      </c>
      <c r="AX521" s="13" t="s">
        <v>83</v>
      </c>
      <c r="AY521" s="245" t="s">
        <v>224</v>
      </c>
    </row>
    <row r="522" s="13" customFormat="1">
      <c r="A522" s="13"/>
      <c r="B522" s="235"/>
      <c r="C522" s="236"/>
      <c r="D522" s="228" t="s">
        <v>236</v>
      </c>
      <c r="E522" s="236"/>
      <c r="F522" s="238" t="s">
        <v>2609</v>
      </c>
      <c r="G522" s="236"/>
      <c r="H522" s="239">
        <v>8.0800000000000001</v>
      </c>
      <c r="I522" s="240"/>
      <c r="J522" s="236"/>
      <c r="K522" s="236"/>
      <c r="L522" s="241"/>
      <c r="M522" s="242"/>
      <c r="N522" s="243"/>
      <c r="O522" s="243"/>
      <c r="P522" s="243"/>
      <c r="Q522" s="243"/>
      <c r="R522" s="243"/>
      <c r="S522" s="243"/>
      <c r="T522" s="24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5" t="s">
        <v>236</v>
      </c>
      <c r="AU522" s="245" t="s">
        <v>85</v>
      </c>
      <c r="AV522" s="13" t="s">
        <v>85</v>
      </c>
      <c r="AW522" s="13" t="s">
        <v>4</v>
      </c>
      <c r="AX522" s="13" t="s">
        <v>83</v>
      </c>
      <c r="AY522" s="245" t="s">
        <v>224</v>
      </c>
    </row>
    <row r="523" s="2" customFormat="1" ht="24.15" customHeight="1">
      <c r="A523" s="40"/>
      <c r="B523" s="41"/>
      <c r="C523" s="268" t="s">
        <v>178</v>
      </c>
      <c r="D523" s="268" t="s">
        <v>305</v>
      </c>
      <c r="E523" s="269" t="s">
        <v>2709</v>
      </c>
      <c r="F523" s="270" t="s">
        <v>2710</v>
      </c>
      <c r="G523" s="271" t="s">
        <v>811</v>
      </c>
      <c r="H523" s="272">
        <v>3.0299999999999998</v>
      </c>
      <c r="I523" s="273"/>
      <c r="J523" s="274">
        <f>ROUND(I523*H523,2)</f>
        <v>0</v>
      </c>
      <c r="K523" s="270" t="s">
        <v>40</v>
      </c>
      <c r="L523" s="275"/>
      <c r="M523" s="276" t="s">
        <v>40</v>
      </c>
      <c r="N523" s="277" t="s">
        <v>48</v>
      </c>
      <c r="O523" s="86"/>
      <c r="P523" s="224">
        <f>O523*H523</f>
        <v>0</v>
      </c>
      <c r="Q523" s="224">
        <v>0.0037100000000000002</v>
      </c>
      <c r="R523" s="224">
        <f>Q523*H523</f>
        <v>0.011241299999999999</v>
      </c>
      <c r="S523" s="224">
        <v>0</v>
      </c>
      <c r="T523" s="225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6" t="s">
        <v>279</v>
      </c>
      <c r="AT523" s="226" t="s">
        <v>305</v>
      </c>
      <c r="AU523" s="226" t="s">
        <v>85</v>
      </c>
      <c r="AY523" s="19" t="s">
        <v>224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19" t="s">
        <v>83</v>
      </c>
      <c r="BK523" s="227">
        <f>ROUND(I523*H523,2)</f>
        <v>0</v>
      </c>
      <c r="BL523" s="19" t="s">
        <v>230</v>
      </c>
      <c r="BM523" s="226" t="s">
        <v>2711</v>
      </c>
    </row>
    <row r="524" s="2" customFormat="1">
      <c r="A524" s="40"/>
      <c r="B524" s="41"/>
      <c r="C524" s="42"/>
      <c r="D524" s="228" t="s">
        <v>232</v>
      </c>
      <c r="E524" s="42"/>
      <c r="F524" s="229" t="s">
        <v>2712</v>
      </c>
      <c r="G524" s="42"/>
      <c r="H524" s="42"/>
      <c r="I524" s="230"/>
      <c r="J524" s="42"/>
      <c r="K524" s="42"/>
      <c r="L524" s="46"/>
      <c r="M524" s="231"/>
      <c r="N524" s="232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232</v>
      </c>
      <c r="AU524" s="19" t="s">
        <v>85</v>
      </c>
    </row>
    <row r="525" s="13" customFormat="1">
      <c r="A525" s="13"/>
      <c r="B525" s="235"/>
      <c r="C525" s="236"/>
      <c r="D525" s="228" t="s">
        <v>236</v>
      </c>
      <c r="E525" s="237" t="s">
        <v>40</v>
      </c>
      <c r="F525" s="238" t="s">
        <v>2713</v>
      </c>
      <c r="G525" s="236"/>
      <c r="H525" s="239">
        <v>3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5" t="s">
        <v>236</v>
      </c>
      <c r="AU525" s="245" t="s">
        <v>85</v>
      </c>
      <c r="AV525" s="13" t="s">
        <v>85</v>
      </c>
      <c r="AW525" s="13" t="s">
        <v>38</v>
      </c>
      <c r="AX525" s="13" t="s">
        <v>83</v>
      </c>
      <c r="AY525" s="245" t="s">
        <v>224</v>
      </c>
    </row>
    <row r="526" s="13" customFormat="1">
      <c r="A526" s="13"/>
      <c r="B526" s="235"/>
      <c r="C526" s="236"/>
      <c r="D526" s="228" t="s">
        <v>236</v>
      </c>
      <c r="E526" s="236"/>
      <c r="F526" s="238" t="s">
        <v>2631</v>
      </c>
      <c r="G526" s="236"/>
      <c r="H526" s="239">
        <v>3.0299999999999998</v>
      </c>
      <c r="I526" s="240"/>
      <c r="J526" s="236"/>
      <c r="K526" s="236"/>
      <c r="L526" s="241"/>
      <c r="M526" s="242"/>
      <c r="N526" s="243"/>
      <c r="O526" s="243"/>
      <c r="P526" s="243"/>
      <c r="Q526" s="243"/>
      <c r="R526" s="243"/>
      <c r="S526" s="243"/>
      <c r="T526" s="24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5" t="s">
        <v>236</v>
      </c>
      <c r="AU526" s="245" t="s">
        <v>85</v>
      </c>
      <c r="AV526" s="13" t="s">
        <v>85</v>
      </c>
      <c r="AW526" s="13" t="s">
        <v>4</v>
      </c>
      <c r="AX526" s="13" t="s">
        <v>83</v>
      </c>
      <c r="AY526" s="245" t="s">
        <v>224</v>
      </c>
    </row>
    <row r="527" s="2" customFormat="1" ht="16.5" customHeight="1">
      <c r="A527" s="40"/>
      <c r="B527" s="41"/>
      <c r="C527" s="215" t="s">
        <v>847</v>
      </c>
      <c r="D527" s="215" t="s">
        <v>226</v>
      </c>
      <c r="E527" s="216" t="s">
        <v>2714</v>
      </c>
      <c r="F527" s="217" t="s">
        <v>2715</v>
      </c>
      <c r="G527" s="218" t="s">
        <v>811</v>
      </c>
      <c r="H527" s="219">
        <v>6</v>
      </c>
      <c r="I527" s="220"/>
      <c r="J527" s="221">
        <f>ROUND(I527*H527,2)</f>
        <v>0</v>
      </c>
      <c r="K527" s="217" t="s">
        <v>229</v>
      </c>
      <c r="L527" s="46"/>
      <c r="M527" s="222" t="s">
        <v>40</v>
      </c>
      <c r="N527" s="223" t="s">
        <v>48</v>
      </c>
      <c r="O527" s="86"/>
      <c r="P527" s="224">
        <f>O527*H527</f>
        <v>0</v>
      </c>
      <c r="Q527" s="224">
        <v>0</v>
      </c>
      <c r="R527" s="224">
        <f>Q527*H527</f>
        <v>0</v>
      </c>
      <c r="S527" s="224">
        <v>0</v>
      </c>
      <c r="T527" s="225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6" t="s">
        <v>230</v>
      </c>
      <c r="AT527" s="226" t="s">
        <v>226</v>
      </c>
      <c r="AU527" s="226" t="s">
        <v>85</v>
      </c>
      <c r="AY527" s="19" t="s">
        <v>224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9" t="s">
        <v>83</v>
      </c>
      <c r="BK527" s="227">
        <f>ROUND(I527*H527,2)</f>
        <v>0</v>
      </c>
      <c r="BL527" s="19" t="s">
        <v>230</v>
      </c>
      <c r="BM527" s="226" t="s">
        <v>2716</v>
      </c>
    </row>
    <row r="528" s="2" customFormat="1">
      <c r="A528" s="40"/>
      <c r="B528" s="41"/>
      <c r="C528" s="42"/>
      <c r="D528" s="228" t="s">
        <v>232</v>
      </c>
      <c r="E528" s="42"/>
      <c r="F528" s="229" t="s">
        <v>2717</v>
      </c>
      <c r="G528" s="42"/>
      <c r="H528" s="42"/>
      <c r="I528" s="230"/>
      <c r="J528" s="42"/>
      <c r="K528" s="42"/>
      <c r="L528" s="46"/>
      <c r="M528" s="231"/>
      <c r="N528" s="232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232</v>
      </c>
      <c r="AU528" s="19" t="s">
        <v>85</v>
      </c>
    </row>
    <row r="529" s="2" customFormat="1">
      <c r="A529" s="40"/>
      <c r="B529" s="41"/>
      <c r="C529" s="42"/>
      <c r="D529" s="233" t="s">
        <v>234</v>
      </c>
      <c r="E529" s="42"/>
      <c r="F529" s="234" t="s">
        <v>2718</v>
      </c>
      <c r="G529" s="42"/>
      <c r="H529" s="42"/>
      <c r="I529" s="230"/>
      <c r="J529" s="42"/>
      <c r="K529" s="42"/>
      <c r="L529" s="46"/>
      <c r="M529" s="231"/>
      <c r="N529" s="232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234</v>
      </c>
      <c r="AU529" s="19" t="s">
        <v>85</v>
      </c>
    </row>
    <row r="530" s="13" customFormat="1">
      <c r="A530" s="13"/>
      <c r="B530" s="235"/>
      <c r="C530" s="236"/>
      <c r="D530" s="228" t="s">
        <v>236</v>
      </c>
      <c r="E530" s="237" t="s">
        <v>40</v>
      </c>
      <c r="F530" s="238" t="s">
        <v>2719</v>
      </c>
      <c r="G530" s="236"/>
      <c r="H530" s="239">
        <v>3</v>
      </c>
      <c r="I530" s="240"/>
      <c r="J530" s="236"/>
      <c r="K530" s="236"/>
      <c r="L530" s="241"/>
      <c r="M530" s="242"/>
      <c r="N530" s="243"/>
      <c r="O530" s="243"/>
      <c r="P530" s="243"/>
      <c r="Q530" s="243"/>
      <c r="R530" s="243"/>
      <c r="S530" s="243"/>
      <c r="T530" s="24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5" t="s">
        <v>236</v>
      </c>
      <c r="AU530" s="245" t="s">
        <v>85</v>
      </c>
      <c r="AV530" s="13" t="s">
        <v>85</v>
      </c>
      <c r="AW530" s="13" t="s">
        <v>38</v>
      </c>
      <c r="AX530" s="13" t="s">
        <v>77</v>
      </c>
      <c r="AY530" s="245" t="s">
        <v>224</v>
      </c>
    </row>
    <row r="531" s="13" customFormat="1">
      <c r="A531" s="13"/>
      <c r="B531" s="235"/>
      <c r="C531" s="236"/>
      <c r="D531" s="228" t="s">
        <v>236</v>
      </c>
      <c r="E531" s="237" t="s">
        <v>40</v>
      </c>
      <c r="F531" s="238" t="s">
        <v>2720</v>
      </c>
      <c r="G531" s="236"/>
      <c r="H531" s="239">
        <v>3</v>
      </c>
      <c r="I531" s="240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5" t="s">
        <v>236</v>
      </c>
      <c r="AU531" s="245" t="s">
        <v>85</v>
      </c>
      <c r="AV531" s="13" t="s">
        <v>85</v>
      </c>
      <c r="AW531" s="13" t="s">
        <v>38</v>
      </c>
      <c r="AX531" s="13" t="s">
        <v>77</v>
      </c>
      <c r="AY531" s="245" t="s">
        <v>224</v>
      </c>
    </row>
    <row r="532" s="15" customFormat="1">
      <c r="A532" s="15"/>
      <c r="B532" s="256"/>
      <c r="C532" s="257"/>
      <c r="D532" s="228" t="s">
        <v>236</v>
      </c>
      <c r="E532" s="258" t="s">
        <v>40</v>
      </c>
      <c r="F532" s="259" t="s">
        <v>253</v>
      </c>
      <c r="G532" s="257"/>
      <c r="H532" s="260">
        <v>6</v>
      </c>
      <c r="I532" s="261"/>
      <c r="J532" s="257"/>
      <c r="K532" s="257"/>
      <c r="L532" s="262"/>
      <c r="M532" s="263"/>
      <c r="N532" s="264"/>
      <c r="O532" s="264"/>
      <c r="P532" s="264"/>
      <c r="Q532" s="264"/>
      <c r="R532" s="264"/>
      <c r="S532" s="264"/>
      <c r="T532" s="26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6" t="s">
        <v>236</v>
      </c>
      <c r="AU532" s="266" t="s">
        <v>85</v>
      </c>
      <c r="AV532" s="15" t="s">
        <v>230</v>
      </c>
      <c r="AW532" s="15" t="s">
        <v>38</v>
      </c>
      <c r="AX532" s="15" t="s">
        <v>83</v>
      </c>
      <c r="AY532" s="266" t="s">
        <v>224</v>
      </c>
    </row>
    <row r="533" s="2" customFormat="1" ht="21.75" customHeight="1">
      <c r="A533" s="40"/>
      <c r="B533" s="41"/>
      <c r="C533" s="268" t="s">
        <v>850</v>
      </c>
      <c r="D533" s="268" t="s">
        <v>305</v>
      </c>
      <c r="E533" s="269" t="s">
        <v>2721</v>
      </c>
      <c r="F533" s="270" t="s">
        <v>2722</v>
      </c>
      <c r="G533" s="271" t="s">
        <v>811</v>
      </c>
      <c r="H533" s="272">
        <v>1.01</v>
      </c>
      <c r="I533" s="273"/>
      <c r="J533" s="274">
        <f>ROUND(I533*H533,2)</f>
        <v>0</v>
      </c>
      <c r="K533" s="270" t="s">
        <v>229</v>
      </c>
      <c r="L533" s="275"/>
      <c r="M533" s="276" t="s">
        <v>40</v>
      </c>
      <c r="N533" s="277" t="s">
        <v>48</v>
      </c>
      <c r="O533" s="86"/>
      <c r="P533" s="224">
        <f>O533*H533</f>
        <v>0</v>
      </c>
      <c r="Q533" s="224">
        <v>0.012999999999999999</v>
      </c>
      <c r="R533" s="224">
        <f>Q533*H533</f>
        <v>0.013129999999999999</v>
      </c>
      <c r="S533" s="224">
        <v>0</v>
      </c>
      <c r="T533" s="225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26" t="s">
        <v>279</v>
      </c>
      <c r="AT533" s="226" t="s">
        <v>305</v>
      </c>
      <c r="AU533" s="226" t="s">
        <v>85</v>
      </c>
      <c r="AY533" s="19" t="s">
        <v>224</v>
      </c>
      <c r="BE533" s="227">
        <f>IF(N533="základní",J533,0)</f>
        <v>0</v>
      </c>
      <c r="BF533" s="227">
        <f>IF(N533="snížená",J533,0)</f>
        <v>0</v>
      </c>
      <c r="BG533" s="227">
        <f>IF(N533="zákl. přenesená",J533,0)</f>
        <v>0</v>
      </c>
      <c r="BH533" s="227">
        <f>IF(N533="sníž. přenesená",J533,0)</f>
        <v>0</v>
      </c>
      <c r="BI533" s="227">
        <f>IF(N533="nulová",J533,0)</f>
        <v>0</v>
      </c>
      <c r="BJ533" s="19" t="s">
        <v>83</v>
      </c>
      <c r="BK533" s="227">
        <f>ROUND(I533*H533,2)</f>
        <v>0</v>
      </c>
      <c r="BL533" s="19" t="s">
        <v>230</v>
      </c>
      <c r="BM533" s="226" t="s">
        <v>2723</v>
      </c>
    </row>
    <row r="534" s="2" customFormat="1">
      <c r="A534" s="40"/>
      <c r="B534" s="41"/>
      <c r="C534" s="42"/>
      <c r="D534" s="228" t="s">
        <v>232</v>
      </c>
      <c r="E534" s="42"/>
      <c r="F534" s="229" t="s">
        <v>2722</v>
      </c>
      <c r="G534" s="42"/>
      <c r="H534" s="42"/>
      <c r="I534" s="230"/>
      <c r="J534" s="42"/>
      <c r="K534" s="42"/>
      <c r="L534" s="46"/>
      <c r="M534" s="231"/>
      <c r="N534" s="232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232</v>
      </c>
      <c r="AU534" s="19" t="s">
        <v>85</v>
      </c>
    </row>
    <row r="535" s="2" customFormat="1">
      <c r="A535" s="40"/>
      <c r="B535" s="41"/>
      <c r="C535" s="42"/>
      <c r="D535" s="233" t="s">
        <v>234</v>
      </c>
      <c r="E535" s="42"/>
      <c r="F535" s="234" t="s">
        <v>2724</v>
      </c>
      <c r="G535" s="42"/>
      <c r="H535" s="42"/>
      <c r="I535" s="230"/>
      <c r="J535" s="42"/>
      <c r="K535" s="42"/>
      <c r="L535" s="46"/>
      <c r="M535" s="231"/>
      <c r="N535" s="232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234</v>
      </c>
      <c r="AU535" s="19" t="s">
        <v>85</v>
      </c>
    </row>
    <row r="536" s="13" customFormat="1">
      <c r="A536" s="13"/>
      <c r="B536" s="235"/>
      <c r="C536" s="236"/>
      <c r="D536" s="228" t="s">
        <v>236</v>
      </c>
      <c r="E536" s="236"/>
      <c r="F536" s="238" t="s">
        <v>2614</v>
      </c>
      <c r="G536" s="236"/>
      <c r="H536" s="239">
        <v>1.01</v>
      </c>
      <c r="I536" s="240"/>
      <c r="J536" s="236"/>
      <c r="K536" s="236"/>
      <c r="L536" s="241"/>
      <c r="M536" s="242"/>
      <c r="N536" s="243"/>
      <c r="O536" s="243"/>
      <c r="P536" s="243"/>
      <c r="Q536" s="243"/>
      <c r="R536" s="243"/>
      <c r="S536" s="243"/>
      <c r="T536" s="24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5" t="s">
        <v>236</v>
      </c>
      <c r="AU536" s="245" t="s">
        <v>85</v>
      </c>
      <c r="AV536" s="13" t="s">
        <v>85</v>
      </c>
      <c r="AW536" s="13" t="s">
        <v>4</v>
      </c>
      <c r="AX536" s="13" t="s">
        <v>83</v>
      </c>
      <c r="AY536" s="245" t="s">
        <v>224</v>
      </c>
    </row>
    <row r="537" s="2" customFormat="1" ht="21.75" customHeight="1">
      <c r="A537" s="40"/>
      <c r="B537" s="41"/>
      <c r="C537" s="268" t="s">
        <v>853</v>
      </c>
      <c r="D537" s="268" t="s">
        <v>305</v>
      </c>
      <c r="E537" s="269" t="s">
        <v>2725</v>
      </c>
      <c r="F537" s="270" t="s">
        <v>2726</v>
      </c>
      <c r="G537" s="271" t="s">
        <v>811</v>
      </c>
      <c r="H537" s="272">
        <v>5</v>
      </c>
      <c r="I537" s="273"/>
      <c r="J537" s="274">
        <f>ROUND(I537*H537,2)</f>
        <v>0</v>
      </c>
      <c r="K537" s="270" t="s">
        <v>229</v>
      </c>
      <c r="L537" s="275"/>
      <c r="M537" s="276" t="s">
        <v>40</v>
      </c>
      <c r="N537" s="277" t="s">
        <v>48</v>
      </c>
      <c r="O537" s="86"/>
      <c r="P537" s="224">
        <f>O537*H537</f>
        <v>0</v>
      </c>
      <c r="Q537" s="224">
        <v>0.016</v>
      </c>
      <c r="R537" s="224">
        <f>Q537*H537</f>
        <v>0.080000000000000002</v>
      </c>
      <c r="S537" s="224">
        <v>0</v>
      </c>
      <c r="T537" s="225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6" t="s">
        <v>279</v>
      </c>
      <c r="AT537" s="226" t="s">
        <v>305</v>
      </c>
      <c r="AU537" s="226" t="s">
        <v>85</v>
      </c>
      <c r="AY537" s="19" t="s">
        <v>224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19" t="s">
        <v>83</v>
      </c>
      <c r="BK537" s="227">
        <f>ROUND(I537*H537,2)</f>
        <v>0</v>
      </c>
      <c r="BL537" s="19" t="s">
        <v>230</v>
      </c>
      <c r="BM537" s="226" t="s">
        <v>2727</v>
      </c>
    </row>
    <row r="538" s="2" customFormat="1">
      <c r="A538" s="40"/>
      <c r="B538" s="41"/>
      <c r="C538" s="42"/>
      <c r="D538" s="228" t="s">
        <v>232</v>
      </c>
      <c r="E538" s="42"/>
      <c r="F538" s="229" t="s">
        <v>2726</v>
      </c>
      <c r="G538" s="42"/>
      <c r="H538" s="42"/>
      <c r="I538" s="230"/>
      <c r="J538" s="42"/>
      <c r="K538" s="42"/>
      <c r="L538" s="46"/>
      <c r="M538" s="231"/>
      <c r="N538" s="232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232</v>
      </c>
      <c r="AU538" s="19" t="s">
        <v>85</v>
      </c>
    </row>
    <row r="539" s="2" customFormat="1">
      <c r="A539" s="40"/>
      <c r="B539" s="41"/>
      <c r="C539" s="42"/>
      <c r="D539" s="233" t="s">
        <v>234</v>
      </c>
      <c r="E539" s="42"/>
      <c r="F539" s="234" t="s">
        <v>2728</v>
      </c>
      <c r="G539" s="42"/>
      <c r="H539" s="42"/>
      <c r="I539" s="230"/>
      <c r="J539" s="42"/>
      <c r="K539" s="42"/>
      <c r="L539" s="46"/>
      <c r="M539" s="231"/>
      <c r="N539" s="232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234</v>
      </c>
      <c r="AU539" s="19" t="s">
        <v>85</v>
      </c>
    </row>
    <row r="540" s="13" customFormat="1">
      <c r="A540" s="13"/>
      <c r="B540" s="235"/>
      <c r="C540" s="236"/>
      <c r="D540" s="228" t="s">
        <v>236</v>
      </c>
      <c r="E540" s="237" t="s">
        <v>40</v>
      </c>
      <c r="F540" s="238" t="s">
        <v>2703</v>
      </c>
      <c r="G540" s="236"/>
      <c r="H540" s="239">
        <v>5</v>
      </c>
      <c r="I540" s="240"/>
      <c r="J540" s="236"/>
      <c r="K540" s="236"/>
      <c r="L540" s="241"/>
      <c r="M540" s="242"/>
      <c r="N540" s="243"/>
      <c r="O540" s="243"/>
      <c r="P540" s="243"/>
      <c r="Q540" s="243"/>
      <c r="R540" s="243"/>
      <c r="S540" s="243"/>
      <c r="T540" s="24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5" t="s">
        <v>236</v>
      </c>
      <c r="AU540" s="245" t="s">
        <v>85</v>
      </c>
      <c r="AV540" s="13" t="s">
        <v>85</v>
      </c>
      <c r="AW540" s="13" t="s">
        <v>38</v>
      </c>
      <c r="AX540" s="13" t="s">
        <v>83</v>
      </c>
      <c r="AY540" s="245" t="s">
        <v>224</v>
      </c>
    </row>
    <row r="541" s="2" customFormat="1" ht="16.5" customHeight="1">
      <c r="A541" s="40"/>
      <c r="B541" s="41"/>
      <c r="C541" s="215" t="s">
        <v>860</v>
      </c>
      <c r="D541" s="215" t="s">
        <v>226</v>
      </c>
      <c r="E541" s="216" t="s">
        <v>2729</v>
      </c>
      <c r="F541" s="217" t="s">
        <v>2730</v>
      </c>
      <c r="G541" s="218" t="s">
        <v>811</v>
      </c>
      <c r="H541" s="219">
        <v>2</v>
      </c>
      <c r="I541" s="220"/>
      <c r="J541" s="221">
        <f>ROUND(I541*H541,2)</f>
        <v>0</v>
      </c>
      <c r="K541" s="217" t="s">
        <v>229</v>
      </c>
      <c r="L541" s="46"/>
      <c r="M541" s="222" t="s">
        <v>40</v>
      </c>
      <c r="N541" s="223" t="s">
        <v>48</v>
      </c>
      <c r="O541" s="86"/>
      <c r="P541" s="224">
        <f>O541*H541</f>
        <v>0</v>
      </c>
      <c r="Q541" s="224">
        <v>0</v>
      </c>
      <c r="R541" s="224">
        <f>Q541*H541</f>
        <v>0</v>
      </c>
      <c r="S541" s="224">
        <v>0</v>
      </c>
      <c r="T541" s="225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6" t="s">
        <v>230</v>
      </c>
      <c r="AT541" s="226" t="s">
        <v>226</v>
      </c>
      <c r="AU541" s="226" t="s">
        <v>85</v>
      </c>
      <c r="AY541" s="19" t="s">
        <v>224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19" t="s">
        <v>83</v>
      </c>
      <c r="BK541" s="227">
        <f>ROUND(I541*H541,2)</f>
        <v>0</v>
      </c>
      <c r="BL541" s="19" t="s">
        <v>230</v>
      </c>
      <c r="BM541" s="226" t="s">
        <v>2731</v>
      </c>
    </row>
    <row r="542" s="2" customFormat="1">
      <c r="A542" s="40"/>
      <c r="B542" s="41"/>
      <c r="C542" s="42"/>
      <c r="D542" s="228" t="s">
        <v>232</v>
      </c>
      <c r="E542" s="42"/>
      <c r="F542" s="229" t="s">
        <v>2732</v>
      </c>
      <c r="G542" s="42"/>
      <c r="H542" s="42"/>
      <c r="I542" s="230"/>
      <c r="J542" s="42"/>
      <c r="K542" s="42"/>
      <c r="L542" s="46"/>
      <c r="M542" s="231"/>
      <c r="N542" s="232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232</v>
      </c>
      <c r="AU542" s="19" t="s">
        <v>85</v>
      </c>
    </row>
    <row r="543" s="2" customFormat="1">
      <c r="A543" s="40"/>
      <c r="B543" s="41"/>
      <c r="C543" s="42"/>
      <c r="D543" s="233" t="s">
        <v>234</v>
      </c>
      <c r="E543" s="42"/>
      <c r="F543" s="234" t="s">
        <v>2733</v>
      </c>
      <c r="G543" s="42"/>
      <c r="H543" s="42"/>
      <c r="I543" s="230"/>
      <c r="J543" s="42"/>
      <c r="K543" s="42"/>
      <c r="L543" s="46"/>
      <c r="M543" s="231"/>
      <c r="N543" s="232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234</v>
      </c>
      <c r="AU543" s="19" t="s">
        <v>85</v>
      </c>
    </row>
    <row r="544" s="13" customFormat="1">
      <c r="A544" s="13"/>
      <c r="B544" s="235"/>
      <c r="C544" s="236"/>
      <c r="D544" s="228" t="s">
        <v>236</v>
      </c>
      <c r="E544" s="237" t="s">
        <v>40</v>
      </c>
      <c r="F544" s="238" t="s">
        <v>2734</v>
      </c>
      <c r="G544" s="236"/>
      <c r="H544" s="239">
        <v>2</v>
      </c>
      <c r="I544" s="240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5" t="s">
        <v>236</v>
      </c>
      <c r="AU544" s="245" t="s">
        <v>85</v>
      </c>
      <c r="AV544" s="13" t="s">
        <v>85</v>
      </c>
      <c r="AW544" s="13" t="s">
        <v>38</v>
      </c>
      <c r="AX544" s="13" t="s">
        <v>83</v>
      </c>
      <c r="AY544" s="245" t="s">
        <v>224</v>
      </c>
    </row>
    <row r="545" s="2" customFormat="1" ht="16.5" customHeight="1">
      <c r="A545" s="40"/>
      <c r="B545" s="41"/>
      <c r="C545" s="268" t="s">
        <v>862</v>
      </c>
      <c r="D545" s="268" t="s">
        <v>305</v>
      </c>
      <c r="E545" s="269" t="s">
        <v>2735</v>
      </c>
      <c r="F545" s="270" t="s">
        <v>2736</v>
      </c>
      <c r="G545" s="271" t="s">
        <v>811</v>
      </c>
      <c r="H545" s="272">
        <v>1.01</v>
      </c>
      <c r="I545" s="273"/>
      <c r="J545" s="274">
        <f>ROUND(I545*H545,2)</f>
        <v>0</v>
      </c>
      <c r="K545" s="270" t="s">
        <v>40</v>
      </c>
      <c r="L545" s="275"/>
      <c r="M545" s="276" t="s">
        <v>40</v>
      </c>
      <c r="N545" s="277" t="s">
        <v>48</v>
      </c>
      <c r="O545" s="86"/>
      <c r="P545" s="224">
        <f>O545*H545</f>
        <v>0</v>
      </c>
      <c r="Q545" s="224">
        <v>0.010800000000000001</v>
      </c>
      <c r="R545" s="224">
        <f>Q545*H545</f>
        <v>0.010908000000000001</v>
      </c>
      <c r="S545" s="224">
        <v>0</v>
      </c>
      <c r="T545" s="225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6" t="s">
        <v>279</v>
      </c>
      <c r="AT545" s="226" t="s">
        <v>305</v>
      </c>
      <c r="AU545" s="226" t="s">
        <v>85</v>
      </c>
      <c r="AY545" s="19" t="s">
        <v>224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19" t="s">
        <v>83</v>
      </c>
      <c r="BK545" s="227">
        <f>ROUND(I545*H545,2)</f>
        <v>0</v>
      </c>
      <c r="BL545" s="19" t="s">
        <v>230</v>
      </c>
      <c r="BM545" s="226" t="s">
        <v>2737</v>
      </c>
    </row>
    <row r="546" s="13" customFormat="1">
      <c r="A546" s="13"/>
      <c r="B546" s="235"/>
      <c r="C546" s="236"/>
      <c r="D546" s="228" t="s">
        <v>236</v>
      </c>
      <c r="E546" s="236"/>
      <c r="F546" s="238" t="s">
        <v>2614</v>
      </c>
      <c r="G546" s="236"/>
      <c r="H546" s="239">
        <v>1.01</v>
      </c>
      <c r="I546" s="240"/>
      <c r="J546" s="236"/>
      <c r="K546" s="236"/>
      <c r="L546" s="241"/>
      <c r="M546" s="242"/>
      <c r="N546" s="243"/>
      <c r="O546" s="243"/>
      <c r="P546" s="243"/>
      <c r="Q546" s="243"/>
      <c r="R546" s="243"/>
      <c r="S546" s="243"/>
      <c r="T546" s="24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5" t="s">
        <v>236</v>
      </c>
      <c r="AU546" s="245" t="s">
        <v>85</v>
      </c>
      <c r="AV546" s="13" t="s">
        <v>85</v>
      </c>
      <c r="AW546" s="13" t="s">
        <v>4</v>
      </c>
      <c r="AX546" s="13" t="s">
        <v>83</v>
      </c>
      <c r="AY546" s="245" t="s">
        <v>224</v>
      </c>
    </row>
    <row r="547" s="2" customFormat="1" ht="16.5" customHeight="1">
      <c r="A547" s="40"/>
      <c r="B547" s="41"/>
      <c r="C547" s="268" t="s">
        <v>869</v>
      </c>
      <c r="D547" s="268" t="s">
        <v>305</v>
      </c>
      <c r="E547" s="269" t="s">
        <v>2738</v>
      </c>
      <c r="F547" s="270" t="s">
        <v>2739</v>
      </c>
      <c r="G547" s="271" t="s">
        <v>811</v>
      </c>
      <c r="H547" s="272">
        <v>1.01</v>
      </c>
      <c r="I547" s="273"/>
      <c r="J547" s="274">
        <f>ROUND(I547*H547,2)</f>
        <v>0</v>
      </c>
      <c r="K547" s="270" t="s">
        <v>229</v>
      </c>
      <c r="L547" s="275"/>
      <c r="M547" s="276" t="s">
        <v>40</v>
      </c>
      <c r="N547" s="277" t="s">
        <v>48</v>
      </c>
      <c r="O547" s="86"/>
      <c r="P547" s="224">
        <f>O547*H547</f>
        <v>0</v>
      </c>
      <c r="Q547" s="224">
        <v>0.010800000000000001</v>
      </c>
      <c r="R547" s="224">
        <f>Q547*H547</f>
        <v>0.010908000000000001</v>
      </c>
      <c r="S547" s="224">
        <v>0</v>
      </c>
      <c r="T547" s="225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26" t="s">
        <v>279</v>
      </c>
      <c r="AT547" s="226" t="s">
        <v>305</v>
      </c>
      <c r="AU547" s="226" t="s">
        <v>85</v>
      </c>
      <c r="AY547" s="19" t="s">
        <v>224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19" t="s">
        <v>83</v>
      </c>
      <c r="BK547" s="227">
        <f>ROUND(I547*H547,2)</f>
        <v>0</v>
      </c>
      <c r="BL547" s="19" t="s">
        <v>230</v>
      </c>
      <c r="BM547" s="226" t="s">
        <v>2740</v>
      </c>
    </row>
    <row r="548" s="2" customFormat="1">
      <c r="A548" s="40"/>
      <c r="B548" s="41"/>
      <c r="C548" s="42"/>
      <c r="D548" s="228" t="s">
        <v>232</v>
      </c>
      <c r="E548" s="42"/>
      <c r="F548" s="229" t="s">
        <v>2741</v>
      </c>
      <c r="G548" s="42"/>
      <c r="H548" s="42"/>
      <c r="I548" s="230"/>
      <c r="J548" s="42"/>
      <c r="K548" s="42"/>
      <c r="L548" s="46"/>
      <c r="M548" s="231"/>
      <c r="N548" s="232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232</v>
      </c>
      <c r="AU548" s="19" t="s">
        <v>85</v>
      </c>
    </row>
    <row r="549" s="2" customFormat="1">
      <c r="A549" s="40"/>
      <c r="B549" s="41"/>
      <c r="C549" s="42"/>
      <c r="D549" s="233" t="s">
        <v>234</v>
      </c>
      <c r="E549" s="42"/>
      <c r="F549" s="234" t="s">
        <v>2742</v>
      </c>
      <c r="G549" s="42"/>
      <c r="H549" s="42"/>
      <c r="I549" s="230"/>
      <c r="J549" s="42"/>
      <c r="K549" s="42"/>
      <c r="L549" s="46"/>
      <c r="M549" s="231"/>
      <c r="N549" s="232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234</v>
      </c>
      <c r="AU549" s="19" t="s">
        <v>85</v>
      </c>
    </row>
    <row r="550" s="13" customFormat="1">
      <c r="A550" s="13"/>
      <c r="B550" s="235"/>
      <c r="C550" s="236"/>
      <c r="D550" s="228" t="s">
        <v>236</v>
      </c>
      <c r="E550" s="236"/>
      <c r="F550" s="238" t="s">
        <v>2614</v>
      </c>
      <c r="G550" s="236"/>
      <c r="H550" s="239">
        <v>1.01</v>
      </c>
      <c r="I550" s="240"/>
      <c r="J550" s="236"/>
      <c r="K550" s="236"/>
      <c r="L550" s="241"/>
      <c r="M550" s="242"/>
      <c r="N550" s="243"/>
      <c r="O550" s="243"/>
      <c r="P550" s="243"/>
      <c r="Q550" s="243"/>
      <c r="R550" s="243"/>
      <c r="S550" s="243"/>
      <c r="T550" s="24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5" t="s">
        <v>236</v>
      </c>
      <c r="AU550" s="245" t="s">
        <v>85</v>
      </c>
      <c r="AV550" s="13" t="s">
        <v>85</v>
      </c>
      <c r="AW550" s="13" t="s">
        <v>4</v>
      </c>
      <c r="AX550" s="13" t="s">
        <v>83</v>
      </c>
      <c r="AY550" s="245" t="s">
        <v>224</v>
      </c>
    </row>
    <row r="551" s="2" customFormat="1" ht="16.5" customHeight="1">
      <c r="A551" s="40"/>
      <c r="B551" s="41"/>
      <c r="C551" s="215" t="s">
        <v>876</v>
      </c>
      <c r="D551" s="215" t="s">
        <v>226</v>
      </c>
      <c r="E551" s="216" t="s">
        <v>2743</v>
      </c>
      <c r="F551" s="217" t="s">
        <v>2744</v>
      </c>
      <c r="G551" s="218" t="s">
        <v>811</v>
      </c>
      <c r="H551" s="219">
        <v>3</v>
      </c>
      <c r="I551" s="220"/>
      <c r="J551" s="221">
        <f>ROUND(I551*H551,2)</f>
        <v>0</v>
      </c>
      <c r="K551" s="217" t="s">
        <v>229</v>
      </c>
      <c r="L551" s="46"/>
      <c r="M551" s="222" t="s">
        <v>40</v>
      </c>
      <c r="N551" s="223" t="s">
        <v>48</v>
      </c>
      <c r="O551" s="86"/>
      <c r="P551" s="224">
        <f>O551*H551</f>
        <v>0</v>
      </c>
      <c r="Q551" s="224">
        <v>0.00167</v>
      </c>
      <c r="R551" s="224">
        <f>Q551*H551</f>
        <v>0.0050100000000000006</v>
      </c>
      <c r="S551" s="224">
        <v>0</v>
      </c>
      <c r="T551" s="225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26" t="s">
        <v>230</v>
      </c>
      <c r="AT551" s="226" t="s">
        <v>226</v>
      </c>
      <c r="AU551" s="226" t="s">
        <v>85</v>
      </c>
      <c r="AY551" s="19" t="s">
        <v>224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19" t="s">
        <v>83</v>
      </c>
      <c r="BK551" s="227">
        <f>ROUND(I551*H551,2)</f>
        <v>0</v>
      </c>
      <c r="BL551" s="19" t="s">
        <v>230</v>
      </c>
      <c r="BM551" s="226" t="s">
        <v>2745</v>
      </c>
    </row>
    <row r="552" s="2" customFormat="1">
      <c r="A552" s="40"/>
      <c r="B552" s="41"/>
      <c r="C552" s="42"/>
      <c r="D552" s="228" t="s">
        <v>232</v>
      </c>
      <c r="E552" s="42"/>
      <c r="F552" s="229" t="s">
        <v>2746</v>
      </c>
      <c r="G552" s="42"/>
      <c r="H552" s="42"/>
      <c r="I552" s="230"/>
      <c r="J552" s="42"/>
      <c r="K552" s="42"/>
      <c r="L552" s="46"/>
      <c r="M552" s="231"/>
      <c r="N552" s="232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232</v>
      </c>
      <c r="AU552" s="19" t="s">
        <v>85</v>
      </c>
    </row>
    <row r="553" s="2" customFormat="1">
      <c r="A553" s="40"/>
      <c r="B553" s="41"/>
      <c r="C553" s="42"/>
      <c r="D553" s="233" t="s">
        <v>234</v>
      </c>
      <c r="E553" s="42"/>
      <c r="F553" s="234" t="s">
        <v>2747</v>
      </c>
      <c r="G553" s="42"/>
      <c r="H553" s="42"/>
      <c r="I553" s="230"/>
      <c r="J553" s="42"/>
      <c r="K553" s="42"/>
      <c r="L553" s="46"/>
      <c r="M553" s="231"/>
      <c r="N553" s="232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234</v>
      </c>
      <c r="AU553" s="19" t="s">
        <v>85</v>
      </c>
    </row>
    <row r="554" s="13" customFormat="1">
      <c r="A554" s="13"/>
      <c r="B554" s="235"/>
      <c r="C554" s="236"/>
      <c r="D554" s="228" t="s">
        <v>236</v>
      </c>
      <c r="E554" s="237" t="s">
        <v>40</v>
      </c>
      <c r="F554" s="238" t="s">
        <v>2748</v>
      </c>
      <c r="G554" s="236"/>
      <c r="H554" s="239">
        <v>3</v>
      </c>
      <c r="I554" s="240"/>
      <c r="J554" s="236"/>
      <c r="K554" s="236"/>
      <c r="L554" s="241"/>
      <c r="M554" s="242"/>
      <c r="N554" s="243"/>
      <c r="O554" s="243"/>
      <c r="P554" s="243"/>
      <c r="Q554" s="243"/>
      <c r="R554" s="243"/>
      <c r="S554" s="243"/>
      <c r="T554" s="24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5" t="s">
        <v>236</v>
      </c>
      <c r="AU554" s="245" t="s">
        <v>85</v>
      </c>
      <c r="AV554" s="13" t="s">
        <v>85</v>
      </c>
      <c r="AW554" s="13" t="s">
        <v>38</v>
      </c>
      <c r="AX554" s="13" t="s">
        <v>83</v>
      </c>
      <c r="AY554" s="245" t="s">
        <v>224</v>
      </c>
    </row>
    <row r="555" s="2" customFormat="1" ht="16.5" customHeight="1">
      <c r="A555" s="40"/>
      <c r="B555" s="41"/>
      <c r="C555" s="268" t="s">
        <v>884</v>
      </c>
      <c r="D555" s="268" t="s">
        <v>305</v>
      </c>
      <c r="E555" s="269" t="s">
        <v>2749</v>
      </c>
      <c r="F555" s="270" t="s">
        <v>2750</v>
      </c>
      <c r="G555" s="271" t="s">
        <v>811</v>
      </c>
      <c r="H555" s="272">
        <v>3.0299999999999998</v>
      </c>
      <c r="I555" s="273"/>
      <c r="J555" s="274">
        <f>ROUND(I555*H555,2)</f>
        <v>0</v>
      </c>
      <c r="K555" s="270" t="s">
        <v>229</v>
      </c>
      <c r="L555" s="275"/>
      <c r="M555" s="276" t="s">
        <v>40</v>
      </c>
      <c r="N555" s="277" t="s">
        <v>48</v>
      </c>
      <c r="O555" s="86"/>
      <c r="P555" s="224">
        <f>O555*H555</f>
        <v>0</v>
      </c>
      <c r="Q555" s="224">
        <v>0.0048999999999999998</v>
      </c>
      <c r="R555" s="224">
        <f>Q555*H555</f>
        <v>0.014846999999999999</v>
      </c>
      <c r="S555" s="224">
        <v>0</v>
      </c>
      <c r="T555" s="225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26" t="s">
        <v>279</v>
      </c>
      <c r="AT555" s="226" t="s">
        <v>305</v>
      </c>
      <c r="AU555" s="226" t="s">
        <v>85</v>
      </c>
      <c r="AY555" s="19" t="s">
        <v>224</v>
      </c>
      <c r="BE555" s="227">
        <f>IF(N555="základní",J555,0)</f>
        <v>0</v>
      </c>
      <c r="BF555" s="227">
        <f>IF(N555="snížená",J555,0)</f>
        <v>0</v>
      </c>
      <c r="BG555" s="227">
        <f>IF(N555="zákl. přenesená",J555,0)</f>
        <v>0</v>
      </c>
      <c r="BH555" s="227">
        <f>IF(N555="sníž. přenesená",J555,0)</f>
        <v>0</v>
      </c>
      <c r="BI555" s="227">
        <f>IF(N555="nulová",J555,0)</f>
        <v>0</v>
      </c>
      <c r="BJ555" s="19" t="s">
        <v>83</v>
      </c>
      <c r="BK555" s="227">
        <f>ROUND(I555*H555,2)</f>
        <v>0</v>
      </c>
      <c r="BL555" s="19" t="s">
        <v>230</v>
      </c>
      <c r="BM555" s="226" t="s">
        <v>2751</v>
      </c>
    </row>
    <row r="556" s="2" customFormat="1">
      <c r="A556" s="40"/>
      <c r="B556" s="41"/>
      <c r="C556" s="42"/>
      <c r="D556" s="228" t="s">
        <v>232</v>
      </c>
      <c r="E556" s="42"/>
      <c r="F556" s="229" t="s">
        <v>2750</v>
      </c>
      <c r="G556" s="42"/>
      <c r="H556" s="42"/>
      <c r="I556" s="230"/>
      <c r="J556" s="42"/>
      <c r="K556" s="42"/>
      <c r="L556" s="46"/>
      <c r="M556" s="231"/>
      <c r="N556" s="232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232</v>
      </c>
      <c r="AU556" s="19" t="s">
        <v>85</v>
      </c>
    </row>
    <row r="557" s="2" customFormat="1">
      <c r="A557" s="40"/>
      <c r="B557" s="41"/>
      <c r="C557" s="42"/>
      <c r="D557" s="233" t="s">
        <v>234</v>
      </c>
      <c r="E557" s="42"/>
      <c r="F557" s="234" t="s">
        <v>2752</v>
      </c>
      <c r="G557" s="42"/>
      <c r="H557" s="42"/>
      <c r="I557" s="230"/>
      <c r="J557" s="42"/>
      <c r="K557" s="42"/>
      <c r="L557" s="46"/>
      <c r="M557" s="231"/>
      <c r="N557" s="232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234</v>
      </c>
      <c r="AU557" s="19" t="s">
        <v>85</v>
      </c>
    </row>
    <row r="558" s="13" customFormat="1">
      <c r="A558" s="13"/>
      <c r="B558" s="235"/>
      <c r="C558" s="236"/>
      <c r="D558" s="228" t="s">
        <v>236</v>
      </c>
      <c r="E558" s="236"/>
      <c r="F558" s="238" t="s">
        <v>2631</v>
      </c>
      <c r="G558" s="236"/>
      <c r="H558" s="239">
        <v>3.0299999999999998</v>
      </c>
      <c r="I558" s="240"/>
      <c r="J558" s="236"/>
      <c r="K558" s="236"/>
      <c r="L558" s="241"/>
      <c r="M558" s="242"/>
      <c r="N558" s="243"/>
      <c r="O558" s="243"/>
      <c r="P558" s="243"/>
      <c r="Q558" s="243"/>
      <c r="R558" s="243"/>
      <c r="S558" s="243"/>
      <c r="T558" s="24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5" t="s">
        <v>236</v>
      </c>
      <c r="AU558" s="245" t="s">
        <v>85</v>
      </c>
      <c r="AV558" s="13" t="s">
        <v>85</v>
      </c>
      <c r="AW558" s="13" t="s">
        <v>4</v>
      </c>
      <c r="AX558" s="13" t="s">
        <v>83</v>
      </c>
      <c r="AY558" s="245" t="s">
        <v>224</v>
      </c>
    </row>
    <row r="559" s="2" customFormat="1" ht="16.5" customHeight="1">
      <c r="A559" s="40"/>
      <c r="B559" s="41"/>
      <c r="C559" s="215" t="s">
        <v>890</v>
      </c>
      <c r="D559" s="215" t="s">
        <v>226</v>
      </c>
      <c r="E559" s="216" t="s">
        <v>2753</v>
      </c>
      <c r="F559" s="217" t="s">
        <v>2754</v>
      </c>
      <c r="G559" s="218" t="s">
        <v>811</v>
      </c>
      <c r="H559" s="219">
        <v>1</v>
      </c>
      <c r="I559" s="220"/>
      <c r="J559" s="221">
        <f>ROUND(I559*H559,2)</f>
        <v>0</v>
      </c>
      <c r="K559" s="217" t="s">
        <v>229</v>
      </c>
      <c r="L559" s="46"/>
      <c r="M559" s="222" t="s">
        <v>40</v>
      </c>
      <c r="N559" s="223" t="s">
        <v>48</v>
      </c>
      <c r="O559" s="86"/>
      <c r="P559" s="224">
        <f>O559*H559</f>
        <v>0</v>
      </c>
      <c r="Q559" s="224">
        <v>0.0017147</v>
      </c>
      <c r="R559" s="224">
        <f>Q559*H559</f>
        <v>0.0017147</v>
      </c>
      <c r="S559" s="224">
        <v>0</v>
      </c>
      <c r="T559" s="225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6" t="s">
        <v>230</v>
      </c>
      <c r="AT559" s="226" t="s">
        <v>226</v>
      </c>
      <c r="AU559" s="226" t="s">
        <v>85</v>
      </c>
      <c r="AY559" s="19" t="s">
        <v>224</v>
      </c>
      <c r="BE559" s="227">
        <f>IF(N559="základní",J559,0)</f>
        <v>0</v>
      </c>
      <c r="BF559" s="227">
        <f>IF(N559="snížená",J559,0)</f>
        <v>0</v>
      </c>
      <c r="BG559" s="227">
        <f>IF(N559="zákl. přenesená",J559,0)</f>
        <v>0</v>
      </c>
      <c r="BH559" s="227">
        <f>IF(N559="sníž. přenesená",J559,0)</f>
        <v>0</v>
      </c>
      <c r="BI559" s="227">
        <f>IF(N559="nulová",J559,0)</f>
        <v>0</v>
      </c>
      <c r="BJ559" s="19" t="s">
        <v>83</v>
      </c>
      <c r="BK559" s="227">
        <f>ROUND(I559*H559,2)</f>
        <v>0</v>
      </c>
      <c r="BL559" s="19" t="s">
        <v>230</v>
      </c>
      <c r="BM559" s="226" t="s">
        <v>2755</v>
      </c>
    </row>
    <row r="560" s="2" customFormat="1">
      <c r="A560" s="40"/>
      <c r="B560" s="41"/>
      <c r="C560" s="42"/>
      <c r="D560" s="228" t="s">
        <v>232</v>
      </c>
      <c r="E560" s="42"/>
      <c r="F560" s="229" t="s">
        <v>2756</v>
      </c>
      <c r="G560" s="42"/>
      <c r="H560" s="42"/>
      <c r="I560" s="230"/>
      <c r="J560" s="42"/>
      <c r="K560" s="42"/>
      <c r="L560" s="46"/>
      <c r="M560" s="231"/>
      <c r="N560" s="232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232</v>
      </c>
      <c r="AU560" s="19" t="s">
        <v>85</v>
      </c>
    </row>
    <row r="561" s="2" customFormat="1">
      <c r="A561" s="40"/>
      <c r="B561" s="41"/>
      <c r="C561" s="42"/>
      <c r="D561" s="233" t="s">
        <v>234</v>
      </c>
      <c r="E561" s="42"/>
      <c r="F561" s="234" t="s">
        <v>2757</v>
      </c>
      <c r="G561" s="42"/>
      <c r="H561" s="42"/>
      <c r="I561" s="230"/>
      <c r="J561" s="42"/>
      <c r="K561" s="42"/>
      <c r="L561" s="46"/>
      <c r="M561" s="231"/>
      <c r="N561" s="232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234</v>
      </c>
      <c r="AU561" s="19" t="s">
        <v>85</v>
      </c>
    </row>
    <row r="562" s="13" customFormat="1">
      <c r="A562" s="13"/>
      <c r="B562" s="235"/>
      <c r="C562" s="236"/>
      <c r="D562" s="228" t="s">
        <v>236</v>
      </c>
      <c r="E562" s="237" t="s">
        <v>40</v>
      </c>
      <c r="F562" s="238" t="s">
        <v>2758</v>
      </c>
      <c r="G562" s="236"/>
      <c r="H562" s="239">
        <v>1</v>
      </c>
      <c r="I562" s="240"/>
      <c r="J562" s="236"/>
      <c r="K562" s="236"/>
      <c r="L562" s="241"/>
      <c r="M562" s="242"/>
      <c r="N562" s="243"/>
      <c r="O562" s="243"/>
      <c r="P562" s="243"/>
      <c r="Q562" s="243"/>
      <c r="R562" s="243"/>
      <c r="S562" s="243"/>
      <c r="T562" s="24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5" t="s">
        <v>236</v>
      </c>
      <c r="AU562" s="245" t="s">
        <v>85</v>
      </c>
      <c r="AV562" s="13" t="s">
        <v>85</v>
      </c>
      <c r="AW562" s="13" t="s">
        <v>38</v>
      </c>
      <c r="AX562" s="13" t="s">
        <v>83</v>
      </c>
      <c r="AY562" s="245" t="s">
        <v>224</v>
      </c>
    </row>
    <row r="563" s="2" customFormat="1" ht="16.5" customHeight="1">
      <c r="A563" s="40"/>
      <c r="B563" s="41"/>
      <c r="C563" s="268" t="s">
        <v>899</v>
      </c>
      <c r="D563" s="268" t="s">
        <v>305</v>
      </c>
      <c r="E563" s="269" t="s">
        <v>2759</v>
      </c>
      <c r="F563" s="270" t="s">
        <v>2760</v>
      </c>
      <c r="G563" s="271" t="s">
        <v>811</v>
      </c>
      <c r="H563" s="272">
        <v>1.01</v>
      </c>
      <c r="I563" s="273"/>
      <c r="J563" s="274">
        <f>ROUND(I563*H563,2)</f>
        <v>0</v>
      </c>
      <c r="K563" s="270" t="s">
        <v>229</v>
      </c>
      <c r="L563" s="275"/>
      <c r="M563" s="276" t="s">
        <v>40</v>
      </c>
      <c r="N563" s="277" t="s">
        <v>48</v>
      </c>
      <c r="O563" s="86"/>
      <c r="P563" s="224">
        <f>O563*H563</f>
        <v>0</v>
      </c>
      <c r="Q563" s="224">
        <v>0.0178</v>
      </c>
      <c r="R563" s="224">
        <f>Q563*H563</f>
        <v>0.017978000000000001</v>
      </c>
      <c r="S563" s="224">
        <v>0</v>
      </c>
      <c r="T563" s="225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26" t="s">
        <v>279</v>
      </c>
      <c r="AT563" s="226" t="s">
        <v>305</v>
      </c>
      <c r="AU563" s="226" t="s">
        <v>85</v>
      </c>
      <c r="AY563" s="19" t="s">
        <v>224</v>
      </c>
      <c r="BE563" s="227">
        <f>IF(N563="základní",J563,0)</f>
        <v>0</v>
      </c>
      <c r="BF563" s="227">
        <f>IF(N563="snížená",J563,0)</f>
        <v>0</v>
      </c>
      <c r="BG563" s="227">
        <f>IF(N563="zákl. přenesená",J563,0)</f>
        <v>0</v>
      </c>
      <c r="BH563" s="227">
        <f>IF(N563="sníž. přenesená",J563,0)</f>
        <v>0</v>
      </c>
      <c r="BI563" s="227">
        <f>IF(N563="nulová",J563,0)</f>
        <v>0</v>
      </c>
      <c r="BJ563" s="19" t="s">
        <v>83</v>
      </c>
      <c r="BK563" s="227">
        <f>ROUND(I563*H563,2)</f>
        <v>0</v>
      </c>
      <c r="BL563" s="19" t="s">
        <v>230</v>
      </c>
      <c r="BM563" s="226" t="s">
        <v>2761</v>
      </c>
    </row>
    <row r="564" s="2" customFormat="1">
      <c r="A564" s="40"/>
      <c r="B564" s="41"/>
      <c r="C564" s="42"/>
      <c r="D564" s="228" t="s">
        <v>232</v>
      </c>
      <c r="E564" s="42"/>
      <c r="F564" s="229" t="s">
        <v>2760</v>
      </c>
      <c r="G564" s="42"/>
      <c r="H564" s="42"/>
      <c r="I564" s="230"/>
      <c r="J564" s="42"/>
      <c r="K564" s="42"/>
      <c r="L564" s="46"/>
      <c r="M564" s="231"/>
      <c r="N564" s="232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232</v>
      </c>
      <c r="AU564" s="19" t="s">
        <v>85</v>
      </c>
    </row>
    <row r="565" s="2" customFormat="1">
      <c r="A565" s="40"/>
      <c r="B565" s="41"/>
      <c r="C565" s="42"/>
      <c r="D565" s="233" t="s">
        <v>234</v>
      </c>
      <c r="E565" s="42"/>
      <c r="F565" s="234" t="s">
        <v>2762</v>
      </c>
      <c r="G565" s="42"/>
      <c r="H565" s="42"/>
      <c r="I565" s="230"/>
      <c r="J565" s="42"/>
      <c r="K565" s="42"/>
      <c r="L565" s="46"/>
      <c r="M565" s="231"/>
      <c r="N565" s="232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234</v>
      </c>
      <c r="AU565" s="19" t="s">
        <v>85</v>
      </c>
    </row>
    <row r="566" s="13" customFormat="1">
      <c r="A566" s="13"/>
      <c r="B566" s="235"/>
      <c r="C566" s="236"/>
      <c r="D566" s="228" t="s">
        <v>236</v>
      </c>
      <c r="E566" s="236"/>
      <c r="F566" s="238" t="s">
        <v>2614</v>
      </c>
      <c r="G566" s="236"/>
      <c r="H566" s="239">
        <v>1.01</v>
      </c>
      <c r="I566" s="240"/>
      <c r="J566" s="236"/>
      <c r="K566" s="236"/>
      <c r="L566" s="241"/>
      <c r="M566" s="242"/>
      <c r="N566" s="243"/>
      <c r="O566" s="243"/>
      <c r="P566" s="243"/>
      <c r="Q566" s="243"/>
      <c r="R566" s="243"/>
      <c r="S566" s="243"/>
      <c r="T566" s="24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5" t="s">
        <v>236</v>
      </c>
      <c r="AU566" s="245" t="s">
        <v>85</v>
      </c>
      <c r="AV566" s="13" t="s">
        <v>85</v>
      </c>
      <c r="AW566" s="13" t="s">
        <v>4</v>
      </c>
      <c r="AX566" s="13" t="s">
        <v>83</v>
      </c>
      <c r="AY566" s="245" t="s">
        <v>224</v>
      </c>
    </row>
    <row r="567" s="2" customFormat="1" ht="16.5" customHeight="1">
      <c r="A567" s="40"/>
      <c r="B567" s="41"/>
      <c r="C567" s="215" t="s">
        <v>905</v>
      </c>
      <c r="D567" s="215" t="s">
        <v>226</v>
      </c>
      <c r="E567" s="216" t="s">
        <v>2763</v>
      </c>
      <c r="F567" s="217" t="s">
        <v>2764</v>
      </c>
      <c r="G567" s="218" t="s">
        <v>811</v>
      </c>
      <c r="H567" s="219">
        <v>5</v>
      </c>
      <c r="I567" s="220"/>
      <c r="J567" s="221">
        <f>ROUND(I567*H567,2)</f>
        <v>0</v>
      </c>
      <c r="K567" s="217" t="s">
        <v>229</v>
      </c>
      <c r="L567" s="46"/>
      <c r="M567" s="222" t="s">
        <v>40</v>
      </c>
      <c r="N567" s="223" t="s">
        <v>48</v>
      </c>
      <c r="O567" s="86"/>
      <c r="P567" s="224">
        <f>O567*H567</f>
        <v>0</v>
      </c>
      <c r="Q567" s="224">
        <v>0</v>
      </c>
      <c r="R567" s="224">
        <f>Q567*H567</f>
        <v>0</v>
      </c>
      <c r="S567" s="224">
        <v>0</v>
      </c>
      <c r="T567" s="225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6" t="s">
        <v>230</v>
      </c>
      <c r="AT567" s="226" t="s">
        <v>226</v>
      </c>
      <c r="AU567" s="226" t="s">
        <v>85</v>
      </c>
      <c r="AY567" s="19" t="s">
        <v>224</v>
      </c>
      <c r="BE567" s="227">
        <f>IF(N567="základní",J567,0)</f>
        <v>0</v>
      </c>
      <c r="BF567" s="227">
        <f>IF(N567="snížená",J567,0)</f>
        <v>0</v>
      </c>
      <c r="BG567" s="227">
        <f>IF(N567="zákl. přenesená",J567,0)</f>
        <v>0</v>
      </c>
      <c r="BH567" s="227">
        <f>IF(N567="sníž. přenesená",J567,0)</f>
        <v>0</v>
      </c>
      <c r="BI567" s="227">
        <f>IF(N567="nulová",J567,0)</f>
        <v>0</v>
      </c>
      <c r="BJ567" s="19" t="s">
        <v>83</v>
      </c>
      <c r="BK567" s="227">
        <f>ROUND(I567*H567,2)</f>
        <v>0</v>
      </c>
      <c r="BL567" s="19" t="s">
        <v>230</v>
      </c>
      <c r="BM567" s="226" t="s">
        <v>2765</v>
      </c>
    </row>
    <row r="568" s="2" customFormat="1">
      <c r="A568" s="40"/>
      <c r="B568" s="41"/>
      <c r="C568" s="42"/>
      <c r="D568" s="228" t="s">
        <v>232</v>
      </c>
      <c r="E568" s="42"/>
      <c r="F568" s="229" t="s">
        <v>2766</v>
      </c>
      <c r="G568" s="42"/>
      <c r="H568" s="42"/>
      <c r="I568" s="230"/>
      <c r="J568" s="42"/>
      <c r="K568" s="42"/>
      <c r="L568" s="46"/>
      <c r="M568" s="231"/>
      <c r="N568" s="232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232</v>
      </c>
      <c r="AU568" s="19" t="s">
        <v>85</v>
      </c>
    </row>
    <row r="569" s="2" customFormat="1">
      <c r="A569" s="40"/>
      <c r="B569" s="41"/>
      <c r="C569" s="42"/>
      <c r="D569" s="233" t="s">
        <v>234</v>
      </c>
      <c r="E569" s="42"/>
      <c r="F569" s="234" t="s">
        <v>2767</v>
      </c>
      <c r="G569" s="42"/>
      <c r="H569" s="42"/>
      <c r="I569" s="230"/>
      <c r="J569" s="42"/>
      <c r="K569" s="42"/>
      <c r="L569" s="46"/>
      <c r="M569" s="231"/>
      <c r="N569" s="232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234</v>
      </c>
      <c r="AU569" s="19" t="s">
        <v>85</v>
      </c>
    </row>
    <row r="570" s="13" customFormat="1">
      <c r="A570" s="13"/>
      <c r="B570" s="235"/>
      <c r="C570" s="236"/>
      <c r="D570" s="228" t="s">
        <v>236</v>
      </c>
      <c r="E570" s="237" t="s">
        <v>40</v>
      </c>
      <c r="F570" s="238" t="s">
        <v>2768</v>
      </c>
      <c r="G570" s="236"/>
      <c r="H570" s="239">
        <v>5</v>
      </c>
      <c r="I570" s="240"/>
      <c r="J570" s="236"/>
      <c r="K570" s="236"/>
      <c r="L570" s="241"/>
      <c r="M570" s="242"/>
      <c r="N570" s="243"/>
      <c r="O570" s="243"/>
      <c r="P570" s="243"/>
      <c r="Q570" s="243"/>
      <c r="R570" s="243"/>
      <c r="S570" s="243"/>
      <c r="T570" s="24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5" t="s">
        <v>236</v>
      </c>
      <c r="AU570" s="245" t="s">
        <v>85</v>
      </c>
      <c r="AV570" s="13" t="s">
        <v>85</v>
      </c>
      <c r="AW570" s="13" t="s">
        <v>38</v>
      </c>
      <c r="AX570" s="13" t="s">
        <v>83</v>
      </c>
      <c r="AY570" s="245" t="s">
        <v>224</v>
      </c>
    </row>
    <row r="571" s="2" customFormat="1" ht="16.5" customHeight="1">
      <c r="A571" s="40"/>
      <c r="B571" s="41"/>
      <c r="C571" s="268" t="s">
        <v>913</v>
      </c>
      <c r="D571" s="268" t="s">
        <v>305</v>
      </c>
      <c r="E571" s="269" t="s">
        <v>2769</v>
      </c>
      <c r="F571" s="270" t="s">
        <v>2770</v>
      </c>
      <c r="G571" s="271" t="s">
        <v>811</v>
      </c>
      <c r="H571" s="272">
        <v>2.02</v>
      </c>
      <c r="I571" s="273"/>
      <c r="J571" s="274">
        <f>ROUND(I571*H571,2)</f>
        <v>0</v>
      </c>
      <c r="K571" s="270" t="s">
        <v>40</v>
      </c>
      <c r="L571" s="275"/>
      <c r="M571" s="276" t="s">
        <v>40</v>
      </c>
      <c r="N571" s="277" t="s">
        <v>48</v>
      </c>
      <c r="O571" s="86"/>
      <c r="P571" s="224">
        <f>O571*H571</f>
        <v>0</v>
      </c>
      <c r="Q571" s="224">
        <v>0.025000000000000001</v>
      </c>
      <c r="R571" s="224">
        <f>Q571*H571</f>
        <v>0.050500000000000003</v>
      </c>
      <c r="S571" s="224">
        <v>0</v>
      </c>
      <c r="T571" s="225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26" t="s">
        <v>279</v>
      </c>
      <c r="AT571" s="226" t="s">
        <v>305</v>
      </c>
      <c r="AU571" s="226" t="s">
        <v>85</v>
      </c>
      <c r="AY571" s="19" t="s">
        <v>224</v>
      </c>
      <c r="BE571" s="227">
        <f>IF(N571="základní",J571,0)</f>
        <v>0</v>
      </c>
      <c r="BF571" s="227">
        <f>IF(N571="snížená",J571,0)</f>
        <v>0</v>
      </c>
      <c r="BG571" s="227">
        <f>IF(N571="zákl. přenesená",J571,0)</f>
        <v>0</v>
      </c>
      <c r="BH571" s="227">
        <f>IF(N571="sníž. přenesená",J571,0)</f>
        <v>0</v>
      </c>
      <c r="BI571" s="227">
        <f>IF(N571="nulová",J571,0)</f>
        <v>0</v>
      </c>
      <c r="BJ571" s="19" t="s">
        <v>83</v>
      </c>
      <c r="BK571" s="227">
        <f>ROUND(I571*H571,2)</f>
        <v>0</v>
      </c>
      <c r="BL571" s="19" t="s">
        <v>230</v>
      </c>
      <c r="BM571" s="226" t="s">
        <v>2771</v>
      </c>
    </row>
    <row r="572" s="13" customFormat="1">
      <c r="A572" s="13"/>
      <c r="B572" s="235"/>
      <c r="C572" s="236"/>
      <c r="D572" s="228" t="s">
        <v>236</v>
      </c>
      <c r="E572" s="236"/>
      <c r="F572" s="238" t="s">
        <v>2772</v>
      </c>
      <c r="G572" s="236"/>
      <c r="H572" s="239">
        <v>2.02</v>
      </c>
      <c r="I572" s="240"/>
      <c r="J572" s="236"/>
      <c r="K572" s="236"/>
      <c r="L572" s="241"/>
      <c r="M572" s="242"/>
      <c r="N572" s="243"/>
      <c r="O572" s="243"/>
      <c r="P572" s="243"/>
      <c r="Q572" s="243"/>
      <c r="R572" s="243"/>
      <c r="S572" s="243"/>
      <c r="T572" s="24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5" t="s">
        <v>236</v>
      </c>
      <c r="AU572" s="245" t="s">
        <v>85</v>
      </c>
      <c r="AV572" s="13" t="s">
        <v>85</v>
      </c>
      <c r="AW572" s="13" t="s">
        <v>4</v>
      </c>
      <c r="AX572" s="13" t="s">
        <v>83</v>
      </c>
      <c r="AY572" s="245" t="s">
        <v>224</v>
      </c>
    </row>
    <row r="573" s="2" customFormat="1" ht="16.5" customHeight="1">
      <c r="A573" s="40"/>
      <c r="B573" s="41"/>
      <c r="C573" s="268" t="s">
        <v>921</v>
      </c>
      <c r="D573" s="268" t="s">
        <v>305</v>
      </c>
      <c r="E573" s="269" t="s">
        <v>2773</v>
      </c>
      <c r="F573" s="270" t="s">
        <v>2774</v>
      </c>
      <c r="G573" s="271" t="s">
        <v>811</v>
      </c>
      <c r="H573" s="272">
        <v>1.01</v>
      </c>
      <c r="I573" s="273"/>
      <c r="J573" s="274">
        <f>ROUND(I573*H573,2)</f>
        <v>0</v>
      </c>
      <c r="K573" s="270" t="s">
        <v>40</v>
      </c>
      <c r="L573" s="275"/>
      <c r="M573" s="276" t="s">
        <v>40</v>
      </c>
      <c r="N573" s="277" t="s">
        <v>48</v>
      </c>
      <c r="O573" s="86"/>
      <c r="P573" s="224">
        <f>O573*H573</f>
        <v>0</v>
      </c>
      <c r="Q573" s="224">
        <v>0.021299999999999999</v>
      </c>
      <c r="R573" s="224">
        <f>Q573*H573</f>
        <v>0.021513000000000001</v>
      </c>
      <c r="S573" s="224">
        <v>0</v>
      </c>
      <c r="T573" s="225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26" t="s">
        <v>279</v>
      </c>
      <c r="AT573" s="226" t="s">
        <v>305</v>
      </c>
      <c r="AU573" s="226" t="s">
        <v>85</v>
      </c>
      <c r="AY573" s="19" t="s">
        <v>224</v>
      </c>
      <c r="BE573" s="227">
        <f>IF(N573="základní",J573,0)</f>
        <v>0</v>
      </c>
      <c r="BF573" s="227">
        <f>IF(N573="snížená",J573,0)</f>
        <v>0</v>
      </c>
      <c r="BG573" s="227">
        <f>IF(N573="zákl. přenesená",J573,0)</f>
        <v>0</v>
      </c>
      <c r="BH573" s="227">
        <f>IF(N573="sníž. přenesená",J573,0)</f>
        <v>0</v>
      </c>
      <c r="BI573" s="227">
        <f>IF(N573="nulová",J573,0)</f>
        <v>0</v>
      </c>
      <c r="BJ573" s="19" t="s">
        <v>83</v>
      </c>
      <c r="BK573" s="227">
        <f>ROUND(I573*H573,2)</f>
        <v>0</v>
      </c>
      <c r="BL573" s="19" t="s">
        <v>230</v>
      </c>
      <c r="BM573" s="226" t="s">
        <v>2775</v>
      </c>
    </row>
    <row r="574" s="13" customFormat="1">
      <c r="A574" s="13"/>
      <c r="B574" s="235"/>
      <c r="C574" s="236"/>
      <c r="D574" s="228" t="s">
        <v>236</v>
      </c>
      <c r="E574" s="236"/>
      <c r="F574" s="238" t="s">
        <v>2614</v>
      </c>
      <c r="G574" s="236"/>
      <c r="H574" s="239">
        <v>1.01</v>
      </c>
      <c r="I574" s="240"/>
      <c r="J574" s="236"/>
      <c r="K574" s="236"/>
      <c r="L574" s="241"/>
      <c r="M574" s="242"/>
      <c r="N574" s="243"/>
      <c r="O574" s="243"/>
      <c r="P574" s="243"/>
      <c r="Q574" s="243"/>
      <c r="R574" s="243"/>
      <c r="S574" s="243"/>
      <c r="T574" s="24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5" t="s">
        <v>236</v>
      </c>
      <c r="AU574" s="245" t="s">
        <v>85</v>
      </c>
      <c r="AV574" s="13" t="s">
        <v>85</v>
      </c>
      <c r="AW574" s="13" t="s">
        <v>4</v>
      </c>
      <c r="AX574" s="13" t="s">
        <v>83</v>
      </c>
      <c r="AY574" s="245" t="s">
        <v>224</v>
      </c>
    </row>
    <row r="575" s="2" customFormat="1" ht="16.5" customHeight="1">
      <c r="A575" s="40"/>
      <c r="B575" s="41"/>
      <c r="C575" s="268" t="s">
        <v>927</v>
      </c>
      <c r="D575" s="268" t="s">
        <v>305</v>
      </c>
      <c r="E575" s="269" t="s">
        <v>2776</v>
      </c>
      <c r="F575" s="270" t="s">
        <v>2777</v>
      </c>
      <c r="G575" s="271" t="s">
        <v>811</v>
      </c>
      <c r="H575" s="272">
        <v>1.01</v>
      </c>
      <c r="I575" s="273"/>
      <c r="J575" s="274">
        <f>ROUND(I575*H575,2)</f>
        <v>0</v>
      </c>
      <c r="K575" s="270" t="s">
        <v>40</v>
      </c>
      <c r="L575" s="275"/>
      <c r="M575" s="276" t="s">
        <v>40</v>
      </c>
      <c r="N575" s="277" t="s">
        <v>48</v>
      </c>
      <c r="O575" s="86"/>
      <c r="P575" s="224">
        <f>O575*H575</f>
        <v>0</v>
      </c>
      <c r="Q575" s="224">
        <v>0.024400000000000002</v>
      </c>
      <c r="R575" s="224">
        <f>Q575*H575</f>
        <v>0.024644000000000003</v>
      </c>
      <c r="S575" s="224">
        <v>0</v>
      </c>
      <c r="T575" s="225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26" t="s">
        <v>279</v>
      </c>
      <c r="AT575" s="226" t="s">
        <v>305</v>
      </c>
      <c r="AU575" s="226" t="s">
        <v>85</v>
      </c>
      <c r="AY575" s="19" t="s">
        <v>224</v>
      </c>
      <c r="BE575" s="227">
        <f>IF(N575="základní",J575,0)</f>
        <v>0</v>
      </c>
      <c r="BF575" s="227">
        <f>IF(N575="snížená",J575,0)</f>
        <v>0</v>
      </c>
      <c r="BG575" s="227">
        <f>IF(N575="zákl. přenesená",J575,0)</f>
        <v>0</v>
      </c>
      <c r="BH575" s="227">
        <f>IF(N575="sníž. přenesená",J575,0)</f>
        <v>0</v>
      </c>
      <c r="BI575" s="227">
        <f>IF(N575="nulová",J575,0)</f>
        <v>0</v>
      </c>
      <c r="BJ575" s="19" t="s">
        <v>83</v>
      </c>
      <c r="BK575" s="227">
        <f>ROUND(I575*H575,2)</f>
        <v>0</v>
      </c>
      <c r="BL575" s="19" t="s">
        <v>230</v>
      </c>
      <c r="BM575" s="226" t="s">
        <v>2778</v>
      </c>
    </row>
    <row r="576" s="13" customFormat="1">
      <c r="A576" s="13"/>
      <c r="B576" s="235"/>
      <c r="C576" s="236"/>
      <c r="D576" s="228" t="s">
        <v>236</v>
      </c>
      <c r="E576" s="236"/>
      <c r="F576" s="238" t="s">
        <v>2614</v>
      </c>
      <c r="G576" s="236"/>
      <c r="H576" s="239">
        <v>1.01</v>
      </c>
      <c r="I576" s="240"/>
      <c r="J576" s="236"/>
      <c r="K576" s="236"/>
      <c r="L576" s="241"/>
      <c r="M576" s="242"/>
      <c r="N576" s="243"/>
      <c r="O576" s="243"/>
      <c r="P576" s="243"/>
      <c r="Q576" s="243"/>
      <c r="R576" s="243"/>
      <c r="S576" s="243"/>
      <c r="T576" s="24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5" t="s">
        <v>236</v>
      </c>
      <c r="AU576" s="245" t="s">
        <v>85</v>
      </c>
      <c r="AV576" s="13" t="s">
        <v>85</v>
      </c>
      <c r="AW576" s="13" t="s">
        <v>4</v>
      </c>
      <c r="AX576" s="13" t="s">
        <v>83</v>
      </c>
      <c r="AY576" s="245" t="s">
        <v>224</v>
      </c>
    </row>
    <row r="577" s="2" customFormat="1" ht="16.5" customHeight="1">
      <c r="A577" s="40"/>
      <c r="B577" s="41"/>
      <c r="C577" s="268" t="s">
        <v>936</v>
      </c>
      <c r="D577" s="268" t="s">
        <v>305</v>
      </c>
      <c r="E577" s="269" t="s">
        <v>2779</v>
      </c>
      <c r="F577" s="270" t="s">
        <v>2780</v>
      </c>
      <c r="G577" s="271" t="s">
        <v>811</v>
      </c>
      <c r="H577" s="272">
        <v>1.01</v>
      </c>
      <c r="I577" s="273"/>
      <c r="J577" s="274">
        <f>ROUND(I577*H577,2)</f>
        <v>0</v>
      </c>
      <c r="K577" s="270" t="s">
        <v>229</v>
      </c>
      <c r="L577" s="275"/>
      <c r="M577" s="276" t="s">
        <v>40</v>
      </c>
      <c r="N577" s="277" t="s">
        <v>48</v>
      </c>
      <c r="O577" s="86"/>
      <c r="P577" s="224">
        <f>O577*H577</f>
        <v>0</v>
      </c>
      <c r="Q577" s="224">
        <v>0.024400000000000002</v>
      </c>
      <c r="R577" s="224">
        <f>Q577*H577</f>
        <v>0.024644000000000003</v>
      </c>
      <c r="S577" s="224">
        <v>0</v>
      </c>
      <c r="T577" s="225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6" t="s">
        <v>279</v>
      </c>
      <c r="AT577" s="226" t="s">
        <v>305</v>
      </c>
      <c r="AU577" s="226" t="s">
        <v>85</v>
      </c>
      <c r="AY577" s="19" t="s">
        <v>224</v>
      </c>
      <c r="BE577" s="227">
        <f>IF(N577="základní",J577,0)</f>
        <v>0</v>
      </c>
      <c r="BF577" s="227">
        <f>IF(N577="snížená",J577,0)</f>
        <v>0</v>
      </c>
      <c r="BG577" s="227">
        <f>IF(N577="zákl. přenesená",J577,0)</f>
        <v>0</v>
      </c>
      <c r="BH577" s="227">
        <f>IF(N577="sníž. přenesená",J577,0)</f>
        <v>0</v>
      </c>
      <c r="BI577" s="227">
        <f>IF(N577="nulová",J577,0)</f>
        <v>0</v>
      </c>
      <c r="BJ577" s="19" t="s">
        <v>83</v>
      </c>
      <c r="BK577" s="227">
        <f>ROUND(I577*H577,2)</f>
        <v>0</v>
      </c>
      <c r="BL577" s="19" t="s">
        <v>230</v>
      </c>
      <c r="BM577" s="226" t="s">
        <v>2781</v>
      </c>
    </row>
    <row r="578" s="2" customFormat="1">
      <c r="A578" s="40"/>
      <c r="B578" s="41"/>
      <c r="C578" s="42"/>
      <c r="D578" s="228" t="s">
        <v>232</v>
      </c>
      <c r="E578" s="42"/>
      <c r="F578" s="229" t="s">
        <v>2782</v>
      </c>
      <c r="G578" s="42"/>
      <c r="H578" s="42"/>
      <c r="I578" s="230"/>
      <c r="J578" s="42"/>
      <c r="K578" s="42"/>
      <c r="L578" s="46"/>
      <c r="M578" s="231"/>
      <c r="N578" s="232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232</v>
      </c>
      <c r="AU578" s="19" t="s">
        <v>85</v>
      </c>
    </row>
    <row r="579" s="2" customFormat="1">
      <c r="A579" s="40"/>
      <c r="B579" s="41"/>
      <c r="C579" s="42"/>
      <c r="D579" s="233" t="s">
        <v>234</v>
      </c>
      <c r="E579" s="42"/>
      <c r="F579" s="234" t="s">
        <v>2783</v>
      </c>
      <c r="G579" s="42"/>
      <c r="H579" s="42"/>
      <c r="I579" s="230"/>
      <c r="J579" s="42"/>
      <c r="K579" s="42"/>
      <c r="L579" s="46"/>
      <c r="M579" s="231"/>
      <c r="N579" s="232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234</v>
      </c>
      <c r="AU579" s="19" t="s">
        <v>85</v>
      </c>
    </row>
    <row r="580" s="13" customFormat="1">
      <c r="A580" s="13"/>
      <c r="B580" s="235"/>
      <c r="C580" s="236"/>
      <c r="D580" s="228" t="s">
        <v>236</v>
      </c>
      <c r="E580" s="236"/>
      <c r="F580" s="238" t="s">
        <v>2614</v>
      </c>
      <c r="G580" s="236"/>
      <c r="H580" s="239">
        <v>1.01</v>
      </c>
      <c r="I580" s="240"/>
      <c r="J580" s="236"/>
      <c r="K580" s="236"/>
      <c r="L580" s="241"/>
      <c r="M580" s="242"/>
      <c r="N580" s="243"/>
      <c r="O580" s="243"/>
      <c r="P580" s="243"/>
      <c r="Q580" s="243"/>
      <c r="R580" s="243"/>
      <c r="S580" s="243"/>
      <c r="T580" s="24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5" t="s">
        <v>236</v>
      </c>
      <c r="AU580" s="245" t="s">
        <v>85</v>
      </c>
      <c r="AV580" s="13" t="s">
        <v>85</v>
      </c>
      <c r="AW580" s="13" t="s">
        <v>4</v>
      </c>
      <c r="AX580" s="13" t="s">
        <v>83</v>
      </c>
      <c r="AY580" s="245" t="s">
        <v>224</v>
      </c>
    </row>
    <row r="581" s="2" customFormat="1" ht="16.5" customHeight="1">
      <c r="A581" s="40"/>
      <c r="B581" s="41"/>
      <c r="C581" s="215" t="s">
        <v>944</v>
      </c>
      <c r="D581" s="215" t="s">
        <v>226</v>
      </c>
      <c r="E581" s="216" t="s">
        <v>2784</v>
      </c>
      <c r="F581" s="217" t="s">
        <v>2785</v>
      </c>
      <c r="G581" s="218" t="s">
        <v>811</v>
      </c>
      <c r="H581" s="219">
        <v>8</v>
      </c>
      <c r="I581" s="220"/>
      <c r="J581" s="221">
        <f>ROUND(I581*H581,2)</f>
        <v>0</v>
      </c>
      <c r="K581" s="217" t="s">
        <v>229</v>
      </c>
      <c r="L581" s="46"/>
      <c r="M581" s="222" t="s">
        <v>40</v>
      </c>
      <c r="N581" s="223" t="s">
        <v>48</v>
      </c>
      <c r="O581" s="86"/>
      <c r="P581" s="224">
        <f>O581*H581</f>
        <v>0</v>
      </c>
      <c r="Q581" s="224">
        <v>0.0030103999999999999</v>
      </c>
      <c r="R581" s="224">
        <f>Q581*H581</f>
        <v>0.024083199999999999</v>
      </c>
      <c r="S581" s="224">
        <v>0</v>
      </c>
      <c r="T581" s="225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6" t="s">
        <v>230</v>
      </c>
      <c r="AT581" s="226" t="s">
        <v>226</v>
      </c>
      <c r="AU581" s="226" t="s">
        <v>85</v>
      </c>
      <c r="AY581" s="19" t="s">
        <v>224</v>
      </c>
      <c r="BE581" s="227">
        <f>IF(N581="základní",J581,0)</f>
        <v>0</v>
      </c>
      <c r="BF581" s="227">
        <f>IF(N581="snížená",J581,0)</f>
        <v>0</v>
      </c>
      <c r="BG581" s="227">
        <f>IF(N581="zákl. přenesená",J581,0)</f>
        <v>0</v>
      </c>
      <c r="BH581" s="227">
        <f>IF(N581="sníž. přenesená",J581,0)</f>
        <v>0</v>
      </c>
      <c r="BI581" s="227">
        <f>IF(N581="nulová",J581,0)</f>
        <v>0</v>
      </c>
      <c r="BJ581" s="19" t="s">
        <v>83</v>
      </c>
      <c r="BK581" s="227">
        <f>ROUND(I581*H581,2)</f>
        <v>0</v>
      </c>
      <c r="BL581" s="19" t="s">
        <v>230</v>
      </c>
      <c r="BM581" s="226" t="s">
        <v>2786</v>
      </c>
    </row>
    <row r="582" s="2" customFormat="1">
      <c r="A582" s="40"/>
      <c r="B582" s="41"/>
      <c r="C582" s="42"/>
      <c r="D582" s="228" t="s">
        <v>232</v>
      </c>
      <c r="E582" s="42"/>
      <c r="F582" s="229" t="s">
        <v>2787</v>
      </c>
      <c r="G582" s="42"/>
      <c r="H582" s="42"/>
      <c r="I582" s="230"/>
      <c r="J582" s="42"/>
      <c r="K582" s="42"/>
      <c r="L582" s="46"/>
      <c r="M582" s="231"/>
      <c r="N582" s="232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232</v>
      </c>
      <c r="AU582" s="19" t="s">
        <v>85</v>
      </c>
    </row>
    <row r="583" s="2" customFormat="1">
      <c r="A583" s="40"/>
      <c r="B583" s="41"/>
      <c r="C583" s="42"/>
      <c r="D583" s="233" t="s">
        <v>234</v>
      </c>
      <c r="E583" s="42"/>
      <c r="F583" s="234" t="s">
        <v>2788</v>
      </c>
      <c r="G583" s="42"/>
      <c r="H583" s="42"/>
      <c r="I583" s="230"/>
      <c r="J583" s="42"/>
      <c r="K583" s="42"/>
      <c r="L583" s="46"/>
      <c r="M583" s="231"/>
      <c r="N583" s="232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234</v>
      </c>
      <c r="AU583" s="19" t="s">
        <v>85</v>
      </c>
    </row>
    <row r="584" s="13" customFormat="1">
      <c r="A584" s="13"/>
      <c r="B584" s="235"/>
      <c r="C584" s="236"/>
      <c r="D584" s="228" t="s">
        <v>236</v>
      </c>
      <c r="E584" s="237" t="s">
        <v>40</v>
      </c>
      <c r="F584" s="238" t="s">
        <v>2789</v>
      </c>
      <c r="G584" s="236"/>
      <c r="H584" s="239">
        <v>1</v>
      </c>
      <c r="I584" s="240"/>
      <c r="J584" s="236"/>
      <c r="K584" s="236"/>
      <c r="L584" s="241"/>
      <c r="M584" s="242"/>
      <c r="N584" s="243"/>
      <c r="O584" s="243"/>
      <c r="P584" s="243"/>
      <c r="Q584" s="243"/>
      <c r="R584" s="243"/>
      <c r="S584" s="243"/>
      <c r="T584" s="24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5" t="s">
        <v>236</v>
      </c>
      <c r="AU584" s="245" t="s">
        <v>85</v>
      </c>
      <c r="AV584" s="13" t="s">
        <v>85</v>
      </c>
      <c r="AW584" s="13" t="s">
        <v>38</v>
      </c>
      <c r="AX584" s="13" t="s">
        <v>77</v>
      </c>
      <c r="AY584" s="245" t="s">
        <v>224</v>
      </c>
    </row>
    <row r="585" s="13" customFormat="1">
      <c r="A585" s="13"/>
      <c r="B585" s="235"/>
      <c r="C585" s="236"/>
      <c r="D585" s="228" t="s">
        <v>236</v>
      </c>
      <c r="E585" s="237" t="s">
        <v>40</v>
      </c>
      <c r="F585" s="238" t="s">
        <v>2790</v>
      </c>
      <c r="G585" s="236"/>
      <c r="H585" s="239">
        <v>7</v>
      </c>
      <c r="I585" s="240"/>
      <c r="J585" s="236"/>
      <c r="K585" s="236"/>
      <c r="L585" s="241"/>
      <c r="M585" s="242"/>
      <c r="N585" s="243"/>
      <c r="O585" s="243"/>
      <c r="P585" s="243"/>
      <c r="Q585" s="243"/>
      <c r="R585" s="243"/>
      <c r="S585" s="243"/>
      <c r="T585" s="24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5" t="s">
        <v>236</v>
      </c>
      <c r="AU585" s="245" t="s">
        <v>85</v>
      </c>
      <c r="AV585" s="13" t="s">
        <v>85</v>
      </c>
      <c r="AW585" s="13" t="s">
        <v>38</v>
      </c>
      <c r="AX585" s="13" t="s">
        <v>77</v>
      </c>
      <c r="AY585" s="245" t="s">
        <v>224</v>
      </c>
    </row>
    <row r="586" s="15" customFormat="1">
      <c r="A586" s="15"/>
      <c r="B586" s="256"/>
      <c r="C586" s="257"/>
      <c r="D586" s="228" t="s">
        <v>236</v>
      </c>
      <c r="E586" s="258" t="s">
        <v>40</v>
      </c>
      <c r="F586" s="259" t="s">
        <v>253</v>
      </c>
      <c r="G586" s="257"/>
      <c r="H586" s="260">
        <v>8</v>
      </c>
      <c r="I586" s="261"/>
      <c r="J586" s="257"/>
      <c r="K586" s="257"/>
      <c r="L586" s="262"/>
      <c r="M586" s="263"/>
      <c r="N586" s="264"/>
      <c r="O586" s="264"/>
      <c r="P586" s="264"/>
      <c r="Q586" s="264"/>
      <c r="R586" s="264"/>
      <c r="S586" s="264"/>
      <c r="T586" s="26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66" t="s">
        <v>236</v>
      </c>
      <c r="AU586" s="266" t="s">
        <v>85</v>
      </c>
      <c r="AV586" s="15" t="s">
        <v>230</v>
      </c>
      <c r="AW586" s="15" t="s">
        <v>38</v>
      </c>
      <c r="AX586" s="15" t="s">
        <v>83</v>
      </c>
      <c r="AY586" s="266" t="s">
        <v>224</v>
      </c>
    </row>
    <row r="587" s="2" customFormat="1" ht="16.5" customHeight="1">
      <c r="A587" s="40"/>
      <c r="B587" s="41"/>
      <c r="C587" s="268" t="s">
        <v>949</v>
      </c>
      <c r="D587" s="268" t="s">
        <v>305</v>
      </c>
      <c r="E587" s="269" t="s">
        <v>2791</v>
      </c>
      <c r="F587" s="270" t="s">
        <v>2792</v>
      </c>
      <c r="G587" s="271" t="s">
        <v>811</v>
      </c>
      <c r="H587" s="272">
        <v>2.02</v>
      </c>
      <c r="I587" s="273"/>
      <c r="J587" s="274">
        <f>ROUND(I587*H587,2)</f>
        <v>0</v>
      </c>
      <c r="K587" s="270" t="s">
        <v>229</v>
      </c>
      <c r="L587" s="275"/>
      <c r="M587" s="276" t="s">
        <v>40</v>
      </c>
      <c r="N587" s="277" t="s">
        <v>48</v>
      </c>
      <c r="O587" s="86"/>
      <c r="P587" s="224">
        <f>O587*H587</f>
        <v>0</v>
      </c>
      <c r="Q587" s="224">
        <v>0.0114</v>
      </c>
      <c r="R587" s="224">
        <f>Q587*H587</f>
        <v>0.023028</v>
      </c>
      <c r="S587" s="224">
        <v>0</v>
      </c>
      <c r="T587" s="225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26" t="s">
        <v>279</v>
      </c>
      <c r="AT587" s="226" t="s">
        <v>305</v>
      </c>
      <c r="AU587" s="226" t="s">
        <v>85</v>
      </c>
      <c r="AY587" s="19" t="s">
        <v>224</v>
      </c>
      <c r="BE587" s="227">
        <f>IF(N587="základní",J587,0)</f>
        <v>0</v>
      </c>
      <c r="BF587" s="227">
        <f>IF(N587="snížená",J587,0)</f>
        <v>0</v>
      </c>
      <c r="BG587" s="227">
        <f>IF(N587="zákl. přenesená",J587,0)</f>
        <v>0</v>
      </c>
      <c r="BH587" s="227">
        <f>IF(N587="sníž. přenesená",J587,0)</f>
        <v>0</v>
      </c>
      <c r="BI587" s="227">
        <f>IF(N587="nulová",J587,0)</f>
        <v>0</v>
      </c>
      <c r="BJ587" s="19" t="s">
        <v>83</v>
      </c>
      <c r="BK587" s="227">
        <f>ROUND(I587*H587,2)</f>
        <v>0</v>
      </c>
      <c r="BL587" s="19" t="s">
        <v>230</v>
      </c>
      <c r="BM587" s="226" t="s">
        <v>2793</v>
      </c>
    </row>
    <row r="588" s="2" customFormat="1">
      <c r="A588" s="40"/>
      <c r="B588" s="41"/>
      <c r="C588" s="42"/>
      <c r="D588" s="228" t="s">
        <v>232</v>
      </c>
      <c r="E588" s="42"/>
      <c r="F588" s="229" t="s">
        <v>2792</v>
      </c>
      <c r="G588" s="42"/>
      <c r="H588" s="42"/>
      <c r="I588" s="230"/>
      <c r="J588" s="42"/>
      <c r="K588" s="42"/>
      <c r="L588" s="46"/>
      <c r="M588" s="231"/>
      <c r="N588" s="232"/>
      <c r="O588" s="86"/>
      <c r="P588" s="86"/>
      <c r="Q588" s="86"/>
      <c r="R588" s="86"/>
      <c r="S588" s="86"/>
      <c r="T588" s="87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232</v>
      </c>
      <c r="AU588" s="19" t="s">
        <v>85</v>
      </c>
    </row>
    <row r="589" s="2" customFormat="1">
      <c r="A589" s="40"/>
      <c r="B589" s="41"/>
      <c r="C589" s="42"/>
      <c r="D589" s="233" t="s">
        <v>234</v>
      </c>
      <c r="E589" s="42"/>
      <c r="F589" s="234" t="s">
        <v>2794</v>
      </c>
      <c r="G589" s="42"/>
      <c r="H589" s="42"/>
      <c r="I589" s="230"/>
      <c r="J589" s="42"/>
      <c r="K589" s="42"/>
      <c r="L589" s="46"/>
      <c r="M589" s="231"/>
      <c r="N589" s="232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234</v>
      </c>
      <c r="AU589" s="19" t="s">
        <v>85</v>
      </c>
    </row>
    <row r="590" s="13" customFormat="1">
      <c r="A590" s="13"/>
      <c r="B590" s="235"/>
      <c r="C590" s="236"/>
      <c r="D590" s="228" t="s">
        <v>236</v>
      </c>
      <c r="E590" s="237" t="s">
        <v>40</v>
      </c>
      <c r="F590" s="238" t="s">
        <v>2795</v>
      </c>
      <c r="G590" s="236"/>
      <c r="H590" s="239">
        <v>2</v>
      </c>
      <c r="I590" s="240"/>
      <c r="J590" s="236"/>
      <c r="K590" s="236"/>
      <c r="L590" s="241"/>
      <c r="M590" s="242"/>
      <c r="N590" s="243"/>
      <c r="O590" s="243"/>
      <c r="P590" s="243"/>
      <c r="Q590" s="243"/>
      <c r="R590" s="243"/>
      <c r="S590" s="243"/>
      <c r="T590" s="24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5" t="s">
        <v>236</v>
      </c>
      <c r="AU590" s="245" t="s">
        <v>85</v>
      </c>
      <c r="AV590" s="13" t="s">
        <v>85</v>
      </c>
      <c r="AW590" s="13" t="s">
        <v>38</v>
      </c>
      <c r="AX590" s="13" t="s">
        <v>83</v>
      </c>
      <c r="AY590" s="245" t="s">
        <v>224</v>
      </c>
    </row>
    <row r="591" s="13" customFormat="1">
      <c r="A591" s="13"/>
      <c r="B591" s="235"/>
      <c r="C591" s="236"/>
      <c r="D591" s="228" t="s">
        <v>236</v>
      </c>
      <c r="E591" s="236"/>
      <c r="F591" s="238" t="s">
        <v>2772</v>
      </c>
      <c r="G591" s="236"/>
      <c r="H591" s="239">
        <v>2.02</v>
      </c>
      <c r="I591" s="240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5" t="s">
        <v>236</v>
      </c>
      <c r="AU591" s="245" t="s">
        <v>85</v>
      </c>
      <c r="AV591" s="13" t="s">
        <v>85</v>
      </c>
      <c r="AW591" s="13" t="s">
        <v>4</v>
      </c>
      <c r="AX591" s="13" t="s">
        <v>83</v>
      </c>
      <c r="AY591" s="245" t="s">
        <v>224</v>
      </c>
    </row>
    <row r="592" s="2" customFormat="1" ht="16.5" customHeight="1">
      <c r="A592" s="40"/>
      <c r="B592" s="41"/>
      <c r="C592" s="268" t="s">
        <v>954</v>
      </c>
      <c r="D592" s="268" t="s">
        <v>305</v>
      </c>
      <c r="E592" s="269" t="s">
        <v>2796</v>
      </c>
      <c r="F592" s="270" t="s">
        <v>2797</v>
      </c>
      <c r="G592" s="271" t="s">
        <v>811</v>
      </c>
      <c r="H592" s="272">
        <v>1.01</v>
      </c>
      <c r="I592" s="273"/>
      <c r="J592" s="274">
        <f>ROUND(I592*H592,2)</f>
        <v>0</v>
      </c>
      <c r="K592" s="270" t="s">
        <v>229</v>
      </c>
      <c r="L592" s="275"/>
      <c r="M592" s="276" t="s">
        <v>40</v>
      </c>
      <c r="N592" s="277" t="s">
        <v>48</v>
      </c>
      <c r="O592" s="86"/>
      <c r="P592" s="224">
        <f>O592*H592</f>
        <v>0</v>
      </c>
      <c r="Q592" s="224">
        <v>0.023</v>
      </c>
      <c r="R592" s="224">
        <f>Q592*H592</f>
        <v>0.023230000000000001</v>
      </c>
      <c r="S592" s="224">
        <v>0</v>
      </c>
      <c r="T592" s="225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6" t="s">
        <v>279</v>
      </c>
      <c r="AT592" s="226" t="s">
        <v>305</v>
      </c>
      <c r="AU592" s="226" t="s">
        <v>85</v>
      </c>
      <c r="AY592" s="19" t="s">
        <v>224</v>
      </c>
      <c r="BE592" s="227">
        <f>IF(N592="základní",J592,0)</f>
        <v>0</v>
      </c>
      <c r="BF592" s="227">
        <f>IF(N592="snížená",J592,0)</f>
        <v>0</v>
      </c>
      <c r="BG592" s="227">
        <f>IF(N592="zákl. přenesená",J592,0)</f>
        <v>0</v>
      </c>
      <c r="BH592" s="227">
        <f>IF(N592="sníž. přenesená",J592,0)</f>
        <v>0</v>
      </c>
      <c r="BI592" s="227">
        <f>IF(N592="nulová",J592,0)</f>
        <v>0</v>
      </c>
      <c r="BJ592" s="19" t="s">
        <v>83</v>
      </c>
      <c r="BK592" s="227">
        <f>ROUND(I592*H592,2)</f>
        <v>0</v>
      </c>
      <c r="BL592" s="19" t="s">
        <v>230</v>
      </c>
      <c r="BM592" s="226" t="s">
        <v>2798</v>
      </c>
    </row>
    <row r="593" s="2" customFormat="1">
      <c r="A593" s="40"/>
      <c r="B593" s="41"/>
      <c r="C593" s="42"/>
      <c r="D593" s="228" t="s">
        <v>232</v>
      </c>
      <c r="E593" s="42"/>
      <c r="F593" s="229" t="s">
        <v>2797</v>
      </c>
      <c r="G593" s="42"/>
      <c r="H593" s="42"/>
      <c r="I593" s="230"/>
      <c r="J593" s="42"/>
      <c r="K593" s="42"/>
      <c r="L593" s="46"/>
      <c r="M593" s="231"/>
      <c r="N593" s="232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232</v>
      </c>
      <c r="AU593" s="19" t="s">
        <v>85</v>
      </c>
    </row>
    <row r="594" s="2" customFormat="1">
      <c r="A594" s="40"/>
      <c r="B594" s="41"/>
      <c r="C594" s="42"/>
      <c r="D594" s="233" t="s">
        <v>234</v>
      </c>
      <c r="E594" s="42"/>
      <c r="F594" s="234" t="s">
        <v>2799</v>
      </c>
      <c r="G594" s="42"/>
      <c r="H594" s="42"/>
      <c r="I594" s="230"/>
      <c r="J594" s="42"/>
      <c r="K594" s="42"/>
      <c r="L594" s="46"/>
      <c r="M594" s="231"/>
      <c r="N594" s="232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234</v>
      </c>
      <c r="AU594" s="19" t="s">
        <v>85</v>
      </c>
    </row>
    <row r="595" s="13" customFormat="1">
      <c r="A595" s="13"/>
      <c r="B595" s="235"/>
      <c r="C595" s="236"/>
      <c r="D595" s="228" t="s">
        <v>236</v>
      </c>
      <c r="E595" s="236"/>
      <c r="F595" s="238" t="s">
        <v>2614</v>
      </c>
      <c r="G595" s="236"/>
      <c r="H595" s="239">
        <v>1.01</v>
      </c>
      <c r="I595" s="240"/>
      <c r="J595" s="236"/>
      <c r="K595" s="236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236</v>
      </c>
      <c r="AU595" s="245" t="s">
        <v>85</v>
      </c>
      <c r="AV595" s="13" t="s">
        <v>85</v>
      </c>
      <c r="AW595" s="13" t="s">
        <v>4</v>
      </c>
      <c r="AX595" s="13" t="s">
        <v>83</v>
      </c>
      <c r="AY595" s="245" t="s">
        <v>224</v>
      </c>
    </row>
    <row r="596" s="2" customFormat="1" ht="16.5" customHeight="1">
      <c r="A596" s="40"/>
      <c r="B596" s="41"/>
      <c r="C596" s="268" t="s">
        <v>960</v>
      </c>
      <c r="D596" s="268" t="s">
        <v>305</v>
      </c>
      <c r="E596" s="269" t="s">
        <v>2800</v>
      </c>
      <c r="F596" s="270" t="s">
        <v>2801</v>
      </c>
      <c r="G596" s="271" t="s">
        <v>811</v>
      </c>
      <c r="H596" s="272">
        <v>2.02</v>
      </c>
      <c r="I596" s="273"/>
      <c r="J596" s="274">
        <f>ROUND(I596*H596,2)</f>
        <v>0</v>
      </c>
      <c r="K596" s="270" t="s">
        <v>229</v>
      </c>
      <c r="L596" s="275"/>
      <c r="M596" s="276" t="s">
        <v>40</v>
      </c>
      <c r="N596" s="277" t="s">
        <v>48</v>
      </c>
      <c r="O596" s="86"/>
      <c r="P596" s="224">
        <f>O596*H596</f>
        <v>0</v>
      </c>
      <c r="Q596" s="224">
        <v>0.029000000000000001</v>
      </c>
      <c r="R596" s="224">
        <f>Q596*H596</f>
        <v>0.05858</v>
      </c>
      <c r="S596" s="224">
        <v>0</v>
      </c>
      <c r="T596" s="225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26" t="s">
        <v>279</v>
      </c>
      <c r="AT596" s="226" t="s">
        <v>305</v>
      </c>
      <c r="AU596" s="226" t="s">
        <v>85</v>
      </c>
      <c r="AY596" s="19" t="s">
        <v>224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19" t="s">
        <v>83</v>
      </c>
      <c r="BK596" s="227">
        <f>ROUND(I596*H596,2)</f>
        <v>0</v>
      </c>
      <c r="BL596" s="19" t="s">
        <v>230</v>
      </c>
      <c r="BM596" s="226" t="s">
        <v>2802</v>
      </c>
    </row>
    <row r="597" s="2" customFormat="1">
      <c r="A597" s="40"/>
      <c r="B597" s="41"/>
      <c r="C597" s="42"/>
      <c r="D597" s="228" t="s">
        <v>232</v>
      </c>
      <c r="E597" s="42"/>
      <c r="F597" s="229" t="s">
        <v>2801</v>
      </c>
      <c r="G597" s="42"/>
      <c r="H597" s="42"/>
      <c r="I597" s="230"/>
      <c r="J597" s="42"/>
      <c r="K597" s="42"/>
      <c r="L597" s="46"/>
      <c r="M597" s="231"/>
      <c r="N597" s="232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232</v>
      </c>
      <c r="AU597" s="19" t="s">
        <v>85</v>
      </c>
    </row>
    <row r="598" s="2" customFormat="1">
      <c r="A598" s="40"/>
      <c r="B598" s="41"/>
      <c r="C598" s="42"/>
      <c r="D598" s="233" t="s">
        <v>234</v>
      </c>
      <c r="E598" s="42"/>
      <c r="F598" s="234" t="s">
        <v>2803</v>
      </c>
      <c r="G598" s="42"/>
      <c r="H598" s="42"/>
      <c r="I598" s="230"/>
      <c r="J598" s="42"/>
      <c r="K598" s="42"/>
      <c r="L598" s="46"/>
      <c r="M598" s="231"/>
      <c r="N598" s="232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234</v>
      </c>
      <c r="AU598" s="19" t="s">
        <v>85</v>
      </c>
    </row>
    <row r="599" s="13" customFormat="1">
      <c r="A599" s="13"/>
      <c r="B599" s="235"/>
      <c r="C599" s="236"/>
      <c r="D599" s="228" t="s">
        <v>236</v>
      </c>
      <c r="E599" s="236"/>
      <c r="F599" s="238" t="s">
        <v>2772</v>
      </c>
      <c r="G599" s="236"/>
      <c r="H599" s="239">
        <v>2.02</v>
      </c>
      <c r="I599" s="240"/>
      <c r="J599" s="236"/>
      <c r="K599" s="236"/>
      <c r="L599" s="241"/>
      <c r="M599" s="242"/>
      <c r="N599" s="243"/>
      <c r="O599" s="243"/>
      <c r="P599" s="243"/>
      <c r="Q599" s="243"/>
      <c r="R599" s="243"/>
      <c r="S599" s="243"/>
      <c r="T599" s="24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5" t="s">
        <v>236</v>
      </c>
      <c r="AU599" s="245" t="s">
        <v>85</v>
      </c>
      <c r="AV599" s="13" t="s">
        <v>85</v>
      </c>
      <c r="AW599" s="13" t="s">
        <v>4</v>
      </c>
      <c r="AX599" s="13" t="s">
        <v>83</v>
      </c>
      <c r="AY599" s="245" t="s">
        <v>224</v>
      </c>
    </row>
    <row r="600" s="2" customFormat="1" ht="16.5" customHeight="1">
      <c r="A600" s="40"/>
      <c r="B600" s="41"/>
      <c r="C600" s="268" t="s">
        <v>965</v>
      </c>
      <c r="D600" s="268" t="s">
        <v>305</v>
      </c>
      <c r="E600" s="269" t="s">
        <v>2804</v>
      </c>
      <c r="F600" s="270" t="s">
        <v>2805</v>
      </c>
      <c r="G600" s="271" t="s">
        <v>811</v>
      </c>
      <c r="H600" s="272">
        <v>3.0299999999999998</v>
      </c>
      <c r="I600" s="273"/>
      <c r="J600" s="274">
        <f>ROUND(I600*H600,2)</f>
        <v>0</v>
      </c>
      <c r="K600" s="270" t="s">
        <v>40</v>
      </c>
      <c r="L600" s="275"/>
      <c r="M600" s="276" t="s">
        <v>40</v>
      </c>
      <c r="N600" s="277" t="s">
        <v>48</v>
      </c>
      <c r="O600" s="86"/>
      <c r="P600" s="224">
        <f>O600*H600</f>
        <v>0</v>
      </c>
      <c r="Q600" s="224">
        <v>0.020400000000000001</v>
      </c>
      <c r="R600" s="224">
        <f>Q600*H600</f>
        <v>0.061811999999999999</v>
      </c>
      <c r="S600" s="224">
        <v>0</v>
      </c>
      <c r="T600" s="225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26" t="s">
        <v>279</v>
      </c>
      <c r="AT600" s="226" t="s">
        <v>305</v>
      </c>
      <c r="AU600" s="226" t="s">
        <v>85</v>
      </c>
      <c r="AY600" s="19" t="s">
        <v>224</v>
      </c>
      <c r="BE600" s="227">
        <f>IF(N600="základní",J600,0)</f>
        <v>0</v>
      </c>
      <c r="BF600" s="227">
        <f>IF(N600="snížená",J600,0)</f>
        <v>0</v>
      </c>
      <c r="BG600" s="227">
        <f>IF(N600="zákl. přenesená",J600,0)</f>
        <v>0</v>
      </c>
      <c r="BH600" s="227">
        <f>IF(N600="sníž. přenesená",J600,0)</f>
        <v>0</v>
      </c>
      <c r="BI600" s="227">
        <f>IF(N600="nulová",J600,0)</f>
        <v>0</v>
      </c>
      <c r="BJ600" s="19" t="s">
        <v>83</v>
      </c>
      <c r="BK600" s="227">
        <f>ROUND(I600*H600,2)</f>
        <v>0</v>
      </c>
      <c r="BL600" s="19" t="s">
        <v>230</v>
      </c>
      <c r="BM600" s="226" t="s">
        <v>2806</v>
      </c>
    </row>
    <row r="601" s="13" customFormat="1">
      <c r="A601" s="13"/>
      <c r="B601" s="235"/>
      <c r="C601" s="236"/>
      <c r="D601" s="228" t="s">
        <v>236</v>
      </c>
      <c r="E601" s="236"/>
      <c r="F601" s="238" t="s">
        <v>2631</v>
      </c>
      <c r="G601" s="236"/>
      <c r="H601" s="239">
        <v>3.0299999999999998</v>
      </c>
      <c r="I601" s="240"/>
      <c r="J601" s="236"/>
      <c r="K601" s="236"/>
      <c r="L601" s="241"/>
      <c r="M601" s="242"/>
      <c r="N601" s="243"/>
      <c r="O601" s="243"/>
      <c r="P601" s="243"/>
      <c r="Q601" s="243"/>
      <c r="R601" s="243"/>
      <c r="S601" s="243"/>
      <c r="T601" s="24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5" t="s">
        <v>236</v>
      </c>
      <c r="AU601" s="245" t="s">
        <v>85</v>
      </c>
      <c r="AV601" s="13" t="s">
        <v>85</v>
      </c>
      <c r="AW601" s="13" t="s">
        <v>4</v>
      </c>
      <c r="AX601" s="13" t="s">
        <v>83</v>
      </c>
      <c r="AY601" s="245" t="s">
        <v>224</v>
      </c>
    </row>
    <row r="602" s="2" customFormat="1" ht="16.5" customHeight="1">
      <c r="A602" s="40"/>
      <c r="B602" s="41"/>
      <c r="C602" s="215" t="s">
        <v>973</v>
      </c>
      <c r="D602" s="215" t="s">
        <v>226</v>
      </c>
      <c r="E602" s="216" t="s">
        <v>2807</v>
      </c>
      <c r="F602" s="217" t="s">
        <v>2808</v>
      </c>
      <c r="G602" s="218" t="s">
        <v>811</v>
      </c>
      <c r="H602" s="219">
        <v>3</v>
      </c>
      <c r="I602" s="220"/>
      <c r="J602" s="221">
        <f>ROUND(I602*H602,2)</f>
        <v>0</v>
      </c>
      <c r="K602" s="217" t="s">
        <v>229</v>
      </c>
      <c r="L602" s="46"/>
      <c r="M602" s="222" t="s">
        <v>40</v>
      </c>
      <c r="N602" s="223" t="s">
        <v>48</v>
      </c>
      <c r="O602" s="86"/>
      <c r="P602" s="224">
        <f>O602*H602</f>
        <v>0</v>
      </c>
      <c r="Q602" s="224">
        <v>0.0044971000000000004</v>
      </c>
      <c r="R602" s="224">
        <f>Q602*H602</f>
        <v>0.013491300000000001</v>
      </c>
      <c r="S602" s="224">
        <v>0</v>
      </c>
      <c r="T602" s="225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26" t="s">
        <v>230</v>
      </c>
      <c r="AT602" s="226" t="s">
        <v>226</v>
      </c>
      <c r="AU602" s="226" t="s">
        <v>85</v>
      </c>
      <c r="AY602" s="19" t="s">
        <v>224</v>
      </c>
      <c r="BE602" s="227">
        <f>IF(N602="základní",J602,0)</f>
        <v>0</v>
      </c>
      <c r="BF602" s="227">
        <f>IF(N602="snížená",J602,0)</f>
        <v>0</v>
      </c>
      <c r="BG602" s="227">
        <f>IF(N602="zákl. přenesená",J602,0)</f>
        <v>0</v>
      </c>
      <c r="BH602" s="227">
        <f>IF(N602="sníž. přenesená",J602,0)</f>
        <v>0</v>
      </c>
      <c r="BI602" s="227">
        <f>IF(N602="nulová",J602,0)</f>
        <v>0</v>
      </c>
      <c r="BJ602" s="19" t="s">
        <v>83</v>
      </c>
      <c r="BK602" s="227">
        <f>ROUND(I602*H602,2)</f>
        <v>0</v>
      </c>
      <c r="BL602" s="19" t="s">
        <v>230</v>
      </c>
      <c r="BM602" s="226" t="s">
        <v>2809</v>
      </c>
    </row>
    <row r="603" s="2" customFormat="1">
      <c r="A603" s="40"/>
      <c r="B603" s="41"/>
      <c r="C603" s="42"/>
      <c r="D603" s="228" t="s">
        <v>232</v>
      </c>
      <c r="E603" s="42"/>
      <c r="F603" s="229" t="s">
        <v>2810</v>
      </c>
      <c r="G603" s="42"/>
      <c r="H603" s="42"/>
      <c r="I603" s="230"/>
      <c r="J603" s="42"/>
      <c r="K603" s="42"/>
      <c r="L603" s="46"/>
      <c r="M603" s="231"/>
      <c r="N603" s="232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232</v>
      </c>
      <c r="AU603" s="19" t="s">
        <v>85</v>
      </c>
    </row>
    <row r="604" s="2" customFormat="1">
      <c r="A604" s="40"/>
      <c r="B604" s="41"/>
      <c r="C604" s="42"/>
      <c r="D604" s="233" t="s">
        <v>234</v>
      </c>
      <c r="E604" s="42"/>
      <c r="F604" s="234" t="s">
        <v>2811</v>
      </c>
      <c r="G604" s="42"/>
      <c r="H604" s="42"/>
      <c r="I604" s="230"/>
      <c r="J604" s="42"/>
      <c r="K604" s="42"/>
      <c r="L604" s="46"/>
      <c r="M604" s="231"/>
      <c r="N604" s="232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234</v>
      </c>
      <c r="AU604" s="19" t="s">
        <v>85</v>
      </c>
    </row>
    <row r="605" s="13" customFormat="1">
      <c r="A605" s="13"/>
      <c r="B605" s="235"/>
      <c r="C605" s="236"/>
      <c r="D605" s="228" t="s">
        <v>236</v>
      </c>
      <c r="E605" s="237" t="s">
        <v>40</v>
      </c>
      <c r="F605" s="238" t="s">
        <v>2812</v>
      </c>
      <c r="G605" s="236"/>
      <c r="H605" s="239">
        <v>3</v>
      </c>
      <c r="I605" s="240"/>
      <c r="J605" s="236"/>
      <c r="K605" s="236"/>
      <c r="L605" s="241"/>
      <c r="M605" s="242"/>
      <c r="N605" s="243"/>
      <c r="O605" s="243"/>
      <c r="P605" s="243"/>
      <c r="Q605" s="243"/>
      <c r="R605" s="243"/>
      <c r="S605" s="243"/>
      <c r="T605" s="24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5" t="s">
        <v>236</v>
      </c>
      <c r="AU605" s="245" t="s">
        <v>85</v>
      </c>
      <c r="AV605" s="13" t="s">
        <v>85</v>
      </c>
      <c r="AW605" s="13" t="s">
        <v>38</v>
      </c>
      <c r="AX605" s="13" t="s">
        <v>83</v>
      </c>
      <c r="AY605" s="245" t="s">
        <v>224</v>
      </c>
    </row>
    <row r="606" s="2" customFormat="1" ht="16.5" customHeight="1">
      <c r="A606" s="40"/>
      <c r="B606" s="41"/>
      <c r="C606" s="268" t="s">
        <v>983</v>
      </c>
      <c r="D606" s="268" t="s">
        <v>305</v>
      </c>
      <c r="E606" s="269" t="s">
        <v>2813</v>
      </c>
      <c r="F606" s="270" t="s">
        <v>2814</v>
      </c>
      <c r="G606" s="271" t="s">
        <v>811</v>
      </c>
      <c r="H606" s="272">
        <v>2.02</v>
      </c>
      <c r="I606" s="273"/>
      <c r="J606" s="274">
        <f>ROUND(I606*H606,2)</f>
        <v>0</v>
      </c>
      <c r="K606" s="270" t="s">
        <v>229</v>
      </c>
      <c r="L606" s="275"/>
      <c r="M606" s="276" t="s">
        <v>40</v>
      </c>
      <c r="N606" s="277" t="s">
        <v>48</v>
      </c>
      <c r="O606" s="86"/>
      <c r="P606" s="224">
        <f>O606*H606</f>
        <v>0</v>
      </c>
      <c r="Q606" s="224">
        <v>0.042000000000000003</v>
      </c>
      <c r="R606" s="224">
        <f>Q606*H606</f>
        <v>0.084840000000000013</v>
      </c>
      <c r="S606" s="224">
        <v>0</v>
      </c>
      <c r="T606" s="225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26" t="s">
        <v>279</v>
      </c>
      <c r="AT606" s="226" t="s">
        <v>305</v>
      </c>
      <c r="AU606" s="226" t="s">
        <v>85</v>
      </c>
      <c r="AY606" s="19" t="s">
        <v>224</v>
      </c>
      <c r="BE606" s="227">
        <f>IF(N606="základní",J606,0)</f>
        <v>0</v>
      </c>
      <c r="BF606" s="227">
        <f>IF(N606="snížená",J606,0)</f>
        <v>0</v>
      </c>
      <c r="BG606" s="227">
        <f>IF(N606="zákl. přenesená",J606,0)</f>
        <v>0</v>
      </c>
      <c r="BH606" s="227">
        <f>IF(N606="sníž. přenesená",J606,0)</f>
        <v>0</v>
      </c>
      <c r="BI606" s="227">
        <f>IF(N606="nulová",J606,0)</f>
        <v>0</v>
      </c>
      <c r="BJ606" s="19" t="s">
        <v>83</v>
      </c>
      <c r="BK606" s="227">
        <f>ROUND(I606*H606,2)</f>
        <v>0</v>
      </c>
      <c r="BL606" s="19" t="s">
        <v>230</v>
      </c>
      <c r="BM606" s="226" t="s">
        <v>2815</v>
      </c>
    </row>
    <row r="607" s="2" customFormat="1">
      <c r="A607" s="40"/>
      <c r="B607" s="41"/>
      <c r="C607" s="42"/>
      <c r="D607" s="228" t="s">
        <v>232</v>
      </c>
      <c r="E607" s="42"/>
      <c r="F607" s="229" t="s">
        <v>2814</v>
      </c>
      <c r="G607" s="42"/>
      <c r="H607" s="42"/>
      <c r="I607" s="230"/>
      <c r="J607" s="42"/>
      <c r="K607" s="42"/>
      <c r="L607" s="46"/>
      <c r="M607" s="231"/>
      <c r="N607" s="232"/>
      <c r="O607" s="86"/>
      <c r="P607" s="86"/>
      <c r="Q607" s="86"/>
      <c r="R607" s="86"/>
      <c r="S607" s="86"/>
      <c r="T607" s="87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232</v>
      </c>
      <c r="AU607" s="19" t="s">
        <v>85</v>
      </c>
    </row>
    <row r="608" s="2" customFormat="1">
      <c r="A608" s="40"/>
      <c r="B608" s="41"/>
      <c r="C608" s="42"/>
      <c r="D608" s="233" t="s">
        <v>234</v>
      </c>
      <c r="E608" s="42"/>
      <c r="F608" s="234" t="s">
        <v>2816</v>
      </c>
      <c r="G608" s="42"/>
      <c r="H608" s="42"/>
      <c r="I608" s="230"/>
      <c r="J608" s="42"/>
      <c r="K608" s="42"/>
      <c r="L608" s="46"/>
      <c r="M608" s="231"/>
      <c r="N608" s="232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234</v>
      </c>
      <c r="AU608" s="19" t="s">
        <v>85</v>
      </c>
    </row>
    <row r="609" s="13" customFormat="1">
      <c r="A609" s="13"/>
      <c r="B609" s="235"/>
      <c r="C609" s="236"/>
      <c r="D609" s="228" t="s">
        <v>236</v>
      </c>
      <c r="E609" s="236"/>
      <c r="F609" s="238" t="s">
        <v>2772</v>
      </c>
      <c r="G609" s="236"/>
      <c r="H609" s="239">
        <v>2.02</v>
      </c>
      <c r="I609" s="240"/>
      <c r="J609" s="236"/>
      <c r="K609" s="236"/>
      <c r="L609" s="241"/>
      <c r="M609" s="242"/>
      <c r="N609" s="243"/>
      <c r="O609" s="243"/>
      <c r="P609" s="243"/>
      <c r="Q609" s="243"/>
      <c r="R609" s="243"/>
      <c r="S609" s="243"/>
      <c r="T609" s="24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5" t="s">
        <v>236</v>
      </c>
      <c r="AU609" s="245" t="s">
        <v>85</v>
      </c>
      <c r="AV609" s="13" t="s">
        <v>85</v>
      </c>
      <c r="AW609" s="13" t="s">
        <v>4</v>
      </c>
      <c r="AX609" s="13" t="s">
        <v>83</v>
      </c>
      <c r="AY609" s="245" t="s">
        <v>224</v>
      </c>
    </row>
    <row r="610" s="2" customFormat="1" ht="16.5" customHeight="1">
      <c r="A610" s="40"/>
      <c r="B610" s="41"/>
      <c r="C610" s="268" t="s">
        <v>991</v>
      </c>
      <c r="D610" s="268" t="s">
        <v>305</v>
      </c>
      <c r="E610" s="269" t="s">
        <v>2817</v>
      </c>
      <c r="F610" s="270" t="s">
        <v>2818</v>
      </c>
      <c r="G610" s="271" t="s">
        <v>811</v>
      </c>
      <c r="H610" s="272">
        <v>1.01</v>
      </c>
      <c r="I610" s="273"/>
      <c r="J610" s="274">
        <f>ROUND(I610*H610,2)</f>
        <v>0</v>
      </c>
      <c r="K610" s="270" t="s">
        <v>229</v>
      </c>
      <c r="L610" s="275"/>
      <c r="M610" s="276" t="s">
        <v>40</v>
      </c>
      <c r="N610" s="277" t="s">
        <v>48</v>
      </c>
      <c r="O610" s="86"/>
      <c r="P610" s="224">
        <f>O610*H610</f>
        <v>0</v>
      </c>
      <c r="Q610" s="224">
        <v>0.042999999999999997</v>
      </c>
      <c r="R610" s="224">
        <f>Q610*H610</f>
        <v>0.043429999999999996</v>
      </c>
      <c r="S610" s="224">
        <v>0</v>
      </c>
      <c r="T610" s="225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26" t="s">
        <v>279</v>
      </c>
      <c r="AT610" s="226" t="s">
        <v>305</v>
      </c>
      <c r="AU610" s="226" t="s">
        <v>85</v>
      </c>
      <c r="AY610" s="19" t="s">
        <v>224</v>
      </c>
      <c r="BE610" s="227">
        <f>IF(N610="základní",J610,0)</f>
        <v>0</v>
      </c>
      <c r="BF610" s="227">
        <f>IF(N610="snížená",J610,0)</f>
        <v>0</v>
      </c>
      <c r="BG610" s="227">
        <f>IF(N610="zákl. přenesená",J610,0)</f>
        <v>0</v>
      </c>
      <c r="BH610" s="227">
        <f>IF(N610="sníž. přenesená",J610,0)</f>
        <v>0</v>
      </c>
      <c r="BI610" s="227">
        <f>IF(N610="nulová",J610,0)</f>
        <v>0</v>
      </c>
      <c r="BJ610" s="19" t="s">
        <v>83</v>
      </c>
      <c r="BK610" s="227">
        <f>ROUND(I610*H610,2)</f>
        <v>0</v>
      </c>
      <c r="BL610" s="19" t="s">
        <v>230</v>
      </c>
      <c r="BM610" s="226" t="s">
        <v>2819</v>
      </c>
    </row>
    <row r="611" s="2" customFormat="1">
      <c r="A611" s="40"/>
      <c r="B611" s="41"/>
      <c r="C611" s="42"/>
      <c r="D611" s="228" t="s">
        <v>232</v>
      </c>
      <c r="E611" s="42"/>
      <c r="F611" s="229" t="s">
        <v>2818</v>
      </c>
      <c r="G611" s="42"/>
      <c r="H611" s="42"/>
      <c r="I611" s="230"/>
      <c r="J611" s="42"/>
      <c r="K611" s="42"/>
      <c r="L611" s="46"/>
      <c r="M611" s="231"/>
      <c r="N611" s="232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232</v>
      </c>
      <c r="AU611" s="19" t="s">
        <v>85</v>
      </c>
    </row>
    <row r="612" s="2" customFormat="1">
      <c r="A612" s="40"/>
      <c r="B612" s="41"/>
      <c r="C612" s="42"/>
      <c r="D612" s="233" t="s">
        <v>234</v>
      </c>
      <c r="E612" s="42"/>
      <c r="F612" s="234" t="s">
        <v>2820</v>
      </c>
      <c r="G612" s="42"/>
      <c r="H612" s="42"/>
      <c r="I612" s="230"/>
      <c r="J612" s="42"/>
      <c r="K612" s="42"/>
      <c r="L612" s="46"/>
      <c r="M612" s="231"/>
      <c r="N612" s="232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234</v>
      </c>
      <c r="AU612" s="19" t="s">
        <v>85</v>
      </c>
    </row>
    <row r="613" s="13" customFormat="1">
      <c r="A613" s="13"/>
      <c r="B613" s="235"/>
      <c r="C613" s="236"/>
      <c r="D613" s="228" t="s">
        <v>236</v>
      </c>
      <c r="E613" s="236"/>
      <c r="F613" s="238" t="s">
        <v>2614</v>
      </c>
      <c r="G613" s="236"/>
      <c r="H613" s="239">
        <v>1.01</v>
      </c>
      <c r="I613" s="240"/>
      <c r="J613" s="236"/>
      <c r="K613" s="236"/>
      <c r="L613" s="241"/>
      <c r="M613" s="242"/>
      <c r="N613" s="243"/>
      <c r="O613" s="243"/>
      <c r="P613" s="243"/>
      <c r="Q613" s="243"/>
      <c r="R613" s="243"/>
      <c r="S613" s="243"/>
      <c r="T613" s="24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5" t="s">
        <v>236</v>
      </c>
      <c r="AU613" s="245" t="s">
        <v>85</v>
      </c>
      <c r="AV613" s="13" t="s">
        <v>85</v>
      </c>
      <c r="AW613" s="13" t="s">
        <v>4</v>
      </c>
      <c r="AX613" s="13" t="s">
        <v>83</v>
      </c>
      <c r="AY613" s="245" t="s">
        <v>224</v>
      </c>
    </row>
    <row r="614" s="2" customFormat="1" ht="16.5" customHeight="1">
      <c r="A614" s="40"/>
      <c r="B614" s="41"/>
      <c r="C614" s="215" t="s">
        <v>998</v>
      </c>
      <c r="D614" s="215" t="s">
        <v>226</v>
      </c>
      <c r="E614" s="216" t="s">
        <v>2821</v>
      </c>
      <c r="F614" s="217" t="s">
        <v>2822</v>
      </c>
      <c r="G614" s="218" t="s">
        <v>811</v>
      </c>
      <c r="H614" s="219">
        <v>6</v>
      </c>
      <c r="I614" s="220"/>
      <c r="J614" s="221">
        <f>ROUND(I614*H614,2)</f>
        <v>0</v>
      </c>
      <c r="K614" s="217" t="s">
        <v>229</v>
      </c>
      <c r="L614" s="46"/>
      <c r="M614" s="222" t="s">
        <v>40</v>
      </c>
      <c r="N614" s="223" t="s">
        <v>48</v>
      </c>
      <c r="O614" s="86"/>
      <c r="P614" s="224">
        <f>O614*H614</f>
        <v>0</v>
      </c>
      <c r="Q614" s="224">
        <v>0</v>
      </c>
      <c r="R614" s="224">
        <f>Q614*H614</f>
        <v>0</v>
      </c>
      <c r="S614" s="224">
        <v>0</v>
      </c>
      <c r="T614" s="225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26" t="s">
        <v>230</v>
      </c>
      <c r="AT614" s="226" t="s">
        <v>226</v>
      </c>
      <c r="AU614" s="226" t="s">
        <v>85</v>
      </c>
      <c r="AY614" s="19" t="s">
        <v>224</v>
      </c>
      <c r="BE614" s="227">
        <f>IF(N614="základní",J614,0)</f>
        <v>0</v>
      </c>
      <c r="BF614" s="227">
        <f>IF(N614="snížená",J614,0)</f>
        <v>0</v>
      </c>
      <c r="BG614" s="227">
        <f>IF(N614="zákl. přenesená",J614,0)</f>
        <v>0</v>
      </c>
      <c r="BH614" s="227">
        <f>IF(N614="sníž. přenesená",J614,0)</f>
        <v>0</v>
      </c>
      <c r="BI614" s="227">
        <f>IF(N614="nulová",J614,0)</f>
        <v>0</v>
      </c>
      <c r="BJ614" s="19" t="s">
        <v>83</v>
      </c>
      <c r="BK614" s="227">
        <f>ROUND(I614*H614,2)</f>
        <v>0</v>
      </c>
      <c r="BL614" s="19" t="s">
        <v>230</v>
      </c>
      <c r="BM614" s="226" t="s">
        <v>2823</v>
      </c>
    </row>
    <row r="615" s="2" customFormat="1">
      <c r="A615" s="40"/>
      <c r="B615" s="41"/>
      <c r="C615" s="42"/>
      <c r="D615" s="228" t="s">
        <v>232</v>
      </c>
      <c r="E615" s="42"/>
      <c r="F615" s="229" t="s">
        <v>2824</v>
      </c>
      <c r="G615" s="42"/>
      <c r="H615" s="42"/>
      <c r="I615" s="230"/>
      <c r="J615" s="42"/>
      <c r="K615" s="42"/>
      <c r="L615" s="46"/>
      <c r="M615" s="231"/>
      <c r="N615" s="232"/>
      <c r="O615" s="86"/>
      <c r="P615" s="86"/>
      <c r="Q615" s="86"/>
      <c r="R615" s="86"/>
      <c r="S615" s="86"/>
      <c r="T615" s="87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232</v>
      </c>
      <c r="AU615" s="19" t="s">
        <v>85</v>
      </c>
    </row>
    <row r="616" s="2" customFormat="1">
      <c r="A616" s="40"/>
      <c r="B616" s="41"/>
      <c r="C616" s="42"/>
      <c r="D616" s="233" t="s">
        <v>234</v>
      </c>
      <c r="E616" s="42"/>
      <c r="F616" s="234" t="s">
        <v>2825</v>
      </c>
      <c r="G616" s="42"/>
      <c r="H616" s="42"/>
      <c r="I616" s="230"/>
      <c r="J616" s="42"/>
      <c r="K616" s="42"/>
      <c r="L616" s="46"/>
      <c r="M616" s="231"/>
      <c r="N616" s="232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234</v>
      </c>
      <c r="AU616" s="19" t="s">
        <v>85</v>
      </c>
    </row>
    <row r="617" s="13" customFormat="1">
      <c r="A617" s="13"/>
      <c r="B617" s="235"/>
      <c r="C617" s="236"/>
      <c r="D617" s="228" t="s">
        <v>236</v>
      </c>
      <c r="E617" s="237" t="s">
        <v>40</v>
      </c>
      <c r="F617" s="238" t="s">
        <v>2826</v>
      </c>
      <c r="G617" s="236"/>
      <c r="H617" s="239">
        <v>6</v>
      </c>
      <c r="I617" s="240"/>
      <c r="J617" s="236"/>
      <c r="K617" s="236"/>
      <c r="L617" s="241"/>
      <c r="M617" s="242"/>
      <c r="N617" s="243"/>
      <c r="O617" s="243"/>
      <c r="P617" s="243"/>
      <c r="Q617" s="243"/>
      <c r="R617" s="243"/>
      <c r="S617" s="243"/>
      <c r="T617" s="24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5" t="s">
        <v>236</v>
      </c>
      <c r="AU617" s="245" t="s">
        <v>85</v>
      </c>
      <c r="AV617" s="13" t="s">
        <v>85</v>
      </c>
      <c r="AW617" s="13" t="s">
        <v>38</v>
      </c>
      <c r="AX617" s="13" t="s">
        <v>83</v>
      </c>
      <c r="AY617" s="245" t="s">
        <v>224</v>
      </c>
    </row>
    <row r="618" s="2" customFormat="1" ht="16.5" customHeight="1">
      <c r="A618" s="40"/>
      <c r="B618" s="41"/>
      <c r="C618" s="268" t="s">
        <v>1005</v>
      </c>
      <c r="D618" s="268" t="s">
        <v>305</v>
      </c>
      <c r="E618" s="269" t="s">
        <v>2827</v>
      </c>
      <c r="F618" s="270" t="s">
        <v>2828</v>
      </c>
      <c r="G618" s="271" t="s">
        <v>811</v>
      </c>
      <c r="H618" s="272">
        <v>1.01</v>
      </c>
      <c r="I618" s="273"/>
      <c r="J618" s="274">
        <f>ROUND(I618*H618,2)</f>
        <v>0</v>
      </c>
      <c r="K618" s="270" t="s">
        <v>40</v>
      </c>
      <c r="L618" s="275"/>
      <c r="M618" s="276" t="s">
        <v>40</v>
      </c>
      <c r="N618" s="277" t="s">
        <v>48</v>
      </c>
      <c r="O618" s="86"/>
      <c r="P618" s="224">
        <f>O618*H618</f>
        <v>0</v>
      </c>
      <c r="Q618" s="224">
        <v>0.028000000000000001</v>
      </c>
      <c r="R618" s="224">
        <f>Q618*H618</f>
        <v>0.02828</v>
      </c>
      <c r="S618" s="224">
        <v>0</v>
      </c>
      <c r="T618" s="225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26" t="s">
        <v>279</v>
      </c>
      <c r="AT618" s="226" t="s">
        <v>305</v>
      </c>
      <c r="AU618" s="226" t="s">
        <v>85</v>
      </c>
      <c r="AY618" s="19" t="s">
        <v>224</v>
      </c>
      <c r="BE618" s="227">
        <f>IF(N618="základní",J618,0)</f>
        <v>0</v>
      </c>
      <c r="BF618" s="227">
        <f>IF(N618="snížená",J618,0)</f>
        <v>0</v>
      </c>
      <c r="BG618" s="227">
        <f>IF(N618="zákl. přenesená",J618,0)</f>
        <v>0</v>
      </c>
      <c r="BH618" s="227">
        <f>IF(N618="sníž. přenesená",J618,0)</f>
        <v>0</v>
      </c>
      <c r="BI618" s="227">
        <f>IF(N618="nulová",J618,0)</f>
        <v>0</v>
      </c>
      <c r="BJ618" s="19" t="s">
        <v>83</v>
      </c>
      <c r="BK618" s="227">
        <f>ROUND(I618*H618,2)</f>
        <v>0</v>
      </c>
      <c r="BL618" s="19" t="s">
        <v>230</v>
      </c>
      <c r="BM618" s="226" t="s">
        <v>2829</v>
      </c>
    </row>
    <row r="619" s="13" customFormat="1">
      <c r="A619" s="13"/>
      <c r="B619" s="235"/>
      <c r="C619" s="236"/>
      <c r="D619" s="228" t="s">
        <v>236</v>
      </c>
      <c r="E619" s="236"/>
      <c r="F619" s="238" t="s">
        <v>2614</v>
      </c>
      <c r="G619" s="236"/>
      <c r="H619" s="239">
        <v>1.01</v>
      </c>
      <c r="I619" s="240"/>
      <c r="J619" s="236"/>
      <c r="K619" s="236"/>
      <c r="L619" s="241"/>
      <c r="M619" s="242"/>
      <c r="N619" s="243"/>
      <c r="O619" s="243"/>
      <c r="P619" s="243"/>
      <c r="Q619" s="243"/>
      <c r="R619" s="243"/>
      <c r="S619" s="243"/>
      <c r="T619" s="24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5" t="s">
        <v>236</v>
      </c>
      <c r="AU619" s="245" t="s">
        <v>85</v>
      </c>
      <c r="AV619" s="13" t="s">
        <v>85</v>
      </c>
      <c r="AW619" s="13" t="s">
        <v>4</v>
      </c>
      <c r="AX619" s="13" t="s">
        <v>83</v>
      </c>
      <c r="AY619" s="245" t="s">
        <v>224</v>
      </c>
    </row>
    <row r="620" s="2" customFormat="1" ht="16.5" customHeight="1">
      <c r="A620" s="40"/>
      <c r="B620" s="41"/>
      <c r="C620" s="268" t="s">
        <v>1011</v>
      </c>
      <c r="D620" s="268" t="s">
        <v>305</v>
      </c>
      <c r="E620" s="269" t="s">
        <v>2830</v>
      </c>
      <c r="F620" s="270" t="s">
        <v>2831</v>
      </c>
      <c r="G620" s="271" t="s">
        <v>811</v>
      </c>
      <c r="H620" s="272">
        <v>1.01</v>
      </c>
      <c r="I620" s="273"/>
      <c r="J620" s="274">
        <f>ROUND(I620*H620,2)</f>
        <v>0</v>
      </c>
      <c r="K620" s="270" t="s">
        <v>40</v>
      </c>
      <c r="L620" s="275"/>
      <c r="M620" s="276" t="s">
        <v>40</v>
      </c>
      <c r="N620" s="277" t="s">
        <v>48</v>
      </c>
      <c r="O620" s="86"/>
      <c r="P620" s="224">
        <f>O620*H620</f>
        <v>0</v>
      </c>
      <c r="Q620" s="224">
        <v>0.029999999999999999</v>
      </c>
      <c r="R620" s="224">
        <f>Q620*H620</f>
        <v>0.030300000000000001</v>
      </c>
      <c r="S620" s="224">
        <v>0</v>
      </c>
      <c r="T620" s="225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6" t="s">
        <v>279</v>
      </c>
      <c r="AT620" s="226" t="s">
        <v>305</v>
      </c>
      <c r="AU620" s="226" t="s">
        <v>85</v>
      </c>
      <c r="AY620" s="19" t="s">
        <v>224</v>
      </c>
      <c r="BE620" s="227">
        <f>IF(N620="základní",J620,0)</f>
        <v>0</v>
      </c>
      <c r="BF620" s="227">
        <f>IF(N620="snížená",J620,0)</f>
        <v>0</v>
      </c>
      <c r="BG620" s="227">
        <f>IF(N620="zákl. přenesená",J620,0)</f>
        <v>0</v>
      </c>
      <c r="BH620" s="227">
        <f>IF(N620="sníž. přenesená",J620,0)</f>
        <v>0</v>
      </c>
      <c r="BI620" s="227">
        <f>IF(N620="nulová",J620,0)</f>
        <v>0</v>
      </c>
      <c r="BJ620" s="19" t="s">
        <v>83</v>
      </c>
      <c r="BK620" s="227">
        <f>ROUND(I620*H620,2)</f>
        <v>0</v>
      </c>
      <c r="BL620" s="19" t="s">
        <v>230</v>
      </c>
      <c r="BM620" s="226" t="s">
        <v>2832</v>
      </c>
    </row>
    <row r="621" s="13" customFormat="1">
      <c r="A621" s="13"/>
      <c r="B621" s="235"/>
      <c r="C621" s="236"/>
      <c r="D621" s="228" t="s">
        <v>236</v>
      </c>
      <c r="E621" s="236"/>
      <c r="F621" s="238" t="s">
        <v>2614</v>
      </c>
      <c r="G621" s="236"/>
      <c r="H621" s="239">
        <v>1.01</v>
      </c>
      <c r="I621" s="240"/>
      <c r="J621" s="236"/>
      <c r="K621" s="236"/>
      <c r="L621" s="241"/>
      <c r="M621" s="242"/>
      <c r="N621" s="243"/>
      <c r="O621" s="243"/>
      <c r="P621" s="243"/>
      <c r="Q621" s="243"/>
      <c r="R621" s="243"/>
      <c r="S621" s="243"/>
      <c r="T621" s="24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5" t="s">
        <v>236</v>
      </c>
      <c r="AU621" s="245" t="s">
        <v>85</v>
      </c>
      <c r="AV621" s="13" t="s">
        <v>85</v>
      </c>
      <c r="AW621" s="13" t="s">
        <v>4</v>
      </c>
      <c r="AX621" s="13" t="s">
        <v>83</v>
      </c>
      <c r="AY621" s="245" t="s">
        <v>224</v>
      </c>
    </row>
    <row r="622" s="2" customFormat="1" ht="16.5" customHeight="1">
      <c r="A622" s="40"/>
      <c r="B622" s="41"/>
      <c r="C622" s="268" t="s">
        <v>1016</v>
      </c>
      <c r="D622" s="268" t="s">
        <v>305</v>
      </c>
      <c r="E622" s="269" t="s">
        <v>2833</v>
      </c>
      <c r="F622" s="270" t="s">
        <v>2834</v>
      </c>
      <c r="G622" s="271" t="s">
        <v>811</v>
      </c>
      <c r="H622" s="272">
        <v>1.01</v>
      </c>
      <c r="I622" s="273"/>
      <c r="J622" s="274">
        <f>ROUND(I622*H622,2)</f>
        <v>0</v>
      </c>
      <c r="K622" s="270" t="s">
        <v>40</v>
      </c>
      <c r="L622" s="275"/>
      <c r="M622" s="276" t="s">
        <v>40</v>
      </c>
      <c r="N622" s="277" t="s">
        <v>48</v>
      </c>
      <c r="O622" s="86"/>
      <c r="P622" s="224">
        <f>O622*H622</f>
        <v>0</v>
      </c>
      <c r="Q622" s="224">
        <v>0.035000000000000003</v>
      </c>
      <c r="R622" s="224">
        <f>Q622*H622</f>
        <v>0.035350000000000006</v>
      </c>
      <c r="S622" s="224">
        <v>0</v>
      </c>
      <c r="T622" s="225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6" t="s">
        <v>279</v>
      </c>
      <c r="AT622" s="226" t="s">
        <v>305</v>
      </c>
      <c r="AU622" s="226" t="s">
        <v>85</v>
      </c>
      <c r="AY622" s="19" t="s">
        <v>224</v>
      </c>
      <c r="BE622" s="227">
        <f>IF(N622="základní",J622,0)</f>
        <v>0</v>
      </c>
      <c r="BF622" s="227">
        <f>IF(N622="snížená",J622,0)</f>
        <v>0</v>
      </c>
      <c r="BG622" s="227">
        <f>IF(N622="zákl. přenesená",J622,0)</f>
        <v>0</v>
      </c>
      <c r="BH622" s="227">
        <f>IF(N622="sníž. přenesená",J622,0)</f>
        <v>0</v>
      </c>
      <c r="BI622" s="227">
        <f>IF(N622="nulová",J622,0)</f>
        <v>0</v>
      </c>
      <c r="BJ622" s="19" t="s">
        <v>83</v>
      </c>
      <c r="BK622" s="227">
        <f>ROUND(I622*H622,2)</f>
        <v>0</v>
      </c>
      <c r="BL622" s="19" t="s">
        <v>230</v>
      </c>
      <c r="BM622" s="226" t="s">
        <v>2835</v>
      </c>
    </row>
    <row r="623" s="13" customFormat="1">
      <c r="A623" s="13"/>
      <c r="B623" s="235"/>
      <c r="C623" s="236"/>
      <c r="D623" s="228" t="s">
        <v>236</v>
      </c>
      <c r="E623" s="236"/>
      <c r="F623" s="238" t="s">
        <v>2614</v>
      </c>
      <c r="G623" s="236"/>
      <c r="H623" s="239">
        <v>1.01</v>
      </c>
      <c r="I623" s="240"/>
      <c r="J623" s="236"/>
      <c r="K623" s="236"/>
      <c r="L623" s="241"/>
      <c r="M623" s="242"/>
      <c r="N623" s="243"/>
      <c r="O623" s="243"/>
      <c r="P623" s="243"/>
      <c r="Q623" s="243"/>
      <c r="R623" s="243"/>
      <c r="S623" s="243"/>
      <c r="T623" s="24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5" t="s">
        <v>236</v>
      </c>
      <c r="AU623" s="245" t="s">
        <v>85</v>
      </c>
      <c r="AV623" s="13" t="s">
        <v>85</v>
      </c>
      <c r="AW623" s="13" t="s">
        <v>4</v>
      </c>
      <c r="AX623" s="13" t="s">
        <v>83</v>
      </c>
      <c r="AY623" s="245" t="s">
        <v>224</v>
      </c>
    </row>
    <row r="624" s="2" customFormat="1" ht="16.5" customHeight="1">
      <c r="A624" s="40"/>
      <c r="B624" s="41"/>
      <c r="C624" s="268" t="s">
        <v>1022</v>
      </c>
      <c r="D624" s="268" t="s">
        <v>305</v>
      </c>
      <c r="E624" s="269" t="s">
        <v>2836</v>
      </c>
      <c r="F624" s="270" t="s">
        <v>2837</v>
      </c>
      <c r="G624" s="271" t="s">
        <v>811</v>
      </c>
      <c r="H624" s="272">
        <v>1.01</v>
      </c>
      <c r="I624" s="273"/>
      <c r="J624" s="274">
        <f>ROUND(I624*H624,2)</f>
        <v>0</v>
      </c>
      <c r="K624" s="270" t="s">
        <v>40</v>
      </c>
      <c r="L624" s="275"/>
      <c r="M624" s="276" t="s">
        <v>40</v>
      </c>
      <c r="N624" s="277" t="s">
        <v>48</v>
      </c>
      <c r="O624" s="86"/>
      <c r="P624" s="224">
        <f>O624*H624</f>
        <v>0</v>
      </c>
      <c r="Q624" s="224">
        <v>0.029999999999999999</v>
      </c>
      <c r="R624" s="224">
        <f>Q624*H624</f>
        <v>0.030300000000000001</v>
      </c>
      <c r="S624" s="224">
        <v>0</v>
      </c>
      <c r="T624" s="225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26" t="s">
        <v>279</v>
      </c>
      <c r="AT624" s="226" t="s">
        <v>305</v>
      </c>
      <c r="AU624" s="226" t="s">
        <v>85</v>
      </c>
      <c r="AY624" s="19" t="s">
        <v>224</v>
      </c>
      <c r="BE624" s="227">
        <f>IF(N624="základní",J624,0)</f>
        <v>0</v>
      </c>
      <c r="BF624" s="227">
        <f>IF(N624="snížená",J624,0)</f>
        <v>0</v>
      </c>
      <c r="BG624" s="227">
        <f>IF(N624="zákl. přenesená",J624,0)</f>
        <v>0</v>
      </c>
      <c r="BH624" s="227">
        <f>IF(N624="sníž. přenesená",J624,0)</f>
        <v>0</v>
      </c>
      <c r="BI624" s="227">
        <f>IF(N624="nulová",J624,0)</f>
        <v>0</v>
      </c>
      <c r="BJ624" s="19" t="s">
        <v>83</v>
      </c>
      <c r="BK624" s="227">
        <f>ROUND(I624*H624,2)</f>
        <v>0</v>
      </c>
      <c r="BL624" s="19" t="s">
        <v>230</v>
      </c>
      <c r="BM624" s="226" t="s">
        <v>2838</v>
      </c>
    </row>
    <row r="625" s="13" customFormat="1">
      <c r="A625" s="13"/>
      <c r="B625" s="235"/>
      <c r="C625" s="236"/>
      <c r="D625" s="228" t="s">
        <v>236</v>
      </c>
      <c r="E625" s="236"/>
      <c r="F625" s="238" t="s">
        <v>2614</v>
      </c>
      <c r="G625" s="236"/>
      <c r="H625" s="239">
        <v>1.01</v>
      </c>
      <c r="I625" s="240"/>
      <c r="J625" s="236"/>
      <c r="K625" s="236"/>
      <c r="L625" s="241"/>
      <c r="M625" s="242"/>
      <c r="N625" s="243"/>
      <c r="O625" s="243"/>
      <c r="P625" s="243"/>
      <c r="Q625" s="243"/>
      <c r="R625" s="243"/>
      <c r="S625" s="243"/>
      <c r="T625" s="24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5" t="s">
        <v>236</v>
      </c>
      <c r="AU625" s="245" t="s">
        <v>85</v>
      </c>
      <c r="AV625" s="13" t="s">
        <v>85</v>
      </c>
      <c r="AW625" s="13" t="s">
        <v>4</v>
      </c>
      <c r="AX625" s="13" t="s">
        <v>83</v>
      </c>
      <c r="AY625" s="245" t="s">
        <v>224</v>
      </c>
    </row>
    <row r="626" s="2" customFormat="1" ht="16.5" customHeight="1">
      <c r="A626" s="40"/>
      <c r="B626" s="41"/>
      <c r="C626" s="268" t="s">
        <v>1028</v>
      </c>
      <c r="D626" s="268" t="s">
        <v>305</v>
      </c>
      <c r="E626" s="269" t="s">
        <v>2839</v>
      </c>
      <c r="F626" s="270" t="s">
        <v>2840</v>
      </c>
      <c r="G626" s="271" t="s">
        <v>811</v>
      </c>
      <c r="H626" s="272">
        <v>2.02</v>
      </c>
      <c r="I626" s="273"/>
      <c r="J626" s="274">
        <f>ROUND(I626*H626,2)</f>
        <v>0</v>
      </c>
      <c r="K626" s="270" t="s">
        <v>229</v>
      </c>
      <c r="L626" s="275"/>
      <c r="M626" s="276" t="s">
        <v>40</v>
      </c>
      <c r="N626" s="277" t="s">
        <v>48</v>
      </c>
      <c r="O626" s="86"/>
      <c r="P626" s="224">
        <f>O626*H626</f>
        <v>0</v>
      </c>
      <c r="Q626" s="224">
        <v>0.029999999999999999</v>
      </c>
      <c r="R626" s="224">
        <f>Q626*H626</f>
        <v>0.060600000000000001</v>
      </c>
      <c r="S626" s="224">
        <v>0</v>
      </c>
      <c r="T626" s="225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26" t="s">
        <v>279</v>
      </c>
      <c r="AT626" s="226" t="s">
        <v>305</v>
      </c>
      <c r="AU626" s="226" t="s">
        <v>85</v>
      </c>
      <c r="AY626" s="19" t="s">
        <v>224</v>
      </c>
      <c r="BE626" s="227">
        <f>IF(N626="základní",J626,0)</f>
        <v>0</v>
      </c>
      <c r="BF626" s="227">
        <f>IF(N626="snížená",J626,0)</f>
        <v>0</v>
      </c>
      <c r="BG626" s="227">
        <f>IF(N626="zákl. přenesená",J626,0)</f>
        <v>0</v>
      </c>
      <c r="BH626" s="227">
        <f>IF(N626="sníž. přenesená",J626,0)</f>
        <v>0</v>
      </c>
      <c r="BI626" s="227">
        <f>IF(N626="nulová",J626,0)</f>
        <v>0</v>
      </c>
      <c r="BJ626" s="19" t="s">
        <v>83</v>
      </c>
      <c r="BK626" s="227">
        <f>ROUND(I626*H626,2)</f>
        <v>0</v>
      </c>
      <c r="BL626" s="19" t="s">
        <v>230</v>
      </c>
      <c r="BM626" s="226" t="s">
        <v>2841</v>
      </c>
    </row>
    <row r="627" s="2" customFormat="1">
      <c r="A627" s="40"/>
      <c r="B627" s="41"/>
      <c r="C627" s="42"/>
      <c r="D627" s="233" t="s">
        <v>234</v>
      </c>
      <c r="E627" s="42"/>
      <c r="F627" s="234" t="s">
        <v>2842</v>
      </c>
      <c r="G627" s="42"/>
      <c r="H627" s="42"/>
      <c r="I627" s="230"/>
      <c r="J627" s="42"/>
      <c r="K627" s="42"/>
      <c r="L627" s="46"/>
      <c r="M627" s="231"/>
      <c r="N627" s="232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234</v>
      </c>
      <c r="AU627" s="19" t="s">
        <v>85</v>
      </c>
    </row>
    <row r="628" s="13" customFormat="1">
      <c r="A628" s="13"/>
      <c r="B628" s="235"/>
      <c r="C628" s="236"/>
      <c r="D628" s="228" t="s">
        <v>236</v>
      </c>
      <c r="E628" s="236"/>
      <c r="F628" s="238" t="s">
        <v>2772</v>
      </c>
      <c r="G628" s="236"/>
      <c r="H628" s="239">
        <v>2.02</v>
      </c>
      <c r="I628" s="240"/>
      <c r="J628" s="236"/>
      <c r="K628" s="236"/>
      <c r="L628" s="241"/>
      <c r="M628" s="242"/>
      <c r="N628" s="243"/>
      <c r="O628" s="243"/>
      <c r="P628" s="243"/>
      <c r="Q628" s="243"/>
      <c r="R628" s="243"/>
      <c r="S628" s="243"/>
      <c r="T628" s="24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5" t="s">
        <v>236</v>
      </c>
      <c r="AU628" s="245" t="s">
        <v>85</v>
      </c>
      <c r="AV628" s="13" t="s">
        <v>85</v>
      </c>
      <c r="AW628" s="13" t="s">
        <v>4</v>
      </c>
      <c r="AX628" s="13" t="s">
        <v>83</v>
      </c>
      <c r="AY628" s="245" t="s">
        <v>224</v>
      </c>
    </row>
    <row r="629" s="2" customFormat="1" ht="16.5" customHeight="1">
      <c r="A629" s="40"/>
      <c r="B629" s="41"/>
      <c r="C629" s="215" t="s">
        <v>1030</v>
      </c>
      <c r="D629" s="215" t="s">
        <v>226</v>
      </c>
      <c r="E629" s="216" t="s">
        <v>2843</v>
      </c>
      <c r="F629" s="217" t="s">
        <v>2844</v>
      </c>
      <c r="G629" s="218" t="s">
        <v>811</v>
      </c>
      <c r="H629" s="219">
        <v>4</v>
      </c>
      <c r="I629" s="220"/>
      <c r="J629" s="221">
        <f>ROUND(I629*H629,2)</f>
        <v>0</v>
      </c>
      <c r="K629" s="217" t="s">
        <v>229</v>
      </c>
      <c r="L629" s="46"/>
      <c r="M629" s="222" t="s">
        <v>40</v>
      </c>
      <c r="N629" s="223" t="s">
        <v>48</v>
      </c>
      <c r="O629" s="86"/>
      <c r="P629" s="224">
        <f>O629*H629</f>
        <v>0</v>
      </c>
      <c r="Q629" s="224">
        <v>0.0050515999999999998</v>
      </c>
      <c r="R629" s="224">
        <f>Q629*H629</f>
        <v>0.020206399999999999</v>
      </c>
      <c r="S629" s="224">
        <v>0</v>
      </c>
      <c r="T629" s="225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26" t="s">
        <v>230</v>
      </c>
      <c r="AT629" s="226" t="s">
        <v>226</v>
      </c>
      <c r="AU629" s="226" t="s">
        <v>85</v>
      </c>
      <c r="AY629" s="19" t="s">
        <v>224</v>
      </c>
      <c r="BE629" s="227">
        <f>IF(N629="základní",J629,0)</f>
        <v>0</v>
      </c>
      <c r="BF629" s="227">
        <f>IF(N629="snížená",J629,0)</f>
        <v>0</v>
      </c>
      <c r="BG629" s="227">
        <f>IF(N629="zákl. přenesená",J629,0)</f>
        <v>0</v>
      </c>
      <c r="BH629" s="227">
        <f>IF(N629="sníž. přenesená",J629,0)</f>
        <v>0</v>
      </c>
      <c r="BI629" s="227">
        <f>IF(N629="nulová",J629,0)</f>
        <v>0</v>
      </c>
      <c r="BJ629" s="19" t="s">
        <v>83</v>
      </c>
      <c r="BK629" s="227">
        <f>ROUND(I629*H629,2)</f>
        <v>0</v>
      </c>
      <c r="BL629" s="19" t="s">
        <v>230</v>
      </c>
      <c r="BM629" s="226" t="s">
        <v>2845</v>
      </c>
    </row>
    <row r="630" s="2" customFormat="1">
      <c r="A630" s="40"/>
      <c r="B630" s="41"/>
      <c r="C630" s="42"/>
      <c r="D630" s="228" t="s">
        <v>232</v>
      </c>
      <c r="E630" s="42"/>
      <c r="F630" s="229" t="s">
        <v>2846</v>
      </c>
      <c r="G630" s="42"/>
      <c r="H630" s="42"/>
      <c r="I630" s="230"/>
      <c r="J630" s="42"/>
      <c r="K630" s="42"/>
      <c r="L630" s="46"/>
      <c r="M630" s="231"/>
      <c r="N630" s="232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232</v>
      </c>
      <c r="AU630" s="19" t="s">
        <v>85</v>
      </c>
    </row>
    <row r="631" s="2" customFormat="1">
      <c r="A631" s="40"/>
      <c r="B631" s="41"/>
      <c r="C631" s="42"/>
      <c r="D631" s="233" t="s">
        <v>234</v>
      </c>
      <c r="E631" s="42"/>
      <c r="F631" s="234" t="s">
        <v>2847</v>
      </c>
      <c r="G631" s="42"/>
      <c r="H631" s="42"/>
      <c r="I631" s="230"/>
      <c r="J631" s="42"/>
      <c r="K631" s="42"/>
      <c r="L631" s="46"/>
      <c r="M631" s="231"/>
      <c r="N631" s="232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234</v>
      </c>
      <c r="AU631" s="19" t="s">
        <v>85</v>
      </c>
    </row>
    <row r="632" s="13" customFormat="1">
      <c r="A632" s="13"/>
      <c r="B632" s="235"/>
      <c r="C632" s="236"/>
      <c r="D632" s="228" t="s">
        <v>236</v>
      </c>
      <c r="E632" s="237" t="s">
        <v>40</v>
      </c>
      <c r="F632" s="238" t="s">
        <v>2848</v>
      </c>
      <c r="G632" s="236"/>
      <c r="H632" s="239">
        <v>4</v>
      </c>
      <c r="I632" s="240"/>
      <c r="J632" s="236"/>
      <c r="K632" s="236"/>
      <c r="L632" s="241"/>
      <c r="M632" s="242"/>
      <c r="N632" s="243"/>
      <c r="O632" s="243"/>
      <c r="P632" s="243"/>
      <c r="Q632" s="243"/>
      <c r="R632" s="243"/>
      <c r="S632" s="243"/>
      <c r="T632" s="24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5" t="s">
        <v>236</v>
      </c>
      <c r="AU632" s="245" t="s">
        <v>85</v>
      </c>
      <c r="AV632" s="13" t="s">
        <v>85</v>
      </c>
      <c r="AW632" s="13" t="s">
        <v>38</v>
      </c>
      <c r="AX632" s="13" t="s">
        <v>83</v>
      </c>
      <c r="AY632" s="245" t="s">
        <v>224</v>
      </c>
    </row>
    <row r="633" s="2" customFormat="1" ht="16.5" customHeight="1">
      <c r="A633" s="40"/>
      <c r="B633" s="41"/>
      <c r="C633" s="268" t="s">
        <v>1036</v>
      </c>
      <c r="D633" s="268" t="s">
        <v>305</v>
      </c>
      <c r="E633" s="269" t="s">
        <v>2849</v>
      </c>
      <c r="F633" s="270" t="s">
        <v>2850</v>
      </c>
      <c r="G633" s="271" t="s">
        <v>811</v>
      </c>
      <c r="H633" s="272">
        <v>1.01</v>
      </c>
      <c r="I633" s="273"/>
      <c r="J633" s="274">
        <f>ROUND(I633*H633,2)</f>
        <v>0</v>
      </c>
      <c r="K633" s="270" t="s">
        <v>40</v>
      </c>
      <c r="L633" s="275"/>
      <c r="M633" s="276" t="s">
        <v>40</v>
      </c>
      <c r="N633" s="277" t="s">
        <v>48</v>
      </c>
      <c r="O633" s="86"/>
      <c r="P633" s="224">
        <f>O633*H633</f>
        <v>0</v>
      </c>
      <c r="Q633" s="224">
        <v>0.031300000000000001</v>
      </c>
      <c r="R633" s="224">
        <f>Q633*H633</f>
        <v>0.031613000000000002</v>
      </c>
      <c r="S633" s="224">
        <v>0</v>
      </c>
      <c r="T633" s="225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26" t="s">
        <v>279</v>
      </c>
      <c r="AT633" s="226" t="s">
        <v>305</v>
      </c>
      <c r="AU633" s="226" t="s">
        <v>85</v>
      </c>
      <c r="AY633" s="19" t="s">
        <v>224</v>
      </c>
      <c r="BE633" s="227">
        <f>IF(N633="základní",J633,0)</f>
        <v>0</v>
      </c>
      <c r="BF633" s="227">
        <f>IF(N633="snížená",J633,0)</f>
        <v>0</v>
      </c>
      <c r="BG633" s="227">
        <f>IF(N633="zákl. přenesená",J633,0)</f>
        <v>0</v>
      </c>
      <c r="BH633" s="227">
        <f>IF(N633="sníž. přenesená",J633,0)</f>
        <v>0</v>
      </c>
      <c r="BI633" s="227">
        <f>IF(N633="nulová",J633,0)</f>
        <v>0</v>
      </c>
      <c r="BJ633" s="19" t="s">
        <v>83</v>
      </c>
      <c r="BK633" s="227">
        <f>ROUND(I633*H633,2)</f>
        <v>0</v>
      </c>
      <c r="BL633" s="19" t="s">
        <v>230</v>
      </c>
      <c r="BM633" s="226" t="s">
        <v>2851</v>
      </c>
    </row>
    <row r="634" s="13" customFormat="1">
      <c r="A634" s="13"/>
      <c r="B634" s="235"/>
      <c r="C634" s="236"/>
      <c r="D634" s="228" t="s">
        <v>236</v>
      </c>
      <c r="E634" s="236"/>
      <c r="F634" s="238" t="s">
        <v>2614</v>
      </c>
      <c r="G634" s="236"/>
      <c r="H634" s="239">
        <v>1.01</v>
      </c>
      <c r="I634" s="240"/>
      <c r="J634" s="236"/>
      <c r="K634" s="236"/>
      <c r="L634" s="241"/>
      <c r="M634" s="242"/>
      <c r="N634" s="243"/>
      <c r="O634" s="243"/>
      <c r="P634" s="243"/>
      <c r="Q634" s="243"/>
      <c r="R634" s="243"/>
      <c r="S634" s="243"/>
      <c r="T634" s="24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5" t="s">
        <v>236</v>
      </c>
      <c r="AU634" s="245" t="s">
        <v>85</v>
      </c>
      <c r="AV634" s="13" t="s">
        <v>85</v>
      </c>
      <c r="AW634" s="13" t="s">
        <v>4</v>
      </c>
      <c r="AX634" s="13" t="s">
        <v>83</v>
      </c>
      <c r="AY634" s="245" t="s">
        <v>224</v>
      </c>
    </row>
    <row r="635" s="2" customFormat="1" ht="16.5" customHeight="1">
      <c r="A635" s="40"/>
      <c r="B635" s="41"/>
      <c r="C635" s="268" t="s">
        <v>1042</v>
      </c>
      <c r="D635" s="268" t="s">
        <v>305</v>
      </c>
      <c r="E635" s="269" t="s">
        <v>2852</v>
      </c>
      <c r="F635" s="270" t="s">
        <v>2853</v>
      </c>
      <c r="G635" s="271" t="s">
        <v>811</v>
      </c>
      <c r="H635" s="272">
        <v>1.01</v>
      </c>
      <c r="I635" s="273"/>
      <c r="J635" s="274">
        <f>ROUND(I635*H635,2)</f>
        <v>0</v>
      </c>
      <c r="K635" s="270" t="s">
        <v>229</v>
      </c>
      <c r="L635" s="275"/>
      <c r="M635" s="276" t="s">
        <v>40</v>
      </c>
      <c r="N635" s="277" t="s">
        <v>48</v>
      </c>
      <c r="O635" s="86"/>
      <c r="P635" s="224">
        <f>O635*H635</f>
        <v>0</v>
      </c>
      <c r="Q635" s="224">
        <v>0.038399999999999997</v>
      </c>
      <c r="R635" s="224">
        <f>Q635*H635</f>
        <v>0.038783999999999999</v>
      </c>
      <c r="S635" s="224">
        <v>0</v>
      </c>
      <c r="T635" s="225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6" t="s">
        <v>279</v>
      </c>
      <c r="AT635" s="226" t="s">
        <v>305</v>
      </c>
      <c r="AU635" s="226" t="s">
        <v>85</v>
      </c>
      <c r="AY635" s="19" t="s">
        <v>224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19" t="s">
        <v>83</v>
      </c>
      <c r="BK635" s="227">
        <f>ROUND(I635*H635,2)</f>
        <v>0</v>
      </c>
      <c r="BL635" s="19" t="s">
        <v>230</v>
      </c>
      <c r="BM635" s="226" t="s">
        <v>2854</v>
      </c>
    </row>
    <row r="636" s="2" customFormat="1">
      <c r="A636" s="40"/>
      <c r="B636" s="41"/>
      <c r="C636" s="42"/>
      <c r="D636" s="228" t="s">
        <v>232</v>
      </c>
      <c r="E636" s="42"/>
      <c r="F636" s="229" t="s">
        <v>2853</v>
      </c>
      <c r="G636" s="42"/>
      <c r="H636" s="42"/>
      <c r="I636" s="230"/>
      <c r="J636" s="42"/>
      <c r="K636" s="42"/>
      <c r="L636" s="46"/>
      <c r="M636" s="231"/>
      <c r="N636" s="232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232</v>
      </c>
      <c r="AU636" s="19" t="s">
        <v>85</v>
      </c>
    </row>
    <row r="637" s="2" customFormat="1">
      <c r="A637" s="40"/>
      <c r="B637" s="41"/>
      <c r="C637" s="42"/>
      <c r="D637" s="233" t="s">
        <v>234</v>
      </c>
      <c r="E637" s="42"/>
      <c r="F637" s="234" t="s">
        <v>2855</v>
      </c>
      <c r="G637" s="42"/>
      <c r="H637" s="42"/>
      <c r="I637" s="230"/>
      <c r="J637" s="42"/>
      <c r="K637" s="42"/>
      <c r="L637" s="46"/>
      <c r="M637" s="231"/>
      <c r="N637" s="232"/>
      <c r="O637" s="86"/>
      <c r="P637" s="86"/>
      <c r="Q637" s="86"/>
      <c r="R637" s="86"/>
      <c r="S637" s="86"/>
      <c r="T637" s="87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234</v>
      </c>
      <c r="AU637" s="19" t="s">
        <v>85</v>
      </c>
    </row>
    <row r="638" s="13" customFormat="1">
      <c r="A638" s="13"/>
      <c r="B638" s="235"/>
      <c r="C638" s="236"/>
      <c r="D638" s="228" t="s">
        <v>236</v>
      </c>
      <c r="E638" s="236"/>
      <c r="F638" s="238" t="s">
        <v>2614</v>
      </c>
      <c r="G638" s="236"/>
      <c r="H638" s="239">
        <v>1.01</v>
      </c>
      <c r="I638" s="240"/>
      <c r="J638" s="236"/>
      <c r="K638" s="236"/>
      <c r="L638" s="241"/>
      <c r="M638" s="242"/>
      <c r="N638" s="243"/>
      <c r="O638" s="243"/>
      <c r="P638" s="243"/>
      <c r="Q638" s="243"/>
      <c r="R638" s="243"/>
      <c r="S638" s="243"/>
      <c r="T638" s="24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5" t="s">
        <v>236</v>
      </c>
      <c r="AU638" s="245" t="s">
        <v>85</v>
      </c>
      <c r="AV638" s="13" t="s">
        <v>85</v>
      </c>
      <c r="AW638" s="13" t="s">
        <v>4</v>
      </c>
      <c r="AX638" s="13" t="s">
        <v>83</v>
      </c>
      <c r="AY638" s="245" t="s">
        <v>224</v>
      </c>
    </row>
    <row r="639" s="2" customFormat="1" ht="16.5" customHeight="1">
      <c r="A639" s="40"/>
      <c r="B639" s="41"/>
      <c r="C639" s="268" t="s">
        <v>1048</v>
      </c>
      <c r="D639" s="268" t="s">
        <v>305</v>
      </c>
      <c r="E639" s="269" t="s">
        <v>2856</v>
      </c>
      <c r="F639" s="270" t="s">
        <v>2857</v>
      </c>
      <c r="G639" s="271" t="s">
        <v>811</v>
      </c>
      <c r="H639" s="272">
        <v>1.01</v>
      </c>
      <c r="I639" s="273"/>
      <c r="J639" s="274">
        <f>ROUND(I639*H639,2)</f>
        <v>0</v>
      </c>
      <c r="K639" s="270" t="s">
        <v>229</v>
      </c>
      <c r="L639" s="275"/>
      <c r="M639" s="276" t="s">
        <v>40</v>
      </c>
      <c r="N639" s="277" t="s">
        <v>48</v>
      </c>
      <c r="O639" s="86"/>
      <c r="P639" s="224">
        <f>O639*H639</f>
        <v>0</v>
      </c>
      <c r="Q639" s="224">
        <v>0.015800000000000002</v>
      </c>
      <c r="R639" s="224">
        <f>Q639*H639</f>
        <v>0.015958000000000003</v>
      </c>
      <c r="S639" s="224">
        <v>0</v>
      </c>
      <c r="T639" s="225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26" t="s">
        <v>279</v>
      </c>
      <c r="AT639" s="226" t="s">
        <v>305</v>
      </c>
      <c r="AU639" s="226" t="s">
        <v>85</v>
      </c>
      <c r="AY639" s="19" t="s">
        <v>224</v>
      </c>
      <c r="BE639" s="227">
        <f>IF(N639="základní",J639,0)</f>
        <v>0</v>
      </c>
      <c r="BF639" s="227">
        <f>IF(N639="snížená",J639,0)</f>
        <v>0</v>
      </c>
      <c r="BG639" s="227">
        <f>IF(N639="zákl. přenesená",J639,0)</f>
        <v>0</v>
      </c>
      <c r="BH639" s="227">
        <f>IF(N639="sníž. přenesená",J639,0)</f>
        <v>0</v>
      </c>
      <c r="BI639" s="227">
        <f>IF(N639="nulová",J639,0)</f>
        <v>0</v>
      </c>
      <c r="BJ639" s="19" t="s">
        <v>83</v>
      </c>
      <c r="BK639" s="227">
        <f>ROUND(I639*H639,2)</f>
        <v>0</v>
      </c>
      <c r="BL639" s="19" t="s">
        <v>230</v>
      </c>
      <c r="BM639" s="226" t="s">
        <v>2858</v>
      </c>
    </row>
    <row r="640" s="2" customFormat="1">
      <c r="A640" s="40"/>
      <c r="B640" s="41"/>
      <c r="C640" s="42"/>
      <c r="D640" s="228" t="s">
        <v>232</v>
      </c>
      <c r="E640" s="42"/>
      <c r="F640" s="229" t="s">
        <v>2857</v>
      </c>
      <c r="G640" s="42"/>
      <c r="H640" s="42"/>
      <c r="I640" s="230"/>
      <c r="J640" s="42"/>
      <c r="K640" s="42"/>
      <c r="L640" s="46"/>
      <c r="M640" s="231"/>
      <c r="N640" s="232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232</v>
      </c>
      <c r="AU640" s="19" t="s">
        <v>85</v>
      </c>
    </row>
    <row r="641" s="2" customFormat="1">
      <c r="A641" s="40"/>
      <c r="B641" s="41"/>
      <c r="C641" s="42"/>
      <c r="D641" s="233" t="s">
        <v>234</v>
      </c>
      <c r="E641" s="42"/>
      <c r="F641" s="234" t="s">
        <v>2859</v>
      </c>
      <c r="G641" s="42"/>
      <c r="H641" s="42"/>
      <c r="I641" s="230"/>
      <c r="J641" s="42"/>
      <c r="K641" s="42"/>
      <c r="L641" s="46"/>
      <c r="M641" s="231"/>
      <c r="N641" s="232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234</v>
      </c>
      <c r="AU641" s="19" t="s">
        <v>85</v>
      </c>
    </row>
    <row r="642" s="13" customFormat="1">
      <c r="A642" s="13"/>
      <c r="B642" s="235"/>
      <c r="C642" s="236"/>
      <c r="D642" s="228" t="s">
        <v>236</v>
      </c>
      <c r="E642" s="236"/>
      <c r="F642" s="238" t="s">
        <v>2614</v>
      </c>
      <c r="G642" s="236"/>
      <c r="H642" s="239">
        <v>1.01</v>
      </c>
      <c r="I642" s="240"/>
      <c r="J642" s="236"/>
      <c r="K642" s="236"/>
      <c r="L642" s="241"/>
      <c r="M642" s="242"/>
      <c r="N642" s="243"/>
      <c r="O642" s="243"/>
      <c r="P642" s="243"/>
      <c r="Q642" s="243"/>
      <c r="R642" s="243"/>
      <c r="S642" s="243"/>
      <c r="T642" s="24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5" t="s">
        <v>236</v>
      </c>
      <c r="AU642" s="245" t="s">
        <v>85</v>
      </c>
      <c r="AV642" s="13" t="s">
        <v>85</v>
      </c>
      <c r="AW642" s="13" t="s">
        <v>4</v>
      </c>
      <c r="AX642" s="13" t="s">
        <v>83</v>
      </c>
      <c r="AY642" s="245" t="s">
        <v>224</v>
      </c>
    </row>
    <row r="643" s="2" customFormat="1" ht="16.5" customHeight="1">
      <c r="A643" s="40"/>
      <c r="B643" s="41"/>
      <c r="C643" s="268" t="s">
        <v>1055</v>
      </c>
      <c r="D643" s="268" t="s">
        <v>305</v>
      </c>
      <c r="E643" s="269" t="s">
        <v>2860</v>
      </c>
      <c r="F643" s="270" t="s">
        <v>2861</v>
      </c>
      <c r="G643" s="271" t="s">
        <v>811</v>
      </c>
      <c r="H643" s="272">
        <v>1.01</v>
      </c>
      <c r="I643" s="273"/>
      <c r="J643" s="274">
        <f>ROUND(I643*H643,2)</f>
        <v>0</v>
      </c>
      <c r="K643" s="270" t="s">
        <v>40</v>
      </c>
      <c r="L643" s="275"/>
      <c r="M643" s="276" t="s">
        <v>40</v>
      </c>
      <c r="N643" s="277" t="s">
        <v>48</v>
      </c>
      <c r="O643" s="86"/>
      <c r="P643" s="224">
        <f>O643*H643</f>
        <v>0</v>
      </c>
      <c r="Q643" s="224">
        <v>0.016500000000000001</v>
      </c>
      <c r="R643" s="224">
        <f>Q643*H643</f>
        <v>0.016664999999999999</v>
      </c>
      <c r="S643" s="224">
        <v>0</v>
      </c>
      <c r="T643" s="225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6" t="s">
        <v>279</v>
      </c>
      <c r="AT643" s="226" t="s">
        <v>305</v>
      </c>
      <c r="AU643" s="226" t="s">
        <v>85</v>
      </c>
      <c r="AY643" s="19" t="s">
        <v>224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19" t="s">
        <v>83</v>
      </c>
      <c r="BK643" s="227">
        <f>ROUND(I643*H643,2)</f>
        <v>0</v>
      </c>
      <c r="BL643" s="19" t="s">
        <v>230</v>
      </c>
      <c r="BM643" s="226" t="s">
        <v>2862</v>
      </c>
    </row>
    <row r="644" s="13" customFormat="1">
      <c r="A644" s="13"/>
      <c r="B644" s="235"/>
      <c r="C644" s="236"/>
      <c r="D644" s="228" t="s">
        <v>236</v>
      </c>
      <c r="E644" s="236"/>
      <c r="F644" s="238" t="s">
        <v>2614</v>
      </c>
      <c r="G644" s="236"/>
      <c r="H644" s="239">
        <v>1.01</v>
      </c>
      <c r="I644" s="240"/>
      <c r="J644" s="236"/>
      <c r="K644" s="236"/>
      <c r="L644" s="241"/>
      <c r="M644" s="242"/>
      <c r="N644" s="243"/>
      <c r="O644" s="243"/>
      <c r="P644" s="243"/>
      <c r="Q644" s="243"/>
      <c r="R644" s="243"/>
      <c r="S644" s="243"/>
      <c r="T644" s="24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5" t="s">
        <v>236</v>
      </c>
      <c r="AU644" s="245" t="s">
        <v>85</v>
      </c>
      <c r="AV644" s="13" t="s">
        <v>85</v>
      </c>
      <c r="AW644" s="13" t="s">
        <v>4</v>
      </c>
      <c r="AX644" s="13" t="s">
        <v>83</v>
      </c>
      <c r="AY644" s="245" t="s">
        <v>224</v>
      </c>
    </row>
    <row r="645" s="2" customFormat="1" ht="16.5" customHeight="1">
      <c r="A645" s="40"/>
      <c r="B645" s="41"/>
      <c r="C645" s="215" t="s">
        <v>1062</v>
      </c>
      <c r="D645" s="215" t="s">
        <v>226</v>
      </c>
      <c r="E645" s="216" t="s">
        <v>2863</v>
      </c>
      <c r="F645" s="217" t="s">
        <v>2864</v>
      </c>
      <c r="G645" s="218" t="s">
        <v>811</v>
      </c>
      <c r="H645" s="219">
        <v>1</v>
      </c>
      <c r="I645" s="220"/>
      <c r="J645" s="221">
        <f>ROUND(I645*H645,2)</f>
        <v>0</v>
      </c>
      <c r="K645" s="217" t="s">
        <v>229</v>
      </c>
      <c r="L645" s="46"/>
      <c r="M645" s="222" t="s">
        <v>40</v>
      </c>
      <c r="N645" s="223" t="s">
        <v>48</v>
      </c>
      <c r="O645" s="86"/>
      <c r="P645" s="224">
        <f>O645*H645</f>
        <v>0</v>
      </c>
      <c r="Q645" s="224">
        <v>0</v>
      </c>
      <c r="R645" s="224">
        <f>Q645*H645</f>
        <v>0</v>
      </c>
      <c r="S645" s="224">
        <v>0</v>
      </c>
      <c r="T645" s="225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26" t="s">
        <v>230</v>
      </c>
      <c r="AT645" s="226" t="s">
        <v>226</v>
      </c>
      <c r="AU645" s="226" t="s">
        <v>85</v>
      </c>
      <c r="AY645" s="19" t="s">
        <v>224</v>
      </c>
      <c r="BE645" s="227">
        <f>IF(N645="základní",J645,0)</f>
        <v>0</v>
      </c>
      <c r="BF645" s="227">
        <f>IF(N645="snížená",J645,0)</f>
        <v>0</v>
      </c>
      <c r="BG645" s="227">
        <f>IF(N645="zákl. přenesená",J645,0)</f>
        <v>0</v>
      </c>
      <c r="BH645" s="227">
        <f>IF(N645="sníž. přenesená",J645,0)</f>
        <v>0</v>
      </c>
      <c r="BI645" s="227">
        <f>IF(N645="nulová",J645,0)</f>
        <v>0</v>
      </c>
      <c r="BJ645" s="19" t="s">
        <v>83</v>
      </c>
      <c r="BK645" s="227">
        <f>ROUND(I645*H645,2)</f>
        <v>0</v>
      </c>
      <c r="BL645" s="19" t="s">
        <v>230</v>
      </c>
      <c r="BM645" s="226" t="s">
        <v>2865</v>
      </c>
    </row>
    <row r="646" s="2" customFormat="1">
      <c r="A646" s="40"/>
      <c r="B646" s="41"/>
      <c r="C646" s="42"/>
      <c r="D646" s="228" t="s">
        <v>232</v>
      </c>
      <c r="E646" s="42"/>
      <c r="F646" s="229" t="s">
        <v>2866</v>
      </c>
      <c r="G646" s="42"/>
      <c r="H646" s="42"/>
      <c r="I646" s="230"/>
      <c r="J646" s="42"/>
      <c r="K646" s="42"/>
      <c r="L646" s="46"/>
      <c r="M646" s="231"/>
      <c r="N646" s="232"/>
      <c r="O646" s="86"/>
      <c r="P646" s="86"/>
      <c r="Q646" s="86"/>
      <c r="R646" s="86"/>
      <c r="S646" s="86"/>
      <c r="T646" s="87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232</v>
      </c>
      <c r="AU646" s="19" t="s">
        <v>85</v>
      </c>
    </row>
    <row r="647" s="2" customFormat="1">
      <c r="A647" s="40"/>
      <c r="B647" s="41"/>
      <c r="C647" s="42"/>
      <c r="D647" s="233" t="s">
        <v>234</v>
      </c>
      <c r="E647" s="42"/>
      <c r="F647" s="234" t="s">
        <v>2867</v>
      </c>
      <c r="G647" s="42"/>
      <c r="H647" s="42"/>
      <c r="I647" s="230"/>
      <c r="J647" s="42"/>
      <c r="K647" s="42"/>
      <c r="L647" s="46"/>
      <c r="M647" s="231"/>
      <c r="N647" s="232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234</v>
      </c>
      <c r="AU647" s="19" t="s">
        <v>85</v>
      </c>
    </row>
    <row r="648" s="13" customFormat="1">
      <c r="A648" s="13"/>
      <c r="B648" s="235"/>
      <c r="C648" s="236"/>
      <c r="D648" s="228" t="s">
        <v>236</v>
      </c>
      <c r="E648" s="237" t="s">
        <v>40</v>
      </c>
      <c r="F648" s="238" t="s">
        <v>2868</v>
      </c>
      <c r="G648" s="236"/>
      <c r="H648" s="239">
        <v>1</v>
      </c>
      <c r="I648" s="240"/>
      <c r="J648" s="236"/>
      <c r="K648" s="236"/>
      <c r="L648" s="241"/>
      <c r="M648" s="242"/>
      <c r="N648" s="243"/>
      <c r="O648" s="243"/>
      <c r="P648" s="243"/>
      <c r="Q648" s="243"/>
      <c r="R648" s="243"/>
      <c r="S648" s="243"/>
      <c r="T648" s="24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5" t="s">
        <v>236</v>
      </c>
      <c r="AU648" s="245" t="s">
        <v>85</v>
      </c>
      <c r="AV648" s="13" t="s">
        <v>85</v>
      </c>
      <c r="AW648" s="13" t="s">
        <v>38</v>
      </c>
      <c r="AX648" s="13" t="s">
        <v>83</v>
      </c>
      <c r="AY648" s="245" t="s">
        <v>224</v>
      </c>
    </row>
    <row r="649" s="2" customFormat="1" ht="21.75" customHeight="1">
      <c r="A649" s="40"/>
      <c r="B649" s="41"/>
      <c r="C649" s="268" t="s">
        <v>1068</v>
      </c>
      <c r="D649" s="268" t="s">
        <v>305</v>
      </c>
      <c r="E649" s="269" t="s">
        <v>2869</v>
      </c>
      <c r="F649" s="270" t="s">
        <v>2870</v>
      </c>
      <c r="G649" s="271" t="s">
        <v>811</v>
      </c>
      <c r="H649" s="272">
        <v>1.01</v>
      </c>
      <c r="I649" s="273"/>
      <c r="J649" s="274">
        <f>ROUND(I649*H649,2)</f>
        <v>0</v>
      </c>
      <c r="K649" s="270" t="s">
        <v>40</v>
      </c>
      <c r="L649" s="275"/>
      <c r="M649" s="276" t="s">
        <v>40</v>
      </c>
      <c r="N649" s="277" t="s">
        <v>48</v>
      </c>
      <c r="O649" s="86"/>
      <c r="P649" s="224">
        <f>O649*H649</f>
        <v>0</v>
      </c>
      <c r="Q649" s="224">
        <v>0.037999999999999999</v>
      </c>
      <c r="R649" s="224">
        <f>Q649*H649</f>
        <v>0.038379999999999997</v>
      </c>
      <c r="S649" s="224">
        <v>0</v>
      </c>
      <c r="T649" s="225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6" t="s">
        <v>279</v>
      </c>
      <c r="AT649" s="226" t="s">
        <v>305</v>
      </c>
      <c r="AU649" s="226" t="s">
        <v>85</v>
      </c>
      <c r="AY649" s="19" t="s">
        <v>224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19" t="s">
        <v>83</v>
      </c>
      <c r="BK649" s="227">
        <f>ROUND(I649*H649,2)</f>
        <v>0</v>
      </c>
      <c r="BL649" s="19" t="s">
        <v>230</v>
      </c>
      <c r="BM649" s="226" t="s">
        <v>2871</v>
      </c>
    </row>
    <row r="650" s="13" customFormat="1">
      <c r="A650" s="13"/>
      <c r="B650" s="235"/>
      <c r="C650" s="236"/>
      <c r="D650" s="228" t="s">
        <v>236</v>
      </c>
      <c r="E650" s="236"/>
      <c r="F650" s="238" t="s">
        <v>2614</v>
      </c>
      <c r="G650" s="236"/>
      <c r="H650" s="239">
        <v>1.01</v>
      </c>
      <c r="I650" s="240"/>
      <c r="J650" s="236"/>
      <c r="K650" s="236"/>
      <c r="L650" s="241"/>
      <c r="M650" s="242"/>
      <c r="N650" s="243"/>
      <c r="O650" s="243"/>
      <c r="P650" s="243"/>
      <c r="Q650" s="243"/>
      <c r="R650" s="243"/>
      <c r="S650" s="243"/>
      <c r="T650" s="24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5" t="s">
        <v>236</v>
      </c>
      <c r="AU650" s="245" t="s">
        <v>85</v>
      </c>
      <c r="AV650" s="13" t="s">
        <v>85</v>
      </c>
      <c r="AW650" s="13" t="s">
        <v>4</v>
      </c>
      <c r="AX650" s="13" t="s">
        <v>83</v>
      </c>
      <c r="AY650" s="245" t="s">
        <v>224</v>
      </c>
    </row>
    <row r="651" s="2" customFormat="1" ht="16.5" customHeight="1">
      <c r="A651" s="40"/>
      <c r="B651" s="41"/>
      <c r="C651" s="215" t="s">
        <v>1075</v>
      </c>
      <c r="D651" s="215" t="s">
        <v>226</v>
      </c>
      <c r="E651" s="216" t="s">
        <v>2872</v>
      </c>
      <c r="F651" s="217" t="s">
        <v>2873</v>
      </c>
      <c r="G651" s="218" t="s">
        <v>811</v>
      </c>
      <c r="H651" s="219">
        <v>2</v>
      </c>
      <c r="I651" s="220"/>
      <c r="J651" s="221">
        <f>ROUND(I651*H651,2)</f>
        <v>0</v>
      </c>
      <c r="K651" s="217" t="s">
        <v>229</v>
      </c>
      <c r="L651" s="46"/>
      <c r="M651" s="222" t="s">
        <v>40</v>
      </c>
      <c r="N651" s="223" t="s">
        <v>48</v>
      </c>
      <c r="O651" s="86"/>
      <c r="P651" s="224">
        <f>O651*H651</f>
        <v>0</v>
      </c>
      <c r="Q651" s="224">
        <v>0.0054216000000000004</v>
      </c>
      <c r="R651" s="224">
        <f>Q651*H651</f>
        <v>0.010843200000000001</v>
      </c>
      <c r="S651" s="224">
        <v>0</v>
      </c>
      <c r="T651" s="225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26" t="s">
        <v>230</v>
      </c>
      <c r="AT651" s="226" t="s">
        <v>226</v>
      </c>
      <c r="AU651" s="226" t="s">
        <v>85</v>
      </c>
      <c r="AY651" s="19" t="s">
        <v>224</v>
      </c>
      <c r="BE651" s="227">
        <f>IF(N651="základní",J651,0)</f>
        <v>0</v>
      </c>
      <c r="BF651" s="227">
        <f>IF(N651="snížená",J651,0)</f>
        <v>0</v>
      </c>
      <c r="BG651" s="227">
        <f>IF(N651="zákl. přenesená",J651,0)</f>
        <v>0</v>
      </c>
      <c r="BH651" s="227">
        <f>IF(N651="sníž. přenesená",J651,0)</f>
        <v>0</v>
      </c>
      <c r="BI651" s="227">
        <f>IF(N651="nulová",J651,0)</f>
        <v>0</v>
      </c>
      <c r="BJ651" s="19" t="s">
        <v>83</v>
      </c>
      <c r="BK651" s="227">
        <f>ROUND(I651*H651,2)</f>
        <v>0</v>
      </c>
      <c r="BL651" s="19" t="s">
        <v>230</v>
      </c>
      <c r="BM651" s="226" t="s">
        <v>2874</v>
      </c>
    </row>
    <row r="652" s="2" customFormat="1">
      <c r="A652" s="40"/>
      <c r="B652" s="41"/>
      <c r="C652" s="42"/>
      <c r="D652" s="228" t="s">
        <v>232</v>
      </c>
      <c r="E652" s="42"/>
      <c r="F652" s="229" t="s">
        <v>2875</v>
      </c>
      <c r="G652" s="42"/>
      <c r="H652" s="42"/>
      <c r="I652" s="230"/>
      <c r="J652" s="42"/>
      <c r="K652" s="42"/>
      <c r="L652" s="46"/>
      <c r="M652" s="231"/>
      <c r="N652" s="232"/>
      <c r="O652" s="86"/>
      <c r="P652" s="86"/>
      <c r="Q652" s="86"/>
      <c r="R652" s="86"/>
      <c r="S652" s="86"/>
      <c r="T652" s="87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232</v>
      </c>
      <c r="AU652" s="19" t="s">
        <v>85</v>
      </c>
    </row>
    <row r="653" s="2" customFormat="1">
      <c r="A653" s="40"/>
      <c r="B653" s="41"/>
      <c r="C653" s="42"/>
      <c r="D653" s="233" t="s">
        <v>234</v>
      </c>
      <c r="E653" s="42"/>
      <c r="F653" s="234" t="s">
        <v>2876</v>
      </c>
      <c r="G653" s="42"/>
      <c r="H653" s="42"/>
      <c r="I653" s="230"/>
      <c r="J653" s="42"/>
      <c r="K653" s="42"/>
      <c r="L653" s="46"/>
      <c r="M653" s="231"/>
      <c r="N653" s="232"/>
      <c r="O653" s="86"/>
      <c r="P653" s="86"/>
      <c r="Q653" s="86"/>
      <c r="R653" s="86"/>
      <c r="S653" s="86"/>
      <c r="T653" s="87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234</v>
      </c>
      <c r="AU653" s="19" t="s">
        <v>85</v>
      </c>
    </row>
    <row r="654" s="13" customFormat="1">
      <c r="A654" s="13"/>
      <c r="B654" s="235"/>
      <c r="C654" s="236"/>
      <c r="D654" s="228" t="s">
        <v>236</v>
      </c>
      <c r="E654" s="237" t="s">
        <v>40</v>
      </c>
      <c r="F654" s="238" t="s">
        <v>2877</v>
      </c>
      <c r="G654" s="236"/>
      <c r="H654" s="239">
        <v>2</v>
      </c>
      <c r="I654" s="240"/>
      <c r="J654" s="236"/>
      <c r="K654" s="236"/>
      <c r="L654" s="241"/>
      <c r="M654" s="242"/>
      <c r="N654" s="243"/>
      <c r="O654" s="243"/>
      <c r="P654" s="243"/>
      <c r="Q654" s="243"/>
      <c r="R654" s="243"/>
      <c r="S654" s="243"/>
      <c r="T654" s="24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5" t="s">
        <v>236</v>
      </c>
      <c r="AU654" s="245" t="s">
        <v>85</v>
      </c>
      <c r="AV654" s="13" t="s">
        <v>85</v>
      </c>
      <c r="AW654" s="13" t="s">
        <v>38</v>
      </c>
      <c r="AX654" s="13" t="s">
        <v>83</v>
      </c>
      <c r="AY654" s="245" t="s">
        <v>224</v>
      </c>
    </row>
    <row r="655" s="2" customFormat="1" ht="16.5" customHeight="1">
      <c r="A655" s="40"/>
      <c r="B655" s="41"/>
      <c r="C655" s="268" t="s">
        <v>1082</v>
      </c>
      <c r="D655" s="268" t="s">
        <v>305</v>
      </c>
      <c r="E655" s="269" t="s">
        <v>2878</v>
      </c>
      <c r="F655" s="270" t="s">
        <v>2879</v>
      </c>
      <c r="G655" s="271" t="s">
        <v>811</v>
      </c>
      <c r="H655" s="272">
        <v>2.02</v>
      </c>
      <c r="I655" s="273"/>
      <c r="J655" s="274">
        <f>ROUND(I655*H655,2)</f>
        <v>0</v>
      </c>
      <c r="K655" s="270" t="s">
        <v>229</v>
      </c>
      <c r="L655" s="275"/>
      <c r="M655" s="276" t="s">
        <v>40</v>
      </c>
      <c r="N655" s="277" t="s">
        <v>48</v>
      </c>
      <c r="O655" s="86"/>
      <c r="P655" s="224">
        <f>O655*H655</f>
        <v>0</v>
      </c>
      <c r="Q655" s="224">
        <v>0.104</v>
      </c>
      <c r="R655" s="224">
        <f>Q655*H655</f>
        <v>0.21007999999999999</v>
      </c>
      <c r="S655" s="224">
        <v>0</v>
      </c>
      <c r="T655" s="225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6" t="s">
        <v>279</v>
      </c>
      <c r="AT655" s="226" t="s">
        <v>305</v>
      </c>
      <c r="AU655" s="226" t="s">
        <v>85</v>
      </c>
      <c r="AY655" s="19" t="s">
        <v>224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19" t="s">
        <v>83</v>
      </c>
      <c r="BK655" s="227">
        <f>ROUND(I655*H655,2)</f>
        <v>0</v>
      </c>
      <c r="BL655" s="19" t="s">
        <v>230</v>
      </c>
      <c r="BM655" s="226" t="s">
        <v>2880</v>
      </c>
    </row>
    <row r="656" s="2" customFormat="1">
      <c r="A656" s="40"/>
      <c r="B656" s="41"/>
      <c r="C656" s="42"/>
      <c r="D656" s="233" t="s">
        <v>234</v>
      </c>
      <c r="E656" s="42"/>
      <c r="F656" s="234" t="s">
        <v>2881</v>
      </c>
      <c r="G656" s="42"/>
      <c r="H656" s="42"/>
      <c r="I656" s="230"/>
      <c r="J656" s="42"/>
      <c r="K656" s="42"/>
      <c r="L656" s="46"/>
      <c r="M656" s="231"/>
      <c r="N656" s="232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234</v>
      </c>
      <c r="AU656" s="19" t="s">
        <v>85</v>
      </c>
    </row>
    <row r="657" s="13" customFormat="1">
      <c r="A657" s="13"/>
      <c r="B657" s="235"/>
      <c r="C657" s="236"/>
      <c r="D657" s="228" t="s">
        <v>236</v>
      </c>
      <c r="E657" s="236"/>
      <c r="F657" s="238" t="s">
        <v>2772</v>
      </c>
      <c r="G657" s="236"/>
      <c r="H657" s="239">
        <v>2.02</v>
      </c>
      <c r="I657" s="240"/>
      <c r="J657" s="236"/>
      <c r="K657" s="236"/>
      <c r="L657" s="241"/>
      <c r="M657" s="242"/>
      <c r="N657" s="243"/>
      <c r="O657" s="243"/>
      <c r="P657" s="243"/>
      <c r="Q657" s="243"/>
      <c r="R657" s="243"/>
      <c r="S657" s="243"/>
      <c r="T657" s="24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5" t="s">
        <v>236</v>
      </c>
      <c r="AU657" s="245" t="s">
        <v>85</v>
      </c>
      <c r="AV657" s="13" t="s">
        <v>85</v>
      </c>
      <c r="AW657" s="13" t="s">
        <v>4</v>
      </c>
      <c r="AX657" s="13" t="s">
        <v>83</v>
      </c>
      <c r="AY657" s="245" t="s">
        <v>224</v>
      </c>
    </row>
    <row r="658" s="2" customFormat="1" ht="16.5" customHeight="1">
      <c r="A658" s="40"/>
      <c r="B658" s="41"/>
      <c r="C658" s="215" t="s">
        <v>1090</v>
      </c>
      <c r="D658" s="215" t="s">
        <v>226</v>
      </c>
      <c r="E658" s="216" t="s">
        <v>2882</v>
      </c>
      <c r="F658" s="217" t="s">
        <v>2883</v>
      </c>
      <c r="G658" s="218" t="s">
        <v>811</v>
      </c>
      <c r="H658" s="219">
        <v>6</v>
      </c>
      <c r="I658" s="220"/>
      <c r="J658" s="221">
        <f>ROUND(I658*H658,2)</f>
        <v>0</v>
      </c>
      <c r="K658" s="217" t="s">
        <v>229</v>
      </c>
      <c r="L658" s="46"/>
      <c r="M658" s="222" t="s">
        <v>40</v>
      </c>
      <c r="N658" s="223" t="s">
        <v>48</v>
      </c>
      <c r="O658" s="86"/>
      <c r="P658" s="224">
        <f>O658*H658</f>
        <v>0</v>
      </c>
      <c r="Q658" s="224">
        <v>0</v>
      </c>
      <c r="R658" s="224">
        <f>Q658*H658</f>
        <v>0</v>
      </c>
      <c r="S658" s="224">
        <v>0</v>
      </c>
      <c r="T658" s="225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6" t="s">
        <v>230</v>
      </c>
      <c r="AT658" s="226" t="s">
        <v>226</v>
      </c>
      <c r="AU658" s="226" t="s">
        <v>85</v>
      </c>
      <c r="AY658" s="19" t="s">
        <v>224</v>
      </c>
      <c r="BE658" s="227">
        <f>IF(N658="základní",J658,0)</f>
        <v>0</v>
      </c>
      <c r="BF658" s="227">
        <f>IF(N658="snížená",J658,0)</f>
        <v>0</v>
      </c>
      <c r="BG658" s="227">
        <f>IF(N658="zákl. přenesená",J658,0)</f>
        <v>0</v>
      </c>
      <c r="BH658" s="227">
        <f>IF(N658="sníž. přenesená",J658,0)</f>
        <v>0</v>
      </c>
      <c r="BI658" s="227">
        <f>IF(N658="nulová",J658,0)</f>
        <v>0</v>
      </c>
      <c r="BJ658" s="19" t="s">
        <v>83</v>
      </c>
      <c r="BK658" s="227">
        <f>ROUND(I658*H658,2)</f>
        <v>0</v>
      </c>
      <c r="BL658" s="19" t="s">
        <v>230</v>
      </c>
      <c r="BM658" s="226" t="s">
        <v>2884</v>
      </c>
    </row>
    <row r="659" s="2" customFormat="1">
      <c r="A659" s="40"/>
      <c r="B659" s="41"/>
      <c r="C659" s="42"/>
      <c r="D659" s="228" t="s">
        <v>232</v>
      </c>
      <c r="E659" s="42"/>
      <c r="F659" s="229" t="s">
        <v>2885</v>
      </c>
      <c r="G659" s="42"/>
      <c r="H659" s="42"/>
      <c r="I659" s="230"/>
      <c r="J659" s="42"/>
      <c r="K659" s="42"/>
      <c r="L659" s="46"/>
      <c r="M659" s="231"/>
      <c r="N659" s="232"/>
      <c r="O659" s="86"/>
      <c r="P659" s="86"/>
      <c r="Q659" s="86"/>
      <c r="R659" s="86"/>
      <c r="S659" s="86"/>
      <c r="T659" s="87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232</v>
      </c>
      <c r="AU659" s="19" t="s">
        <v>85</v>
      </c>
    </row>
    <row r="660" s="2" customFormat="1">
      <c r="A660" s="40"/>
      <c r="B660" s="41"/>
      <c r="C660" s="42"/>
      <c r="D660" s="233" t="s">
        <v>234</v>
      </c>
      <c r="E660" s="42"/>
      <c r="F660" s="234" t="s">
        <v>2886</v>
      </c>
      <c r="G660" s="42"/>
      <c r="H660" s="42"/>
      <c r="I660" s="230"/>
      <c r="J660" s="42"/>
      <c r="K660" s="42"/>
      <c r="L660" s="46"/>
      <c r="M660" s="231"/>
      <c r="N660" s="232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234</v>
      </c>
      <c r="AU660" s="19" t="s">
        <v>85</v>
      </c>
    </row>
    <row r="661" s="13" customFormat="1">
      <c r="A661" s="13"/>
      <c r="B661" s="235"/>
      <c r="C661" s="236"/>
      <c r="D661" s="228" t="s">
        <v>236</v>
      </c>
      <c r="E661" s="237" t="s">
        <v>40</v>
      </c>
      <c r="F661" s="238" t="s">
        <v>2887</v>
      </c>
      <c r="G661" s="236"/>
      <c r="H661" s="239">
        <v>5</v>
      </c>
      <c r="I661" s="240"/>
      <c r="J661" s="236"/>
      <c r="K661" s="236"/>
      <c r="L661" s="241"/>
      <c r="M661" s="242"/>
      <c r="N661" s="243"/>
      <c r="O661" s="243"/>
      <c r="P661" s="243"/>
      <c r="Q661" s="243"/>
      <c r="R661" s="243"/>
      <c r="S661" s="243"/>
      <c r="T661" s="24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5" t="s">
        <v>236</v>
      </c>
      <c r="AU661" s="245" t="s">
        <v>85</v>
      </c>
      <c r="AV661" s="13" t="s">
        <v>85</v>
      </c>
      <c r="AW661" s="13" t="s">
        <v>38</v>
      </c>
      <c r="AX661" s="13" t="s">
        <v>77</v>
      </c>
      <c r="AY661" s="245" t="s">
        <v>224</v>
      </c>
    </row>
    <row r="662" s="13" customFormat="1">
      <c r="A662" s="13"/>
      <c r="B662" s="235"/>
      <c r="C662" s="236"/>
      <c r="D662" s="228" t="s">
        <v>236</v>
      </c>
      <c r="E662" s="237" t="s">
        <v>40</v>
      </c>
      <c r="F662" s="238" t="s">
        <v>2888</v>
      </c>
      <c r="G662" s="236"/>
      <c r="H662" s="239">
        <v>1</v>
      </c>
      <c r="I662" s="240"/>
      <c r="J662" s="236"/>
      <c r="K662" s="236"/>
      <c r="L662" s="241"/>
      <c r="M662" s="242"/>
      <c r="N662" s="243"/>
      <c r="O662" s="243"/>
      <c r="P662" s="243"/>
      <c r="Q662" s="243"/>
      <c r="R662" s="243"/>
      <c r="S662" s="243"/>
      <c r="T662" s="24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5" t="s">
        <v>236</v>
      </c>
      <c r="AU662" s="245" t="s">
        <v>85</v>
      </c>
      <c r="AV662" s="13" t="s">
        <v>85</v>
      </c>
      <c r="AW662" s="13" t="s">
        <v>38</v>
      </c>
      <c r="AX662" s="13" t="s">
        <v>77</v>
      </c>
      <c r="AY662" s="245" t="s">
        <v>224</v>
      </c>
    </row>
    <row r="663" s="15" customFormat="1">
      <c r="A663" s="15"/>
      <c r="B663" s="256"/>
      <c r="C663" s="257"/>
      <c r="D663" s="228" t="s">
        <v>236</v>
      </c>
      <c r="E663" s="258" t="s">
        <v>40</v>
      </c>
      <c r="F663" s="259" t="s">
        <v>253</v>
      </c>
      <c r="G663" s="257"/>
      <c r="H663" s="260">
        <v>6</v>
      </c>
      <c r="I663" s="261"/>
      <c r="J663" s="257"/>
      <c r="K663" s="257"/>
      <c r="L663" s="262"/>
      <c r="M663" s="263"/>
      <c r="N663" s="264"/>
      <c r="O663" s="264"/>
      <c r="P663" s="264"/>
      <c r="Q663" s="264"/>
      <c r="R663" s="264"/>
      <c r="S663" s="264"/>
      <c r="T663" s="26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66" t="s">
        <v>236</v>
      </c>
      <c r="AU663" s="266" t="s">
        <v>85</v>
      </c>
      <c r="AV663" s="15" t="s">
        <v>230</v>
      </c>
      <c r="AW663" s="15" t="s">
        <v>38</v>
      </c>
      <c r="AX663" s="15" t="s">
        <v>83</v>
      </c>
      <c r="AY663" s="266" t="s">
        <v>224</v>
      </c>
    </row>
    <row r="664" s="2" customFormat="1" ht="16.5" customHeight="1">
      <c r="A664" s="40"/>
      <c r="B664" s="41"/>
      <c r="C664" s="268" t="s">
        <v>1099</v>
      </c>
      <c r="D664" s="268" t="s">
        <v>305</v>
      </c>
      <c r="E664" s="269" t="s">
        <v>2889</v>
      </c>
      <c r="F664" s="270" t="s">
        <v>2890</v>
      </c>
      <c r="G664" s="271" t="s">
        <v>811</v>
      </c>
      <c r="H664" s="272">
        <v>3.0299999999999998</v>
      </c>
      <c r="I664" s="273"/>
      <c r="J664" s="274">
        <f>ROUND(I664*H664,2)</f>
        <v>0</v>
      </c>
      <c r="K664" s="270" t="s">
        <v>40</v>
      </c>
      <c r="L664" s="275"/>
      <c r="M664" s="276" t="s">
        <v>40</v>
      </c>
      <c r="N664" s="277" t="s">
        <v>48</v>
      </c>
      <c r="O664" s="86"/>
      <c r="P664" s="224">
        <f>O664*H664</f>
        <v>0</v>
      </c>
      <c r="Q664" s="224">
        <v>0.068000000000000005</v>
      </c>
      <c r="R664" s="224">
        <f>Q664*H664</f>
        <v>0.20604</v>
      </c>
      <c r="S664" s="224">
        <v>0</v>
      </c>
      <c r="T664" s="225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26" t="s">
        <v>279</v>
      </c>
      <c r="AT664" s="226" t="s">
        <v>305</v>
      </c>
      <c r="AU664" s="226" t="s">
        <v>85</v>
      </c>
      <c r="AY664" s="19" t="s">
        <v>224</v>
      </c>
      <c r="BE664" s="227">
        <f>IF(N664="základní",J664,0)</f>
        <v>0</v>
      </c>
      <c r="BF664" s="227">
        <f>IF(N664="snížená",J664,0)</f>
        <v>0</v>
      </c>
      <c r="BG664" s="227">
        <f>IF(N664="zákl. přenesená",J664,0)</f>
        <v>0</v>
      </c>
      <c r="BH664" s="227">
        <f>IF(N664="sníž. přenesená",J664,0)</f>
        <v>0</v>
      </c>
      <c r="BI664" s="227">
        <f>IF(N664="nulová",J664,0)</f>
        <v>0</v>
      </c>
      <c r="BJ664" s="19" t="s">
        <v>83</v>
      </c>
      <c r="BK664" s="227">
        <f>ROUND(I664*H664,2)</f>
        <v>0</v>
      </c>
      <c r="BL664" s="19" t="s">
        <v>230</v>
      </c>
      <c r="BM664" s="226" t="s">
        <v>2891</v>
      </c>
    </row>
    <row r="665" s="13" customFormat="1">
      <c r="A665" s="13"/>
      <c r="B665" s="235"/>
      <c r="C665" s="236"/>
      <c r="D665" s="228" t="s">
        <v>236</v>
      </c>
      <c r="E665" s="236"/>
      <c r="F665" s="238" t="s">
        <v>2631</v>
      </c>
      <c r="G665" s="236"/>
      <c r="H665" s="239">
        <v>3.0299999999999998</v>
      </c>
      <c r="I665" s="240"/>
      <c r="J665" s="236"/>
      <c r="K665" s="236"/>
      <c r="L665" s="241"/>
      <c r="M665" s="242"/>
      <c r="N665" s="243"/>
      <c r="O665" s="243"/>
      <c r="P665" s="243"/>
      <c r="Q665" s="243"/>
      <c r="R665" s="243"/>
      <c r="S665" s="243"/>
      <c r="T665" s="24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5" t="s">
        <v>236</v>
      </c>
      <c r="AU665" s="245" t="s">
        <v>85</v>
      </c>
      <c r="AV665" s="13" t="s">
        <v>85</v>
      </c>
      <c r="AW665" s="13" t="s">
        <v>4</v>
      </c>
      <c r="AX665" s="13" t="s">
        <v>83</v>
      </c>
      <c r="AY665" s="245" t="s">
        <v>224</v>
      </c>
    </row>
    <row r="666" s="2" customFormat="1" ht="16.5" customHeight="1">
      <c r="A666" s="40"/>
      <c r="B666" s="41"/>
      <c r="C666" s="268" t="s">
        <v>1107</v>
      </c>
      <c r="D666" s="268" t="s">
        <v>305</v>
      </c>
      <c r="E666" s="269" t="s">
        <v>2892</v>
      </c>
      <c r="F666" s="270" t="s">
        <v>2893</v>
      </c>
      <c r="G666" s="271" t="s">
        <v>811</v>
      </c>
      <c r="H666" s="272">
        <v>3.0299999999999998</v>
      </c>
      <c r="I666" s="273"/>
      <c r="J666" s="274">
        <f>ROUND(I666*H666,2)</f>
        <v>0</v>
      </c>
      <c r="K666" s="270" t="s">
        <v>40</v>
      </c>
      <c r="L666" s="275"/>
      <c r="M666" s="276" t="s">
        <v>40</v>
      </c>
      <c r="N666" s="277" t="s">
        <v>48</v>
      </c>
      <c r="O666" s="86"/>
      <c r="P666" s="224">
        <f>O666*H666</f>
        <v>0</v>
      </c>
      <c r="Q666" s="224">
        <v>0.071999999999999995</v>
      </c>
      <c r="R666" s="224">
        <f>Q666*H666</f>
        <v>0.21815999999999997</v>
      </c>
      <c r="S666" s="224">
        <v>0</v>
      </c>
      <c r="T666" s="225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26" t="s">
        <v>279</v>
      </c>
      <c r="AT666" s="226" t="s">
        <v>305</v>
      </c>
      <c r="AU666" s="226" t="s">
        <v>85</v>
      </c>
      <c r="AY666" s="19" t="s">
        <v>224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19" t="s">
        <v>83</v>
      </c>
      <c r="BK666" s="227">
        <f>ROUND(I666*H666,2)</f>
        <v>0</v>
      </c>
      <c r="BL666" s="19" t="s">
        <v>230</v>
      </c>
      <c r="BM666" s="226" t="s">
        <v>2894</v>
      </c>
    </row>
    <row r="667" s="13" customFormat="1">
      <c r="A667" s="13"/>
      <c r="B667" s="235"/>
      <c r="C667" s="236"/>
      <c r="D667" s="228" t="s">
        <v>236</v>
      </c>
      <c r="E667" s="236"/>
      <c r="F667" s="238" t="s">
        <v>2631</v>
      </c>
      <c r="G667" s="236"/>
      <c r="H667" s="239">
        <v>3.0299999999999998</v>
      </c>
      <c r="I667" s="240"/>
      <c r="J667" s="236"/>
      <c r="K667" s="236"/>
      <c r="L667" s="241"/>
      <c r="M667" s="242"/>
      <c r="N667" s="243"/>
      <c r="O667" s="243"/>
      <c r="P667" s="243"/>
      <c r="Q667" s="243"/>
      <c r="R667" s="243"/>
      <c r="S667" s="243"/>
      <c r="T667" s="24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5" t="s">
        <v>236</v>
      </c>
      <c r="AU667" s="245" t="s">
        <v>85</v>
      </c>
      <c r="AV667" s="13" t="s">
        <v>85</v>
      </c>
      <c r="AW667" s="13" t="s">
        <v>4</v>
      </c>
      <c r="AX667" s="13" t="s">
        <v>83</v>
      </c>
      <c r="AY667" s="245" t="s">
        <v>224</v>
      </c>
    </row>
    <row r="668" s="2" customFormat="1" ht="16.5" customHeight="1">
      <c r="A668" s="40"/>
      <c r="B668" s="41"/>
      <c r="C668" s="215" t="s">
        <v>1112</v>
      </c>
      <c r="D668" s="215" t="s">
        <v>226</v>
      </c>
      <c r="E668" s="216" t="s">
        <v>2895</v>
      </c>
      <c r="F668" s="217" t="s">
        <v>2896</v>
      </c>
      <c r="G668" s="218" t="s">
        <v>811</v>
      </c>
      <c r="H668" s="219">
        <v>9</v>
      </c>
      <c r="I668" s="220"/>
      <c r="J668" s="221">
        <f>ROUND(I668*H668,2)</f>
        <v>0</v>
      </c>
      <c r="K668" s="217" t="s">
        <v>229</v>
      </c>
      <c r="L668" s="46"/>
      <c r="M668" s="222" t="s">
        <v>40</v>
      </c>
      <c r="N668" s="223" t="s">
        <v>48</v>
      </c>
      <c r="O668" s="86"/>
      <c r="P668" s="224">
        <f>O668*H668</f>
        <v>0</v>
      </c>
      <c r="Q668" s="224">
        <v>0.0164504</v>
      </c>
      <c r="R668" s="224">
        <f>Q668*H668</f>
        <v>0.14805360000000001</v>
      </c>
      <c r="S668" s="224">
        <v>0</v>
      </c>
      <c r="T668" s="225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26" t="s">
        <v>230</v>
      </c>
      <c r="AT668" s="226" t="s">
        <v>226</v>
      </c>
      <c r="AU668" s="226" t="s">
        <v>85</v>
      </c>
      <c r="AY668" s="19" t="s">
        <v>224</v>
      </c>
      <c r="BE668" s="227">
        <f>IF(N668="základní",J668,0)</f>
        <v>0</v>
      </c>
      <c r="BF668" s="227">
        <f>IF(N668="snížená",J668,0)</f>
        <v>0</v>
      </c>
      <c r="BG668" s="227">
        <f>IF(N668="zákl. přenesená",J668,0)</f>
        <v>0</v>
      </c>
      <c r="BH668" s="227">
        <f>IF(N668="sníž. přenesená",J668,0)</f>
        <v>0</v>
      </c>
      <c r="BI668" s="227">
        <f>IF(N668="nulová",J668,0)</f>
        <v>0</v>
      </c>
      <c r="BJ668" s="19" t="s">
        <v>83</v>
      </c>
      <c r="BK668" s="227">
        <f>ROUND(I668*H668,2)</f>
        <v>0</v>
      </c>
      <c r="BL668" s="19" t="s">
        <v>230</v>
      </c>
      <c r="BM668" s="226" t="s">
        <v>2897</v>
      </c>
    </row>
    <row r="669" s="2" customFormat="1">
      <c r="A669" s="40"/>
      <c r="B669" s="41"/>
      <c r="C669" s="42"/>
      <c r="D669" s="228" t="s">
        <v>232</v>
      </c>
      <c r="E669" s="42"/>
      <c r="F669" s="229" t="s">
        <v>2898</v>
      </c>
      <c r="G669" s="42"/>
      <c r="H669" s="42"/>
      <c r="I669" s="230"/>
      <c r="J669" s="42"/>
      <c r="K669" s="42"/>
      <c r="L669" s="46"/>
      <c r="M669" s="231"/>
      <c r="N669" s="232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232</v>
      </c>
      <c r="AU669" s="19" t="s">
        <v>85</v>
      </c>
    </row>
    <row r="670" s="2" customFormat="1">
      <c r="A670" s="40"/>
      <c r="B670" s="41"/>
      <c r="C670" s="42"/>
      <c r="D670" s="233" t="s">
        <v>234</v>
      </c>
      <c r="E670" s="42"/>
      <c r="F670" s="234" t="s">
        <v>2899</v>
      </c>
      <c r="G670" s="42"/>
      <c r="H670" s="42"/>
      <c r="I670" s="230"/>
      <c r="J670" s="42"/>
      <c r="K670" s="42"/>
      <c r="L670" s="46"/>
      <c r="M670" s="231"/>
      <c r="N670" s="232"/>
      <c r="O670" s="86"/>
      <c r="P670" s="86"/>
      <c r="Q670" s="86"/>
      <c r="R670" s="86"/>
      <c r="S670" s="86"/>
      <c r="T670" s="87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234</v>
      </c>
      <c r="AU670" s="19" t="s">
        <v>85</v>
      </c>
    </row>
    <row r="671" s="13" customFormat="1">
      <c r="A671" s="13"/>
      <c r="B671" s="235"/>
      <c r="C671" s="236"/>
      <c r="D671" s="228" t="s">
        <v>236</v>
      </c>
      <c r="E671" s="237" t="s">
        <v>40</v>
      </c>
      <c r="F671" s="238" t="s">
        <v>2900</v>
      </c>
      <c r="G671" s="236"/>
      <c r="H671" s="239">
        <v>6</v>
      </c>
      <c r="I671" s="240"/>
      <c r="J671" s="236"/>
      <c r="K671" s="236"/>
      <c r="L671" s="241"/>
      <c r="M671" s="242"/>
      <c r="N671" s="243"/>
      <c r="O671" s="243"/>
      <c r="P671" s="243"/>
      <c r="Q671" s="243"/>
      <c r="R671" s="243"/>
      <c r="S671" s="243"/>
      <c r="T671" s="24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5" t="s">
        <v>236</v>
      </c>
      <c r="AU671" s="245" t="s">
        <v>85</v>
      </c>
      <c r="AV671" s="13" t="s">
        <v>85</v>
      </c>
      <c r="AW671" s="13" t="s">
        <v>38</v>
      </c>
      <c r="AX671" s="13" t="s">
        <v>77</v>
      </c>
      <c r="AY671" s="245" t="s">
        <v>224</v>
      </c>
    </row>
    <row r="672" s="13" customFormat="1">
      <c r="A672" s="13"/>
      <c r="B672" s="235"/>
      <c r="C672" s="236"/>
      <c r="D672" s="228" t="s">
        <v>236</v>
      </c>
      <c r="E672" s="237" t="s">
        <v>40</v>
      </c>
      <c r="F672" s="238" t="s">
        <v>2901</v>
      </c>
      <c r="G672" s="236"/>
      <c r="H672" s="239">
        <v>3</v>
      </c>
      <c r="I672" s="240"/>
      <c r="J672" s="236"/>
      <c r="K672" s="236"/>
      <c r="L672" s="241"/>
      <c r="M672" s="242"/>
      <c r="N672" s="243"/>
      <c r="O672" s="243"/>
      <c r="P672" s="243"/>
      <c r="Q672" s="243"/>
      <c r="R672" s="243"/>
      <c r="S672" s="243"/>
      <c r="T672" s="24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5" t="s">
        <v>236</v>
      </c>
      <c r="AU672" s="245" t="s">
        <v>85</v>
      </c>
      <c r="AV672" s="13" t="s">
        <v>85</v>
      </c>
      <c r="AW672" s="13" t="s">
        <v>38</v>
      </c>
      <c r="AX672" s="13" t="s">
        <v>77</v>
      </c>
      <c r="AY672" s="245" t="s">
        <v>224</v>
      </c>
    </row>
    <row r="673" s="15" customFormat="1">
      <c r="A673" s="15"/>
      <c r="B673" s="256"/>
      <c r="C673" s="257"/>
      <c r="D673" s="228" t="s">
        <v>236</v>
      </c>
      <c r="E673" s="258" t="s">
        <v>40</v>
      </c>
      <c r="F673" s="259" t="s">
        <v>253</v>
      </c>
      <c r="G673" s="257"/>
      <c r="H673" s="260">
        <v>9</v>
      </c>
      <c r="I673" s="261"/>
      <c r="J673" s="257"/>
      <c r="K673" s="257"/>
      <c r="L673" s="262"/>
      <c r="M673" s="263"/>
      <c r="N673" s="264"/>
      <c r="O673" s="264"/>
      <c r="P673" s="264"/>
      <c r="Q673" s="264"/>
      <c r="R673" s="264"/>
      <c r="S673" s="264"/>
      <c r="T673" s="26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6" t="s">
        <v>236</v>
      </c>
      <c r="AU673" s="266" t="s">
        <v>85</v>
      </c>
      <c r="AV673" s="15" t="s">
        <v>230</v>
      </c>
      <c r="AW673" s="15" t="s">
        <v>38</v>
      </c>
      <c r="AX673" s="15" t="s">
        <v>83</v>
      </c>
      <c r="AY673" s="266" t="s">
        <v>224</v>
      </c>
    </row>
    <row r="674" s="2" customFormat="1" ht="16.5" customHeight="1">
      <c r="A674" s="40"/>
      <c r="B674" s="41"/>
      <c r="C674" s="268" t="s">
        <v>1118</v>
      </c>
      <c r="D674" s="268" t="s">
        <v>305</v>
      </c>
      <c r="E674" s="269" t="s">
        <v>2902</v>
      </c>
      <c r="F674" s="270" t="s">
        <v>2903</v>
      </c>
      <c r="G674" s="271" t="s">
        <v>811</v>
      </c>
      <c r="H674" s="272">
        <v>5.0499999999999998</v>
      </c>
      <c r="I674" s="273"/>
      <c r="J674" s="274">
        <f>ROUND(I674*H674,2)</f>
        <v>0</v>
      </c>
      <c r="K674" s="270" t="s">
        <v>40</v>
      </c>
      <c r="L674" s="275"/>
      <c r="M674" s="276" t="s">
        <v>40</v>
      </c>
      <c r="N674" s="277" t="s">
        <v>48</v>
      </c>
      <c r="O674" s="86"/>
      <c r="P674" s="224">
        <f>O674*H674</f>
        <v>0</v>
      </c>
      <c r="Q674" s="224">
        <v>0.059999999999999998</v>
      </c>
      <c r="R674" s="224">
        <f>Q674*H674</f>
        <v>0.30299999999999999</v>
      </c>
      <c r="S674" s="224">
        <v>0</v>
      </c>
      <c r="T674" s="225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6" t="s">
        <v>279</v>
      </c>
      <c r="AT674" s="226" t="s">
        <v>305</v>
      </c>
      <c r="AU674" s="226" t="s">
        <v>85</v>
      </c>
      <c r="AY674" s="19" t="s">
        <v>224</v>
      </c>
      <c r="BE674" s="227">
        <f>IF(N674="základní",J674,0)</f>
        <v>0</v>
      </c>
      <c r="BF674" s="227">
        <f>IF(N674="snížená",J674,0)</f>
        <v>0</v>
      </c>
      <c r="BG674" s="227">
        <f>IF(N674="zákl. přenesená",J674,0)</f>
        <v>0</v>
      </c>
      <c r="BH674" s="227">
        <f>IF(N674="sníž. přenesená",J674,0)</f>
        <v>0</v>
      </c>
      <c r="BI674" s="227">
        <f>IF(N674="nulová",J674,0)</f>
        <v>0</v>
      </c>
      <c r="BJ674" s="19" t="s">
        <v>83</v>
      </c>
      <c r="BK674" s="227">
        <f>ROUND(I674*H674,2)</f>
        <v>0</v>
      </c>
      <c r="BL674" s="19" t="s">
        <v>230</v>
      </c>
      <c r="BM674" s="226" t="s">
        <v>2904</v>
      </c>
    </row>
    <row r="675" s="13" customFormat="1">
      <c r="A675" s="13"/>
      <c r="B675" s="235"/>
      <c r="C675" s="236"/>
      <c r="D675" s="228" t="s">
        <v>236</v>
      </c>
      <c r="E675" s="236"/>
      <c r="F675" s="238" t="s">
        <v>2688</v>
      </c>
      <c r="G675" s="236"/>
      <c r="H675" s="239">
        <v>5.0499999999999998</v>
      </c>
      <c r="I675" s="240"/>
      <c r="J675" s="236"/>
      <c r="K675" s="236"/>
      <c r="L675" s="241"/>
      <c r="M675" s="242"/>
      <c r="N675" s="243"/>
      <c r="O675" s="243"/>
      <c r="P675" s="243"/>
      <c r="Q675" s="243"/>
      <c r="R675" s="243"/>
      <c r="S675" s="243"/>
      <c r="T675" s="24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5" t="s">
        <v>236</v>
      </c>
      <c r="AU675" s="245" t="s">
        <v>85</v>
      </c>
      <c r="AV675" s="13" t="s">
        <v>85</v>
      </c>
      <c r="AW675" s="13" t="s">
        <v>4</v>
      </c>
      <c r="AX675" s="13" t="s">
        <v>83</v>
      </c>
      <c r="AY675" s="245" t="s">
        <v>224</v>
      </c>
    </row>
    <row r="676" s="2" customFormat="1" ht="16.5" customHeight="1">
      <c r="A676" s="40"/>
      <c r="B676" s="41"/>
      <c r="C676" s="268" t="s">
        <v>1125</v>
      </c>
      <c r="D676" s="268" t="s">
        <v>305</v>
      </c>
      <c r="E676" s="269" t="s">
        <v>2905</v>
      </c>
      <c r="F676" s="270" t="s">
        <v>2906</v>
      </c>
      <c r="G676" s="271" t="s">
        <v>811</v>
      </c>
      <c r="H676" s="272">
        <v>2.02</v>
      </c>
      <c r="I676" s="273"/>
      <c r="J676" s="274">
        <f>ROUND(I676*H676,2)</f>
        <v>0</v>
      </c>
      <c r="K676" s="270" t="s">
        <v>229</v>
      </c>
      <c r="L676" s="275"/>
      <c r="M676" s="276" t="s">
        <v>40</v>
      </c>
      <c r="N676" s="277" t="s">
        <v>48</v>
      </c>
      <c r="O676" s="86"/>
      <c r="P676" s="224">
        <f>O676*H676</f>
        <v>0</v>
      </c>
      <c r="Q676" s="224">
        <v>0.11360000000000001</v>
      </c>
      <c r="R676" s="224">
        <f>Q676*H676</f>
        <v>0.22947200000000001</v>
      </c>
      <c r="S676" s="224">
        <v>0</v>
      </c>
      <c r="T676" s="225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6" t="s">
        <v>279</v>
      </c>
      <c r="AT676" s="226" t="s">
        <v>305</v>
      </c>
      <c r="AU676" s="226" t="s">
        <v>85</v>
      </c>
      <c r="AY676" s="19" t="s">
        <v>224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19" t="s">
        <v>83</v>
      </c>
      <c r="BK676" s="227">
        <f>ROUND(I676*H676,2)</f>
        <v>0</v>
      </c>
      <c r="BL676" s="19" t="s">
        <v>230</v>
      </c>
      <c r="BM676" s="226" t="s">
        <v>2907</v>
      </c>
    </row>
    <row r="677" s="2" customFormat="1">
      <c r="A677" s="40"/>
      <c r="B677" s="41"/>
      <c r="C677" s="42"/>
      <c r="D677" s="233" t="s">
        <v>234</v>
      </c>
      <c r="E677" s="42"/>
      <c r="F677" s="234" t="s">
        <v>2908</v>
      </c>
      <c r="G677" s="42"/>
      <c r="H677" s="42"/>
      <c r="I677" s="230"/>
      <c r="J677" s="42"/>
      <c r="K677" s="42"/>
      <c r="L677" s="46"/>
      <c r="M677" s="231"/>
      <c r="N677" s="232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234</v>
      </c>
      <c r="AU677" s="19" t="s">
        <v>85</v>
      </c>
    </row>
    <row r="678" s="13" customFormat="1">
      <c r="A678" s="13"/>
      <c r="B678" s="235"/>
      <c r="C678" s="236"/>
      <c r="D678" s="228" t="s">
        <v>236</v>
      </c>
      <c r="E678" s="236"/>
      <c r="F678" s="238" t="s">
        <v>2772</v>
      </c>
      <c r="G678" s="236"/>
      <c r="H678" s="239">
        <v>2.02</v>
      </c>
      <c r="I678" s="240"/>
      <c r="J678" s="236"/>
      <c r="K678" s="236"/>
      <c r="L678" s="241"/>
      <c r="M678" s="242"/>
      <c r="N678" s="243"/>
      <c r="O678" s="243"/>
      <c r="P678" s="243"/>
      <c r="Q678" s="243"/>
      <c r="R678" s="243"/>
      <c r="S678" s="243"/>
      <c r="T678" s="24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5" t="s">
        <v>236</v>
      </c>
      <c r="AU678" s="245" t="s">
        <v>85</v>
      </c>
      <c r="AV678" s="13" t="s">
        <v>85</v>
      </c>
      <c r="AW678" s="13" t="s">
        <v>4</v>
      </c>
      <c r="AX678" s="13" t="s">
        <v>83</v>
      </c>
      <c r="AY678" s="245" t="s">
        <v>224</v>
      </c>
    </row>
    <row r="679" s="2" customFormat="1" ht="16.5" customHeight="1">
      <c r="A679" s="40"/>
      <c r="B679" s="41"/>
      <c r="C679" s="268" t="s">
        <v>1131</v>
      </c>
      <c r="D679" s="268" t="s">
        <v>305</v>
      </c>
      <c r="E679" s="269" t="s">
        <v>2909</v>
      </c>
      <c r="F679" s="270" t="s">
        <v>2910</v>
      </c>
      <c r="G679" s="271" t="s">
        <v>811</v>
      </c>
      <c r="H679" s="272">
        <v>2.02</v>
      </c>
      <c r="I679" s="273"/>
      <c r="J679" s="274">
        <f>ROUND(I679*H679,2)</f>
        <v>0</v>
      </c>
      <c r="K679" s="270" t="s">
        <v>40</v>
      </c>
      <c r="L679" s="275"/>
      <c r="M679" s="276" t="s">
        <v>40</v>
      </c>
      <c r="N679" s="277" t="s">
        <v>48</v>
      </c>
      <c r="O679" s="86"/>
      <c r="P679" s="224">
        <f>O679*H679</f>
        <v>0</v>
      </c>
      <c r="Q679" s="224">
        <v>0.11</v>
      </c>
      <c r="R679" s="224">
        <f>Q679*H679</f>
        <v>0.22220000000000001</v>
      </c>
      <c r="S679" s="224">
        <v>0</v>
      </c>
      <c r="T679" s="225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26" t="s">
        <v>279</v>
      </c>
      <c r="AT679" s="226" t="s">
        <v>305</v>
      </c>
      <c r="AU679" s="226" t="s">
        <v>85</v>
      </c>
      <c r="AY679" s="19" t="s">
        <v>224</v>
      </c>
      <c r="BE679" s="227">
        <f>IF(N679="základní",J679,0)</f>
        <v>0</v>
      </c>
      <c r="BF679" s="227">
        <f>IF(N679="snížená",J679,0)</f>
        <v>0</v>
      </c>
      <c r="BG679" s="227">
        <f>IF(N679="zákl. přenesená",J679,0)</f>
        <v>0</v>
      </c>
      <c r="BH679" s="227">
        <f>IF(N679="sníž. přenesená",J679,0)</f>
        <v>0</v>
      </c>
      <c r="BI679" s="227">
        <f>IF(N679="nulová",J679,0)</f>
        <v>0</v>
      </c>
      <c r="BJ679" s="19" t="s">
        <v>83</v>
      </c>
      <c r="BK679" s="227">
        <f>ROUND(I679*H679,2)</f>
        <v>0</v>
      </c>
      <c r="BL679" s="19" t="s">
        <v>230</v>
      </c>
      <c r="BM679" s="226" t="s">
        <v>2911</v>
      </c>
    </row>
    <row r="680" s="13" customFormat="1">
      <c r="A680" s="13"/>
      <c r="B680" s="235"/>
      <c r="C680" s="236"/>
      <c r="D680" s="228" t="s">
        <v>236</v>
      </c>
      <c r="E680" s="236"/>
      <c r="F680" s="238" t="s">
        <v>2772</v>
      </c>
      <c r="G680" s="236"/>
      <c r="H680" s="239">
        <v>2.02</v>
      </c>
      <c r="I680" s="240"/>
      <c r="J680" s="236"/>
      <c r="K680" s="236"/>
      <c r="L680" s="241"/>
      <c r="M680" s="242"/>
      <c r="N680" s="243"/>
      <c r="O680" s="243"/>
      <c r="P680" s="243"/>
      <c r="Q680" s="243"/>
      <c r="R680" s="243"/>
      <c r="S680" s="243"/>
      <c r="T680" s="24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5" t="s">
        <v>236</v>
      </c>
      <c r="AU680" s="245" t="s">
        <v>85</v>
      </c>
      <c r="AV680" s="13" t="s">
        <v>85</v>
      </c>
      <c r="AW680" s="13" t="s">
        <v>4</v>
      </c>
      <c r="AX680" s="13" t="s">
        <v>83</v>
      </c>
      <c r="AY680" s="245" t="s">
        <v>224</v>
      </c>
    </row>
    <row r="681" s="2" customFormat="1" ht="16.5" customHeight="1">
      <c r="A681" s="40"/>
      <c r="B681" s="41"/>
      <c r="C681" s="215" t="s">
        <v>1137</v>
      </c>
      <c r="D681" s="215" t="s">
        <v>226</v>
      </c>
      <c r="E681" s="216" t="s">
        <v>2912</v>
      </c>
      <c r="F681" s="217" t="s">
        <v>2913</v>
      </c>
      <c r="G681" s="218" t="s">
        <v>811</v>
      </c>
      <c r="H681" s="219">
        <v>1</v>
      </c>
      <c r="I681" s="220"/>
      <c r="J681" s="221">
        <f>ROUND(I681*H681,2)</f>
        <v>0</v>
      </c>
      <c r="K681" s="217" t="s">
        <v>229</v>
      </c>
      <c r="L681" s="46"/>
      <c r="M681" s="222" t="s">
        <v>40</v>
      </c>
      <c r="N681" s="223" t="s">
        <v>48</v>
      </c>
      <c r="O681" s="86"/>
      <c r="P681" s="224">
        <f>O681*H681</f>
        <v>0</v>
      </c>
      <c r="Q681" s="224">
        <v>0</v>
      </c>
      <c r="R681" s="224">
        <f>Q681*H681</f>
        <v>0</v>
      </c>
      <c r="S681" s="224">
        <v>0</v>
      </c>
      <c r="T681" s="225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6" t="s">
        <v>230</v>
      </c>
      <c r="AT681" s="226" t="s">
        <v>226</v>
      </c>
      <c r="AU681" s="226" t="s">
        <v>85</v>
      </c>
      <c r="AY681" s="19" t="s">
        <v>224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9" t="s">
        <v>83</v>
      </c>
      <c r="BK681" s="227">
        <f>ROUND(I681*H681,2)</f>
        <v>0</v>
      </c>
      <c r="BL681" s="19" t="s">
        <v>230</v>
      </c>
      <c r="BM681" s="226" t="s">
        <v>2914</v>
      </c>
    </row>
    <row r="682" s="2" customFormat="1">
      <c r="A682" s="40"/>
      <c r="B682" s="41"/>
      <c r="C682" s="42"/>
      <c r="D682" s="228" t="s">
        <v>232</v>
      </c>
      <c r="E682" s="42"/>
      <c r="F682" s="229" t="s">
        <v>2915</v>
      </c>
      <c r="G682" s="42"/>
      <c r="H682" s="42"/>
      <c r="I682" s="230"/>
      <c r="J682" s="42"/>
      <c r="K682" s="42"/>
      <c r="L682" s="46"/>
      <c r="M682" s="231"/>
      <c r="N682" s="232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232</v>
      </c>
      <c r="AU682" s="19" t="s">
        <v>85</v>
      </c>
    </row>
    <row r="683" s="2" customFormat="1">
      <c r="A683" s="40"/>
      <c r="B683" s="41"/>
      <c r="C683" s="42"/>
      <c r="D683" s="233" t="s">
        <v>234</v>
      </c>
      <c r="E683" s="42"/>
      <c r="F683" s="234" t="s">
        <v>2916</v>
      </c>
      <c r="G683" s="42"/>
      <c r="H683" s="42"/>
      <c r="I683" s="230"/>
      <c r="J683" s="42"/>
      <c r="K683" s="42"/>
      <c r="L683" s="46"/>
      <c r="M683" s="231"/>
      <c r="N683" s="232"/>
      <c r="O683" s="86"/>
      <c r="P683" s="86"/>
      <c r="Q683" s="86"/>
      <c r="R683" s="86"/>
      <c r="S683" s="86"/>
      <c r="T683" s="87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234</v>
      </c>
      <c r="AU683" s="19" t="s">
        <v>85</v>
      </c>
    </row>
    <row r="684" s="13" customFormat="1">
      <c r="A684" s="13"/>
      <c r="B684" s="235"/>
      <c r="C684" s="236"/>
      <c r="D684" s="228" t="s">
        <v>236</v>
      </c>
      <c r="E684" s="237" t="s">
        <v>40</v>
      </c>
      <c r="F684" s="238" t="s">
        <v>2917</v>
      </c>
      <c r="G684" s="236"/>
      <c r="H684" s="239">
        <v>1</v>
      </c>
      <c r="I684" s="240"/>
      <c r="J684" s="236"/>
      <c r="K684" s="236"/>
      <c r="L684" s="241"/>
      <c r="M684" s="242"/>
      <c r="N684" s="243"/>
      <c r="O684" s="243"/>
      <c r="P684" s="243"/>
      <c r="Q684" s="243"/>
      <c r="R684" s="243"/>
      <c r="S684" s="243"/>
      <c r="T684" s="24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5" t="s">
        <v>236</v>
      </c>
      <c r="AU684" s="245" t="s">
        <v>85</v>
      </c>
      <c r="AV684" s="13" t="s">
        <v>85</v>
      </c>
      <c r="AW684" s="13" t="s">
        <v>38</v>
      </c>
      <c r="AX684" s="13" t="s">
        <v>83</v>
      </c>
      <c r="AY684" s="245" t="s">
        <v>224</v>
      </c>
    </row>
    <row r="685" s="2" customFormat="1" ht="16.5" customHeight="1">
      <c r="A685" s="40"/>
      <c r="B685" s="41"/>
      <c r="C685" s="268" t="s">
        <v>1144</v>
      </c>
      <c r="D685" s="268" t="s">
        <v>305</v>
      </c>
      <c r="E685" s="269" t="s">
        <v>2918</v>
      </c>
      <c r="F685" s="270" t="s">
        <v>2919</v>
      </c>
      <c r="G685" s="271" t="s">
        <v>811</v>
      </c>
      <c r="H685" s="272">
        <v>1.01</v>
      </c>
      <c r="I685" s="273"/>
      <c r="J685" s="274">
        <f>ROUND(I685*H685,2)</f>
        <v>0</v>
      </c>
      <c r="K685" s="270" t="s">
        <v>40</v>
      </c>
      <c r="L685" s="275"/>
      <c r="M685" s="276" t="s">
        <v>40</v>
      </c>
      <c r="N685" s="277" t="s">
        <v>48</v>
      </c>
      <c r="O685" s="86"/>
      <c r="P685" s="224">
        <f>O685*H685</f>
        <v>0</v>
      </c>
      <c r="Q685" s="224">
        <v>0.14000000000000001</v>
      </c>
      <c r="R685" s="224">
        <f>Q685*H685</f>
        <v>0.14140000000000003</v>
      </c>
      <c r="S685" s="224">
        <v>0</v>
      </c>
      <c r="T685" s="225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26" t="s">
        <v>279</v>
      </c>
      <c r="AT685" s="226" t="s">
        <v>305</v>
      </c>
      <c r="AU685" s="226" t="s">
        <v>85</v>
      </c>
      <c r="AY685" s="19" t="s">
        <v>224</v>
      </c>
      <c r="BE685" s="227">
        <f>IF(N685="základní",J685,0)</f>
        <v>0</v>
      </c>
      <c r="BF685" s="227">
        <f>IF(N685="snížená",J685,0)</f>
        <v>0</v>
      </c>
      <c r="BG685" s="227">
        <f>IF(N685="zákl. přenesená",J685,0)</f>
        <v>0</v>
      </c>
      <c r="BH685" s="227">
        <f>IF(N685="sníž. přenesená",J685,0)</f>
        <v>0</v>
      </c>
      <c r="BI685" s="227">
        <f>IF(N685="nulová",J685,0)</f>
        <v>0</v>
      </c>
      <c r="BJ685" s="19" t="s">
        <v>83</v>
      </c>
      <c r="BK685" s="227">
        <f>ROUND(I685*H685,2)</f>
        <v>0</v>
      </c>
      <c r="BL685" s="19" t="s">
        <v>230</v>
      </c>
      <c r="BM685" s="226" t="s">
        <v>2920</v>
      </c>
    </row>
    <row r="686" s="13" customFormat="1">
      <c r="A686" s="13"/>
      <c r="B686" s="235"/>
      <c r="C686" s="236"/>
      <c r="D686" s="228" t="s">
        <v>236</v>
      </c>
      <c r="E686" s="236"/>
      <c r="F686" s="238" t="s">
        <v>2614</v>
      </c>
      <c r="G686" s="236"/>
      <c r="H686" s="239">
        <v>1.01</v>
      </c>
      <c r="I686" s="240"/>
      <c r="J686" s="236"/>
      <c r="K686" s="236"/>
      <c r="L686" s="241"/>
      <c r="M686" s="242"/>
      <c r="N686" s="243"/>
      <c r="O686" s="243"/>
      <c r="P686" s="243"/>
      <c r="Q686" s="243"/>
      <c r="R686" s="243"/>
      <c r="S686" s="243"/>
      <c r="T686" s="24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5" t="s">
        <v>236</v>
      </c>
      <c r="AU686" s="245" t="s">
        <v>85</v>
      </c>
      <c r="AV686" s="13" t="s">
        <v>85</v>
      </c>
      <c r="AW686" s="13" t="s">
        <v>4</v>
      </c>
      <c r="AX686" s="13" t="s">
        <v>83</v>
      </c>
      <c r="AY686" s="245" t="s">
        <v>224</v>
      </c>
    </row>
    <row r="687" s="2" customFormat="1" ht="16.5" customHeight="1">
      <c r="A687" s="40"/>
      <c r="B687" s="41"/>
      <c r="C687" s="215" t="s">
        <v>1150</v>
      </c>
      <c r="D687" s="215" t="s">
        <v>226</v>
      </c>
      <c r="E687" s="216" t="s">
        <v>2921</v>
      </c>
      <c r="F687" s="217" t="s">
        <v>2922</v>
      </c>
      <c r="G687" s="218" t="s">
        <v>811</v>
      </c>
      <c r="H687" s="219">
        <v>6</v>
      </c>
      <c r="I687" s="220"/>
      <c r="J687" s="221">
        <f>ROUND(I687*H687,2)</f>
        <v>0</v>
      </c>
      <c r="K687" s="217" t="s">
        <v>229</v>
      </c>
      <c r="L687" s="46"/>
      <c r="M687" s="222" t="s">
        <v>40</v>
      </c>
      <c r="N687" s="223" t="s">
        <v>48</v>
      </c>
      <c r="O687" s="86"/>
      <c r="P687" s="224">
        <f>O687*H687</f>
        <v>0</v>
      </c>
      <c r="Q687" s="224">
        <v>0.023451900000000001</v>
      </c>
      <c r="R687" s="224">
        <f>Q687*H687</f>
        <v>0.14071140000000001</v>
      </c>
      <c r="S687" s="224">
        <v>0</v>
      </c>
      <c r="T687" s="225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26" t="s">
        <v>230</v>
      </c>
      <c r="AT687" s="226" t="s">
        <v>226</v>
      </c>
      <c r="AU687" s="226" t="s">
        <v>85</v>
      </c>
      <c r="AY687" s="19" t="s">
        <v>224</v>
      </c>
      <c r="BE687" s="227">
        <f>IF(N687="základní",J687,0)</f>
        <v>0</v>
      </c>
      <c r="BF687" s="227">
        <f>IF(N687="snížená",J687,0)</f>
        <v>0</v>
      </c>
      <c r="BG687" s="227">
        <f>IF(N687="zákl. přenesená",J687,0)</f>
        <v>0</v>
      </c>
      <c r="BH687" s="227">
        <f>IF(N687="sníž. přenesená",J687,0)</f>
        <v>0</v>
      </c>
      <c r="BI687" s="227">
        <f>IF(N687="nulová",J687,0)</f>
        <v>0</v>
      </c>
      <c r="BJ687" s="19" t="s">
        <v>83</v>
      </c>
      <c r="BK687" s="227">
        <f>ROUND(I687*H687,2)</f>
        <v>0</v>
      </c>
      <c r="BL687" s="19" t="s">
        <v>230</v>
      </c>
      <c r="BM687" s="226" t="s">
        <v>2923</v>
      </c>
    </row>
    <row r="688" s="2" customFormat="1">
      <c r="A688" s="40"/>
      <c r="B688" s="41"/>
      <c r="C688" s="42"/>
      <c r="D688" s="228" t="s">
        <v>232</v>
      </c>
      <c r="E688" s="42"/>
      <c r="F688" s="229" t="s">
        <v>2924</v>
      </c>
      <c r="G688" s="42"/>
      <c r="H688" s="42"/>
      <c r="I688" s="230"/>
      <c r="J688" s="42"/>
      <c r="K688" s="42"/>
      <c r="L688" s="46"/>
      <c r="M688" s="231"/>
      <c r="N688" s="232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232</v>
      </c>
      <c r="AU688" s="19" t="s">
        <v>85</v>
      </c>
    </row>
    <row r="689" s="2" customFormat="1">
      <c r="A689" s="40"/>
      <c r="B689" s="41"/>
      <c r="C689" s="42"/>
      <c r="D689" s="233" t="s">
        <v>234</v>
      </c>
      <c r="E689" s="42"/>
      <c r="F689" s="234" t="s">
        <v>2925</v>
      </c>
      <c r="G689" s="42"/>
      <c r="H689" s="42"/>
      <c r="I689" s="230"/>
      <c r="J689" s="42"/>
      <c r="K689" s="42"/>
      <c r="L689" s="46"/>
      <c r="M689" s="231"/>
      <c r="N689" s="232"/>
      <c r="O689" s="86"/>
      <c r="P689" s="86"/>
      <c r="Q689" s="86"/>
      <c r="R689" s="86"/>
      <c r="S689" s="86"/>
      <c r="T689" s="87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234</v>
      </c>
      <c r="AU689" s="19" t="s">
        <v>85</v>
      </c>
    </row>
    <row r="690" s="13" customFormat="1">
      <c r="A690" s="13"/>
      <c r="B690" s="235"/>
      <c r="C690" s="236"/>
      <c r="D690" s="228" t="s">
        <v>236</v>
      </c>
      <c r="E690" s="237" t="s">
        <v>40</v>
      </c>
      <c r="F690" s="238" t="s">
        <v>2926</v>
      </c>
      <c r="G690" s="236"/>
      <c r="H690" s="239">
        <v>6</v>
      </c>
      <c r="I690" s="240"/>
      <c r="J690" s="236"/>
      <c r="K690" s="236"/>
      <c r="L690" s="241"/>
      <c r="M690" s="242"/>
      <c r="N690" s="243"/>
      <c r="O690" s="243"/>
      <c r="P690" s="243"/>
      <c r="Q690" s="243"/>
      <c r="R690" s="243"/>
      <c r="S690" s="243"/>
      <c r="T690" s="24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5" t="s">
        <v>236</v>
      </c>
      <c r="AU690" s="245" t="s">
        <v>85</v>
      </c>
      <c r="AV690" s="13" t="s">
        <v>85</v>
      </c>
      <c r="AW690" s="13" t="s">
        <v>38</v>
      </c>
      <c r="AX690" s="13" t="s">
        <v>83</v>
      </c>
      <c r="AY690" s="245" t="s">
        <v>224</v>
      </c>
    </row>
    <row r="691" s="2" customFormat="1" ht="16.5" customHeight="1">
      <c r="A691" s="40"/>
      <c r="B691" s="41"/>
      <c r="C691" s="268" t="s">
        <v>1157</v>
      </c>
      <c r="D691" s="268" t="s">
        <v>305</v>
      </c>
      <c r="E691" s="269" t="s">
        <v>2927</v>
      </c>
      <c r="F691" s="270" t="s">
        <v>2928</v>
      </c>
      <c r="G691" s="271" t="s">
        <v>811</v>
      </c>
      <c r="H691" s="272">
        <v>1.01</v>
      </c>
      <c r="I691" s="273"/>
      <c r="J691" s="274">
        <f>ROUND(I691*H691,2)</f>
        <v>0</v>
      </c>
      <c r="K691" s="270" t="s">
        <v>40</v>
      </c>
      <c r="L691" s="275"/>
      <c r="M691" s="276" t="s">
        <v>40</v>
      </c>
      <c r="N691" s="277" t="s">
        <v>48</v>
      </c>
      <c r="O691" s="86"/>
      <c r="P691" s="224">
        <f>O691*H691</f>
        <v>0</v>
      </c>
      <c r="Q691" s="224">
        <v>0.155</v>
      </c>
      <c r="R691" s="224">
        <f>Q691*H691</f>
        <v>0.15655</v>
      </c>
      <c r="S691" s="224">
        <v>0</v>
      </c>
      <c r="T691" s="225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26" t="s">
        <v>279</v>
      </c>
      <c r="AT691" s="226" t="s">
        <v>305</v>
      </c>
      <c r="AU691" s="226" t="s">
        <v>85</v>
      </c>
      <c r="AY691" s="19" t="s">
        <v>224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19" t="s">
        <v>83</v>
      </c>
      <c r="BK691" s="227">
        <f>ROUND(I691*H691,2)</f>
        <v>0</v>
      </c>
      <c r="BL691" s="19" t="s">
        <v>230</v>
      </c>
      <c r="BM691" s="226" t="s">
        <v>2929</v>
      </c>
    </row>
    <row r="692" s="13" customFormat="1">
      <c r="A692" s="13"/>
      <c r="B692" s="235"/>
      <c r="C692" s="236"/>
      <c r="D692" s="228" t="s">
        <v>236</v>
      </c>
      <c r="E692" s="236"/>
      <c r="F692" s="238" t="s">
        <v>2614</v>
      </c>
      <c r="G692" s="236"/>
      <c r="H692" s="239">
        <v>1.01</v>
      </c>
      <c r="I692" s="240"/>
      <c r="J692" s="236"/>
      <c r="K692" s="236"/>
      <c r="L692" s="241"/>
      <c r="M692" s="242"/>
      <c r="N692" s="243"/>
      <c r="O692" s="243"/>
      <c r="P692" s="243"/>
      <c r="Q692" s="243"/>
      <c r="R692" s="243"/>
      <c r="S692" s="243"/>
      <c r="T692" s="24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5" t="s">
        <v>236</v>
      </c>
      <c r="AU692" s="245" t="s">
        <v>85</v>
      </c>
      <c r="AV692" s="13" t="s">
        <v>85</v>
      </c>
      <c r="AW692" s="13" t="s">
        <v>4</v>
      </c>
      <c r="AX692" s="13" t="s">
        <v>83</v>
      </c>
      <c r="AY692" s="245" t="s">
        <v>224</v>
      </c>
    </row>
    <row r="693" s="2" customFormat="1" ht="16.5" customHeight="1">
      <c r="A693" s="40"/>
      <c r="B693" s="41"/>
      <c r="C693" s="268" t="s">
        <v>1164</v>
      </c>
      <c r="D693" s="268" t="s">
        <v>305</v>
      </c>
      <c r="E693" s="269" t="s">
        <v>2930</v>
      </c>
      <c r="F693" s="270" t="s">
        <v>2931</v>
      </c>
      <c r="G693" s="271" t="s">
        <v>811</v>
      </c>
      <c r="H693" s="272">
        <v>1.01</v>
      </c>
      <c r="I693" s="273"/>
      <c r="J693" s="274">
        <f>ROUND(I693*H693,2)</f>
        <v>0</v>
      </c>
      <c r="K693" s="270" t="s">
        <v>40</v>
      </c>
      <c r="L693" s="275"/>
      <c r="M693" s="276" t="s">
        <v>40</v>
      </c>
      <c r="N693" s="277" t="s">
        <v>48</v>
      </c>
      <c r="O693" s="86"/>
      <c r="P693" s="224">
        <f>O693*H693</f>
        <v>0</v>
      </c>
      <c r="Q693" s="224">
        <v>0.155</v>
      </c>
      <c r="R693" s="224">
        <f>Q693*H693</f>
        <v>0.15655</v>
      </c>
      <c r="S693" s="224">
        <v>0</v>
      </c>
      <c r="T693" s="225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26" t="s">
        <v>279</v>
      </c>
      <c r="AT693" s="226" t="s">
        <v>305</v>
      </c>
      <c r="AU693" s="226" t="s">
        <v>85</v>
      </c>
      <c r="AY693" s="19" t="s">
        <v>224</v>
      </c>
      <c r="BE693" s="227">
        <f>IF(N693="základní",J693,0)</f>
        <v>0</v>
      </c>
      <c r="BF693" s="227">
        <f>IF(N693="snížená",J693,0)</f>
        <v>0</v>
      </c>
      <c r="BG693" s="227">
        <f>IF(N693="zákl. přenesená",J693,0)</f>
        <v>0</v>
      </c>
      <c r="BH693" s="227">
        <f>IF(N693="sníž. přenesená",J693,0)</f>
        <v>0</v>
      </c>
      <c r="BI693" s="227">
        <f>IF(N693="nulová",J693,0)</f>
        <v>0</v>
      </c>
      <c r="BJ693" s="19" t="s">
        <v>83</v>
      </c>
      <c r="BK693" s="227">
        <f>ROUND(I693*H693,2)</f>
        <v>0</v>
      </c>
      <c r="BL693" s="19" t="s">
        <v>230</v>
      </c>
      <c r="BM693" s="226" t="s">
        <v>2932</v>
      </c>
    </row>
    <row r="694" s="13" customFormat="1">
      <c r="A694" s="13"/>
      <c r="B694" s="235"/>
      <c r="C694" s="236"/>
      <c r="D694" s="228" t="s">
        <v>236</v>
      </c>
      <c r="E694" s="236"/>
      <c r="F694" s="238" t="s">
        <v>2614</v>
      </c>
      <c r="G694" s="236"/>
      <c r="H694" s="239">
        <v>1.01</v>
      </c>
      <c r="I694" s="240"/>
      <c r="J694" s="236"/>
      <c r="K694" s="236"/>
      <c r="L694" s="241"/>
      <c r="M694" s="242"/>
      <c r="N694" s="243"/>
      <c r="O694" s="243"/>
      <c r="P694" s="243"/>
      <c r="Q694" s="243"/>
      <c r="R694" s="243"/>
      <c r="S694" s="243"/>
      <c r="T694" s="24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5" t="s">
        <v>236</v>
      </c>
      <c r="AU694" s="245" t="s">
        <v>85</v>
      </c>
      <c r="AV694" s="13" t="s">
        <v>85</v>
      </c>
      <c r="AW694" s="13" t="s">
        <v>4</v>
      </c>
      <c r="AX694" s="13" t="s">
        <v>83</v>
      </c>
      <c r="AY694" s="245" t="s">
        <v>224</v>
      </c>
    </row>
    <row r="695" s="2" customFormat="1" ht="16.5" customHeight="1">
      <c r="A695" s="40"/>
      <c r="B695" s="41"/>
      <c r="C695" s="268" t="s">
        <v>1172</v>
      </c>
      <c r="D695" s="268" t="s">
        <v>305</v>
      </c>
      <c r="E695" s="269" t="s">
        <v>2933</v>
      </c>
      <c r="F695" s="270" t="s">
        <v>2934</v>
      </c>
      <c r="G695" s="271" t="s">
        <v>811</v>
      </c>
      <c r="H695" s="272">
        <v>4.04</v>
      </c>
      <c r="I695" s="273"/>
      <c r="J695" s="274">
        <f>ROUND(I695*H695,2)</f>
        <v>0</v>
      </c>
      <c r="K695" s="270" t="s">
        <v>40</v>
      </c>
      <c r="L695" s="275"/>
      <c r="M695" s="276" t="s">
        <v>40</v>
      </c>
      <c r="N695" s="277" t="s">
        <v>48</v>
      </c>
      <c r="O695" s="86"/>
      <c r="P695" s="224">
        <f>O695*H695</f>
        <v>0</v>
      </c>
      <c r="Q695" s="224">
        <v>0.155</v>
      </c>
      <c r="R695" s="224">
        <f>Q695*H695</f>
        <v>0.62619999999999998</v>
      </c>
      <c r="S695" s="224">
        <v>0</v>
      </c>
      <c r="T695" s="225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26" t="s">
        <v>279</v>
      </c>
      <c r="AT695" s="226" t="s">
        <v>305</v>
      </c>
      <c r="AU695" s="226" t="s">
        <v>85</v>
      </c>
      <c r="AY695" s="19" t="s">
        <v>224</v>
      </c>
      <c r="BE695" s="227">
        <f>IF(N695="základní",J695,0)</f>
        <v>0</v>
      </c>
      <c r="BF695" s="227">
        <f>IF(N695="snížená",J695,0)</f>
        <v>0</v>
      </c>
      <c r="BG695" s="227">
        <f>IF(N695="zákl. přenesená",J695,0)</f>
        <v>0</v>
      </c>
      <c r="BH695" s="227">
        <f>IF(N695="sníž. přenesená",J695,0)</f>
        <v>0</v>
      </c>
      <c r="BI695" s="227">
        <f>IF(N695="nulová",J695,0)</f>
        <v>0</v>
      </c>
      <c r="BJ695" s="19" t="s">
        <v>83</v>
      </c>
      <c r="BK695" s="227">
        <f>ROUND(I695*H695,2)</f>
        <v>0</v>
      </c>
      <c r="BL695" s="19" t="s">
        <v>230</v>
      </c>
      <c r="BM695" s="226" t="s">
        <v>2935</v>
      </c>
    </row>
    <row r="696" s="13" customFormat="1">
      <c r="A696" s="13"/>
      <c r="B696" s="235"/>
      <c r="C696" s="236"/>
      <c r="D696" s="228" t="s">
        <v>236</v>
      </c>
      <c r="E696" s="236"/>
      <c r="F696" s="238" t="s">
        <v>2699</v>
      </c>
      <c r="G696" s="236"/>
      <c r="H696" s="239">
        <v>4.04</v>
      </c>
      <c r="I696" s="240"/>
      <c r="J696" s="236"/>
      <c r="K696" s="236"/>
      <c r="L696" s="241"/>
      <c r="M696" s="242"/>
      <c r="N696" s="243"/>
      <c r="O696" s="243"/>
      <c r="P696" s="243"/>
      <c r="Q696" s="243"/>
      <c r="R696" s="243"/>
      <c r="S696" s="243"/>
      <c r="T696" s="24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5" t="s">
        <v>236</v>
      </c>
      <c r="AU696" s="245" t="s">
        <v>85</v>
      </c>
      <c r="AV696" s="13" t="s">
        <v>85</v>
      </c>
      <c r="AW696" s="13" t="s">
        <v>4</v>
      </c>
      <c r="AX696" s="13" t="s">
        <v>83</v>
      </c>
      <c r="AY696" s="245" t="s">
        <v>224</v>
      </c>
    </row>
    <row r="697" s="2" customFormat="1" ht="16.5" customHeight="1">
      <c r="A697" s="40"/>
      <c r="B697" s="41"/>
      <c r="C697" s="215" t="s">
        <v>1181</v>
      </c>
      <c r="D697" s="215" t="s">
        <v>226</v>
      </c>
      <c r="E697" s="216" t="s">
        <v>2936</v>
      </c>
      <c r="F697" s="217" t="s">
        <v>2937</v>
      </c>
      <c r="G697" s="218" t="s">
        <v>811</v>
      </c>
      <c r="H697" s="219">
        <v>11</v>
      </c>
      <c r="I697" s="220"/>
      <c r="J697" s="221">
        <f>ROUND(I697*H697,2)</f>
        <v>0</v>
      </c>
      <c r="K697" s="217" t="s">
        <v>40</v>
      </c>
      <c r="L697" s="46"/>
      <c r="M697" s="222" t="s">
        <v>40</v>
      </c>
      <c r="N697" s="223" t="s">
        <v>48</v>
      </c>
      <c r="O697" s="86"/>
      <c r="P697" s="224">
        <f>O697*H697</f>
        <v>0</v>
      </c>
      <c r="Q697" s="224">
        <v>0.0030000000000000001</v>
      </c>
      <c r="R697" s="224">
        <f>Q697*H697</f>
        <v>0.033000000000000002</v>
      </c>
      <c r="S697" s="224">
        <v>0</v>
      </c>
      <c r="T697" s="225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26" t="s">
        <v>230</v>
      </c>
      <c r="AT697" s="226" t="s">
        <v>226</v>
      </c>
      <c r="AU697" s="226" t="s">
        <v>85</v>
      </c>
      <c r="AY697" s="19" t="s">
        <v>224</v>
      </c>
      <c r="BE697" s="227">
        <f>IF(N697="základní",J697,0)</f>
        <v>0</v>
      </c>
      <c r="BF697" s="227">
        <f>IF(N697="snížená",J697,0)</f>
        <v>0</v>
      </c>
      <c r="BG697" s="227">
        <f>IF(N697="zákl. přenesená",J697,0)</f>
        <v>0</v>
      </c>
      <c r="BH697" s="227">
        <f>IF(N697="sníž. přenesená",J697,0)</f>
        <v>0</v>
      </c>
      <c r="BI697" s="227">
        <f>IF(N697="nulová",J697,0)</f>
        <v>0</v>
      </c>
      <c r="BJ697" s="19" t="s">
        <v>83</v>
      </c>
      <c r="BK697" s="227">
        <f>ROUND(I697*H697,2)</f>
        <v>0</v>
      </c>
      <c r="BL697" s="19" t="s">
        <v>230</v>
      </c>
      <c r="BM697" s="226" t="s">
        <v>2938</v>
      </c>
    </row>
    <row r="698" s="2" customFormat="1">
      <c r="A698" s="40"/>
      <c r="B698" s="41"/>
      <c r="C698" s="42"/>
      <c r="D698" s="228" t="s">
        <v>232</v>
      </c>
      <c r="E698" s="42"/>
      <c r="F698" s="229" t="s">
        <v>2939</v>
      </c>
      <c r="G698" s="42"/>
      <c r="H698" s="42"/>
      <c r="I698" s="230"/>
      <c r="J698" s="42"/>
      <c r="K698" s="42"/>
      <c r="L698" s="46"/>
      <c r="M698" s="231"/>
      <c r="N698" s="232"/>
      <c r="O698" s="86"/>
      <c r="P698" s="86"/>
      <c r="Q698" s="86"/>
      <c r="R698" s="86"/>
      <c r="S698" s="86"/>
      <c r="T698" s="87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232</v>
      </c>
      <c r="AU698" s="19" t="s">
        <v>85</v>
      </c>
    </row>
    <row r="699" s="14" customFormat="1">
      <c r="A699" s="14"/>
      <c r="B699" s="246"/>
      <c r="C699" s="247"/>
      <c r="D699" s="228" t="s">
        <v>236</v>
      </c>
      <c r="E699" s="248" t="s">
        <v>40</v>
      </c>
      <c r="F699" s="249" t="s">
        <v>2940</v>
      </c>
      <c r="G699" s="247"/>
      <c r="H699" s="248" t="s">
        <v>40</v>
      </c>
      <c r="I699" s="250"/>
      <c r="J699" s="247"/>
      <c r="K699" s="247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236</v>
      </c>
      <c r="AU699" s="255" t="s">
        <v>85</v>
      </c>
      <c r="AV699" s="14" t="s">
        <v>83</v>
      </c>
      <c r="AW699" s="14" t="s">
        <v>38</v>
      </c>
      <c r="AX699" s="14" t="s">
        <v>77</v>
      </c>
      <c r="AY699" s="255" t="s">
        <v>224</v>
      </c>
    </row>
    <row r="700" s="14" customFormat="1">
      <c r="A700" s="14"/>
      <c r="B700" s="246"/>
      <c r="C700" s="247"/>
      <c r="D700" s="228" t="s">
        <v>236</v>
      </c>
      <c r="E700" s="248" t="s">
        <v>40</v>
      </c>
      <c r="F700" s="249" t="s">
        <v>2941</v>
      </c>
      <c r="G700" s="247"/>
      <c r="H700" s="248" t="s">
        <v>40</v>
      </c>
      <c r="I700" s="250"/>
      <c r="J700" s="247"/>
      <c r="K700" s="247"/>
      <c r="L700" s="251"/>
      <c r="M700" s="252"/>
      <c r="N700" s="253"/>
      <c r="O700" s="253"/>
      <c r="P700" s="253"/>
      <c r="Q700" s="253"/>
      <c r="R700" s="253"/>
      <c r="S700" s="253"/>
      <c r="T700" s="25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5" t="s">
        <v>236</v>
      </c>
      <c r="AU700" s="255" t="s">
        <v>85</v>
      </c>
      <c r="AV700" s="14" t="s">
        <v>83</v>
      </c>
      <c r="AW700" s="14" t="s">
        <v>38</v>
      </c>
      <c r="AX700" s="14" t="s">
        <v>77</v>
      </c>
      <c r="AY700" s="255" t="s">
        <v>224</v>
      </c>
    </row>
    <row r="701" s="14" customFormat="1">
      <c r="A701" s="14"/>
      <c r="B701" s="246"/>
      <c r="C701" s="247"/>
      <c r="D701" s="228" t="s">
        <v>236</v>
      </c>
      <c r="E701" s="248" t="s">
        <v>40</v>
      </c>
      <c r="F701" s="249" t="s">
        <v>2942</v>
      </c>
      <c r="G701" s="247"/>
      <c r="H701" s="248" t="s">
        <v>40</v>
      </c>
      <c r="I701" s="250"/>
      <c r="J701" s="247"/>
      <c r="K701" s="247"/>
      <c r="L701" s="251"/>
      <c r="M701" s="252"/>
      <c r="N701" s="253"/>
      <c r="O701" s="253"/>
      <c r="P701" s="253"/>
      <c r="Q701" s="253"/>
      <c r="R701" s="253"/>
      <c r="S701" s="253"/>
      <c r="T701" s="25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5" t="s">
        <v>236</v>
      </c>
      <c r="AU701" s="255" t="s">
        <v>85</v>
      </c>
      <c r="AV701" s="14" t="s">
        <v>83</v>
      </c>
      <c r="AW701" s="14" t="s">
        <v>38</v>
      </c>
      <c r="AX701" s="14" t="s">
        <v>77</v>
      </c>
      <c r="AY701" s="255" t="s">
        <v>224</v>
      </c>
    </row>
    <row r="702" s="14" customFormat="1">
      <c r="A702" s="14"/>
      <c r="B702" s="246"/>
      <c r="C702" s="247"/>
      <c r="D702" s="228" t="s">
        <v>236</v>
      </c>
      <c r="E702" s="248" t="s">
        <v>40</v>
      </c>
      <c r="F702" s="249" t="s">
        <v>2943</v>
      </c>
      <c r="G702" s="247"/>
      <c r="H702" s="248" t="s">
        <v>40</v>
      </c>
      <c r="I702" s="250"/>
      <c r="J702" s="247"/>
      <c r="K702" s="247"/>
      <c r="L702" s="251"/>
      <c r="M702" s="252"/>
      <c r="N702" s="253"/>
      <c r="O702" s="253"/>
      <c r="P702" s="253"/>
      <c r="Q702" s="253"/>
      <c r="R702" s="253"/>
      <c r="S702" s="253"/>
      <c r="T702" s="25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5" t="s">
        <v>236</v>
      </c>
      <c r="AU702" s="255" t="s">
        <v>85</v>
      </c>
      <c r="AV702" s="14" t="s">
        <v>83</v>
      </c>
      <c r="AW702" s="14" t="s">
        <v>38</v>
      </c>
      <c r="AX702" s="14" t="s">
        <v>77</v>
      </c>
      <c r="AY702" s="255" t="s">
        <v>224</v>
      </c>
    </row>
    <row r="703" s="14" customFormat="1">
      <c r="A703" s="14"/>
      <c r="B703" s="246"/>
      <c r="C703" s="247"/>
      <c r="D703" s="228" t="s">
        <v>236</v>
      </c>
      <c r="E703" s="248" t="s">
        <v>40</v>
      </c>
      <c r="F703" s="249" t="s">
        <v>2944</v>
      </c>
      <c r="G703" s="247"/>
      <c r="H703" s="248" t="s">
        <v>40</v>
      </c>
      <c r="I703" s="250"/>
      <c r="J703" s="247"/>
      <c r="K703" s="247"/>
      <c r="L703" s="251"/>
      <c r="M703" s="252"/>
      <c r="N703" s="253"/>
      <c r="O703" s="253"/>
      <c r="P703" s="253"/>
      <c r="Q703" s="253"/>
      <c r="R703" s="253"/>
      <c r="S703" s="253"/>
      <c r="T703" s="25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5" t="s">
        <v>236</v>
      </c>
      <c r="AU703" s="255" t="s">
        <v>85</v>
      </c>
      <c r="AV703" s="14" t="s">
        <v>83</v>
      </c>
      <c r="AW703" s="14" t="s">
        <v>38</v>
      </c>
      <c r="AX703" s="14" t="s">
        <v>77</v>
      </c>
      <c r="AY703" s="255" t="s">
        <v>224</v>
      </c>
    </row>
    <row r="704" s="13" customFormat="1">
      <c r="A704" s="13"/>
      <c r="B704" s="235"/>
      <c r="C704" s="236"/>
      <c r="D704" s="228" t="s">
        <v>236</v>
      </c>
      <c r="E704" s="237" t="s">
        <v>40</v>
      </c>
      <c r="F704" s="238" t="s">
        <v>2945</v>
      </c>
      <c r="G704" s="236"/>
      <c r="H704" s="239">
        <v>11</v>
      </c>
      <c r="I704" s="240"/>
      <c r="J704" s="236"/>
      <c r="K704" s="236"/>
      <c r="L704" s="241"/>
      <c r="M704" s="242"/>
      <c r="N704" s="243"/>
      <c r="O704" s="243"/>
      <c r="P704" s="243"/>
      <c r="Q704" s="243"/>
      <c r="R704" s="243"/>
      <c r="S704" s="243"/>
      <c r="T704" s="24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5" t="s">
        <v>236</v>
      </c>
      <c r="AU704" s="245" t="s">
        <v>85</v>
      </c>
      <c r="AV704" s="13" t="s">
        <v>85</v>
      </c>
      <c r="AW704" s="13" t="s">
        <v>38</v>
      </c>
      <c r="AX704" s="13" t="s">
        <v>83</v>
      </c>
      <c r="AY704" s="245" t="s">
        <v>224</v>
      </c>
    </row>
    <row r="705" s="2" customFormat="1" ht="16.5" customHeight="1">
      <c r="A705" s="40"/>
      <c r="B705" s="41"/>
      <c r="C705" s="215" t="s">
        <v>1189</v>
      </c>
      <c r="D705" s="215" t="s">
        <v>226</v>
      </c>
      <c r="E705" s="216" t="s">
        <v>2946</v>
      </c>
      <c r="F705" s="217" t="s">
        <v>2947</v>
      </c>
      <c r="G705" s="218" t="s">
        <v>811</v>
      </c>
      <c r="H705" s="219">
        <v>3</v>
      </c>
      <c r="I705" s="220"/>
      <c r="J705" s="221">
        <f>ROUND(I705*H705,2)</f>
        <v>0</v>
      </c>
      <c r="K705" s="217" t="s">
        <v>40</v>
      </c>
      <c r="L705" s="46"/>
      <c r="M705" s="222" t="s">
        <v>40</v>
      </c>
      <c r="N705" s="223" t="s">
        <v>48</v>
      </c>
      <c r="O705" s="86"/>
      <c r="P705" s="224">
        <f>O705*H705</f>
        <v>0</v>
      </c>
      <c r="Q705" s="224">
        <v>0.0030000000000000001</v>
      </c>
      <c r="R705" s="224">
        <f>Q705*H705</f>
        <v>0.0090000000000000011</v>
      </c>
      <c r="S705" s="224">
        <v>0</v>
      </c>
      <c r="T705" s="225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26" t="s">
        <v>230</v>
      </c>
      <c r="AT705" s="226" t="s">
        <v>226</v>
      </c>
      <c r="AU705" s="226" t="s">
        <v>85</v>
      </c>
      <c r="AY705" s="19" t="s">
        <v>224</v>
      </c>
      <c r="BE705" s="227">
        <f>IF(N705="základní",J705,0)</f>
        <v>0</v>
      </c>
      <c r="BF705" s="227">
        <f>IF(N705="snížená",J705,0)</f>
        <v>0</v>
      </c>
      <c r="BG705" s="227">
        <f>IF(N705="zákl. přenesená",J705,0)</f>
        <v>0</v>
      </c>
      <c r="BH705" s="227">
        <f>IF(N705="sníž. přenesená",J705,0)</f>
        <v>0</v>
      </c>
      <c r="BI705" s="227">
        <f>IF(N705="nulová",J705,0)</f>
        <v>0</v>
      </c>
      <c r="BJ705" s="19" t="s">
        <v>83</v>
      </c>
      <c r="BK705" s="227">
        <f>ROUND(I705*H705,2)</f>
        <v>0</v>
      </c>
      <c r="BL705" s="19" t="s">
        <v>230</v>
      </c>
      <c r="BM705" s="226" t="s">
        <v>2948</v>
      </c>
    </row>
    <row r="706" s="2" customFormat="1">
      <c r="A706" s="40"/>
      <c r="B706" s="41"/>
      <c r="C706" s="42"/>
      <c r="D706" s="228" t="s">
        <v>232</v>
      </c>
      <c r="E706" s="42"/>
      <c r="F706" s="229" t="s">
        <v>2949</v>
      </c>
      <c r="G706" s="42"/>
      <c r="H706" s="42"/>
      <c r="I706" s="230"/>
      <c r="J706" s="42"/>
      <c r="K706" s="42"/>
      <c r="L706" s="46"/>
      <c r="M706" s="231"/>
      <c r="N706" s="232"/>
      <c r="O706" s="86"/>
      <c r="P706" s="86"/>
      <c r="Q706" s="86"/>
      <c r="R706" s="86"/>
      <c r="S706" s="86"/>
      <c r="T706" s="87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232</v>
      </c>
      <c r="AU706" s="19" t="s">
        <v>85</v>
      </c>
    </row>
    <row r="707" s="14" customFormat="1">
      <c r="A707" s="14"/>
      <c r="B707" s="246"/>
      <c r="C707" s="247"/>
      <c r="D707" s="228" t="s">
        <v>236</v>
      </c>
      <c r="E707" s="248" t="s">
        <v>40</v>
      </c>
      <c r="F707" s="249" t="s">
        <v>2950</v>
      </c>
      <c r="G707" s="247"/>
      <c r="H707" s="248" t="s">
        <v>40</v>
      </c>
      <c r="I707" s="250"/>
      <c r="J707" s="247"/>
      <c r="K707" s="247"/>
      <c r="L707" s="251"/>
      <c r="M707" s="252"/>
      <c r="N707" s="253"/>
      <c r="O707" s="253"/>
      <c r="P707" s="253"/>
      <c r="Q707" s="253"/>
      <c r="R707" s="253"/>
      <c r="S707" s="253"/>
      <c r="T707" s="25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5" t="s">
        <v>236</v>
      </c>
      <c r="AU707" s="255" t="s">
        <v>85</v>
      </c>
      <c r="AV707" s="14" t="s">
        <v>83</v>
      </c>
      <c r="AW707" s="14" t="s">
        <v>38</v>
      </c>
      <c r="AX707" s="14" t="s">
        <v>77</v>
      </c>
      <c r="AY707" s="255" t="s">
        <v>224</v>
      </c>
    </row>
    <row r="708" s="14" customFormat="1">
      <c r="A708" s="14"/>
      <c r="B708" s="246"/>
      <c r="C708" s="247"/>
      <c r="D708" s="228" t="s">
        <v>236</v>
      </c>
      <c r="E708" s="248" t="s">
        <v>40</v>
      </c>
      <c r="F708" s="249" t="s">
        <v>2941</v>
      </c>
      <c r="G708" s="247"/>
      <c r="H708" s="248" t="s">
        <v>40</v>
      </c>
      <c r="I708" s="250"/>
      <c r="J708" s="247"/>
      <c r="K708" s="247"/>
      <c r="L708" s="251"/>
      <c r="M708" s="252"/>
      <c r="N708" s="253"/>
      <c r="O708" s="253"/>
      <c r="P708" s="253"/>
      <c r="Q708" s="253"/>
      <c r="R708" s="253"/>
      <c r="S708" s="253"/>
      <c r="T708" s="25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5" t="s">
        <v>236</v>
      </c>
      <c r="AU708" s="255" t="s">
        <v>85</v>
      </c>
      <c r="AV708" s="14" t="s">
        <v>83</v>
      </c>
      <c r="AW708" s="14" t="s">
        <v>38</v>
      </c>
      <c r="AX708" s="14" t="s">
        <v>77</v>
      </c>
      <c r="AY708" s="255" t="s">
        <v>224</v>
      </c>
    </row>
    <row r="709" s="14" customFormat="1">
      <c r="A709" s="14"/>
      <c r="B709" s="246"/>
      <c r="C709" s="247"/>
      <c r="D709" s="228" t="s">
        <v>236</v>
      </c>
      <c r="E709" s="248" t="s">
        <v>40</v>
      </c>
      <c r="F709" s="249" t="s">
        <v>2942</v>
      </c>
      <c r="G709" s="247"/>
      <c r="H709" s="248" t="s">
        <v>40</v>
      </c>
      <c r="I709" s="250"/>
      <c r="J709" s="247"/>
      <c r="K709" s="247"/>
      <c r="L709" s="251"/>
      <c r="M709" s="252"/>
      <c r="N709" s="253"/>
      <c r="O709" s="253"/>
      <c r="P709" s="253"/>
      <c r="Q709" s="253"/>
      <c r="R709" s="253"/>
      <c r="S709" s="253"/>
      <c r="T709" s="25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5" t="s">
        <v>236</v>
      </c>
      <c r="AU709" s="255" t="s">
        <v>85</v>
      </c>
      <c r="AV709" s="14" t="s">
        <v>83</v>
      </c>
      <c r="AW709" s="14" t="s">
        <v>38</v>
      </c>
      <c r="AX709" s="14" t="s">
        <v>77</v>
      </c>
      <c r="AY709" s="255" t="s">
        <v>224</v>
      </c>
    </row>
    <row r="710" s="14" customFormat="1">
      <c r="A710" s="14"/>
      <c r="B710" s="246"/>
      <c r="C710" s="247"/>
      <c r="D710" s="228" t="s">
        <v>236</v>
      </c>
      <c r="E710" s="248" t="s">
        <v>40</v>
      </c>
      <c r="F710" s="249" t="s">
        <v>2943</v>
      </c>
      <c r="G710" s="247"/>
      <c r="H710" s="248" t="s">
        <v>40</v>
      </c>
      <c r="I710" s="250"/>
      <c r="J710" s="247"/>
      <c r="K710" s="247"/>
      <c r="L710" s="251"/>
      <c r="M710" s="252"/>
      <c r="N710" s="253"/>
      <c r="O710" s="253"/>
      <c r="P710" s="253"/>
      <c r="Q710" s="253"/>
      <c r="R710" s="253"/>
      <c r="S710" s="253"/>
      <c r="T710" s="25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5" t="s">
        <v>236</v>
      </c>
      <c r="AU710" s="255" t="s">
        <v>85</v>
      </c>
      <c r="AV710" s="14" t="s">
        <v>83</v>
      </c>
      <c r="AW710" s="14" t="s">
        <v>38</v>
      </c>
      <c r="AX710" s="14" t="s">
        <v>77</v>
      </c>
      <c r="AY710" s="255" t="s">
        <v>224</v>
      </c>
    </row>
    <row r="711" s="14" customFormat="1">
      <c r="A711" s="14"/>
      <c r="B711" s="246"/>
      <c r="C711" s="247"/>
      <c r="D711" s="228" t="s">
        <v>236</v>
      </c>
      <c r="E711" s="248" t="s">
        <v>40</v>
      </c>
      <c r="F711" s="249" t="s">
        <v>2944</v>
      </c>
      <c r="G711" s="247"/>
      <c r="H711" s="248" t="s">
        <v>40</v>
      </c>
      <c r="I711" s="250"/>
      <c r="J711" s="247"/>
      <c r="K711" s="247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236</v>
      </c>
      <c r="AU711" s="255" t="s">
        <v>85</v>
      </c>
      <c r="AV711" s="14" t="s">
        <v>83</v>
      </c>
      <c r="AW711" s="14" t="s">
        <v>38</v>
      </c>
      <c r="AX711" s="14" t="s">
        <v>77</v>
      </c>
      <c r="AY711" s="255" t="s">
        <v>224</v>
      </c>
    </row>
    <row r="712" s="13" customFormat="1">
      <c r="A712" s="13"/>
      <c r="B712" s="235"/>
      <c r="C712" s="236"/>
      <c r="D712" s="228" t="s">
        <v>236</v>
      </c>
      <c r="E712" s="237" t="s">
        <v>40</v>
      </c>
      <c r="F712" s="238" t="s">
        <v>2951</v>
      </c>
      <c r="G712" s="236"/>
      <c r="H712" s="239">
        <v>3</v>
      </c>
      <c r="I712" s="240"/>
      <c r="J712" s="236"/>
      <c r="K712" s="236"/>
      <c r="L712" s="241"/>
      <c r="M712" s="242"/>
      <c r="N712" s="243"/>
      <c r="O712" s="243"/>
      <c r="P712" s="243"/>
      <c r="Q712" s="243"/>
      <c r="R712" s="243"/>
      <c r="S712" s="243"/>
      <c r="T712" s="24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5" t="s">
        <v>236</v>
      </c>
      <c r="AU712" s="245" t="s">
        <v>85</v>
      </c>
      <c r="AV712" s="13" t="s">
        <v>85</v>
      </c>
      <c r="AW712" s="13" t="s">
        <v>38</v>
      </c>
      <c r="AX712" s="13" t="s">
        <v>83</v>
      </c>
      <c r="AY712" s="245" t="s">
        <v>224</v>
      </c>
    </row>
    <row r="713" s="2" customFormat="1" ht="16.5" customHeight="1">
      <c r="A713" s="40"/>
      <c r="B713" s="41"/>
      <c r="C713" s="215" t="s">
        <v>1197</v>
      </c>
      <c r="D713" s="215" t="s">
        <v>226</v>
      </c>
      <c r="E713" s="216" t="s">
        <v>2952</v>
      </c>
      <c r="F713" s="217" t="s">
        <v>2953</v>
      </c>
      <c r="G713" s="218" t="s">
        <v>811</v>
      </c>
      <c r="H713" s="219">
        <v>12</v>
      </c>
      <c r="I713" s="220"/>
      <c r="J713" s="221">
        <f>ROUND(I713*H713,2)</f>
        <v>0</v>
      </c>
      <c r="K713" s="217" t="s">
        <v>40</v>
      </c>
      <c r="L713" s="46"/>
      <c r="M713" s="222" t="s">
        <v>40</v>
      </c>
      <c r="N713" s="223" t="s">
        <v>48</v>
      </c>
      <c r="O713" s="86"/>
      <c r="P713" s="224">
        <f>O713*H713</f>
        <v>0</v>
      </c>
      <c r="Q713" s="224">
        <v>0.0030000000000000001</v>
      </c>
      <c r="R713" s="224">
        <f>Q713*H713</f>
        <v>0.036000000000000004</v>
      </c>
      <c r="S713" s="224">
        <v>0</v>
      </c>
      <c r="T713" s="225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26" t="s">
        <v>230</v>
      </c>
      <c r="AT713" s="226" t="s">
        <v>226</v>
      </c>
      <c r="AU713" s="226" t="s">
        <v>85</v>
      </c>
      <c r="AY713" s="19" t="s">
        <v>224</v>
      </c>
      <c r="BE713" s="227">
        <f>IF(N713="základní",J713,0)</f>
        <v>0</v>
      </c>
      <c r="BF713" s="227">
        <f>IF(N713="snížená",J713,0)</f>
        <v>0</v>
      </c>
      <c r="BG713" s="227">
        <f>IF(N713="zákl. přenesená",J713,0)</f>
        <v>0</v>
      </c>
      <c r="BH713" s="227">
        <f>IF(N713="sníž. přenesená",J713,0)</f>
        <v>0</v>
      </c>
      <c r="BI713" s="227">
        <f>IF(N713="nulová",J713,0)</f>
        <v>0</v>
      </c>
      <c r="BJ713" s="19" t="s">
        <v>83</v>
      </c>
      <c r="BK713" s="227">
        <f>ROUND(I713*H713,2)</f>
        <v>0</v>
      </c>
      <c r="BL713" s="19" t="s">
        <v>230</v>
      </c>
      <c r="BM713" s="226" t="s">
        <v>2954</v>
      </c>
    </row>
    <row r="714" s="2" customFormat="1">
      <c r="A714" s="40"/>
      <c r="B714" s="41"/>
      <c r="C714" s="42"/>
      <c r="D714" s="228" t="s">
        <v>232</v>
      </c>
      <c r="E714" s="42"/>
      <c r="F714" s="229" t="s">
        <v>2955</v>
      </c>
      <c r="G714" s="42"/>
      <c r="H714" s="42"/>
      <c r="I714" s="230"/>
      <c r="J714" s="42"/>
      <c r="K714" s="42"/>
      <c r="L714" s="46"/>
      <c r="M714" s="231"/>
      <c r="N714" s="232"/>
      <c r="O714" s="86"/>
      <c r="P714" s="86"/>
      <c r="Q714" s="86"/>
      <c r="R714" s="86"/>
      <c r="S714" s="86"/>
      <c r="T714" s="87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T714" s="19" t="s">
        <v>232</v>
      </c>
      <c r="AU714" s="19" t="s">
        <v>85</v>
      </c>
    </row>
    <row r="715" s="14" customFormat="1">
      <c r="A715" s="14"/>
      <c r="B715" s="246"/>
      <c r="C715" s="247"/>
      <c r="D715" s="228" t="s">
        <v>236</v>
      </c>
      <c r="E715" s="248" t="s">
        <v>40</v>
      </c>
      <c r="F715" s="249" t="s">
        <v>2956</v>
      </c>
      <c r="G715" s="247"/>
      <c r="H715" s="248" t="s">
        <v>40</v>
      </c>
      <c r="I715" s="250"/>
      <c r="J715" s="247"/>
      <c r="K715" s="247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236</v>
      </c>
      <c r="AU715" s="255" t="s">
        <v>85</v>
      </c>
      <c r="AV715" s="14" t="s">
        <v>83</v>
      </c>
      <c r="AW715" s="14" t="s">
        <v>38</v>
      </c>
      <c r="AX715" s="14" t="s">
        <v>77</v>
      </c>
      <c r="AY715" s="255" t="s">
        <v>224</v>
      </c>
    </row>
    <row r="716" s="14" customFormat="1">
      <c r="A716" s="14"/>
      <c r="B716" s="246"/>
      <c r="C716" s="247"/>
      <c r="D716" s="228" t="s">
        <v>236</v>
      </c>
      <c r="E716" s="248" t="s">
        <v>40</v>
      </c>
      <c r="F716" s="249" t="s">
        <v>2941</v>
      </c>
      <c r="G716" s="247"/>
      <c r="H716" s="248" t="s">
        <v>40</v>
      </c>
      <c r="I716" s="250"/>
      <c r="J716" s="247"/>
      <c r="K716" s="247"/>
      <c r="L716" s="251"/>
      <c r="M716" s="252"/>
      <c r="N716" s="253"/>
      <c r="O716" s="253"/>
      <c r="P716" s="253"/>
      <c r="Q716" s="253"/>
      <c r="R716" s="253"/>
      <c r="S716" s="253"/>
      <c r="T716" s="25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5" t="s">
        <v>236</v>
      </c>
      <c r="AU716" s="255" t="s">
        <v>85</v>
      </c>
      <c r="AV716" s="14" t="s">
        <v>83</v>
      </c>
      <c r="AW716" s="14" t="s">
        <v>38</v>
      </c>
      <c r="AX716" s="14" t="s">
        <v>77</v>
      </c>
      <c r="AY716" s="255" t="s">
        <v>224</v>
      </c>
    </row>
    <row r="717" s="14" customFormat="1">
      <c r="A717" s="14"/>
      <c r="B717" s="246"/>
      <c r="C717" s="247"/>
      <c r="D717" s="228" t="s">
        <v>236</v>
      </c>
      <c r="E717" s="248" t="s">
        <v>40</v>
      </c>
      <c r="F717" s="249" t="s">
        <v>2942</v>
      </c>
      <c r="G717" s="247"/>
      <c r="H717" s="248" t="s">
        <v>40</v>
      </c>
      <c r="I717" s="250"/>
      <c r="J717" s="247"/>
      <c r="K717" s="247"/>
      <c r="L717" s="251"/>
      <c r="M717" s="252"/>
      <c r="N717" s="253"/>
      <c r="O717" s="253"/>
      <c r="P717" s="253"/>
      <c r="Q717" s="253"/>
      <c r="R717" s="253"/>
      <c r="S717" s="253"/>
      <c r="T717" s="25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5" t="s">
        <v>236</v>
      </c>
      <c r="AU717" s="255" t="s">
        <v>85</v>
      </c>
      <c r="AV717" s="14" t="s">
        <v>83</v>
      </c>
      <c r="AW717" s="14" t="s">
        <v>38</v>
      </c>
      <c r="AX717" s="14" t="s">
        <v>77</v>
      </c>
      <c r="AY717" s="255" t="s">
        <v>224</v>
      </c>
    </row>
    <row r="718" s="14" customFormat="1">
      <c r="A718" s="14"/>
      <c r="B718" s="246"/>
      <c r="C718" s="247"/>
      <c r="D718" s="228" t="s">
        <v>236</v>
      </c>
      <c r="E718" s="248" t="s">
        <v>40</v>
      </c>
      <c r="F718" s="249" t="s">
        <v>2943</v>
      </c>
      <c r="G718" s="247"/>
      <c r="H718" s="248" t="s">
        <v>40</v>
      </c>
      <c r="I718" s="250"/>
      <c r="J718" s="247"/>
      <c r="K718" s="247"/>
      <c r="L718" s="251"/>
      <c r="M718" s="252"/>
      <c r="N718" s="253"/>
      <c r="O718" s="253"/>
      <c r="P718" s="253"/>
      <c r="Q718" s="253"/>
      <c r="R718" s="253"/>
      <c r="S718" s="253"/>
      <c r="T718" s="25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5" t="s">
        <v>236</v>
      </c>
      <c r="AU718" s="255" t="s">
        <v>85</v>
      </c>
      <c r="AV718" s="14" t="s">
        <v>83</v>
      </c>
      <c r="AW718" s="14" t="s">
        <v>38</v>
      </c>
      <c r="AX718" s="14" t="s">
        <v>77</v>
      </c>
      <c r="AY718" s="255" t="s">
        <v>224</v>
      </c>
    </row>
    <row r="719" s="14" customFormat="1">
      <c r="A719" s="14"/>
      <c r="B719" s="246"/>
      <c r="C719" s="247"/>
      <c r="D719" s="228" t="s">
        <v>236</v>
      </c>
      <c r="E719" s="248" t="s">
        <v>40</v>
      </c>
      <c r="F719" s="249" t="s">
        <v>2944</v>
      </c>
      <c r="G719" s="247"/>
      <c r="H719" s="248" t="s">
        <v>40</v>
      </c>
      <c r="I719" s="250"/>
      <c r="J719" s="247"/>
      <c r="K719" s="247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236</v>
      </c>
      <c r="AU719" s="255" t="s">
        <v>85</v>
      </c>
      <c r="AV719" s="14" t="s">
        <v>83</v>
      </c>
      <c r="AW719" s="14" t="s">
        <v>38</v>
      </c>
      <c r="AX719" s="14" t="s">
        <v>77</v>
      </c>
      <c r="AY719" s="255" t="s">
        <v>224</v>
      </c>
    </row>
    <row r="720" s="13" customFormat="1">
      <c r="A720" s="13"/>
      <c r="B720" s="235"/>
      <c r="C720" s="236"/>
      <c r="D720" s="228" t="s">
        <v>236</v>
      </c>
      <c r="E720" s="237" t="s">
        <v>40</v>
      </c>
      <c r="F720" s="238" t="s">
        <v>2957</v>
      </c>
      <c r="G720" s="236"/>
      <c r="H720" s="239">
        <v>12</v>
      </c>
      <c r="I720" s="240"/>
      <c r="J720" s="236"/>
      <c r="K720" s="236"/>
      <c r="L720" s="241"/>
      <c r="M720" s="242"/>
      <c r="N720" s="243"/>
      <c r="O720" s="243"/>
      <c r="P720" s="243"/>
      <c r="Q720" s="243"/>
      <c r="R720" s="243"/>
      <c r="S720" s="243"/>
      <c r="T720" s="24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5" t="s">
        <v>236</v>
      </c>
      <c r="AU720" s="245" t="s">
        <v>85</v>
      </c>
      <c r="AV720" s="13" t="s">
        <v>85</v>
      </c>
      <c r="AW720" s="13" t="s">
        <v>38</v>
      </c>
      <c r="AX720" s="13" t="s">
        <v>83</v>
      </c>
      <c r="AY720" s="245" t="s">
        <v>224</v>
      </c>
    </row>
    <row r="721" s="2" customFormat="1" ht="16.5" customHeight="1">
      <c r="A721" s="40"/>
      <c r="B721" s="41"/>
      <c r="C721" s="215" t="s">
        <v>1203</v>
      </c>
      <c r="D721" s="215" t="s">
        <v>226</v>
      </c>
      <c r="E721" s="216" t="s">
        <v>2958</v>
      </c>
      <c r="F721" s="217" t="s">
        <v>2959</v>
      </c>
      <c r="G721" s="218" t="s">
        <v>1605</v>
      </c>
      <c r="H721" s="219">
        <v>6</v>
      </c>
      <c r="I721" s="220"/>
      <c r="J721" s="221">
        <f>ROUND(I721*H721,2)</f>
        <v>0</v>
      </c>
      <c r="K721" s="217" t="s">
        <v>40</v>
      </c>
      <c r="L721" s="46"/>
      <c r="M721" s="222" t="s">
        <v>40</v>
      </c>
      <c r="N721" s="223" t="s">
        <v>48</v>
      </c>
      <c r="O721" s="86"/>
      <c r="P721" s="224">
        <f>O721*H721</f>
        <v>0</v>
      </c>
      <c r="Q721" s="224">
        <v>0</v>
      </c>
      <c r="R721" s="224">
        <f>Q721*H721</f>
        <v>0</v>
      </c>
      <c r="S721" s="224">
        <v>0</v>
      </c>
      <c r="T721" s="225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26" t="s">
        <v>230</v>
      </c>
      <c r="AT721" s="226" t="s">
        <v>226</v>
      </c>
      <c r="AU721" s="226" t="s">
        <v>85</v>
      </c>
      <c r="AY721" s="19" t="s">
        <v>224</v>
      </c>
      <c r="BE721" s="227">
        <f>IF(N721="základní",J721,0)</f>
        <v>0</v>
      </c>
      <c r="BF721" s="227">
        <f>IF(N721="snížená",J721,0)</f>
        <v>0</v>
      </c>
      <c r="BG721" s="227">
        <f>IF(N721="zákl. přenesená",J721,0)</f>
        <v>0</v>
      </c>
      <c r="BH721" s="227">
        <f>IF(N721="sníž. přenesená",J721,0)</f>
        <v>0</v>
      </c>
      <c r="BI721" s="227">
        <f>IF(N721="nulová",J721,0)</f>
        <v>0</v>
      </c>
      <c r="BJ721" s="19" t="s">
        <v>83</v>
      </c>
      <c r="BK721" s="227">
        <f>ROUND(I721*H721,2)</f>
        <v>0</v>
      </c>
      <c r="BL721" s="19" t="s">
        <v>230</v>
      </c>
      <c r="BM721" s="226" t="s">
        <v>2960</v>
      </c>
    </row>
    <row r="722" s="2" customFormat="1">
      <c r="A722" s="40"/>
      <c r="B722" s="41"/>
      <c r="C722" s="42"/>
      <c r="D722" s="228" t="s">
        <v>232</v>
      </c>
      <c r="E722" s="42"/>
      <c r="F722" s="229" t="s">
        <v>2959</v>
      </c>
      <c r="G722" s="42"/>
      <c r="H722" s="42"/>
      <c r="I722" s="230"/>
      <c r="J722" s="42"/>
      <c r="K722" s="42"/>
      <c r="L722" s="46"/>
      <c r="M722" s="231"/>
      <c r="N722" s="232"/>
      <c r="O722" s="86"/>
      <c r="P722" s="86"/>
      <c r="Q722" s="86"/>
      <c r="R722" s="86"/>
      <c r="S722" s="86"/>
      <c r="T722" s="87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232</v>
      </c>
      <c r="AU722" s="19" t="s">
        <v>85</v>
      </c>
    </row>
    <row r="723" s="2" customFormat="1" ht="16.5" customHeight="1">
      <c r="A723" s="40"/>
      <c r="B723" s="41"/>
      <c r="C723" s="215" t="s">
        <v>1211</v>
      </c>
      <c r="D723" s="215" t="s">
        <v>226</v>
      </c>
      <c r="E723" s="216" t="s">
        <v>2961</v>
      </c>
      <c r="F723" s="217" t="s">
        <v>2962</v>
      </c>
      <c r="G723" s="218" t="s">
        <v>160</v>
      </c>
      <c r="H723" s="219">
        <v>120</v>
      </c>
      <c r="I723" s="220"/>
      <c r="J723" s="221">
        <f>ROUND(I723*H723,2)</f>
        <v>0</v>
      </c>
      <c r="K723" s="217" t="s">
        <v>229</v>
      </c>
      <c r="L723" s="46"/>
      <c r="M723" s="222" t="s">
        <v>40</v>
      </c>
      <c r="N723" s="223" t="s">
        <v>48</v>
      </c>
      <c r="O723" s="86"/>
      <c r="P723" s="224">
        <f>O723*H723</f>
        <v>0</v>
      </c>
      <c r="Q723" s="224">
        <v>0</v>
      </c>
      <c r="R723" s="224">
        <f>Q723*H723</f>
        <v>0</v>
      </c>
      <c r="S723" s="224">
        <v>0</v>
      </c>
      <c r="T723" s="225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26" t="s">
        <v>230</v>
      </c>
      <c r="AT723" s="226" t="s">
        <v>226</v>
      </c>
      <c r="AU723" s="226" t="s">
        <v>85</v>
      </c>
      <c r="AY723" s="19" t="s">
        <v>224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19" t="s">
        <v>83</v>
      </c>
      <c r="BK723" s="227">
        <f>ROUND(I723*H723,2)</f>
        <v>0</v>
      </c>
      <c r="BL723" s="19" t="s">
        <v>230</v>
      </c>
      <c r="BM723" s="226" t="s">
        <v>2963</v>
      </c>
    </row>
    <row r="724" s="2" customFormat="1">
      <c r="A724" s="40"/>
      <c r="B724" s="41"/>
      <c r="C724" s="42"/>
      <c r="D724" s="228" t="s">
        <v>232</v>
      </c>
      <c r="E724" s="42"/>
      <c r="F724" s="229" t="s">
        <v>2964</v>
      </c>
      <c r="G724" s="42"/>
      <c r="H724" s="42"/>
      <c r="I724" s="230"/>
      <c r="J724" s="42"/>
      <c r="K724" s="42"/>
      <c r="L724" s="46"/>
      <c r="M724" s="231"/>
      <c r="N724" s="232"/>
      <c r="O724" s="86"/>
      <c r="P724" s="86"/>
      <c r="Q724" s="86"/>
      <c r="R724" s="86"/>
      <c r="S724" s="86"/>
      <c r="T724" s="87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232</v>
      </c>
      <c r="AU724" s="19" t="s">
        <v>85</v>
      </c>
    </row>
    <row r="725" s="2" customFormat="1">
      <c r="A725" s="40"/>
      <c r="B725" s="41"/>
      <c r="C725" s="42"/>
      <c r="D725" s="233" t="s">
        <v>234</v>
      </c>
      <c r="E725" s="42"/>
      <c r="F725" s="234" t="s">
        <v>2965</v>
      </c>
      <c r="G725" s="42"/>
      <c r="H725" s="42"/>
      <c r="I725" s="230"/>
      <c r="J725" s="42"/>
      <c r="K725" s="42"/>
      <c r="L725" s="46"/>
      <c r="M725" s="231"/>
      <c r="N725" s="232"/>
      <c r="O725" s="86"/>
      <c r="P725" s="86"/>
      <c r="Q725" s="86"/>
      <c r="R725" s="86"/>
      <c r="S725" s="86"/>
      <c r="T725" s="87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T725" s="19" t="s">
        <v>234</v>
      </c>
      <c r="AU725" s="19" t="s">
        <v>85</v>
      </c>
    </row>
    <row r="726" s="13" customFormat="1">
      <c r="A726" s="13"/>
      <c r="B726" s="235"/>
      <c r="C726" s="236"/>
      <c r="D726" s="228" t="s">
        <v>236</v>
      </c>
      <c r="E726" s="237" t="s">
        <v>40</v>
      </c>
      <c r="F726" s="238" t="s">
        <v>2966</v>
      </c>
      <c r="G726" s="236"/>
      <c r="H726" s="239">
        <v>40</v>
      </c>
      <c r="I726" s="240"/>
      <c r="J726" s="236"/>
      <c r="K726" s="236"/>
      <c r="L726" s="241"/>
      <c r="M726" s="242"/>
      <c r="N726" s="243"/>
      <c r="O726" s="243"/>
      <c r="P726" s="243"/>
      <c r="Q726" s="243"/>
      <c r="R726" s="243"/>
      <c r="S726" s="243"/>
      <c r="T726" s="24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5" t="s">
        <v>236</v>
      </c>
      <c r="AU726" s="245" t="s">
        <v>85</v>
      </c>
      <c r="AV726" s="13" t="s">
        <v>85</v>
      </c>
      <c r="AW726" s="13" t="s">
        <v>38</v>
      </c>
      <c r="AX726" s="13" t="s">
        <v>77</v>
      </c>
      <c r="AY726" s="245" t="s">
        <v>224</v>
      </c>
    </row>
    <row r="727" s="13" customFormat="1">
      <c r="A727" s="13"/>
      <c r="B727" s="235"/>
      <c r="C727" s="236"/>
      <c r="D727" s="228" t="s">
        <v>236</v>
      </c>
      <c r="E727" s="237" t="s">
        <v>40</v>
      </c>
      <c r="F727" s="238" t="s">
        <v>2967</v>
      </c>
      <c r="G727" s="236"/>
      <c r="H727" s="239">
        <v>16</v>
      </c>
      <c r="I727" s="240"/>
      <c r="J727" s="236"/>
      <c r="K727" s="236"/>
      <c r="L727" s="241"/>
      <c r="M727" s="242"/>
      <c r="N727" s="243"/>
      <c r="O727" s="243"/>
      <c r="P727" s="243"/>
      <c r="Q727" s="243"/>
      <c r="R727" s="243"/>
      <c r="S727" s="243"/>
      <c r="T727" s="24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5" t="s">
        <v>236</v>
      </c>
      <c r="AU727" s="245" t="s">
        <v>85</v>
      </c>
      <c r="AV727" s="13" t="s">
        <v>85</v>
      </c>
      <c r="AW727" s="13" t="s">
        <v>38</v>
      </c>
      <c r="AX727" s="13" t="s">
        <v>77</v>
      </c>
      <c r="AY727" s="245" t="s">
        <v>224</v>
      </c>
    </row>
    <row r="728" s="13" customFormat="1">
      <c r="A728" s="13"/>
      <c r="B728" s="235"/>
      <c r="C728" s="236"/>
      <c r="D728" s="228" t="s">
        <v>236</v>
      </c>
      <c r="E728" s="237" t="s">
        <v>40</v>
      </c>
      <c r="F728" s="238" t="s">
        <v>2968</v>
      </c>
      <c r="G728" s="236"/>
      <c r="H728" s="239">
        <v>40</v>
      </c>
      <c r="I728" s="240"/>
      <c r="J728" s="236"/>
      <c r="K728" s="236"/>
      <c r="L728" s="241"/>
      <c r="M728" s="242"/>
      <c r="N728" s="243"/>
      <c r="O728" s="243"/>
      <c r="P728" s="243"/>
      <c r="Q728" s="243"/>
      <c r="R728" s="243"/>
      <c r="S728" s="243"/>
      <c r="T728" s="24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5" t="s">
        <v>236</v>
      </c>
      <c r="AU728" s="245" t="s">
        <v>85</v>
      </c>
      <c r="AV728" s="13" t="s">
        <v>85</v>
      </c>
      <c r="AW728" s="13" t="s">
        <v>38</v>
      </c>
      <c r="AX728" s="13" t="s">
        <v>77</v>
      </c>
      <c r="AY728" s="245" t="s">
        <v>224</v>
      </c>
    </row>
    <row r="729" s="13" customFormat="1">
      <c r="A729" s="13"/>
      <c r="B729" s="235"/>
      <c r="C729" s="236"/>
      <c r="D729" s="228" t="s">
        <v>236</v>
      </c>
      <c r="E729" s="237" t="s">
        <v>40</v>
      </c>
      <c r="F729" s="238" t="s">
        <v>2969</v>
      </c>
      <c r="G729" s="236"/>
      <c r="H729" s="239">
        <v>24</v>
      </c>
      <c r="I729" s="240"/>
      <c r="J729" s="236"/>
      <c r="K729" s="236"/>
      <c r="L729" s="241"/>
      <c r="M729" s="242"/>
      <c r="N729" s="243"/>
      <c r="O729" s="243"/>
      <c r="P729" s="243"/>
      <c r="Q729" s="243"/>
      <c r="R729" s="243"/>
      <c r="S729" s="243"/>
      <c r="T729" s="24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5" t="s">
        <v>236</v>
      </c>
      <c r="AU729" s="245" t="s">
        <v>85</v>
      </c>
      <c r="AV729" s="13" t="s">
        <v>85</v>
      </c>
      <c r="AW729" s="13" t="s">
        <v>38</v>
      </c>
      <c r="AX729" s="13" t="s">
        <v>77</v>
      </c>
      <c r="AY729" s="245" t="s">
        <v>224</v>
      </c>
    </row>
    <row r="730" s="15" customFormat="1">
      <c r="A730" s="15"/>
      <c r="B730" s="256"/>
      <c r="C730" s="257"/>
      <c r="D730" s="228" t="s">
        <v>236</v>
      </c>
      <c r="E730" s="258" t="s">
        <v>40</v>
      </c>
      <c r="F730" s="259" t="s">
        <v>253</v>
      </c>
      <c r="G730" s="257"/>
      <c r="H730" s="260">
        <v>120</v>
      </c>
      <c r="I730" s="261"/>
      <c r="J730" s="257"/>
      <c r="K730" s="257"/>
      <c r="L730" s="262"/>
      <c r="M730" s="263"/>
      <c r="N730" s="264"/>
      <c r="O730" s="264"/>
      <c r="P730" s="264"/>
      <c r="Q730" s="264"/>
      <c r="R730" s="264"/>
      <c r="S730" s="264"/>
      <c r="T730" s="26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66" t="s">
        <v>236</v>
      </c>
      <c r="AU730" s="266" t="s">
        <v>85</v>
      </c>
      <c r="AV730" s="15" t="s">
        <v>230</v>
      </c>
      <c r="AW730" s="15" t="s">
        <v>38</v>
      </c>
      <c r="AX730" s="15" t="s">
        <v>83</v>
      </c>
      <c r="AY730" s="266" t="s">
        <v>224</v>
      </c>
    </row>
    <row r="731" s="2" customFormat="1" ht="16.5" customHeight="1">
      <c r="A731" s="40"/>
      <c r="B731" s="41"/>
      <c r="C731" s="268" t="s">
        <v>1218</v>
      </c>
      <c r="D731" s="268" t="s">
        <v>305</v>
      </c>
      <c r="E731" s="269" t="s">
        <v>2970</v>
      </c>
      <c r="F731" s="270" t="s">
        <v>2971</v>
      </c>
      <c r="G731" s="271" t="s">
        <v>160</v>
      </c>
      <c r="H731" s="272">
        <v>121.8</v>
      </c>
      <c r="I731" s="273"/>
      <c r="J731" s="274">
        <f>ROUND(I731*H731,2)</f>
        <v>0</v>
      </c>
      <c r="K731" s="270" t="s">
        <v>229</v>
      </c>
      <c r="L731" s="275"/>
      <c r="M731" s="276" t="s">
        <v>40</v>
      </c>
      <c r="N731" s="277" t="s">
        <v>48</v>
      </c>
      <c r="O731" s="86"/>
      <c r="P731" s="224">
        <f>O731*H731</f>
        <v>0</v>
      </c>
      <c r="Q731" s="224">
        <v>0.00027999999999999998</v>
      </c>
      <c r="R731" s="224">
        <f>Q731*H731</f>
        <v>0.034103999999999995</v>
      </c>
      <c r="S731" s="224">
        <v>0</v>
      </c>
      <c r="T731" s="225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26" t="s">
        <v>279</v>
      </c>
      <c r="AT731" s="226" t="s">
        <v>305</v>
      </c>
      <c r="AU731" s="226" t="s">
        <v>85</v>
      </c>
      <c r="AY731" s="19" t="s">
        <v>224</v>
      </c>
      <c r="BE731" s="227">
        <f>IF(N731="základní",J731,0)</f>
        <v>0</v>
      </c>
      <c r="BF731" s="227">
        <f>IF(N731="snížená",J731,0)</f>
        <v>0</v>
      </c>
      <c r="BG731" s="227">
        <f>IF(N731="zákl. přenesená",J731,0)</f>
        <v>0</v>
      </c>
      <c r="BH731" s="227">
        <f>IF(N731="sníž. přenesená",J731,0)</f>
        <v>0</v>
      </c>
      <c r="BI731" s="227">
        <f>IF(N731="nulová",J731,0)</f>
        <v>0</v>
      </c>
      <c r="BJ731" s="19" t="s">
        <v>83</v>
      </c>
      <c r="BK731" s="227">
        <f>ROUND(I731*H731,2)</f>
        <v>0</v>
      </c>
      <c r="BL731" s="19" t="s">
        <v>230</v>
      </c>
      <c r="BM731" s="226" t="s">
        <v>2972</v>
      </c>
    </row>
    <row r="732" s="2" customFormat="1">
      <c r="A732" s="40"/>
      <c r="B732" s="41"/>
      <c r="C732" s="42"/>
      <c r="D732" s="228" t="s">
        <v>232</v>
      </c>
      <c r="E732" s="42"/>
      <c r="F732" s="229" t="s">
        <v>2971</v>
      </c>
      <c r="G732" s="42"/>
      <c r="H732" s="42"/>
      <c r="I732" s="230"/>
      <c r="J732" s="42"/>
      <c r="K732" s="42"/>
      <c r="L732" s="46"/>
      <c r="M732" s="231"/>
      <c r="N732" s="232"/>
      <c r="O732" s="86"/>
      <c r="P732" s="86"/>
      <c r="Q732" s="86"/>
      <c r="R732" s="86"/>
      <c r="S732" s="86"/>
      <c r="T732" s="87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232</v>
      </c>
      <c r="AU732" s="19" t="s">
        <v>85</v>
      </c>
    </row>
    <row r="733" s="2" customFormat="1">
      <c r="A733" s="40"/>
      <c r="B733" s="41"/>
      <c r="C733" s="42"/>
      <c r="D733" s="233" t="s">
        <v>234</v>
      </c>
      <c r="E733" s="42"/>
      <c r="F733" s="234" t="s">
        <v>2973</v>
      </c>
      <c r="G733" s="42"/>
      <c r="H733" s="42"/>
      <c r="I733" s="230"/>
      <c r="J733" s="42"/>
      <c r="K733" s="42"/>
      <c r="L733" s="46"/>
      <c r="M733" s="231"/>
      <c r="N733" s="232"/>
      <c r="O733" s="86"/>
      <c r="P733" s="86"/>
      <c r="Q733" s="86"/>
      <c r="R733" s="86"/>
      <c r="S733" s="86"/>
      <c r="T733" s="87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234</v>
      </c>
      <c r="AU733" s="19" t="s">
        <v>85</v>
      </c>
    </row>
    <row r="734" s="13" customFormat="1">
      <c r="A734" s="13"/>
      <c r="B734" s="235"/>
      <c r="C734" s="236"/>
      <c r="D734" s="228" t="s">
        <v>236</v>
      </c>
      <c r="E734" s="236"/>
      <c r="F734" s="238" t="s">
        <v>2974</v>
      </c>
      <c r="G734" s="236"/>
      <c r="H734" s="239">
        <v>121.8</v>
      </c>
      <c r="I734" s="240"/>
      <c r="J734" s="236"/>
      <c r="K734" s="236"/>
      <c r="L734" s="241"/>
      <c r="M734" s="242"/>
      <c r="N734" s="243"/>
      <c r="O734" s="243"/>
      <c r="P734" s="243"/>
      <c r="Q734" s="243"/>
      <c r="R734" s="243"/>
      <c r="S734" s="243"/>
      <c r="T734" s="24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5" t="s">
        <v>236</v>
      </c>
      <c r="AU734" s="245" t="s">
        <v>85</v>
      </c>
      <c r="AV734" s="13" t="s">
        <v>85</v>
      </c>
      <c r="AW734" s="13" t="s">
        <v>4</v>
      </c>
      <c r="AX734" s="13" t="s">
        <v>83</v>
      </c>
      <c r="AY734" s="245" t="s">
        <v>224</v>
      </c>
    </row>
    <row r="735" s="2" customFormat="1" ht="16.5" customHeight="1">
      <c r="A735" s="40"/>
      <c r="B735" s="41"/>
      <c r="C735" s="215" t="s">
        <v>1223</v>
      </c>
      <c r="D735" s="215" t="s">
        <v>226</v>
      </c>
      <c r="E735" s="216" t="s">
        <v>2975</v>
      </c>
      <c r="F735" s="217" t="s">
        <v>2976</v>
      </c>
      <c r="G735" s="218" t="s">
        <v>160</v>
      </c>
      <c r="H735" s="219">
        <v>175</v>
      </c>
      <c r="I735" s="220"/>
      <c r="J735" s="221">
        <f>ROUND(I735*H735,2)</f>
        <v>0</v>
      </c>
      <c r="K735" s="217" t="s">
        <v>229</v>
      </c>
      <c r="L735" s="46"/>
      <c r="M735" s="222" t="s">
        <v>40</v>
      </c>
      <c r="N735" s="223" t="s">
        <v>48</v>
      </c>
      <c r="O735" s="86"/>
      <c r="P735" s="224">
        <f>O735*H735</f>
        <v>0</v>
      </c>
      <c r="Q735" s="224">
        <v>0</v>
      </c>
      <c r="R735" s="224">
        <f>Q735*H735</f>
        <v>0</v>
      </c>
      <c r="S735" s="224">
        <v>0</v>
      </c>
      <c r="T735" s="225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26" t="s">
        <v>230</v>
      </c>
      <c r="AT735" s="226" t="s">
        <v>226</v>
      </c>
      <c r="AU735" s="226" t="s">
        <v>85</v>
      </c>
      <c r="AY735" s="19" t="s">
        <v>224</v>
      </c>
      <c r="BE735" s="227">
        <f>IF(N735="základní",J735,0)</f>
        <v>0</v>
      </c>
      <c r="BF735" s="227">
        <f>IF(N735="snížená",J735,0)</f>
        <v>0</v>
      </c>
      <c r="BG735" s="227">
        <f>IF(N735="zákl. přenesená",J735,0)</f>
        <v>0</v>
      </c>
      <c r="BH735" s="227">
        <f>IF(N735="sníž. přenesená",J735,0)</f>
        <v>0</v>
      </c>
      <c r="BI735" s="227">
        <f>IF(N735="nulová",J735,0)</f>
        <v>0</v>
      </c>
      <c r="BJ735" s="19" t="s">
        <v>83</v>
      </c>
      <c r="BK735" s="227">
        <f>ROUND(I735*H735,2)</f>
        <v>0</v>
      </c>
      <c r="BL735" s="19" t="s">
        <v>230</v>
      </c>
      <c r="BM735" s="226" t="s">
        <v>2977</v>
      </c>
    </row>
    <row r="736" s="2" customFormat="1">
      <c r="A736" s="40"/>
      <c r="B736" s="41"/>
      <c r="C736" s="42"/>
      <c r="D736" s="228" t="s">
        <v>232</v>
      </c>
      <c r="E736" s="42"/>
      <c r="F736" s="229" t="s">
        <v>2978</v>
      </c>
      <c r="G736" s="42"/>
      <c r="H736" s="42"/>
      <c r="I736" s="230"/>
      <c r="J736" s="42"/>
      <c r="K736" s="42"/>
      <c r="L736" s="46"/>
      <c r="M736" s="231"/>
      <c r="N736" s="232"/>
      <c r="O736" s="86"/>
      <c r="P736" s="86"/>
      <c r="Q736" s="86"/>
      <c r="R736" s="86"/>
      <c r="S736" s="86"/>
      <c r="T736" s="87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232</v>
      </c>
      <c r="AU736" s="19" t="s">
        <v>85</v>
      </c>
    </row>
    <row r="737" s="2" customFormat="1">
      <c r="A737" s="40"/>
      <c r="B737" s="41"/>
      <c r="C737" s="42"/>
      <c r="D737" s="233" t="s">
        <v>234</v>
      </c>
      <c r="E737" s="42"/>
      <c r="F737" s="234" t="s">
        <v>2979</v>
      </c>
      <c r="G737" s="42"/>
      <c r="H737" s="42"/>
      <c r="I737" s="230"/>
      <c r="J737" s="42"/>
      <c r="K737" s="42"/>
      <c r="L737" s="46"/>
      <c r="M737" s="231"/>
      <c r="N737" s="232"/>
      <c r="O737" s="86"/>
      <c r="P737" s="86"/>
      <c r="Q737" s="86"/>
      <c r="R737" s="86"/>
      <c r="S737" s="86"/>
      <c r="T737" s="87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234</v>
      </c>
      <c r="AU737" s="19" t="s">
        <v>85</v>
      </c>
    </row>
    <row r="738" s="13" customFormat="1">
      <c r="A738" s="13"/>
      <c r="B738" s="235"/>
      <c r="C738" s="236"/>
      <c r="D738" s="228" t="s">
        <v>236</v>
      </c>
      <c r="E738" s="237" t="s">
        <v>40</v>
      </c>
      <c r="F738" s="238" t="s">
        <v>2980</v>
      </c>
      <c r="G738" s="236"/>
      <c r="H738" s="239">
        <v>18</v>
      </c>
      <c r="I738" s="240"/>
      <c r="J738" s="236"/>
      <c r="K738" s="236"/>
      <c r="L738" s="241"/>
      <c r="M738" s="242"/>
      <c r="N738" s="243"/>
      <c r="O738" s="243"/>
      <c r="P738" s="243"/>
      <c r="Q738" s="243"/>
      <c r="R738" s="243"/>
      <c r="S738" s="243"/>
      <c r="T738" s="24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5" t="s">
        <v>236</v>
      </c>
      <c r="AU738" s="245" t="s">
        <v>85</v>
      </c>
      <c r="AV738" s="13" t="s">
        <v>85</v>
      </c>
      <c r="AW738" s="13" t="s">
        <v>38</v>
      </c>
      <c r="AX738" s="13" t="s">
        <v>77</v>
      </c>
      <c r="AY738" s="245" t="s">
        <v>224</v>
      </c>
    </row>
    <row r="739" s="13" customFormat="1">
      <c r="A739" s="13"/>
      <c r="B739" s="235"/>
      <c r="C739" s="236"/>
      <c r="D739" s="228" t="s">
        <v>236</v>
      </c>
      <c r="E739" s="237" t="s">
        <v>40</v>
      </c>
      <c r="F739" s="238" t="s">
        <v>2981</v>
      </c>
      <c r="G739" s="236"/>
      <c r="H739" s="239">
        <v>15</v>
      </c>
      <c r="I739" s="240"/>
      <c r="J739" s="236"/>
      <c r="K739" s="236"/>
      <c r="L739" s="241"/>
      <c r="M739" s="242"/>
      <c r="N739" s="243"/>
      <c r="O739" s="243"/>
      <c r="P739" s="243"/>
      <c r="Q739" s="243"/>
      <c r="R739" s="243"/>
      <c r="S739" s="243"/>
      <c r="T739" s="24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5" t="s">
        <v>236</v>
      </c>
      <c r="AU739" s="245" t="s">
        <v>85</v>
      </c>
      <c r="AV739" s="13" t="s">
        <v>85</v>
      </c>
      <c r="AW739" s="13" t="s">
        <v>38</v>
      </c>
      <c r="AX739" s="13" t="s">
        <v>77</v>
      </c>
      <c r="AY739" s="245" t="s">
        <v>224</v>
      </c>
    </row>
    <row r="740" s="13" customFormat="1">
      <c r="A740" s="13"/>
      <c r="B740" s="235"/>
      <c r="C740" s="236"/>
      <c r="D740" s="228" t="s">
        <v>236</v>
      </c>
      <c r="E740" s="237" t="s">
        <v>40</v>
      </c>
      <c r="F740" s="238" t="s">
        <v>2982</v>
      </c>
      <c r="G740" s="236"/>
      <c r="H740" s="239">
        <v>15</v>
      </c>
      <c r="I740" s="240"/>
      <c r="J740" s="236"/>
      <c r="K740" s="236"/>
      <c r="L740" s="241"/>
      <c r="M740" s="242"/>
      <c r="N740" s="243"/>
      <c r="O740" s="243"/>
      <c r="P740" s="243"/>
      <c r="Q740" s="243"/>
      <c r="R740" s="243"/>
      <c r="S740" s="243"/>
      <c r="T740" s="24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5" t="s">
        <v>236</v>
      </c>
      <c r="AU740" s="245" t="s">
        <v>85</v>
      </c>
      <c r="AV740" s="13" t="s">
        <v>85</v>
      </c>
      <c r="AW740" s="13" t="s">
        <v>38</v>
      </c>
      <c r="AX740" s="13" t="s">
        <v>77</v>
      </c>
      <c r="AY740" s="245" t="s">
        <v>224</v>
      </c>
    </row>
    <row r="741" s="13" customFormat="1">
      <c r="A741" s="13"/>
      <c r="B741" s="235"/>
      <c r="C741" s="236"/>
      <c r="D741" s="228" t="s">
        <v>236</v>
      </c>
      <c r="E741" s="237" t="s">
        <v>40</v>
      </c>
      <c r="F741" s="238" t="s">
        <v>2983</v>
      </c>
      <c r="G741" s="236"/>
      <c r="H741" s="239">
        <v>50</v>
      </c>
      <c r="I741" s="240"/>
      <c r="J741" s="236"/>
      <c r="K741" s="236"/>
      <c r="L741" s="241"/>
      <c r="M741" s="242"/>
      <c r="N741" s="243"/>
      <c r="O741" s="243"/>
      <c r="P741" s="243"/>
      <c r="Q741" s="243"/>
      <c r="R741" s="243"/>
      <c r="S741" s="243"/>
      <c r="T741" s="24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5" t="s">
        <v>236</v>
      </c>
      <c r="AU741" s="245" t="s">
        <v>85</v>
      </c>
      <c r="AV741" s="13" t="s">
        <v>85</v>
      </c>
      <c r="AW741" s="13" t="s">
        <v>38</v>
      </c>
      <c r="AX741" s="13" t="s">
        <v>77</v>
      </c>
      <c r="AY741" s="245" t="s">
        <v>224</v>
      </c>
    </row>
    <row r="742" s="13" customFormat="1">
      <c r="A742" s="13"/>
      <c r="B742" s="235"/>
      <c r="C742" s="236"/>
      <c r="D742" s="228" t="s">
        <v>236</v>
      </c>
      <c r="E742" s="237" t="s">
        <v>40</v>
      </c>
      <c r="F742" s="238" t="s">
        <v>2984</v>
      </c>
      <c r="G742" s="236"/>
      <c r="H742" s="239">
        <v>42</v>
      </c>
      <c r="I742" s="240"/>
      <c r="J742" s="236"/>
      <c r="K742" s="236"/>
      <c r="L742" s="241"/>
      <c r="M742" s="242"/>
      <c r="N742" s="243"/>
      <c r="O742" s="243"/>
      <c r="P742" s="243"/>
      <c r="Q742" s="243"/>
      <c r="R742" s="243"/>
      <c r="S742" s="243"/>
      <c r="T742" s="24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5" t="s">
        <v>236</v>
      </c>
      <c r="AU742" s="245" t="s">
        <v>85</v>
      </c>
      <c r="AV742" s="13" t="s">
        <v>85</v>
      </c>
      <c r="AW742" s="13" t="s">
        <v>38</v>
      </c>
      <c r="AX742" s="13" t="s">
        <v>77</v>
      </c>
      <c r="AY742" s="245" t="s">
        <v>224</v>
      </c>
    </row>
    <row r="743" s="13" customFormat="1">
      <c r="A743" s="13"/>
      <c r="B743" s="235"/>
      <c r="C743" s="236"/>
      <c r="D743" s="228" t="s">
        <v>236</v>
      </c>
      <c r="E743" s="237" t="s">
        <v>40</v>
      </c>
      <c r="F743" s="238" t="s">
        <v>2985</v>
      </c>
      <c r="G743" s="236"/>
      <c r="H743" s="239">
        <v>35</v>
      </c>
      <c r="I743" s="240"/>
      <c r="J743" s="236"/>
      <c r="K743" s="236"/>
      <c r="L743" s="241"/>
      <c r="M743" s="242"/>
      <c r="N743" s="243"/>
      <c r="O743" s="243"/>
      <c r="P743" s="243"/>
      <c r="Q743" s="243"/>
      <c r="R743" s="243"/>
      <c r="S743" s="243"/>
      <c r="T743" s="24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5" t="s">
        <v>236</v>
      </c>
      <c r="AU743" s="245" t="s">
        <v>85</v>
      </c>
      <c r="AV743" s="13" t="s">
        <v>85</v>
      </c>
      <c r="AW743" s="13" t="s">
        <v>38</v>
      </c>
      <c r="AX743" s="13" t="s">
        <v>77</v>
      </c>
      <c r="AY743" s="245" t="s">
        <v>224</v>
      </c>
    </row>
    <row r="744" s="15" customFormat="1">
      <c r="A744" s="15"/>
      <c r="B744" s="256"/>
      <c r="C744" s="257"/>
      <c r="D744" s="228" t="s">
        <v>236</v>
      </c>
      <c r="E744" s="258" t="s">
        <v>40</v>
      </c>
      <c r="F744" s="259" t="s">
        <v>253</v>
      </c>
      <c r="G744" s="257"/>
      <c r="H744" s="260">
        <v>175</v>
      </c>
      <c r="I744" s="261"/>
      <c r="J744" s="257"/>
      <c r="K744" s="257"/>
      <c r="L744" s="262"/>
      <c r="M744" s="263"/>
      <c r="N744" s="264"/>
      <c r="O744" s="264"/>
      <c r="P744" s="264"/>
      <c r="Q744" s="264"/>
      <c r="R744" s="264"/>
      <c r="S744" s="264"/>
      <c r="T744" s="26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66" t="s">
        <v>236</v>
      </c>
      <c r="AU744" s="266" t="s">
        <v>85</v>
      </c>
      <c r="AV744" s="15" t="s">
        <v>230</v>
      </c>
      <c r="AW744" s="15" t="s">
        <v>38</v>
      </c>
      <c r="AX744" s="15" t="s">
        <v>83</v>
      </c>
      <c r="AY744" s="266" t="s">
        <v>224</v>
      </c>
    </row>
    <row r="745" s="2" customFormat="1" ht="16.5" customHeight="1">
      <c r="A745" s="40"/>
      <c r="B745" s="41"/>
      <c r="C745" s="268" t="s">
        <v>1228</v>
      </c>
      <c r="D745" s="268" t="s">
        <v>305</v>
      </c>
      <c r="E745" s="269" t="s">
        <v>2986</v>
      </c>
      <c r="F745" s="270" t="s">
        <v>2987</v>
      </c>
      <c r="G745" s="271" t="s">
        <v>160</v>
      </c>
      <c r="H745" s="272">
        <v>177.625</v>
      </c>
      <c r="I745" s="273"/>
      <c r="J745" s="274">
        <f>ROUND(I745*H745,2)</f>
        <v>0</v>
      </c>
      <c r="K745" s="270" t="s">
        <v>229</v>
      </c>
      <c r="L745" s="275"/>
      <c r="M745" s="276" t="s">
        <v>40</v>
      </c>
      <c r="N745" s="277" t="s">
        <v>48</v>
      </c>
      <c r="O745" s="86"/>
      <c r="P745" s="224">
        <f>O745*H745</f>
        <v>0</v>
      </c>
      <c r="Q745" s="224">
        <v>0.00106</v>
      </c>
      <c r="R745" s="224">
        <f>Q745*H745</f>
        <v>0.18828249999999999</v>
      </c>
      <c r="S745" s="224">
        <v>0</v>
      </c>
      <c r="T745" s="225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26" t="s">
        <v>279</v>
      </c>
      <c r="AT745" s="226" t="s">
        <v>305</v>
      </c>
      <c r="AU745" s="226" t="s">
        <v>85</v>
      </c>
      <c r="AY745" s="19" t="s">
        <v>224</v>
      </c>
      <c r="BE745" s="227">
        <f>IF(N745="základní",J745,0)</f>
        <v>0</v>
      </c>
      <c r="BF745" s="227">
        <f>IF(N745="snížená",J745,0)</f>
        <v>0</v>
      </c>
      <c r="BG745" s="227">
        <f>IF(N745="zákl. přenesená",J745,0)</f>
        <v>0</v>
      </c>
      <c r="BH745" s="227">
        <f>IF(N745="sníž. přenesená",J745,0)</f>
        <v>0</v>
      </c>
      <c r="BI745" s="227">
        <f>IF(N745="nulová",J745,0)</f>
        <v>0</v>
      </c>
      <c r="BJ745" s="19" t="s">
        <v>83</v>
      </c>
      <c r="BK745" s="227">
        <f>ROUND(I745*H745,2)</f>
        <v>0</v>
      </c>
      <c r="BL745" s="19" t="s">
        <v>230</v>
      </c>
      <c r="BM745" s="226" t="s">
        <v>2988</v>
      </c>
    </row>
    <row r="746" s="2" customFormat="1">
      <c r="A746" s="40"/>
      <c r="B746" s="41"/>
      <c r="C746" s="42"/>
      <c r="D746" s="228" t="s">
        <v>232</v>
      </c>
      <c r="E746" s="42"/>
      <c r="F746" s="229" t="s">
        <v>2987</v>
      </c>
      <c r="G746" s="42"/>
      <c r="H746" s="42"/>
      <c r="I746" s="230"/>
      <c r="J746" s="42"/>
      <c r="K746" s="42"/>
      <c r="L746" s="46"/>
      <c r="M746" s="231"/>
      <c r="N746" s="232"/>
      <c r="O746" s="86"/>
      <c r="P746" s="86"/>
      <c r="Q746" s="86"/>
      <c r="R746" s="86"/>
      <c r="S746" s="86"/>
      <c r="T746" s="87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232</v>
      </c>
      <c r="AU746" s="19" t="s">
        <v>85</v>
      </c>
    </row>
    <row r="747" s="2" customFormat="1">
      <c r="A747" s="40"/>
      <c r="B747" s="41"/>
      <c r="C747" s="42"/>
      <c r="D747" s="233" t="s">
        <v>234</v>
      </c>
      <c r="E747" s="42"/>
      <c r="F747" s="234" t="s">
        <v>2989</v>
      </c>
      <c r="G747" s="42"/>
      <c r="H747" s="42"/>
      <c r="I747" s="230"/>
      <c r="J747" s="42"/>
      <c r="K747" s="42"/>
      <c r="L747" s="46"/>
      <c r="M747" s="231"/>
      <c r="N747" s="232"/>
      <c r="O747" s="86"/>
      <c r="P747" s="86"/>
      <c r="Q747" s="86"/>
      <c r="R747" s="86"/>
      <c r="S747" s="86"/>
      <c r="T747" s="87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234</v>
      </c>
      <c r="AU747" s="19" t="s">
        <v>85</v>
      </c>
    </row>
    <row r="748" s="13" customFormat="1">
      <c r="A748" s="13"/>
      <c r="B748" s="235"/>
      <c r="C748" s="236"/>
      <c r="D748" s="228" t="s">
        <v>236</v>
      </c>
      <c r="E748" s="236"/>
      <c r="F748" s="238" t="s">
        <v>2990</v>
      </c>
      <c r="G748" s="236"/>
      <c r="H748" s="239">
        <v>177.625</v>
      </c>
      <c r="I748" s="240"/>
      <c r="J748" s="236"/>
      <c r="K748" s="236"/>
      <c r="L748" s="241"/>
      <c r="M748" s="242"/>
      <c r="N748" s="243"/>
      <c r="O748" s="243"/>
      <c r="P748" s="243"/>
      <c r="Q748" s="243"/>
      <c r="R748" s="243"/>
      <c r="S748" s="243"/>
      <c r="T748" s="24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5" t="s">
        <v>236</v>
      </c>
      <c r="AU748" s="245" t="s">
        <v>85</v>
      </c>
      <c r="AV748" s="13" t="s">
        <v>85</v>
      </c>
      <c r="AW748" s="13" t="s">
        <v>4</v>
      </c>
      <c r="AX748" s="13" t="s">
        <v>83</v>
      </c>
      <c r="AY748" s="245" t="s">
        <v>224</v>
      </c>
    </row>
    <row r="749" s="2" customFormat="1" ht="16.5" customHeight="1">
      <c r="A749" s="40"/>
      <c r="B749" s="41"/>
      <c r="C749" s="215" t="s">
        <v>1233</v>
      </c>
      <c r="D749" s="215" t="s">
        <v>226</v>
      </c>
      <c r="E749" s="216" t="s">
        <v>2991</v>
      </c>
      <c r="F749" s="217" t="s">
        <v>2992</v>
      </c>
      <c r="G749" s="218" t="s">
        <v>160</v>
      </c>
      <c r="H749" s="219">
        <v>8</v>
      </c>
      <c r="I749" s="220"/>
      <c r="J749" s="221">
        <f>ROUND(I749*H749,2)</f>
        <v>0</v>
      </c>
      <c r="K749" s="217" t="s">
        <v>229</v>
      </c>
      <c r="L749" s="46"/>
      <c r="M749" s="222" t="s">
        <v>40</v>
      </c>
      <c r="N749" s="223" t="s">
        <v>48</v>
      </c>
      <c r="O749" s="86"/>
      <c r="P749" s="224">
        <f>O749*H749</f>
        <v>0</v>
      </c>
      <c r="Q749" s="224">
        <v>0</v>
      </c>
      <c r="R749" s="224">
        <f>Q749*H749</f>
        <v>0</v>
      </c>
      <c r="S749" s="224">
        <v>0</v>
      </c>
      <c r="T749" s="225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26" t="s">
        <v>230</v>
      </c>
      <c r="AT749" s="226" t="s">
        <v>226</v>
      </c>
      <c r="AU749" s="226" t="s">
        <v>85</v>
      </c>
      <c r="AY749" s="19" t="s">
        <v>224</v>
      </c>
      <c r="BE749" s="227">
        <f>IF(N749="základní",J749,0)</f>
        <v>0</v>
      </c>
      <c r="BF749" s="227">
        <f>IF(N749="snížená",J749,0)</f>
        <v>0</v>
      </c>
      <c r="BG749" s="227">
        <f>IF(N749="zákl. přenesená",J749,0)</f>
        <v>0</v>
      </c>
      <c r="BH749" s="227">
        <f>IF(N749="sníž. přenesená",J749,0)</f>
        <v>0</v>
      </c>
      <c r="BI749" s="227">
        <f>IF(N749="nulová",J749,0)</f>
        <v>0</v>
      </c>
      <c r="BJ749" s="19" t="s">
        <v>83</v>
      </c>
      <c r="BK749" s="227">
        <f>ROUND(I749*H749,2)</f>
        <v>0</v>
      </c>
      <c r="BL749" s="19" t="s">
        <v>230</v>
      </c>
      <c r="BM749" s="226" t="s">
        <v>2993</v>
      </c>
    </row>
    <row r="750" s="2" customFormat="1">
      <c r="A750" s="40"/>
      <c r="B750" s="41"/>
      <c r="C750" s="42"/>
      <c r="D750" s="228" t="s">
        <v>232</v>
      </c>
      <c r="E750" s="42"/>
      <c r="F750" s="229" t="s">
        <v>2994</v>
      </c>
      <c r="G750" s="42"/>
      <c r="H750" s="42"/>
      <c r="I750" s="230"/>
      <c r="J750" s="42"/>
      <c r="K750" s="42"/>
      <c r="L750" s="46"/>
      <c r="M750" s="231"/>
      <c r="N750" s="232"/>
      <c r="O750" s="86"/>
      <c r="P750" s="86"/>
      <c r="Q750" s="86"/>
      <c r="R750" s="86"/>
      <c r="S750" s="86"/>
      <c r="T750" s="87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232</v>
      </c>
      <c r="AU750" s="19" t="s">
        <v>85</v>
      </c>
    </row>
    <row r="751" s="2" customFormat="1">
      <c r="A751" s="40"/>
      <c r="B751" s="41"/>
      <c r="C751" s="42"/>
      <c r="D751" s="233" t="s">
        <v>234</v>
      </c>
      <c r="E751" s="42"/>
      <c r="F751" s="234" t="s">
        <v>2995</v>
      </c>
      <c r="G751" s="42"/>
      <c r="H751" s="42"/>
      <c r="I751" s="230"/>
      <c r="J751" s="42"/>
      <c r="K751" s="42"/>
      <c r="L751" s="46"/>
      <c r="M751" s="231"/>
      <c r="N751" s="232"/>
      <c r="O751" s="86"/>
      <c r="P751" s="86"/>
      <c r="Q751" s="86"/>
      <c r="R751" s="86"/>
      <c r="S751" s="86"/>
      <c r="T751" s="87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234</v>
      </c>
      <c r="AU751" s="19" t="s">
        <v>85</v>
      </c>
    </row>
    <row r="752" s="13" customFormat="1">
      <c r="A752" s="13"/>
      <c r="B752" s="235"/>
      <c r="C752" s="236"/>
      <c r="D752" s="228" t="s">
        <v>236</v>
      </c>
      <c r="E752" s="237" t="s">
        <v>40</v>
      </c>
      <c r="F752" s="238" t="s">
        <v>2996</v>
      </c>
      <c r="G752" s="236"/>
      <c r="H752" s="239">
        <v>4</v>
      </c>
      <c r="I752" s="240"/>
      <c r="J752" s="236"/>
      <c r="K752" s="236"/>
      <c r="L752" s="241"/>
      <c r="M752" s="242"/>
      <c r="N752" s="243"/>
      <c r="O752" s="243"/>
      <c r="P752" s="243"/>
      <c r="Q752" s="243"/>
      <c r="R752" s="243"/>
      <c r="S752" s="243"/>
      <c r="T752" s="24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5" t="s">
        <v>236</v>
      </c>
      <c r="AU752" s="245" t="s">
        <v>85</v>
      </c>
      <c r="AV752" s="13" t="s">
        <v>85</v>
      </c>
      <c r="AW752" s="13" t="s">
        <v>38</v>
      </c>
      <c r="AX752" s="13" t="s">
        <v>77</v>
      </c>
      <c r="AY752" s="245" t="s">
        <v>224</v>
      </c>
    </row>
    <row r="753" s="13" customFormat="1">
      <c r="A753" s="13"/>
      <c r="B753" s="235"/>
      <c r="C753" s="236"/>
      <c r="D753" s="228" t="s">
        <v>236</v>
      </c>
      <c r="E753" s="237" t="s">
        <v>40</v>
      </c>
      <c r="F753" s="238" t="s">
        <v>2997</v>
      </c>
      <c r="G753" s="236"/>
      <c r="H753" s="239">
        <v>4</v>
      </c>
      <c r="I753" s="240"/>
      <c r="J753" s="236"/>
      <c r="K753" s="236"/>
      <c r="L753" s="241"/>
      <c r="M753" s="242"/>
      <c r="N753" s="243"/>
      <c r="O753" s="243"/>
      <c r="P753" s="243"/>
      <c r="Q753" s="243"/>
      <c r="R753" s="243"/>
      <c r="S753" s="243"/>
      <c r="T753" s="24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5" t="s">
        <v>236</v>
      </c>
      <c r="AU753" s="245" t="s">
        <v>85</v>
      </c>
      <c r="AV753" s="13" t="s">
        <v>85</v>
      </c>
      <c r="AW753" s="13" t="s">
        <v>38</v>
      </c>
      <c r="AX753" s="13" t="s">
        <v>77</v>
      </c>
      <c r="AY753" s="245" t="s">
        <v>224</v>
      </c>
    </row>
    <row r="754" s="15" customFormat="1">
      <c r="A754" s="15"/>
      <c r="B754" s="256"/>
      <c r="C754" s="257"/>
      <c r="D754" s="228" t="s">
        <v>236</v>
      </c>
      <c r="E754" s="258" t="s">
        <v>40</v>
      </c>
      <c r="F754" s="259" t="s">
        <v>253</v>
      </c>
      <c r="G754" s="257"/>
      <c r="H754" s="260">
        <v>8</v>
      </c>
      <c r="I754" s="261"/>
      <c r="J754" s="257"/>
      <c r="K754" s="257"/>
      <c r="L754" s="262"/>
      <c r="M754" s="263"/>
      <c r="N754" s="264"/>
      <c r="O754" s="264"/>
      <c r="P754" s="264"/>
      <c r="Q754" s="264"/>
      <c r="R754" s="264"/>
      <c r="S754" s="264"/>
      <c r="T754" s="26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66" t="s">
        <v>236</v>
      </c>
      <c r="AU754" s="266" t="s">
        <v>85</v>
      </c>
      <c r="AV754" s="15" t="s">
        <v>230</v>
      </c>
      <c r="AW754" s="15" t="s">
        <v>38</v>
      </c>
      <c r="AX754" s="15" t="s">
        <v>83</v>
      </c>
      <c r="AY754" s="266" t="s">
        <v>224</v>
      </c>
    </row>
    <row r="755" s="2" customFormat="1" ht="16.5" customHeight="1">
      <c r="A755" s="40"/>
      <c r="B755" s="41"/>
      <c r="C755" s="268" t="s">
        <v>1238</v>
      </c>
      <c r="D755" s="268" t="s">
        <v>305</v>
      </c>
      <c r="E755" s="269" t="s">
        <v>2998</v>
      </c>
      <c r="F755" s="270" t="s">
        <v>2999</v>
      </c>
      <c r="G755" s="271" t="s">
        <v>160</v>
      </c>
      <c r="H755" s="272">
        <v>8.1199999999999992</v>
      </c>
      <c r="I755" s="273"/>
      <c r="J755" s="274">
        <f>ROUND(I755*H755,2)</f>
        <v>0</v>
      </c>
      <c r="K755" s="270" t="s">
        <v>40</v>
      </c>
      <c r="L755" s="275"/>
      <c r="M755" s="276" t="s">
        <v>40</v>
      </c>
      <c r="N755" s="277" t="s">
        <v>48</v>
      </c>
      <c r="O755" s="86"/>
      <c r="P755" s="224">
        <f>O755*H755</f>
        <v>0</v>
      </c>
      <c r="Q755" s="224">
        <v>0.00147</v>
      </c>
      <c r="R755" s="224">
        <f>Q755*H755</f>
        <v>0.011936399999999998</v>
      </c>
      <c r="S755" s="224">
        <v>0</v>
      </c>
      <c r="T755" s="225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26" t="s">
        <v>279</v>
      </c>
      <c r="AT755" s="226" t="s">
        <v>305</v>
      </c>
      <c r="AU755" s="226" t="s">
        <v>85</v>
      </c>
      <c r="AY755" s="19" t="s">
        <v>224</v>
      </c>
      <c r="BE755" s="227">
        <f>IF(N755="základní",J755,0)</f>
        <v>0</v>
      </c>
      <c r="BF755" s="227">
        <f>IF(N755="snížená",J755,0)</f>
        <v>0</v>
      </c>
      <c r="BG755" s="227">
        <f>IF(N755="zákl. přenesená",J755,0)</f>
        <v>0</v>
      </c>
      <c r="BH755" s="227">
        <f>IF(N755="sníž. přenesená",J755,0)</f>
        <v>0</v>
      </c>
      <c r="BI755" s="227">
        <f>IF(N755="nulová",J755,0)</f>
        <v>0</v>
      </c>
      <c r="BJ755" s="19" t="s">
        <v>83</v>
      </c>
      <c r="BK755" s="227">
        <f>ROUND(I755*H755,2)</f>
        <v>0</v>
      </c>
      <c r="BL755" s="19" t="s">
        <v>230</v>
      </c>
      <c r="BM755" s="226" t="s">
        <v>3000</v>
      </c>
    </row>
    <row r="756" s="13" customFormat="1">
      <c r="A756" s="13"/>
      <c r="B756" s="235"/>
      <c r="C756" s="236"/>
      <c r="D756" s="228" t="s">
        <v>236</v>
      </c>
      <c r="E756" s="236"/>
      <c r="F756" s="238" t="s">
        <v>3001</v>
      </c>
      <c r="G756" s="236"/>
      <c r="H756" s="239">
        <v>8.1199999999999992</v>
      </c>
      <c r="I756" s="240"/>
      <c r="J756" s="236"/>
      <c r="K756" s="236"/>
      <c r="L756" s="241"/>
      <c r="M756" s="242"/>
      <c r="N756" s="243"/>
      <c r="O756" s="243"/>
      <c r="P756" s="243"/>
      <c r="Q756" s="243"/>
      <c r="R756" s="243"/>
      <c r="S756" s="243"/>
      <c r="T756" s="24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5" t="s">
        <v>236</v>
      </c>
      <c r="AU756" s="245" t="s">
        <v>85</v>
      </c>
      <c r="AV756" s="13" t="s">
        <v>85</v>
      </c>
      <c r="AW756" s="13" t="s">
        <v>4</v>
      </c>
      <c r="AX756" s="13" t="s">
        <v>83</v>
      </c>
      <c r="AY756" s="245" t="s">
        <v>224</v>
      </c>
    </row>
    <row r="757" s="2" customFormat="1" ht="16.5" customHeight="1">
      <c r="A757" s="40"/>
      <c r="B757" s="41"/>
      <c r="C757" s="215" t="s">
        <v>1243</v>
      </c>
      <c r="D757" s="215" t="s">
        <v>226</v>
      </c>
      <c r="E757" s="216" t="s">
        <v>3002</v>
      </c>
      <c r="F757" s="217" t="s">
        <v>3003</v>
      </c>
      <c r="G757" s="218" t="s">
        <v>160</v>
      </c>
      <c r="H757" s="219">
        <v>36</v>
      </c>
      <c r="I757" s="220"/>
      <c r="J757" s="221">
        <f>ROUND(I757*H757,2)</f>
        <v>0</v>
      </c>
      <c r="K757" s="217" t="s">
        <v>229</v>
      </c>
      <c r="L757" s="46"/>
      <c r="M757" s="222" t="s">
        <v>40</v>
      </c>
      <c r="N757" s="223" t="s">
        <v>48</v>
      </c>
      <c r="O757" s="86"/>
      <c r="P757" s="224">
        <f>O757*H757</f>
        <v>0</v>
      </c>
      <c r="Q757" s="224">
        <v>0</v>
      </c>
      <c r="R757" s="224">
        <f>Q757*H757</f>
        <v>0</v>
      </c>
      <c r="S757" s="224">
        <v>0</v>
      </c>
      <c r="T757" s="225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26" t="s">
        <v>230</v>
      </c>
      <c r="AT757" s="226" t="s">
        <v>226</v>
      </c>
      <c r="AU757" s="226" t="s">
        <v>85</v>
      </c>
      <c r="AY757" s="19" t="s">
        <v>224</v>
      </c>
      <c r="BE757" s="227">
        <f>IF(N757="základní",J757,0)</f>
        <v>0</v>
      </c>
      <c r="BF757" s="227">
        <f>IF(N757="snížená",J757,0)</f>
        <v>0</v>
      </c>
      <c r="BG757" s="227">
        <f>IF(N757="zákl. přenesená",J757,0)</f>
        <v>0</v>
      </c>
      <c r="BH757" s="227">
        <f>IF(N757="sníž. přenesená",J757,0)</f>
        <v>0</v>
      </c>
      <c r="BI757" s="227">
        <f>IF(N757="nulová",J757,0)</f>
        <v>0</v>
      </c>
      <c r="BJ757" s="19" t="s">
        <v>83</v>
      </c>
      <c r="BK757" s="227">
        <f>ROUND(I757*H757,2)</f>
        <v>0</v>
      </c>
      <c r="BL757" s="19" t="s">
        <v>230</v>
      </c>
      <c r="BM757" s="226" t="s">
        <v>3004</v>
      </c>
    </row>
    <row r="758" s="2" customFormat="1">
      <c r="A758" s="40"/>
      <c r="B758" s="41"/>
      <c r="C758" s="42"/>
      <c r="D758" s="228" t="s">
        <v>232</v>
      </c>
      <c r="E758" s="42"/>
      <c r="F758" s="229" t="s">
        <v>3005</v>
      </c>
      <c r="G758" s="42"/>
      <c r="H758" s="42"/>
      <c r="I758" s="230"/>
      <c r="J758" s="42"/>
      <c r="K758" s="42"/>
      <c r="L758" s="46"/>
      <c r="M758" s="231"/>
      <c r="N758" s="232"/>
      <c r="O758" s="86"/>
      <c r="P758" s="86"/>
      <c r="Q758" s="86"/>
      <c r="R758" s="86"/>
      <c r="S758" s="86"/>
      <c r="T758" s="87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232</v>
      </c>
      <c r="AU758" s="19" t="s">
        <v>85</v>
      </c>
    </row>
    <row r="759" s="2" customFormat="1">
      <c r="A759" s="40"/>
      <c r="B759" s="41"/>
      <c r="C759" s="42"/>
      <c r="D759" s="233" t="s">
        <v>234</v>
      </c>
      <c r="E759" s="42"/>
      <c r="F759" s="234" t="s">
        <v>3006</v>
      </c>
      <c r="G759" s="42"/>
      <c r="H759" s="42"/>
      <c r="I759" s="230"/>
      <c r="J759" s="42"/>
      <c r="K759" s="42"/>
      <c r="L759" s="46"/>
      <c r="M759" s="231"/>
      <c r="N759" s="232"/>
      <c r="O759" s="86"/>
      <c r="P759" s="86"/>
      <c r="Q759" s="86"/>
      <c r="R759" s="86"/>
      <c r="S759" s="86"/>
      <c r="T759" s="87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234</v>
      </c>
      <c r="AU759" s="19" t="s">
        <v>85</v>
      </c>
    </row>
    <row r="760" s="13" customFormat="1">
      <c r="A760" s="13"/>
      <c r="B760" s="235"/>
      <c r="C760" s="236"/>
      <c r="D760" s="228" t="s">
        <v>236</v>
      </c>
      <c r="E760" s="237" t="s">
        <v>40</v>
      </c>
      <c r="F760" s="238" t="s">
        <v>3007</v>
      </c>
      <c r="G760" s="236"/>
      <c r="H760" s="239">
        <v>14</v>
      </c>
      <c r="I760" s="240"/>
      <c r="J760" s="236"/>
      <c r="K760" s="236"/>
      <c r="L760" s="241"/>
      <c r="M760" s="242"/>
      <c r="N760" s="243"/>
      <c r="O760" s="243"/>
      <c r="P760" s="243"/>
      <c r="Q760" s="243"/>
      <c r="R760" s="243"/>
      <c r="S760" s="243"/>
      <c r="T760" s="24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5" t="s">
        <v>236</v>
      </c>
      <c r="AU760" s="245" t="s">
        <v>85</v>
      </c>
      <c r="AV760" s="13" t="s">
        <v>85</v>
      </c>
      <c r="AW760" s="13" t="s">
        <v>38</v>
      </c>
      <c r="AX760" s="13" t="s">
        <v>77</v>
      </c>
      <c r="AY760" s="245" t="s">
        <v>224</v>
      </c>
    </row>
    <row r="761" s="13" customFormat="1">
      <c r="A761" s="13"/>
      <c r="B761" s="235"/>
      <c r="C761" s="236"/>
      <c r="D761" s="228" t="s">
        <v>236</v>
      </c>
      <c r="E761" s="237" t="s">
        <v>40</v>
      </c>
      <c r="F761" s="238" t="s">
        <v>3008</v>
      </c>
      <c r="G761" s="236"/>
      <c r="H761" s="239">
        <v>22</v>
      </c>
      <c r="I761" s="240"/>
      <c r="J761" s="236"/>
      <c r="K761" s="236"/>
      <c r="L761" s="241"/>
      <c r="M761" s="242"/>
      <c r="N761" s="243"/>
      <c r="O761" s="243"/>
      <c r="P761" s="243"/>
      <c r="Q761" s="243"/>
      <c r="R761" s="243"/>
      <c r="S761" s="243"/>
      <c r="T761" s="24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5" t="s">
        <v>236</v>
      </c>
      <c r="AU761" s="245" t="s">
        <v>85</v>
      </c>
      <c r="AV761" s="13" t="s">
        <v>85</v>
      </c>
      <c r="AW761" s="13" t="s">
        <v>38</v>
      </c>
      <c r="AX761" s="13" t="s">
        <v>77</v>
      </c>
      <c r="AY761" s="245" t="s">
        <v>224</v>
      </c>
    </row>
    <row r="762" s="15" customFormat="1">
      <c r="A762" s="15"/>
      <c r="B762" s="256"/>
      <c r="C762" s="257"/>
      <c r="D762" s="228" t="s">
        <v>236</v>
      </c>
      <c r="E762" s="258" t="s">
        <v>40</v>
      </c>
      <c r="F762" s="259" t="s">
        <v>253</v>
      </c>
      <c r="G762" s="257"/>
      <c r="H762" s="260">
        <v>36</v>
      </c>
      <c r="I762" s="261"/>
      <c r="J762" s="257"/>
      <c r="K762" s="257"/>
      <c r="L762" s="262"/>
      <c r="M762" s="263"/>
      <c r="N762" s="264"/>
      <c r="O762" s="264"/>
      <c r="P762" s="264"/>
      <c r="Q762" s="264"/>
      <c r="R762" s="264"/>
      <c r="S762" s="264"/>
      <c r="T762" s="26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66" t="s">
        <v>236</v>
      </c>
      <c r="AU762" s="266" t="s">
        <v>85</v>
      </c>
      <c r="AV762" s="15" t="s">
        <v>230</v>
      </c>
      <c r="AW762" s="15" t="s">
        <v>38</v>
      </c>
      <c r="AX762" s="15" t="s">
        <v>83</v>
      </c>
      <c r="AY762" s="266" t="s">
        <v>224</v>
      </c>
    </row>
    <row r="763" s="2" customFormat="1" ht="16.5" customHeight="1">
      <c r="A763" s="40"/>
      <c r="B763" s="41"/>
      <c r="C763" s="268" t="s">
        <v>1250</v>
      </c>
      <c r="D763" s="268" t="s">
        <v>305</v>
      </c>
      <c r="E763" s="269" t="s">
        <v>3009</v>
      </c>
      <c r="F763" s="270" t="s">
        <v>3010</v>
      </c>
      <c r="G763" s="271" t="s">
        <v>160</v>
      </c>
      <c r="H763" s="272">
        <v>36.539999999999999</v>
      </c>
      <c r="I763" s="273"/>
      <c r="J763" s="274">
        <f>ROUND(I763*H763,2)</f>
        <v>0</v>
      </c>
      <c r="K763" s="270" t="s">
        <v>40</v>
      </c>
      <c r="L763" s="275"/>
      <c r="M763" s="276" t="s">
        <v>40</v>
      </c>
      <c r="N763" s="277" t="s">
        <v>48</v>
      </c>
      <c r="O763" s="86"/>
      <c r="P763" s="224">
        <f>O763*H763</f>
        <v>0</v>
      </c>
      <c r="Q763" s="224">
        <v>0.00147</v>
      </c>
      <c r="R763" s="224">
        <f>Q763*H763</f>
        <v>0.053713799999999999</v>
      </c>
      <c r="S763" s="224">
        <v>0</v>
      </c>
      <c r="T763" s="225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26" t="s">
        <v>279</v>
      </c>
      <c r="AT763" s="226" t="s">
        <v>305</v>
      </c>
      <c r="AU763" s="226" t="s">
        <v>85</v>
      </c>
      <c r="AY763" s="19" t="s">
        <v>224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19" t="s">
        <v>83</v>
      </c>
      <c r="BK763" s="227">
        <f>ROUND(I763*H763,2)</f>
        <v>0</v>
      </c>
      <c r="BL763" s="19" t="s">
        <v>230</v>
      </c>
      <c r="BM763" s="226" t="s">
        <v>3011</v>
      </c>
    </row>
    <row r="764" s="13" customFormat="1">
      <c r="A764" s="13"/>
      <c r="B764" s="235"/>
      <c r="C764" s="236"/>
      <c r="D764" s="228" t="s">
        <v>236</v>
      </c>
      <c r="E764" s="236"/>
      <c r="F764" s="238" t="s">
        <v>3012</v>
      </c>
      <c r="G764" s="236"/>
      <c r="H764" s="239">
        <v>36.539999999999999</v>
      </c>
      <c r="I764" s="240"/>
      <c r="J764" s="236"/>
      <c r="K764" s="236"/>
      <c r="L764" s="241"/>
      <c r="M764" s="242"/>
      <c r="N764" s="243"/>
      <c r="O764" s="243"/>
      <c r="P764" s="243"/>
      <c r="Q764" s="243"/>
      <c r="R764" s="243"/>
      <c r="S764" s="243"/>
      <c r="T764" s="24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5" t="s">
        <v>236</v>
      </c>
      <c r="AU764" s="245" t="s">
        <v>85</v>
      </c>
      <c r="AV764" s="13" t="s">
        <v>85</v>
      </c>
      <c r="AW764" s="13" t="s">
        <v>4</v>
      </c>
      <c r="AX764" s="13" t="s">
        <v>83</v>
      </c>
      <c r="AY764" s="245" t="s">
        <v>224</v>
      </c>
    </row>
    <row r="765" s="2" customFormat="1" ht="16.5" customHeight="1">
      <c r="A765" s="40"/>
      <c r="B765" s="41"/>
      <c r="C765" s="215" t="s">
        <v>1258</v>
      </c>
      <c r="D765" s="215" t="s">
        <v>226</v>
      </c>
      <c r="E765" s="216" t="s">
        <v>3013</v>
      </c>
      <c r="F765" s="217" t="s">
        <v>3014</v>
      </c>
      <c r="G765" s="218" t="s">
        <v>160</v>
      </c>
      <c r="H765" s="219">
        <v>180</v>
      </c>
      <c r="I765" s="220"/>
      <c r="J765" s="221">
        <f>ROUND(I765*H765,2)</f>
        <v>0</v>
      </c>
      <c r="K765" s="217" t="s">
        <v>229</v>
      </c>
      <c r="L765" s="46"/>
      <c r="M765" s="222" t="s">
        <v>40</v>
      </c>
      <c r="N765" s="223" t="s">
        <v>48</v>
      </c>
      <c r="O765" s="86"/>
      <c r="P765" s="224">
        <f>O765*H765</f>
        <v>0</v>
      </c>
      <c r="Q765" s="224">
        <v>0</v>
      </c>
      <c r="R765" s="224">
        <f>Q765*H765</f>
        <v>0</v>
      </c>
      <c r="S765" s="224">
        <v>0</v>
      </c>
      <c r="T765" s="225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26" t="s">
        <v>230</v>
      </c>
      <c r="AT765" s="226" t="s">
        <v>226</v>
      </c>
      <c r="AU765" s="226" t="s">
        <v>85</v>
      </c>
      <c r="AY765" s="19" t="s">
        <v>224</v>
      </c>
      <c r="BE765" s="227">
        <f>IF(N765="základní",J765,0)</f>
        <v>0</v>
      </c>
      <c r="BF765" s="227">
        <f>IF(N765="snížená",J765,0)</f>
        <v>0</v>
      </c>
      <c r="BG765" s="227">
        <f>IF(N765="zákl. přenesená",J765,0)</f>
        <v>0</v>
      </c>
      <c r="BH765" s="227">
        <f>IF(N765="sníž. přenesená",J765,0)</f>
        <v>0</v>
      </c>
      <c r="BI765" s="227">
        <f>IF(N765="nulová",J765,0)</f>
        <v>0</v>
      </c>
      <c r="BJ765" s="19" t="s">
        <v>83</v>
      </c>
      <c r="BK765" s="227">
        <f>ROUND(I765*H765,2)</f>
        <v>0</v>
      </c>
      <c r="BL765" s="19" t="s">
        <v>230</v>
      </c>
      <c r="BM765" s="226" t="s">
        <v>3015</v>
      </c>
    </row>
    <row r="766" s="2" customFormat="1">
      <c r="A766" s="40"/>
      <c r="B766" s="41"/>
      <c r="C766" s="42"/>
      <c r="D766" s="228" t="s">
        <v>232</v>
      </c>
      <c r="E766" s="42"/>
      <c r="F766" s="229" t="s">
        <v>3016</v>
      </c>
      <c r="G766" s="42"/>
      <c r="H766" s="42"/>
      <c r="I766" s="230"/>
      <c r="J766" s="42"/>
      <c r="K766" s="42"/>
      <c r="L766" s="46"/>
      <c r="M766" s="231"/>
      <c r="N766" s="232"/>
      <c r="O766" s="86"/>
      <c r="P766" s="86"/>
      <c r="Q766" s="86"/>
      <c r="R766" s="86"/>
      <c r="S766" s="86"/>
      <c r="T766" s="87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9" t="s">
        <v>232</v>
      </c>
      <c r="AU766" s="19" t="s">
        <v>85</v>
      </c>
    </row>
    <row r="767" s="2" customFormat="1">
      <c r="A767" s="40"/>
      <c r="B767" s="41"/>
      <c r="C767" s="42"/>
      <c r="D767" s="233" t="s">
        <v>234</v>
      </c>
      <c r="E767" s="42"/>
      <c r="F767" s="234" t="s">
        <v>3017</v>
      </c>
      <c r="G767" s="42"/>
      <c r="H767" s="42"/>
      <c r="I767" s="230"/>
      <c r="J767" s="42"/>
      <c r="K767" s="42"/>
      <c r="L767" s="46"/>
      <c r="M767" s="231"/>
      <c r="N767" s="232"/>
      <c r="O767" s="86"/>
      <c r="P767" s="86"/>
      <c r="Q767" s="86"/>
      <c r="R767" s="86"/>
      <c r="S767" s="86"/>
      <c r="T767" s="87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9" t="s">
        <v>234</v>
      </c>
      <c r="AU767" s="19" t="s">
        <v>85</v>
      </c>
    </row>
    <row r="768" s="13" customFormat="1">
      <c r="A768" s="13"/>
      <c r="B768" s="235"/>
      <c r="C768" s="236"/>
      <c r="D768" s="228" t="s">
        <v>236</v>
      </c>
      <c r="E768" s="237" t="s">
        <v>40</v>
      </c>
      <c r="F768" s="238" t="s">
        <v>3018</v>
      </c>
      <c r="G768" s="236"/>
      <c r="H768" s="239">
        <v>100</v>
      </c>
      <c r="I768" s="240"/>
      <c r="J768" s="236"/>
      <c r="K768" s="236"/>
      <c r="L768" s="241"/>
      <c r="M768" s="242"/>
      <c r="N768" s="243"/>
      <c r="O768" s="243"/>
      <c r="P768" s="243"/>
      <c r="Q768" s="243"/>
      <c r="R768" s="243"/>
      <c r="S768" s="243"/>
      <c r="T768" s="24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5" t="s">
        <v>236</v>
      </c>
      <c r="AU768" s="245" t="s">
        <v>85</v>
      </c>
      <c r="AV768" s="13" t="s">
        <v>85</v>
      </c>
      <c r="AW768" s="13" t="s">
        <v>38</v>
      </c>
      <c r="AX768" s="13" t="s">
        <v>77</v>
      </c>
      <c r="AY768" s="245" t="s">
        <v>224</v>
      </c>
    </row>
    <row r="769" s="13" customFormat="1">
      <c r="A769" s="13"/>
      <c r="B769" s="235"/>
      <c r="C769" s="236"/>
      <c r="D769" s="228" t="s">
        <v>236</v>
      </c>
      <c r="E769" s="237" t="s">
        <v>40</v>
      </c>
      <c r="F769" s="238" t="s">
        <v>3019</v>
      </c>
      <c r="G769" s="236"/>
      <c r="H769" s="239">
        <v>40</v>
      </c>
      <c r="I769" s="240"/>
      <c r="J769" s="236"/>
      <c r="K769" s="236"/>
      <c r="L769" s="241"/>
      <c r="M769" s="242"/>
      <c r="N769" s="243"/>
      <c r="O769" s="243"/>
      <c r="P769" s="243"/>
      <c r="Q769" s="243"/>
      <c r="R769" s="243"/>
      <c r="S769" s="243"/>
      <c r="T769" s="24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5" t="s">
        <v>236</v>
      </c>
      <c r="AU769" s="245" t="s">
        <v>85</v>
      </c>
      <c r="AV769" s="13" t="s">
        <v>85</v>
      </c>
      <c r="AW769" s="13" t="s">
        <v>38</v>
      </c>
      <c r="AX769" s="13" t="s">
        <v>77</v>
      </c>
      <c r="AY769" s="245" t="s">
        <v>224</v>
      </c>
    </row>
    <row r="770" s="13" customFormat="1">
      <c r="A770" s="13"/>
      <c r="B770" s="235"/>
      <c r="C770" s="236"/>
      <c r="D770" s="228" t="s">
        <v>236</v>
      </c>
      <c r="E770" s="237" t="s">
        <v>40</v>
      </c>
      <c r="F770" s="238" t="s">
        <v>3020</v>
      </c>
      <c r="G770" s="236"/>
      <c r="H770" s="239">
        <v>40</v>
      </c>
      <c r="I770" s="240"/>
      <c r="J770" s="236"/>
      <c r="K770" s="236"/>
      <c r="L770" s="241"/>
      <c r="M770" s="242"/>
      <c r="N770" s="243"/>
      <c r="O770" s="243"/>
      <c r="P770" s="243"/>
      <c r="Q770" s="243"/>
      <c r="R770" s="243"/>
      <c r="S770" s="243"/>
      <c r="T770" s="24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5" t="s">
        <v>236</v>
      </c>
      <c r="AU770" s="245" t="s">
        <v>85</v>
      </c>
      <c r="AV770" s="13" t="s">
        <v>85</v>
      </c>
      <c r="AW770" s="13" t="s">
        <v>38</v>
      </c>
      <c r="AX770" s="13" t="s">
        <v>77</v>
      </c>
      <c r="AY770" s="245" t="s">
        <v>224</v>
      </c>
    </row>
    <row r="771" s="15" customFormat="1">
      <c r="A771" s="15"/>
      <c r="B771" s="256"/>
      <c r="C771" s="257"/>
      <c r="D771" s="228" t="s">
        <v>236</v>
      </c>
      <c r="E771" s="258" t="s">
        <v>40</v>
      </c>
      <c r="F771" s="259" t="s">
        <v>253</v>
      </c>
      <c r="G771" s="257"/>
      <c r="H771" s="260">
        <v>180</v>
      </c>
      <c r="I771" s="261"/>
      <c r="J771" s="257"/>
      <c r="K771" s="257"/>
      <c r="L771" s="262"/>
      <c r="M771" s="263"/>
      <c r="N771" s="264"/>
      <c r="O771" s="264"/>
      <c r="P771" s="264"/>
      <c r="Q771" s="264"/>
      <c r="R771" s="264"/>
      <c r="S771" s="264"/>
      <c r="T771" s="26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66" t="s">
        <v>236</v>
      </c>
      <c r="AU771" s="266" t="s">
        <v>85</v>
      </c>
      <c r="AV771" s="15" t="s">
        <v>230</v>
      </c>
      <c r="AW771" s="15" t="s">
        <v>38</v>
      </c>
      <c r="AX771" s="15" t="s">
        <v>83</v>
      </c>
      <c r="AY771" s="266" t="s">
        <v>224</v>
      </c>
    </row>
    <row r="772" s="2" customFormat="1" ht="16.5" customHeight="1">
      <c r="A772" s="40"/>
      <c r="B772" s="41"/>
      <c r="C772" s="268" t="s">
        <v>1267</v>
      </c>
      <c r="D772" s="268" t="s">
        <v>305</v>
      </c>
      <c r="E772" s="269" t="s">
        <v>3021</v>
      </c>
      <c r="F772" s="270" t="s">
        <v>3022</v>
      </c>
      <c r="G772" s="271" t="s">
        <v>160</v>
      </c>
      <c r="H772" s="272">
        <v>182.69999999999999</v>
      </c>
      <c r="I772" s="273"/>
      <c r="J772" s="274">
        <f>ROUND(I772*H772,2)</f>
        <v>0</v>
      </c>
      <c r="K772" s="270" t="s">
        <v>229</v>
      </c>
      <c r="L772" s="275"/>
      <c r="M772" s="276" t="s">
        <v>40</v>
      </c>
      <c r="N772" s="277" t="s">
        <v>48</v>
      </c>
      <c r="O772" s="86"/>
      <c r="P772" s="224">
        <f>O772*H772</f>
        <v>0</v>
      </c>
      <c r="Q772" s="224">
        <v>0.00214</v>
      </c>
      <c r="R772" s="224">
        <f>Q772*H772</f>
        <v>0.39097799999999999</v>
      </c>
      <c r="S772" s="224">
        <v>0</v>
      </c>
      <c r="T772" s="225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26" t="s">
        <v>279</v>
      </c>
      <c r="AT772" s="226" t="s">
        <v>305</v>
      </c>
      <c r="AU772" s="226" t="s">
        <v>85</v>
      </c>
      <c r="AY772" s="19" t="s">
        <v>224</v>
      </c>
      <c r="BE772" s="227">
        <f>IF(N772="základní",J772,0)</f>
        <v>0</v>
      </c>
      <c r="BF772" s="227">
        <f>IF(N772="snížená",J772,0)</f>
        <v>0</v>
      </c>
      <c r="BG772" s="227">
        <f>IF(N772="zákl. přenesená",J772,0)</f>
        <v>0</v>
      </c>
      <c r="BH772" s="227">
        <f>IF(N772="sníž. přenesená",J772,0)</f>
        <v>0</v>
      </c>
      <c r="BI772" s="227">
        <f>IF(N772="nulová",J772,0)</f>
        <v>0</v>
      </c>
      <c r="BJ772" s="19" t="s">
        <v>83</v>
      </c>
      <c r="BK772" s="227">
        <f>ROUND(I772*H772,2)</f>
        <v>0</v>
      </c>
      <c r="BL772" s="19" t="s">
        <v>230</v>
      </c>
      <c r="BM772" s="226" t="s">
        <v>3023</v>
      </c>
    </row>
    <row r="773" s="2" customFormat="1">
      <c r="A773" s="40"/>
      <c r="B773" s="41"/>
      <c r="C773" s="42"/>
      <c r="D773" s="228" t="s">
        <v>232</v>
      </c>
      <c r="E773" s="42"/>
      <c r="F773" s="229" t="s">
        <v>3022</v>
      </c>
      <c r="G773" s="42"/>
      <c r="H773" s="42"/>
      <c r="I773" s="230"/>
      <c r="J773" s="42"/>
      <c r="K773" s="42"/>
      <c r="L773" s="46"/>
      <c r="M773" s="231"/>
      <c r="N773" s="232"/>
      <c r="O773" s="86"/>
      <c r="P773" s="86"/>
      <c r="Q773" s="86"/>
      <c r="R773" s="86"/>
      <c r="S773" s="86"/>
      <c r="T773" s="87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232</v>
      </c>
      <c r="AU773" s="19" t="s">
        <v>85</v>
      </c>
    </row>
    <row r="774" s="2" customFormat="1">
      <c r="A774" s="40"/>
      <c r="B774" s="41"/>
      <c r="C774" s="42"/>
      <c r="D774" s="233" t="s">
        <v>234</v>
      </c>
      <c r="E774" s="42"/>
      <c r="F774" s="234" t="s">
        <v>3024</v>
      </c>
      <c r="G774" s="42"/>
      <c r="H774" s="42"/>
      <c r="I774" s="230"/>
      <c r="J774" s="42"/>
      <c r="K774" s="42"/>
      <c r="L774" s="46"/>
      <c r="M774" s="231"/>
      <c r="N774" s="232"/>
      <c r="O774" s="86"/>
      <c r="P774" s="86"/>
      <c r="Q774" s="86"/>
      <c r="R774" s="86"/>
      <c r="S774" s="86"/>
      <c r="T774" s="87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9" t="s">
        <v>234</v>
      </c>
      <c r="AU774" s="19" t="s">
        <v>85</v>
      </c>
    </row>
    <row r="775" s="13" customFormat="1">
      <c r="A775" s="13"/>
      <c r="B775" s="235"/>
      <c r="C775" s="236"/>
      <c r="D775" s="228" t="s">
        <v>236</v>
      </c>
      <c r="E775" s="236"/>
      <c r="F775" s="238" t="s">
        <v>3025</v>
      </c>
      <c r="G775" s="236"/>
      <c r="H775" s="239">
        <v>182.69999999999999</v>
      </c>
      <c r="I775" s="240"/>
      <c r="J775" s="236"/>
      <c r="K775" s="236"/>
      <c r="L775" s="241"/>
      <c r="M775" s="242"/>
      <c r="N775" s="243"/>
      <c r="O775" s="243"/>
      <c r="P775" s="243"/>
      <c r="Q775" s="243"/>
      <c r="R775" s="243"/>
      <c r="S775" s="243"/>
      <c r="T775" s="24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5" t="s">
        <v>236</v>
      </c>
      <c r="AU775" s="245" t="s">
        <v>85</v>
      </c>
      <c r="AV775" s="13" t="s">
        <v>85</v>
      </c>
      <c r="AW775" s="13" t="s">
        <v>4</v>
      </c>
      <c r="AX775" s="13" t="s">
        <v>83</v>
      </c>
      <c r="AY775" s="245" t="s">
        <v>224</v>
      </c>
    </row>
    <row r="776" s="2" customFormat="1" ht="16.5" customHeight="1">
      <c r="A776" s="40"/>
      <c r="B776" s="41"/>
      <c r="C776" s="215" t="s">
        <v>1272</v>
      </c>
      <c r="D776" s="215" t="s">
        <v>226</v>
      </c>
      <c r="E776" s="216" t="s">
        <v>3026</v>
      </c>
      <c r="F776" s="217" t="s">
        <v>3027</v>
      </c>
      <c r="G776" s="218" t="s">
        <v>811</v>
      </c>
      <c r="H776" s="219">
        <v>30</v>
      </c>
      <c r="I776" s="220"/>
      <c r="J776" s="221">
        <f>ROUND(I776*H776,2)</f>
        <v>0</v>
      </c>
      <c r="K776" s="217" t="s">
        <v>229</v>
      </c>
      <c r="L776" s="46"/>
      <c r="M776" s="222" t="s">
        <v>40</v>
      </c>
      <c r="N776" s="223" t="s">
        <v>48</v>
      </c>
      <c r="O776" s="86"/>
      <c r="P776" s="224">
        <f>O776*H776</f>
        <v>0</v>
      </c>
      <c r="Q776" s="224">
        <v>0</v>
      </c>
      <c r="R776" s="224">
        <f>Q776*H776</f>
        <v>0</v>
      </c>
      <c r="S776" s="224">
        <v>0</v>
      </c>
      <c r="T776" s="225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26" t="s">
        <v>230</v>
      </c>
      <c r="AT776" s="226" t="s">
        <v>226</v>
      </c>
      <c r="AU776" s="226" t="s">
        <v>85</v>
      </c>
      <c r="AY776" s="19" t="s">
        <v>224</v>
      </c>
      <c r="BE776" s="227">
        <f>IF(N776="základní",J776,0)</f>
        <v>0</v>
      </c>
      <c r="BF776" s="227">
        <f>IF(N776="snížená",J776,0)</f>
        <v>0</v>
      </c>
      <c r="BG776" s="227">
        <f>IF(N776="zákl. přenesená",J776,0)</f>
        <v>0</v>
      </c>
      <c r="BH776" s="227">
        <f>IF(N776="sníž. přenesená",J776,0)</f>
        <v>0</v>
      </c>
      <c r="BI776" s="227">
        <f>IF(N776="nulová",J776,0)</f>
        <v>0</v>
      </c>
      <c r="BJ776" s="19" t="s">
        <v>83</v>
      </c>
      <c r="BK776" s="227">
        <f>ROUND(I776*H776,2)</f>
        <v>0</v>
      </c>
      <c r="BL776" s="19" t="s">
        <v>230</v>
      </c>
      <c r="BM776" s="226" t="s">
        <v>3028</v>
      </c>
    </row>
    <row r="777" s="2" customFormat="1">
      <c r="A777" s="40"/>
      <c r="B777" s="41"/>
      <c r="C777" s="42"/>
      <c r="D777" s="228" t="s">
        <v>232</v>
      </c>
      <c r="E777" s="42"/>
      <c r="F777" s="229" t="s">
        <v>3029</v>
      </c>
      <c r="G777" s="42"/>
      <c r="H777" s="42"/>
      <c r="I777" s="230"/>
      <c r="J777" s="42"/>
      <c r="K777" s="42"/>
      <c r="L777" s="46"/>
      <c r="M777" s="231"/>
      <c r="N777" s="232"/>
      <c r="O777" s="86"/>
      <c r="P777" s="86"/>
      <c r="Q777" s="86"/>
      <c r="R777" s="86"/>
      <c r="S777" s="86"/>
      <c r="T777" s="87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T777" s="19" t="s">
        <v>232</v>
      </c>
      <c r="AU777" s="19" t="s">
        <v>85</v>
      </c>
    </row>
    <row r="778" s="2" customFormat="1">
      <c r="A778" s="40"/>
      <c r="B778" s="41"/>
      <c r="C778" s="42"/>
      <c r="D778" s="233" t="s">
        <v>234</v>
      </c>
      <c r="E778" s="42"/>
      <c r="F778" s="234" t="s">
        <v>3030</v>
      </c>
      <c r="G778" s="42"/>
      <c r="H778" s="42"/>
      <c r="I778" s="230"/>
      <c r="J778" s="42"/>
      <c r="K778" s="42"/>
      <c r="L778" s="46"/>
      <c r="M778" s="231"/>
      <c r="N778" s="232"/>
      <c r="O778" s="86"/>
      <c r="P778" s="86"/>
      <c r="Q778" s="86"/>
      <c r="R778" s="86"/>
      <c r="S778" s="86"/>
      <c r="T778" s="87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9" t="s">
        <v>234</v>
      </c>
      <c r="AU778" s="19" t="s">
        <v>85</v>
      </c>
    </row>
    <row r="779" s="2" customFormat="1" ht="16.5" customHeight="1">
      <c r="A779" s="40"/>
      <c r="B779" s="41"/>
      <c r="C779" s="268" t="s">
        <v>1280</v>
      </c>
      <c r="D779" s="268" t="s">
        <v>305</v>
      </c>
      <c r="E779" s="269" t="s">
        <v>3031</v>
      </c>
      <c r="F779" s="270" t="s">
        <v>3032</v>
      </c>
      <c r="G779" s="271" t="s">
        <v>811</v>
      </c>
      <c r="H779" s="272">
        <v>30.449999999999999</v>
      </c>
      <c r="I779" s="273"/>
      <c r="J779" s="274">
        <f>ROUND(I779*H779,2)</f>
        <v>0</v>
      </c>
      <c r="K779" s="270" t="s">
        <v>229</v>
      </c>
      <c r="L779" s="275"/>
      <c r="M779" s="276" t="s">
        <v>40</v>
      </c>
      <c r="N779" s="277" t="s">
        <v>48</v>
      </c>
      <c r="O779" s="86"/>
      <c r="P779" s="224">
        <f>O779*H779</f>
        <v>0</v>
      </c>
      <c r="Q779" s="224">
        <v>0.00022000000000000001</v>
      </c>
      <c r="R779" s="224">
        <f>Q779*H779</f>
        <v>0.0066990000000000001</v>
      </c>
      <c r="S779" s="224">
        <v>0</v>
      </c>
      <c r="T779" s="225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26" t="s">
        <v>279</v>
      </c>
      <c r="AT779" s="226" t="s">
        <v>305</v>
      </c>
      <c r="AU779" s="226" t="s">
        <v>85</v>
      </c>
      <c r="AY779" s="19" t="s">
        <v>224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19" t="s">
        <v>83</v>
      </c>
      <c r="BK779" s="227">
        <f>ROUND(I779*H779,2)</f>
        <v>0</v>
      </c>
      <c r="BL779" s="19" t="s">
        <v>230</v>
      </c>
      <c r="BM779" s="226" t="s">
        <v>3033</v>
      </c>
    </row>
    <row r="780" s="2" customFormat="1">
      <c r="A780" s="40"/>
      <c r="B780" s="41"/>
      <c r="C780" s="42"/>
      <c r="D780" s="228" t="s">
        <v>232</v>
      </c>
      <c r="E780" s="42"/>
      <c r="F780" s="229" t="s">
        <v>3032</v>
      </c>
      <c r="G780" s="42"/>
      <c r="H780" s="42"/>
      <c r="I780" s="230"/>
      <c r="J780" s="42"/>
      <c r="K780" s="42"/>
      <c r="L780" s="46"/>
      <c r="M780" s="231"/>
      <c r="N780" s="232"/>
      <c r="O780" s="86"/>
      <c r="P780" s="86"/>
      <c r="Q780" s="86"/>
      <c r="R780" s="86"/>
      <c r="S780" s="86"/>
      <c r="T780" s="87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232</v>
      </c>
      <c r="AU780" s="19" t="s">
        <v>85</v>
      </c>
    </row>
    <row r="781" s="2" customFormat="1">
      <c r="A781" s="40"/>
      <c r="B781" s="41"/>
      <c r="C781" s="42"/>
      <c r="D781" s="233" t="s">
        <v>234</v>
      </c>
      <c r="E781" s="42"/>
      <c r="F781" s="234" t="s">
        <v>3034</v>
      </c>
      <c r="G781" s="42"/>
      <c r="H781" s="42"/>
      <c r="I781" s="230"/>
      <c r="J781" s="42"/>
      <c r="K781" s="42"/>
      <c r="L781" s="46"/>
      <c r="M781" s="231"/>
      <c r="N781" s="232"/>
      <c r="O781" s="86"/>
      <c r="P781" s="86"/>
      <c r="Q781" s="86"/>
      <c r="R781" s="86"/>
      <c r="S781" s="86"/>
      <c r="T781" s="87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234</v>
      </c>
      <c r="AU781" s="19" t="s">
        <v>85</v>
      </c>
    </row>
    <row r="782" s="13" customFormat="1">
      <c r="A782" s="13"/>
      <c r="B782" s="235"/>
      <c r="C782" s="236"/>
      <c r="D782" s="228" t="s">
        <v>236</v>
      </c>
      <c r="E782" s="236"/>
      <c r="F782" s="238" t="s">
        <v>3035</v>
      </c>
      <c r="G782" s="236"/>
      <c r="H782" s="239">
        <v>30.449999999999999</v>
      </c>
      <c r="I782" s="240"/>
      <c r="J782" s="236"/>
      <c r="K782" s="236"/>
      <c r="L782" s="241"/>
      <c r="M782" s="242"/>
      <c r="N782" s="243"/>
      <c r="O782" s="243"/>
      <c r="P782" s="243"/>
      <c r="Q782" s="243"/>
      <c r="R782" s="243"/>
      <c r="S782" s="243"/>
      <c r="T782" s="24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5" t="s">
        <v>236</v>
      </c>
      <c r="AU782" s="245" t="s">
        <v>85</v>
      </c>
      <c r="AV782" s="13" t="s">
        <v>85</v>
      </c>
      <c r="AW782" s="13" t="s">
        <v>4</v>
      </c>
      <c r="AX782" s="13" t="s">
        <v>83</v>
      </c>
      <c r="AY782" s="245" t="s">
        <v>224</v>
      </c>
    </row>
    <row r="783" s="2" customFormat="1" ht="16.5" customHeight="1">
      <c r="A783" s="40"/>
      <c r="B783" s="41"/>
      <c r="C783" s="215" t="s">
        <v>1286</v>
      </c>
      <c r="D783" s="215" t="s">
        <v>226</v>
      </c>
      <c r="E783" s="216" t="s">
        <v>3036</v>
      </c>
      <c r="F783" s="217" t="s">
        <v>3037</v>
      </c>
      <c r="G783" s="218" t="s">
        <v>811</v>
      </c>
      <c r="H783" s="219">
        <v>8</v>
      </c>
      <c r="I783" s="220"/>
      <c r="J783" s="221">
        <f>ROUND(I783*H783,2)</f>
        <v>0</v>
      </c>
      <c r="K783" s="217" t="s">
        <v>229</v>
      </c>
      <c r="L783" s="46"/>
      <c r="M783" s="222" t="s">
        <v>40</v>
      </c>
      <c r="N783" s="223" t="s">
        <v>48</v>
      </c>
      <c r="O783" s="86"/>
      <c r="P783" s="224">
        <f>O783*H783</f>
        <v>0</v>
      </c>
      <c r="Q783" s="224">
        <v>0</v>
      </c>
      <c r="R783" s="224">
        <f>Q783*H783</f>
        <v>0</v>
      </c>
      <c r="S783" s="224">
        <v>0</v>
      </c>
      <c r="T783" s="225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26" t="s">
        <v>230</v>
      </c>
      <c r="AT783" s="226" t="s">
        <v>226</v>
      </c>
      <c r="AU783" s="226" t="s">
        <v>85</v>
      </c>
      <c r="AY783" s="19" t="s">
        <v>224</v>
      </c>
      <c r="BE783" s="227">
        <f>IF(N783="základní",J783,0)</f>
        <v>0</v>
      </c>
      <c r="BF783" s="227">
        <f>IF(N783="snížená",J783,0)</f>
        <v>0</v>
      </c>
      <c r="BG783" s="227">
        <f>IF(N783="zákl. přenesená",J783,0)</f>
        <v>0</v>
      </c>
      <c r="BH783" s="227">
        <f>IF(N783="sníž. přenesená",J783,0)</f>
        <v>0</v>
      </c>
      <c r="BI783" s="227">
        <f>IF(N783="nulová",J783,0)</f>
        <v>0</v>
      </c>
      <c r="BJ783" s="19" t="s">
        <v>83</v>
      </c>
      <c r="BK783" s="227">
        <f>ROUND(I783*H783,2)</f>
        <v>0</v>
      </c>
      <c r="BL783" s="19" t="s">
        <v>230</v>
      </c>
      <c r="BM783" s="226" t="s">
        <v>3038</v>
      </c>
    </row>
    <row r="784" s="2" customFormat="1">
      <c r="A784" s="40"/>
      <c r="B784" s="41"/>
      <c r="C784" s="42"/>
      <c r="D784" s="228" t="s">
        <v>232</v>
      </c>
      <c r="E784" s="42"/>
      <c r="F784" s="229" t="s">
        <v>3039</v>
      </c>
      <c r="G784" s="42"/>
      <c r="H784" s="42"/>
      <c r="I784" s="230"/>
      <c r="J784" s="42"/>
      <c r="K784" s="42"/>
      <c r="L784" s="46"/>
      <c r="M784" s="231"/>
      <c r="N784" s="232"/>
      <c r="O784" s="86"/>
      <c r="P784" s="86"/>
      <c r="Q784" s="86"/>
      <c r="R784" s="86"/>
      <c r="S784" s="86"/>
      <c r="T784" s="87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T784" s="19" t="s">
        <v>232</v>
      </c>
      <c r="AU784" s="19" t="s">
        <v>85</v>
      </c>
    </row>
    <row r="785" s="2" customFormat="1">
      <c r="A785" s="40"/>
      <c r="B785" s="41"/>
      <c r="C785" s="42"/>
      <c r="D785" s="233" t="s">
        <v>234</v>
      </c>
      <c r="E785" s="42"/>
      <c r="F785" s="234" t="s">
        <v>3040</v>
      </c>
      <c r="G785" s="42"/>
      <c r="H785" s="42"/>
      <c r="I785" s="230"/>
      <c r="J785" s="42"/>
      <c r="K785" s="42"/>
      <c r="L785" s="46"/>
      <c r="M785" s="231"/>
      <c r="N785" s="232"/>
      <c r="O785" s="86"/>
      <c r="P785" s="86"/>
      <c r="Q785" s="86"/>
      <c r="R785" s="86"/>
      <c r="S785" s="86"/>
      <c r="T785" s="87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234</v>
      </c>
      <c r="AU785" s="19" t="s">
        <v>85</v>
      </c>
    </row>
    <row r="786" s="2" customFormat="1" ht="16.5" customHeight="1">
      <c r="A786" s="40"/>
      <c r="B786" s="41"/>
      <c r="C786" s="268" t="s">
        <v>1292</v>
      </c>
      <c r="D786" s="268" t="s">
        <v>305</v>
      </c>
      <c r="E786" s="269" t="s">
        <v>3041</v>
      </c>
      <c r="F786" s="270" t="s">
        <v>3042</v>
      </c>
      <c r="G786" s="271" t="s">
        <v>811</v>
      </c>
      <c r="H786" s="272">
        <v>8.1199999999999992</v>
      </c>
      <c r="I786" s="273"/>
      <c r="J786" s="274">
        <f>ROUND(I786*H786,2)</f>
        <v>0</v>
      </c>
      <c r="K786" s="270" t="s">
        <v>229</v>
      </c>
      <c r="L786" s="275"/>
      <c r="M786" s="276" t="s">
        <v>40</v>
      </c>
      <c r="N786" s="277" t="s">
        <v>48</v>
      </c>
      <c r="O786" s="86"/>
      <c r="P786" s="224">
        <f>O786*H786</f>
        <v>0</v>
      </c>
      <c r="Q786" s="224">
        <v>0.00038999999999999999</v>
      </c>
      <c r="R786" s="224">
        <f>Q786*H786</f>
        <v>0.0031667999999999996</v>
      </c>
      <c r="S786" s="224">
        <v>0</v>
      </c>
      <c r="T786" s="225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26" t="s">
        <v>279</v>
      </c>
      <c r="AT786" s="226" t="s">
        <v>305</v>
      </c>
      <c r="AU786" s="226" t="s">
        <v>85</v>
      </c>
      <c r="AY786" s="19" t="s">
        <v>224</v>
      </c>
      <c r="BE786" s="227">
        <f>IF(N786="základní",J786,0)</f>
        <v>0</v>
      </c>
      <c r="BF786" s="227">
        <f>IF(N786="snížená",J786,0)</f>
        <v>0</v>
      </c>
      <c r="BG786" s="227">
        <f>IF(N786="zákl. přenesená",J786,0)</f>
        <v>0</v>
      </c>
      <c r="BH786" s="227">
        <f>IF(N786="sníž. přenesená",J786,0)</f>
        <v>0</v>
      </c>
      <c r="BI786" s="227">
        <f>IF(N786="nulová",J786,0)</f>
        <v>0</v>
      </c>
      <c r="BJ786" s="19" t="s">
        <v>83</v>
      </c>
      <c r="BK786" s="227">
        <f>ROUND(I786*H786,2)</f>
        <v>0</v>
      </c>
      <c r="BL786" s="19" t="s">
        <v>230</v>
      </c>
      <c r="BM786" s="226" t="s">
        <v>3043</v>
      </c>
    </row>
    <row r="787" s="2" customFormat="1">
      <c r="A787" s="40"/>
      <c r="B787" s="41"/>
      <c r="C787" s="42"/>
      <c r="D787" s="228" t="s">
        <v>232</v>
      </c>
      <c r="E787" s="42"/>
      <c r="F787" s="229" t="s">
        <v>3042</v>
      </c>
      <c r="G787" s="42"/>
      <c r="H787" s="42"/>
      <c r="I787" s="230"/>
      <c r="J787" s="42"/>
      <c r="K787" s="42"/>
      <c r="L787" s="46"/>
      <c r="M787" s="231"/>
      <c r="N787" s="232"/>
      <c r="O787" s="86"/>
      <c r="P787" s="86"/>
      <c r="Q787" s="86"/>
      <c r="R787" s="86"/>
      <c r="S787" s="86"/>
      <c r="T787" s="87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T787" s="19" t="s">
        <v>232</v>
      </c>
      <c r="AU787" s="19" t="s">
        <v>85</v>
      </c>
    </row>
    <row r="788" s="2" customFormat="1">
      <c r="A788" s="40"/>
      <c r="B788" s="41"/>
      <c r="C788" s="42"/>
      <c r="D788" s="233" t="s">
        <v>234</v>
      </c>
      <c r="E788" s="42"/>
      <c r="F788" s="234" t="s">
        <v>3044</v>
      </c>
      <c r="G788" s="42"/>
      <c r="H788" s="42"/>
      <c r="I788" s="230"/>
      <c r="J788" s="42"/>
      <c r="K788" s="42"/>
      <c r="L788" s="46"/>
      <c r="M788" s="231"/>
      <c r="N788" s="232"/>
      <c r="O788" s="86"/>
      <c r="P788" s="86"/>
      <c r="Q788" s="86"/>
      <c r="R788" s="86"/>
      <c r="S788" s="86"/>
      <c r="T788" s="87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9" t="s">
        <v>234</v>
      </c>
      <c r="AU788" s="19" t="s">
        <v>85</v>
      </c>
    </row>
    <row r="789" s="13" customFormat="1">
      <c r="A789" s="13"/>
      <c r="B789" s="235"/>
      <c r="C789" s="236"/>
      <c r="D789" s="228" t="s">
        <v>236</v>
      </c>
      <c r="E789" s="236"/>
      <c r="F789" s="238" t="s">
        <v>3001</v>
      </c>
      <c r="G789" s="236"/>
      <c r="H789" s="239">
        <v>8.1199999999999992</v>
      </c>
      <c r="I789" s="240"/>
      <c r="J789" s="236"/>
      <c r="K789" s="236"/>
      <c r="L789" s="241"/>
      <c r="M789" s="242"/>
      <c r="N789" s="243"/>
      <c r="O789" s="243"/>
      <c r="P789" s="243"/>
      <c r="Q789" s="243"/>
      <c r="R789" s="243"/>
      <c r="S789" s="243"/>
      <c r="T789" s="24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5" t="s">
        <v>236</v>
      </c>
      <c r="AU789" s="245" t="s">
        <v>85</v>
      </c>
      <c r="AV789" s="13" t="s">
        <v>85</v>
      </c>
      <c r="AW789" s="13" t="s">
        <v>4</v>
      </c>
      <c r="AX789" s="13" t="s">
        <v>83</v>
      </c>
      <c r="AY789" s="245" t="s">
        <v>224</v>
      </c>
    </row>
    <row r="790" s="2" customFormat="1" ht="16.5" customHeight="1">
      <c r="A790" s="40"/>
      <c r="B790" s="41"/>
      <c r="C790" s="215" t="s">
        <v>1299</v>
      </c>
      <c r="D790" s="215" t="s">
        <v>226</v>
      </c>
      <c r="E790" s="216" t="s">
        <v>3045</v>
      </c>
      <c r="F790" s="217" t="s">
        <v>3046</v>
      </c>
      <c r="G790" s="218" t="s">
        <v>811</v>
      </c>
      <c r="H790" s="219">
        <v>5</v>
      </c>
      <c r="I790" s="220"/>
      <c r="J790" s="221">
        <f>ROUND(I790*H790,2)</f>
        <v>0</v>
      </c>
      <c r="K790" s="217" t="s">
        <v>229</v>
      </c>
      <c r="L790" s="46"/>
      <c r="M790" s="222" t="s">
        <v>40</v>
      </c>
      <c r="N790" s="223" t="s">
        <v>48</v>
      </c>
      <c r="O790" s="86"/>
      <c r="P790" s="224">
        <f>O790*H790</f>
        <v>0</v>
      </c>
      <c r="Q790" s="224">
        <v>0.0016299999999999999</v>
      </c>
      <c r="R790" s="224">
        <f>Q790*H790</f>
        <v>0.0081499999999999993</v>
      </c>
      <c r="S790" s="224">
        <v>0</v>
      </c>
      <c r="T790" s="225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26" t="s">
        <v>230</v>
      </c>
      <c r="AT790" s="226" t="s">
        <v>226</v>
      </c>
      <c r="AU790" s="226" t="s">
        <v>85</v>
      </c>
      <c r="AY790" s="19" t="s">
        <v>224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19" t="s">
        <v>83</v>
      </c>
      <c r="BK790" s="227">
        <f>ROUND(I790*H790,2)</f>
        <v>0</v>
      </c>
      <c r="BL790" s="19" t="s">
        <v>230</v>
      </c>
      <c r="BM790" s="226" t="s">
        <v>3047</v>
      </c>
    </row>
    <row r="791" s="2" customFormat="1">
      <c r="A791" s="40"/>
      <c r="B791" s="41"/>
      <c r="C791" s="42"/>
      <c r="D791" s="228" t="s">
        <v>232</v>
      </c>
      <c r="E791" s="42"/>
      <c r="F791" s="229" t="s">
        <v>3048</v>
      </c>
      <c r="G791" s="42"/>
      <c r="H791" s="42"/>
      <c r="I791" s="230"/>
      <c r="J791" s="42"/>
      <c r="K791" s="42"/>
      <c r="L791" s="46"/>
      <c r="M791" s="231"/>
      <c r="N791" s="232"/>
      <c r="O791" s="86"/>
      <c r="P791" s="86"/>
      <c r="Q791" s="86"/>
      <c r="R791" s="86"/>
      <c r="S791" s="86"/>
      <c r="T791" s="87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232</v>
      </c>
      <c r="AU791" s="19" t="s">
        <v>85</v>
      </c>
    </row>
    <row r="792" s="2" customFormat="1">
      <c r="A792" s="40"/>
      <c r="B792" s="41"/>
      <c r="C792" s="42"/>
      <c r="D792" s="233" t="s">
        <v>234</v>
      </c>
      <c r="E792" s="42"/>
      <c r="F792" s="234" t="s">
        <v>3049</v>
      </c>
      <c r="G792" s="42"/>
      <c r="H792" s="42"/>
      <c r="I792" s="230"/>
      <c r="J792" s="42"/>
      <c r="K792" s="42"/>
      <c r="L792" s="46"/>
      <c r="M792" s="231"/>
      <c r="N792" s="232"/>
      <c r="O792" s="86"/>
      <c r="P792" s="86"/>
      <c r="Q792" s="86"/>
      <c r="R792" s="86"/>
      <c r="S792" s="86"/>
      <c r="T792" s="87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9" t="s">
        <v>234</v>
      </c>
      <c r="AU792" s="19" t="s">
        <v>85</v>
      </c>
    </row>
    <row r="793" s="2" customFormat="1" ht="16.5" customHeight="1">
      <c r="A793" s="40"/>
      <c r="B793" s="41"/>
      <c r="C793" s="215" t="s">
        <v>1306</v>
      </c>
      <c r="D793" s="215" t="s">
        <v>226</v>
      </c>
      <c r="E793" s="216" t="s">
        <v>3050</v>
      </c>
      <c r="F793" s="217" t="s">
        <v>3051</v>
      </c>
      <c r="G793" s="218" t="s">
        <v>811</v>
      </c>
      <c r="H793" s="219">
        <v>7</v>
      </c>
      <c r="I793" s="220"/>
      <c r="J793" s="221">
        <f>ROUND(I793*H793,2)</f>
        <v>0</v>
      </c>
      <c r="K793" s="217" t="s">
        <v>229</v>
      </c>
      <c r="L793" s="46"/>
      <c r="M793" s="222" t="s">
        <v>40</v>
      </c>
      <c r="N793" s="223" t="s">
        <v>48</v>
      </c>
      <c r="O793" s="86"/>
      <c r="P793" s="224">
        <f>O793*H793</f>
        <v>0</v>
      </c>
      <c r="Q793" s="224">
        <v>0.00072000000000000005</v>
      </c>
      <c r="R793" s="224">
        <f>Q793*H793</f>
        <v>0.0050400000000000002</v>
      </c>
      <c r="S793" s="224">
        <v>0</v>
      </c>
      <c r="T793" s="225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26" t="s">
        <v>230</v>
      </c>
      <c r="AT793" s="226" t="s">
        <v>226</v>
      </c>
      <c r="AU793" s="226" t="s">
        <v>85</v>
      </c>
      <c r="AY793" s="19" t="s">
        <v>224</v>
      </c>
      <c r="BE793" s="227">
        <f>IF(N793="základní",J793,0)</f>
        <v>0</v>
      </c>
      <c r="BF793" s="227">
        <f>IF(N793="snížená",J793,0)</f>
        <v>0</v>
      </c>
      <c r="BG793" s="227">
        <f>IF(N793="zákl. přenesená",J793,0)</f>
        <v>0</v>
      </c>
      <c r="BH793" s="227">
        <f>IF(N793="sníž. přenesená",J793,0)</f>
        <v>0</v>
      </c>
      <c r="BI793" s="227">
        <f>IF(N793="nulová",J793,0)</f>
        <v>0</v>
      </c>
      <c r="BJ793" s="19" t="s">
        <v>83</v>
      </c>
      <c r="BK793" s="227">
        <f>ROUND(I793*H793,2)</f>
        <v>0</v>
      </c>
      <c r="BL793" s="19" t="s">
        <v>230</v>
      </c>
      <c r="BM793" s="226" t="s">
        <v>3052</v>
      </c>
    </row>
    <row r="794" s="2" customFormat="1">
      <c r="A794" s="40"/>
      <c r="B794" s="41"/>
      <c r="C794" s="42"/>
      <c r="D794" s="228" t="s">
        <v>232</v>
      </c>
      <c r="E794" s="42"/>
      <c r="F794" s="229" t="s">
        <v>3053</v>
      </c>
      <c r="G794" s="42"/>
      <c r="H794" s="42"/>
      <c r="I794" s="230"/>
      <c r="J794" s="42"/>
      <c r="K794" s="42"/>
      <c r="L794" s="46"/>
      <c r="M794" s="231"/>
      <c r="N794" s="232"/>
      <c r="O794" s="86"/>
      <c r="P794" s="86"/>
      <c r="Q794" s="86"/>
      <c r="R794" s="86"/>
      <c r="S794" s="86"/>
      <c r="T794" s="87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232</v>
      </c>
      <c r="AU794" s="19" t="s">
        <v>85</v>
      </c>
    </row>
    <row r="795" s="2" customFormat="1">
      <c r="A795" s="40"/>
      <c r="B795" s="41"/>
      <c r="C795" s="42"/>
      <c r="D795" s="233" t="s">
        <v>234</v>
      </c>
      <c r="E795" s="42"/>
      <c r="F795" s="234" t="s">
        <v>3054</v>
      </c>
      <c r="G795" s="42"/>
      <c r="H795" s="42"/>
      <c r="I795" s="230"/>
      <c r="J795" s="42"/>
      <c r="K795" s="42"/>
      <c r="L795" s="46"/>
      <c r="M795" s="231"/>
      <c r="N795" s="232"/>
      <c r="O795" s="86"/>
      <c r="P795" s="86"/>
      <c r="Q795" s="86"/>
      <c r="R795" s="86"/>
      <c r="S795" s="86"/>
      <c r="T795" s="87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234</v>
      </c>
      <c r="AU795" s="19" t="s">
        <v>85</v>
      </c>
    </row>
    <row r="796" s="13" customFormat="1">
      <c r="A796" s="13"/>
      <c r="B796" s="235"/>
      <c r="C796" s="236"/>
      <c r="D796" s="228" t="s">
        <v>236</v>
      </c>
      <c r="E796" s="237" t="s">
        <v>40</v>
      </c>
      <c r="F796" s="238" t="s">
        <v>3055</v>
      </c>
      <c r="G796" s="236"/>
      <c r="H796" s="239">
        <v>7</v>
      </c>
      <c r="I796" s="240"/>
      <c r="J796" s="236"/>
      <c r="K796" s="236"/>
      <c r="L796" s="241"/>
      <c r="M796" s="242"/>
      <c r="N796" s="243"/>
      <c r="O796" s="243"/>
      <c r="P796" s="243"/>
      <c r="Q796" s="243"/>
      <c r="R796" s="243"/>
      <c r="S796" s="243"/>
      <c r="T796" s="24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5" t="s">
        <v>236</v>
      </c>
      <c r="AU796" s="245" t="s">
        <v>85</v>
      </c>
      <c r="AV796" s="13" t="s">
        <v>85</v>
      </c>
      <c r="AW796" s="13" t="s">
        <v>38</v>
      </c>
      <c r="AX796" s="13" t="s">
        <v>83</v>
      </c>
      <c r="AY796" s="245" t="s">
        <v>224</v>
      </c>
    </row>
    <row r="797" s="2" customFormat="1" ht="16.5" customHeight="1">
      <c r="A797" s="40"/>
      <c r="B797" s="41"/>
      <c r="C797" s="268" t="s">
        <v>1312</v>
      </c>
      <c r="D797" s="268" t="s">
        <v>305</v>
      </c>
      <c r="E797" s="269" t="s">
        <v>3056</v>
      </c>
      <c r="F797" s="270" t="s">
        <v>3057</v>
      </c>
      <c r="G797" s="271" t="s">
        <v>811</v>
      </c>
      <c r="H797" s="272">
        <v>7</v>
      </c>
      <c r="I797" s="273"/>
      <c r="J797" s="274">
        <f>ROUND(I797*H797,2)</f>
        <v>0</v>
      </c>
      <c r="K797" s="270" t="s">
        <v>229</v>
      </c>
      <c r="L797" s="275"/>
      <c r="M797" s="276" t="s">
        <v>40</v>
      </c>
      <c r="N797" s="277" t="s">
        <v>48</v>
      </c>
      <c r="O797" s="86"/>
      <c r="P797" s="224">
        <f>O797*H797</f>
        <v>0</v>
      </c>
      <c r="Q797" s="224">
        <v>0.012</v>
      </c>
      <c r="R797" s="224">
        <f>Q797*H797</f>
        <v>0.084000000000000005</v>
      </c>
      <c r="S797" s="224">
        <v>0</v>
      </c>
      <c r="T797" s="225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26" t="s">
        <v>279</v>
      </c>
      <c r="AT797" s="226" t="s">
        <v>305</v>
      </c>
      <c r="AU797" s="226" t="s">
        <v>85</v>
      </c>
      <c r="AY797" s="19" t="s">
        <v>224</v>
      </c>
      <c r="BE797" s="227">
        <f>IF(N797="základní",J797,0)</f>
        <v>0</v>
      </c>
      <c r="BF797" s="227">
        <f>IF(N797="snížená",J797,0)</f>
        <v>0</v>
      </c>
      <c r="BG797" s="227">
        <f>IF(N797="zákl. přenesená",J797,0)</f>
        <v>0</v>
      </c>
      <c r="BH797" s="227">
        <f>IF(N797="sníž. přenesená",J797,0)</f>
        <v>0</v>
      </c>
      <c r="BI797" s="227">
        <f>IF(N797="nulová",J797,0)</f>
        <v>0</v>
      </c>
      <c r="BJ797" s="19" t="s">
        <v>83</v>
      </c>
      <c r="BK797" s="227">
        <f>ROUND(I797*H797,2)</f>
        <v>0</v>
      </c>
      <c r="BL797" s="19" t="s">
        <v>230</v>
      </c>
      <c r="BM797" s="226" t="s">
        <v>3058</v>
      </c>
    </row>
    <row r="798" s="2" customFormat="1">
      <c r="A798" s="40"/>
      <c r="B798" s="41"/>
      <c r="C798" s="42"/>
      <c r="D798" s="228" t="s">
        <v>232</v>
      </c>
      <c r="E798" s="42"/>
      <c r="F798" s="229" t="s">
        <v>3057</v>
      </c>
      <c r="G798" s="42"/>
      <c r="H798" s="42"/>
      <c r="I798" s="230"/>
      <c r="J798" s="42"/>
      <c r="K798" s="42"/>
      <c r="L798" s="46"/>
      <c r="M798" s="231"/>
      <c r="N798" s="232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232</v>
      </c>
      <c r="AU798" s="19" t="s">
        <v>85</v>
      </c>
    </row>
    <row r="799" s="2" customFormat="1">
      <c r="A799" s="40"/>
      <c r="B799" s="41"/>
      <c r="C799" s="42"/>
      <c r="D799" s="233" t="s">
        <v>234</v>
      </c>
      <c r="E799" s="42"/>
      <c r="F799" s="234" t="s">
        <v>3059</v>
      </c>
      <c r="G799" s="42"/>
      <c r="H799" s="42"/>
      <c r="I799" s="230"/>
      <c r="J799" s="42"/>
      <c r="K799" s="42"/>
      <c r="L799" s="46"/>
      <c r="M799" s="231"/>
      <c r="N799" s="232"/>
      <c r="O799" s="86"/>
      <c r="P799" s="86"/>
      <c r="Q799" s="86"/>
      <c r="R799" s="86"/>
      <c r="S799" s="86"/>
      <c r="T799" s="87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234</v>
      </c>
      <c r="AU799" s="19" t="s">
        <v>85</v>
      </c>
    </row>
    <row r="800" s="2" customFormat="1" ht="16.5" customHeight="1">
      <c r="A800" s="40"/>
      <c r="B800" s="41"/>
      <c r="C800" s="268" t="s">
        <v>1318</v>
      </c>
      <c r="D800" s="268" t="s">
        <v>305</v>
      </c>
      <c r="E800" s="269" t="s">
        <v>3060</v>
      </c>
      <c r="F800" s="270" t="s">
        <v>3061</v>
      </c>
      <c r="G800" s="271" t="s">
        <v>811</v>
      </c>
      <c r="H800" s="272">
        <v>7</v>
      </c>
      <c r="I800" s="273"/>
      <c r="J800" s="274">
        <f>ROUND(I800*H800,2)</f>
        <v>0</v>
      </c>
      <c r="K800" s="270" t="s">
        <v>229</v>
      </c>
      <c r="L800" s="275"/>
      <c r="M800" s="276" t="s">
        <v>40</v>
      </c>
      <c r="N800" s="277" t="s">
        <v>48</v>
      </c>
      <c r="O800" s="86"/>
      <c r="P800" s="224">
        <f>O800*H800</f>
        <v>0</v>
      </c>
      <c r="Q800" s="224">
        <v>0.0015</v>
      </c>
      <c r="R800" s="224">
        <f>Q800*H800</f>
        <v>0.010500000000000001</v>
      </c>
      <c r="S800" s="224">
        <v>0</v>
      </c>
      <c r="T800" s="225">
        <f>S800*H800</f>
        <v>0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26" t="s">
        <v>279</v>
      </c>
      <c r="AT800" s="226" t="s">
        <v>305</v>
      </c>
      <c r="AU800" s="226" t="s">
        <v>85</v>
      </c>
      <c r="AY800" s="19" t="s">
        <v>224</v>
      </c>
      <c r="BE800" s="227">
        <f>IF(N800="základní",J800,0)</f>
        <v>0</v>
      </c>
      <c r="BF800" s="227">
        <f>IF(N800="snížená",J800,0)</f>
        <v>0</v>
      </c>
      <c r="BG800" s="227">
        <f>IF(N800="zákl. přenesená",J800,0)</f>
        <v>0</v>
      </c>
      <c r="BH800" s="227">
        <f>IF(N800="sníž. přenesená",J800,0)</f>
        <v>0</v>
      </c>
      <c r="BI800" s="227">
        <f>IF(N800="nulová",J800,0)</f>
        <v>0</v>
      </c>
      <c r="BJ800" s="19" t="s">
        <v>83</v>
      </c>
      <c r="BK800" s="227">
        <f>ROUND(I800*H800,2)</f>
        <v>0</v>
      </c>
      <c r="BL800" s="19" t="s">
        <v>230</v>
      </c>
      <c r="BM800" s="226" t="s">
        <v>3062</v>
      </c>
    </row>
    <row r="801" s="2" customFormat="1">
      <c r="A801" s="40"/>
      <c r="B801" s="41"/>
      <c r="C801" s="42"/>
      <c r="D801" s="228" t="s">
        <v>232</v>
      </c>
      <c r="E801" s="42"/>
      <c r="F801" s="229" t="s">
        <v>3061</v>
      </c>
      <c r="G801" s="42"/>
      <c r="H801" s="42"/>
      <c r="I801" s="230"/>
      <c r="J801" s="42"/>
      <c r="K801" s="42"/>
      <c r="L801" s="46"/>
      <c r="M801" s="231"/>
      <c r="N801" s="232"/>
      <c r="O801" s="86"/>
      <c r="P801" s="86"/>
      <c r="Q801" s="86"/>
      <c r="R801" s="86"/>
      <c r="S801" s="86"/>
      <c r="T801" s="87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T801" s="19" t="s">
        <v>232</v>
      </c>
      <c r="AU801" s="19" t="s">
        <v>85</v>
      </c>
    </row>
    <row r="802" s="2" customFormat="1">
      <c r="A802" s="40"/>
      <c r="B802" s="41"/>
      <c r="C802" s="42"/>
      <c r="D802" s="233" t="s">
        <v>234</v>
      </c>
      <c r="E802" s="42"/>
      <c r="F802" s="234" t="s">
        <v>3063</v>
      </c>
      <c r="G802" s="42"/>
      <c r="H802" s="42"/>
      <c r="I802" s="230"/>
      <c r="J802" s="42"/>
      <c r="K802" s="42"/>
      <c r="L802" s="46"/>
      <c r="M802" s="231"/>
      <c r="N802" s="232"/>
      <c r="O802" s="86"/>
      <c r="P802" s="86"/>
      <c r="Q802" s="86"/>
      <c r="R802" s="86"/>
      <c r="S802" s="86"/>
      <c r="T802" s="87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T802" s="19" t="s">
        <v>234</v>
      </c>
      <c r="AU802" s="19" t="s">
        <v>85</v>
      </c>
    </row>
    <row r="803" s="2" customFormat="1" ht="16.5" customHeight="1">
      <c r="A803" s="40"/>
      <c r="B803" s="41"/>
      <c r="C803" s="215" t="s">
        <v>1326</v>
      </c>
      <c r="D803" s="215" t="s">
        <v>226</v>
      </c>
      <c r="E803" s="216" t="s">
        <v>3064</v>
      </c>
      <c r="F803" s="217" t="s">
        <v>3065</v>
      </c>
      <c r="G803" s="218" t="s">
        <v>811</v>
      </c>
      <c r="H803" s="219">
        <v>5</v>
      </c>
      <c r="I803" s="220"/>
      <c r="J803" s="221">
        <f>ROUND(I803*H803,2)</f>
        <v>0</v>
      </c>
      <c r="K803" s="217" t="s">
        <v>229</v>
      </c>
      <c r="L803" s="46"/>
      <c r="M803" s="222" t="s">
        <v>40</v>
      </c>
      <c r="N803" s="223" t="s">
        <v>48</v>
      </c>
      <c r="O803" s="86"/>
      <c r="P803" s="224">
        <f>O803*H803</f>
        <v>0</v>
      </c>
      <c r="Q803" s="224">
        <v>0.00071871999999999995</v>
      </c>
      <c r="R803" s="224">
        <f>Q803*H803</f>
        <v>0.0035935999999999997</v>
      </c>
      <c r="S803" s="224">
        <v>0</v>
      </c>
      <c r="T803" s="225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26" t="s">
        <v>230</v>
      </c>
      <c r="AT803" s="226" t="s">
        <v>226</v>
      </c>
      <c r="AU803" s="226" t="s">
        <v>85</v>
      </c>
      <c r="AY803" s="19" t="s">
        <v>224</v>
      </c>
      <c r="BE803" s="227">
        <f>IF(N803="základní",J803,0)</f>
        <v>0</v>
      </c>
      <c r="BF803" s="227">
        <f>IF(N803="snížená",J803,0)</f>
        <v>0</v>
      </c>
      <c r="BG803" s="227">
        <f>IF(N803="zákl. přenesená",J803,0)</f>
        <v>0</v>
      </c>
      <c r="BH803" s="227">
        <f>IF(N803="sníž. přenesená",J803,0)</f>
        <v>0</v>
      </c>
      <c r="BI803" s="227">
        <f>IF(N803="nulová",J803,0)</f>
        <v>0</v>
      </c>
      <c r="BJ803" s="19" t="s">
        <v>83</v>
      </c>
      <c r="BK803" s="227">
        <f>ROUND(I803*H803,2)</f>
        <v>0</v>
      </c>
      <c r="BL803" s="19" t="s">
        <v>230</v>
      </c>
      <c r="BM803" s="226" t="s">
        <v>3066</v>
      </c>
    </row>
    <row r="804" s="2" customFormat="1">
      <c r="A804" s="40"/>
      <c r="B804" s="41"/>
      <c r="C804" s="42"/>
      <c r="D804" s="228" t="s">
        <v>232</v>
      </c>
      <c r="E804" s="42"/>
      <c r="F804" s="229" t="s">
        <v>3067</v>
      </c>
      <c r="G804" s="42"/>
      <c r="H804" s="42"/>
      <c r="I804" s="230"/>
      <c r="J804" s="42"/>
      <c r="K804" s="42"/>
      <c r="L804" s="46"/>
      <c r="M804" s="231"/>
      <c r="N804" s="232"/>
      <c r="O804" s="86"/>
      <c r="P804" s="86"/>
      <c r="Q804" s="86"/>
      <c r="R804" s="86"/>
      <c r="S804" s="86"/>
      <c r="T804" s="87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9" t="s">
        <v>232</v>
      </c>
      <c r="AU804" s="19" t="s">
        <v>85</v>
      </c>
    </row>
    <row r="805" s="2" customFormat="1">
      <c r="A805" s="40"/>
      <c r="B805" s="41"/>
      <c r="C805" s="42"/>
      <c r="D805" s="233" t="s">
        <v>234</v>
      </c>
      <c r="E805" s="42"/>
      <c r="F805" s="234" t="s">
        <v>3068</v>
      </c>
      <c r="G805" s="42"/>
      <c r="H805" s="42"/>
      <c r="I805" s="230"/>
      <c r="J805" s="42"/>
      <c r="K805" s="42"/>
      <c r="L805" s="46"/>
      <c r="M805" s="231"/>
      <c r="N805" s="232"/>
      <c r="O805" s="86"/>
      <c r="P805" s="86"/>
      <c r="Q805" s="86"/>
      <c r="R805" s="86"/>
      <c r="S805" s="86"/>
      <c r="T805" s="87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T805" s="19" t="s">
        <v>234</v>
      </c>
      <c r="AU805" s="19" t="s">
        <v>85</v>
      </c>
    </row>
    <row r="806" s="13" customFormat="1">
      <c r="A806" s="13"/>
      <c r="B806" s="235"/>
      <c r="C806" s="236"/>
      <c r="D806" s="228" t="s">
        <v>236</v>
      </c>
      <c r="E806" s="237" t="s">
        <v>40</v>
      </c>
      <c r="F806" s="238" t="s">
        <v>3069</v>
      </c>
      <c r="G806" s="236"/>
      <c r="H806" s="239">
        <v>2</v>
      </c>
      <c r="I806" s="240"/>
      <c r="J806" s="236"/>
      <c r="K806" s="236"/>
      <c r="L806" s="241"/>
      <c r="M806" s="242"/>
      <c r="N806" s="243"/>
      <c r="O806" s="243"/>
      <c r="P806" s="243"/>
      <c r="Q806" s="243"/>
      <c r="R806" s="243"/>
      <c r="S806" s="243"/>
      <c r="T806" s="24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5" t="s">
        <v>236</v>
      </c>
      <c r="AU806" s="245" t="s">
        <v>85</v>
      </c>
      <c r="AV806" s="13" t="s">
        <v>85</v>
      </c>
      <c r="AW806" s="13" t="s">
        <v>38</v>
      </c>
      <c r="AX806" s="13" t="s">
        <v>77</v>
      </c>
      <c r="AY806" s="245" t="s">
        <v>224</v>
      </c>
    </row>
    <row r="807" s="13" customFormat="1">
      <c r="A807" s="13"/>
      <c r="B807" s="235"/>
      <c r="C807" s="236"/>
      <c r="D807" s="228" t="s">
        <v>236</v>
      </c>
      <c r="E807" s="237" t="s">
        <v>40</v>
      </c>
      <c r="F807" s="238" t="s">
        <v>3070</v>
      </c>
      <c r="G807" s="236"/>
      <c r="H807" s="239">
        <v>3</v>
      </c>
      <c r="I807" s="240"/>
      <c r="J807" s="236"/>
      <c r="K807" s="236"/>
      <c r="L807" s="241"/>
      <c r="M807" s="242"/>
      <c r="N807" s="243"/>
      <c r="O807" s="243"/>
      <c r="P807" s="243"/>
      <c r="Q807" s="243"/>
      <c r="R807" s="243"/>
      <c r="S807" s="243"/>
      <c r="T807" s="24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5" t="s">
        <v>236</v>
      </c>
      <c r="AU807" s="245" t="s">
        <v>85</v>
      </c>
      <c r="AV807" s="13" t="s">
        <v>85</v>
      </c>
      <c r="AW807" s="13" t="s">
        <v>38</v>
      </c>
      <c r="AX807" s="13" t="s">
        <v>77</v>
      </c>
      <c r="AY807" s="245" t="s">
        <v>224</v>
      </c>
    </row>
    <row r="808" s="15" customFormat="1">
      <c r="A808" s="15"/>
      <c r="B808" s="256"/>
      <c r="C808" s="257"/>
      <c r="D808" s="228" t="s">
        <v>236</v>
      </c>
      <c r="E808" s="258" t="s">
        <v>40</v>
      </c>
      <c r="F808" s="259" t="s">
        <v>253</v>
      </c>
      <c r="G808" s="257"/>
      <c r="H808" s="260">
        <v>5</v>
      </c>
      <c r="I808" s="261"/>
      <c r="J808" s="257"/>
      <c r="K808" s="257"/>
      <c r="L808" s="262"/>
      <c r="M808" s="263"/>
      <c r="N808" s="264"/>
      <c r="O808" s="264"/>
      <c r="P808" s="264"/>
      <c r="Q808" s="264"/>
      <c r="R808" s="264"/>
      <c r="S808" s="264"/>
      <c r="T808" s="26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66" t="s">
        <v>236</v>
      </c>
      <c r="AU808" s="266" t="s">
        <v>85</v>
      </c>
      <c r="AV808" s="15" t="s">
        <v>230</v>
      </c>
      <c r="AW808" s="15" t="s">
        <v>38</v>
      </c>
      <c r="AX808" s="15" t="s">
        <v>83</v>
      </c>
      <c r="AY808" s="266" t="s">
        <v>224</v>
      </c>
    </row>
    <row r="809" s="2" customFormat="1" ht="16.5" customHeight="1">
      <c r="A809" s="40"/>
      <c r="B809" s="41"/>
      <c r="C809" s="268" t="s">
        <v>1332</v>
      </c>
      <c r="D809" s="268" t="s">
        <v>305</v>
      </c>
      <c r="E809" s="269" t="s">
        <v>3071</v>
      </c>
      <c r="F809" s="270" t="s">
        <v>3072</v>
      </c>
      <c r="G809" s="271" t="s">
        <v>811</v>
      </c>
      <c r="H809" s="272">
        <v>5</v>
      </c>
      <c r="I809" s="273"/>
      <c r="J809" s="274">
        <f>ROUND(I809*H809,2)</f>
        <v>0</v>
      </c>
      <c r="K809" s="270" t="s">
        <v>229</v>
      </c>
      <c r="L809" s="275"/>
      <c r="M809" s="276" t="s">
        <v>40</v>
      </c>
      <c r="N809" s="277" t="s">
        <v>48</v>
      </c>
      <c r="O809" s="86"/>
      <c r="P809" s="224">
        <f>O809*H809</f>
        <v>0</v>
      </c>
      <c r="Q809" s="224">
        <v>0.012</v>
      </c>
      <c r="R809" s="224">
        <f>Q809*H809</f>
        <v>0.059999999999999998</v>
      </c>
      <c r="S809" s="224">
        <v>0</v>
      </c>
      <c r="T809" s="225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26" t="s">
        <v>279</v>
      </c>
      <c r="AT809" s="226" t="s">
        <v>305</v>
      </c>
      <c r="AU809" s="226" t="s">
        <v>85</v>
      </c>
      <c r="AY809" s="19" t="s">
        <v>224</v>
      </c>
      <c r="BE809" s="227">
        <f>IF(N809="základní",J809,0)</f>
        <v>0</v>
      </c>
      <c r="BF809" s="227">
        <f>IF(N809="snížená",J809,0)</f>
        <v>0</v>
      </c>
      <c r="BG809" s="227">
        <f>IF(N809="zákl. přenesená",J809,0)</f>
        <v>0</v>
      </c>
      <c r="BH809" s="227">
        <f>IF(N809="sníž. přenesená",J809,0)</f>
        <v>0</v>
      </c>
      <c r="BI809" s="227">
        <f>IF(N809="nulová",J809,0)</f>
        <v>0</v>
      </c>
      <c r="BJ809" s="19" t="s">
        <v>83</v>
      </c>
      <c r="BK809" s="227">
        <f>ROUND(I809*H809,2)</f>
        <v>0</v>
      </c>
      <c r="BL809" s="19" t="s">
        <v>230</v>
      </c>
      <c r="BM809" s="226" t="s">
        <v>3073</v>
      </c>
    </row>
    <row r="810" s="2" customFormat="1">
      <c r="A810" s="40"/>
      <c r="B810" s="41"/>
      <c r="C810" s="42"/>
      <c r="D810" s="228" t="s">
        <v>232</v>
      </c>
      <c r="E810" s="42"/>
      <c r="F810" s="229" t="s">
        <v>3072</v>
      </c>
      <c r="G810" s="42"/>
      <c r="H810" s="42"/>
      <c r="I810" s="230"/>
      <c r="J810" s="42"/>
      <c r="K810" s="42"/>
      <c r="L810" s="46"/>
      <c r="M810" s="231"/>
      <c r="N810" s="232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232</v>
      </c>
      <c r="AU810" s="19" t="s">
        <v>85</v>
      </c>
    </row>
    <row r="811" s="2" customFormat="1">
      <c r="A811" s="40"/>
      <c r="B811" s="41"/>
      <c r="C811" s="42"/>
      <c r="D811" s="233" t="s">
        <v>234</v>
      </c>
      <c r="E811" s="42"/>
      <c r="F811" s="234" t="s">
        <v>3074</v>
      </c>
      <c r="G811" s="42"/>
      <c r="H811" s="42"/>
      <c r="I811" s="230"/>
      <c r="J811" s="42"/>
      <c r="K811" s="42"/>
      <c r="L811" s="46"/>
      <c r="M811" s="231"/>
      <c r="N811" s="232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234</v>
      </c>
      <c r="AU811" s="19" t="s">
        <v>85</v>
      </c>
    </row>
    <row r="812" s="2" customFormat="1" ht="16.5" customHeight="1">
      <c r="A812" s="40"/>
      <c r="B812" s="41"/>
      <c r="C812" s="268" t="s">
        <v>1340</v>
      </c>
      <c r="D812" s="268" t="s">
        <v>305</v>
      </c>
      <c r="E812" s="269" t="s">
        <v>3075</v>
      </c>
      <c r="F812" s="270" t="s">
        <v>3076</v>
      </c>
      <c r="G812" s="271" t="s">
        <v>811</v>
      </c>
      <c r="H812" s="272">
        <v>5</v>
      </c>
      <c r="I812" s="273"/>
      <c r="J812" s="274">
        <f>ROUND(I812*H812,2)</f>
        <v>0</v>
      </c>
      <c r="K812" s="270" t="s">
        <v>40</v>
      </c>
      <c r="L812" s="275"/>
      <c r="M812" s="276" t="s">
        <v>40</v>
      </c>
      <c r="N812" s="277" t="s">
        <v>48</v>
      </c>
      <c r="O812" s="86"/>
      <c r="P812" s="224">
        <f>O812*H812</f>
        <v>0</v>
      </c>
      <c r="Q812" s="224">
        <v>0.0050000000000000001</v>
      </c>
      <c r="R812" s="224">
        <f>Q812*H812</f>
        <v>0.025000000000000001</v>
      </c>
      <c r="S812" s="224">
        <v>0</v>
      </c>
      <c r="T812" s="225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26" t="s">
        <v>279</v>
      </c>
      <c r="AT812" s="226" t="s">
        <v>305</v>
      </c>
      <c r="AU812" s="226" t="s">
        <v>85</v>
      </c>
      <c r="AY812" s="19" t="s">
        <v>224</v>
      </c>
      <c r="BE812" s="227">
        <f>IF(N812="základní",J812,0)</f>
        <v>0</v>
      </c>
      <c r="BF812" s="227">
        <f>IF(N812="snížená",J812,0)</f>
        <v>0</v>
      </c>
      <c r="BG812" s="227">
        <f>IF(N812="zákl. přenesená",J812,0)</f>
        <v>0</v>
      </c>
      <c r="BH812" s="227">
        <f>IF(N812="sníž. přenesená",J812,0)</f>
        <v>0</v>
      </c>
      <c r="BI812" s="227">
        <f>IF(N812="nulová",J812,0)</f>
        <v>0</v>
      </c>
      <c r="BJ812" s="19" t="s">
        <v>83</v>
      </c>
      <c r="BK812" s="227">
        <f>ROUND(I812*H812,2)</f>
        <v>0</v>
      </c>
      <c r="BL812" s="19" t="s">
        <v>230</v>
      </c>
      <c r="BM812" s="226" t="s">
        <v>3077</v>
      </c>
    </row>
    <row r="813" s="2" customFormat="1">
      <c r="A813" s="40"/>
      <c r="B813" s="41"/>
      <c r="C813" s="42"/>
      <c r="D813" s="228" t="s">
        <v>232</v>
      </c>
      <c r="E813" s="42"/>
      <c r="F813" s="229" t="s">
        <v>3078</v>
      </c>
      <c r="G813" s="42"/>
      <c r="H813" s="42"/>
      <c r="I813" s="230"/>
      <c r="J813" s="42"/>
      <c r="K813" s="42"/>
      <c r="L813" s="46"/>
      <c r="M813" s="231"/>
      <c r="N813" s="232"/>
      <c r="O813" s="86"/>
      <c r="P813" s="86"/>
      <c r="Q813" s="86"/>
      <c r="R813" s="86"/>
      <c r="S813" s="86"/>
      <c r="T813" s="87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T813" s="19" t="s">
        <v>232</v>
      </c>
      <c r="AU813" s="19" t="s">
        <v>85</v>
      </c>
    </row>
    <row r="814" s="2" customFormat="1" ht="16.5" customHeight="1">
      <c r="A814" s="40"/>
      <c r="B814" s="41"/>
      <c r="C814" s="215" t="s">
        <v>1346</v>
      </c>
      <c r="D814" s="215" t="s">
        <v>226</v>
      </c>
      <c r="E814" s="216" t="s">
        <v>3079</v>
      </c>
      <c r="F814" s="217" t="s">
        <v>3080</v>
      </c>
      <c r="G814" s="218" t="s">
        <v>811</v>
      </c>
      <c r="H814" s="219">
        <v>2</v>
      </c>
      <c r="I814" s="220"/>
      <c r="J814" s="221">
        <f>ROUND(I814*H814,2)</f>
        <v>0</v>
      </c>
      <c r="K814" s="217" t="s">
        <v>229</v>
      </c>
      <c r="L814" s="46"/>
      <c r="M814" s="222" t="s">
        <v>40</v>
      </c>
      <c r="N814" s="223" t="s">
        <v>48</v>
      </c>
      <c r="O814" s="86"/>
      <c r="P814" s="224">
        <f>O814*H814</f>
        <v>0</v>
      </c>
      <c r="Q814" s="224">
        <v>0.00070072000000000005</v>
      </c>
      <c r="R814" s="224">
        <f>Q814*H814</f>
        <v>0.0014014400000000001</v>
      </c>
      <c r="S814" s="224">
        <v>0</v>
      </c>
      <c r="T814" s="225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26" t="s">
        <v>230</v>
      </c>
      <c r="AT814" s="226" t="s">
        <v>226</v>
      </c>
      <c r="AU814" s="226" t="s">
        <v>85</v>
      </c>
      <c r="AY814" s="19" t="s">
        <v>224</v>
      </c>
      <c r="BE814" s="227">
        <f>IF(N814="základní",J814,0)</f>
        <v>0</v>
      </c>
      <c r="BF814" s="227">
        <f>IF(N814="snížená",J814,0)</f>
        <v>0</v>
      </c>
      <c r="BG814" s="227">
        <f>IF(N814="zákl. přenesená",J814,0)</f>
        <v>0</v>
      </c>
      <c r="BH814" s="227">
        <f>IF(N814="sníž. přenesená",J814,0)</f>
        <v>0</v>
      </c>
      <c r="BI814" s="227">
        <f>IF(N814="nulová",J814,0)</f>
        <v>0</v>
      </c>
      <c r="BJ814" s="19" t="s">
        <v>83</v>
      </c>
      <c r="BK814" s="227">
        <f>ROUND(I814*H814,2)</f>
        <v>0</v>
      </c>
      <c r="BL814" s="19" t="s">
        <v>230</v>
      </c>
      <c r="BM814" s="226" t="s">
        <v>3081</v>
      </c>
    </row>
    <row r="815" s="2" customFormat="1">
      <c r="A815" s="40"/>
      <c r="B815" s="41"/>
      <c r="C815" s="42"/>
      <c r="D815" s="228" t="s">
        <v>232</v>
      </c>
      <c r="E815" s="42"/>
      <c r="F815" s="229" t="s">
        <v>3082</v>
      </c>
      <c r="G815" s="42"/>
      <c r="H815" s="42"/>
      <c r="I815" s="230"/>
      <c r="J815" s="42"/>
      <c r="K815" s="42"/>
      <c r="L815" s="46"/>
      <c r="M815" s="231"/>
      <c r="N815" s="232"/>
      <c r="O815" s="86"/>
      <c r="P815" s="86"/>
      <c r="Q815" s="86"/>
      <c r="R815" s="86"/>
      <c r="S815" s="86"/>
      <c r="T815" s="87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232</v>
      </c>
      <c r="AU815" s="19" t="s">
        <v>85</v>
      </c>
    </row>
    <row r="816" s="2" customFormat="1">
      <c r="A816" s="40"/>
      <c r="B816" s="41"/>
      <c r="C816" s="42"/>
      <c r="D816" s="233" t="s">
        <v>234</v>
      </c>
      <c r="E816" s="42"/>
      <c r="F816" s="234" t="s">
        <v>3083</v>
      </c>
      <c r="G816" s="42"/>
      <c r="H816" s="42"/>
      <c r="I816" s="230"/>
      <c r="J816" s="42"/>
      <c r="K816" s="42"/>
      <c r="L816" s="46"/>
      <c r="M816" s="231"/>
      <c r="N816" s="232"/>
      <c r="O816" s="86"/>
      <c r="P816" s="86"/>
      <c r="Q816" s="86"/>
      <c r="R816" s="86"/>
      <c r="S816" s="86"/>
      <c r="T816" s="87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T816" s="19" t="s">
        <v>234</v>
      </c>
      <c r="AU816" s="19" t="s">
        <v>85</v>
      </c>
    </row>
    <row r="817" s="13" customFormat="1">
      <c r="A817" s="13"/>
      <c r="B817" s="235"/>
      <c r="C817" s="236"/>
      <c r="D817" s="228" t="s">
        <v>236</v>
      </c>
      <c r="E817" s="237" t="s">
        <v>40</v>
      </c>
      <c r="F817" s="238" t="s">
        <v>3084</v>
      </c>
      <c r="G817" s="236"/>
      <c r="H817" s="239">
        <v>2</v>
      </c>
      <c r="I817" s="240"/>
      <c r="J817" s="236"/>
      <c r="K817" s="236"/>
      <c r="L817" s="241"/>
      <c r="M817" s="242"/>
      <c r="N817" s="243"/>
      <c r="O817" s="243"/>
      <c r="P817" s="243"/>
      <c r="Q817" s="243"/>
      <c r="R817" s="243"/>
      <c r="S817" s="243"/>
      <c r="T817" s="24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5" t="s">
        <v>236</v>
      </c>
      <c r="AU817" s="245" t="s">
        <v>85</v>
      </c>
      <c r="AV817" s="13" t="s">
        <v>85</v>
      </c>
      <c r="AW817" s="13" t="s">
        <v>38</v>
      </c>
      <c r="AX817" s="13" t="s">
        <v>83</v>
      </c>
      <c r="AY817" s="245" t="s">
        <v>224</v>
      </c>
    </row>
    <row r="818" s="2" customFormat="1" ht="16.5" customHeight="1">
      <c r="A818" s="40"/>
      <c r="B818" s="41"/>
      <c r="C818" s="268" t="s">
        <v>1353</v>
      </c>
      <c r="D818" s="268" t="s">
        <v>305</v>
      </c>
      <c r="E818" s="269" t="s">
        <v>3085</v>
      </c>
      <c r="F818" s="270" t="s">
        <v>3086</v>
      </c>
      <c r="G818" s="271" t="s">
        <v>811</v>
      </c>
      <c r="H818" s="272">
        <v>2</v>
      </c>
      <c r="I818" s="273"/>
      <c r="J818" s="274">
        <f>ROUND(I818*H818,2)</f>
        <v>0</v>
      </c>
      <c r="K818" s="270" t="s">
        <v>229</v>
      </c>
      <c r="L818" s="275"/>
      <c r="M818" s="276" t="s">
        <v>40</v>
      </c>
      <c r="N818" s="277" t="s">
        <v>48</v>
      </c>
      <c r="O818" s="86"/>
      <c r="P818" s="224">
        <f>O818*H818</f>
        <v>0</v>
      </c>
      <c r="Q818" s="224">
        <v>0.0047999999999999996</v>
      </c>
      <c r="R818" s="224">
        <f>Q818*H818</f>
        <v>0.0095999999999999992</v>
      </c>
      <c r="S818" s="224">
        <v>0</v>
      </c>
      <c r="T818" s="225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26" t="s">
        <v>279</v>
      </c>
      <c r="AT818" s="226" t="s">
        <v>305</v>
      </c>
      <c r="AU818" s="226" t="s">
        <v>85</v>
      </c>
      <c r="AY818" s="19" t="s">
        <v>224</v>
      </c>
      <c r="BE818" s="227">
        <f>IF(N818="základní",J818,0)</f>
        <v>0</v>
      </c>
      <c r="BF818" s="227">
        <f>IF(N818="snížená",J818,0)</f>
        <v>0</v>
      </c>
      <c r="BG818" s="227">
        <f>IF(N818="zákl. přenesená",J818,0)</f>
        <v>0</v>
      </c>
      <c r="BH818" s="227">
        <f>IF(N818="sníž. přenesená",J818,0)</f>
        <v>0</v>
      </c>
      <c r="BI818" s="227">
        <f>IF(N818="nulová",J818,0)</f>
        <v>0</v>
      </c>
      <c r="BJ818" s="19" t="s">
        <v>83</v>
      </c>
      <c r="BK818" s="227">
        <f>ROUND(I818*H818,2)</f>
        <v>0</v>
      </c>
      <c r="BL818" s="19" t="s">
        <v>230</v>
      </c>
      <c r="BM818" s="226" t="s">
        <v>3087</v>
      </c>
    </row>
    <row r="819" s="2" customFormat="1">
      <c r="A819" s="40"/>
      <c r="B819" s="41"/>
      <c r="C819" s="42"/>
      <c r="D819" s="228" t="s">
        <v>232</v>
      </c>
      <c r="E819" s="42"/>
      <c r="F819" s="229" t="s">
        <v>3086</v>
      </c>
      <c r="G819" s="42"/>
      <c r="H819" s="42"/>
      <c r="I819" s="230"/>
      <c r="J819" s="42"/>
      <c r="K819" s="42"/>
      <c r="L819" s="46"/>
      <c r="M819" s="231"/>
      <c r="N819" s="232"/>
      <c r="O819" s="86"/>
      <c r="P819" s="86"/>
      <c r="Q819" s="86"/>
      <c r="R819" s="86"/>
      <c r="S819" s="86"/>
      <c r="T819" s="87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T819" s="19" t="s">
        <v>232</v>
      </c>
      <c r="AU819" s="19" t="s">
        <v>85</v>
      </c>
    </row>
    <row r="820" s="2" customFormat="1">
      <c r="A820" s="40"/>
      <c r="B820" s="41"/>
      <c r="C820" s="42"/>
      <c r="D820" s="233" t="s">
        <v>234</v>
      </c>
      <c r="E820" s="42"/>
      <c r="F820" s="234" t="s">
        <v>3088</v>
      </c>
      <c r="G820" s="42"/>
      <c r="H820" s="42"/>
      <c r="I820" s="230"/>
      <c r="J820" s="42"/>
      <c r="K820" s="42"/>
      <c r="L820" s="46"/>
      <c r="M820" s="231"/>
      <c r="N820" s="232"/>
      <c r="O820" s="86"/>
      <c r="P820" s="86"/>
      <c r="Q820" s="86"/>
      <c r="R820" s="86"/>
      <c r="S820" s="86"/>
      <c r="T820" s="87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234</v>
      </c>
      <c r="AU820" s="19" t="s">
        <v>85</v>
      </c>
    </row>
    <row r="821" s="2" customFormat="1" ht="16.5" customHeight="1">
      <c r="A821" s="40"/>
      <c r="B821" s="41"/>
      <c r="C821" s="215" t="s">
        <v>1361</v>
      </c>
      <c r="D821" s="215" t="s">
        <v>226</v>
      </c>
      <c r="E821" s="216" t="s">
        <v>3089</v>
      </c>
      <c r="F821" s="217" t="s">
        <v>3090</v>
      </c>
      <c r="G821" s="218" t="s">
        <v>811</v>
      </c>
      <c r="H821" s="219">
        <v>12</v>
      </c>
      <c r="I821" s="220"/>
      <c r="J821" s="221">
        <f>ROUND(I821*H821,2)</f>
        <v>0</v>
      </c>
      <c r="K821" s="217" t="s">
        <v>229</v>
      </c>
      <c r="L821" s="46"/>
      <c r="M821" s="222" t="s">
        <v>40</v>
      </c>
      <c r="N821" s="223" t="s">
        <v>48</v>
      </c>
      <c r="O821" s="86"/>
      <c r="P821" s="224">
        <f>O821*H821</f>
        <v>0</v>
      </c>
      <c r="Q821" s="224">
        <v>0.00161652</v>
      </c>
      <c r="R821" s="224">
        <f>Q821*H821</f>
        <v>0.019398240000000001</v>
      </c>
      <c r="S821" s="224">
        <v>0</v>
      </c>
      <c r="T821" s="225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26" t="s">
        <v>230</v>
      </c>
      <c r="AT821" s="226" t="s">
        <v>226</v>
      </c>
      <c r="AU821" s="226" t="s">
        <v>85</v>
      </c>
      <c r="AY821" s="19" t="s">
        <v>224</v>
      </c>
      <c r="BE821" s="227">
        <f>IF(N821="základní",J821,0)</f>
        <v>0</v>
      </c>
      <c r="BF821" s="227">
        <f>IF(N821="snížená",J821,0)</f>
        <v>0</v>
      </c>
      <c r="BG821" s="227">
        <f>IF(N821="zákl. přenesená",J821,0)</f>
        <v>0</v>
      </c>
      <c r="BH821" s="227">
        <f>IF(N821="sníž. přenesená",J821,0)</f>
        <v>0</v>
      </c>
      <c r="BI821" s="227">
        <f>IF(N821="nulová",J821,0)</f>
        <v>0</v>
      </c>
      <c r="BJ821" s="19" t="s">
        <v>83</v>
      </c>
      <c r="BK821" s="227">
        <f>ROUND(I821*H821,2)</f>
        <v>0</v>
      </c>
      <c r="BL821" s="19" t="s">
        <v>230</v>
      </c>
      <c r="BM821" s="226" t="s">
        <v>3091</v>
      </c>
    </row>
    <row r="822" s="2" customFormat="1">
      <c r="A822" s="40"/>
      <c r="B822" s="41"/>
      <c r="C822" s="42"/>
      <c r="D822" s="228" t="s">
        <v>232</v>
      </c>
      <c r="E822" s="42"/>
      <c r="F822" s="229" t="s">
        <v>3092</v>
      </c>
      <c r="G822" s="42"/>
      <c r="H822" s="42"/>
      <c r="I822" s="230"/>
      <c r="J822" s="42"/>
      <c r="K822" s="42"/>
      <c r="L822" s="46"/>
      <c r="M822" s="231"/>
      <c r="N822" s="232"/>
      <c r="O822" s="86"/>
      <c r="P822" s="86"/>
      <c r="Q822" s="86"/>
      <c r="R822" s="86"/>
      <c r="S822" s="86"/>
      <c r="T822" s="87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9" t="s">
        <v>232</v>
      </c>
      <c r="AU822" s="19" t="s">
        <v>85</v>
      </c>
    </row>
    <row r="823" s="2" customFormat="1">
      <c r="A823" s="40"/>
      <c r="B823" s="41"/>
      <c r="C823" s="42"/>
      <c r="D823" s="233" t="s">
        <v>234</v>
      </c>
      <c r="E823" s="42"/>
      <c r="F823" s="234" t="s">
        <v>3093</v>
      </c>
      <c r="G823" s="42"/>
      <c r="H823" s="42"/>
      <c r="I823" s="230"/>
      <c r="J823" s="42"/>
      <c r="K823" s="42"/>
      <c r="L823" s="46"/>
      <c r="M823" s="231"/>
      <c r="N823" s="232"/>
      <c r="O823" s="86"/>
      <c r="P823" s="86"/>
      <c r="Q823" s="86"/>
      <c r="R823" s="86"/>
      <c r="S823" s="86"/>
      <c r="T823" s="87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T823" s="19" t="s">
        <v>234</v>
      </c>
      <c r="AU823" s="19" t="s">
        <v>85</v>
      </c>
    </row>
    <row r="824" s="13" customFormat="1">
      <c r="A824" s="13"/>
      <c r="B824" s="235"/>
      <c r="C824" s="236"/>
      <c r="D824" s="228" t="s">
        <v>236</v>
      </c>
      <c r="E824" s="237" t="s">
        <v>40</v>
      </c>
      <c r="F824" s="238" t="s">
        <v>3094</v>
      </c>
      <c r="G824" s="236"/>
      <c r="H824" s="239">
        <v>4</v>
      </c>
      <c r="I824" s="240"/>
      <c r="J824" s="236"/>
      <c r="K824" s="236"/>
      <c r="L824" s="241"/>
      <c r="M824" s="242"/>
      <c r="N824" s="243"/>
      <c r="O824" s="243"/>
      <c r="P824" s="243"/>
      <c r="Q824" s="243"/>
      <c r="R824" s="243"/>
      <c r="S824" s="243"/>
      <c r="T824" s="24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5" t="s">
        <v>236</v>
      </c>
      <c r="AU824" s="245" t="s">
        <v>85</v>
      </c>
      <c r="AV824" s="13" t="s">
        <v>85</v>
      </c>
      <c r="AW824" s="13" t="s">
        <v>38</v>
      </c>
      <c r="AX824" s="13" t="s">
        <v>77</v>
      </c>
      <c r="AY824" s="245" t="s">
        <v>224</v>
      </c>
    </row>
    <row r="825" s="13" customFormat="1">
      <c r="A825" s="13"/>
      <c r="B825" s="235"/>
      <c r="C825" s="236"/>
      <c r="D825" s="228" t="s">
        <v>236</v>
      </c>
      <c r="E825" s="237" t="s">
        <v>40</v>
      </c>
      <c r="F825" s="238" t="s">
        <v>3095</v>
      </c>
      <c r="G825" s="236"/>
      <c r="H825" s="239">
        <v>3</v>
      </c>
      <c r="I825" s="240"/>
      <c r="J825" s="236"/>
      <c r="K825" s="236"/>
      <c r="L825" s="241"/>
      <c r="M825" s="242"/>
      <c r="N825" s="243"/>
      <c r="O825" s="243"/>
      <c r="P825" s="243"/>
      <c r="Q825" s="243"/>
      <c r="R825" s="243"/>
      <c r="S825" s="243"/>
      <c r="T825" s="24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5" t="s">
        <v>236</v>
      </c>
      <c r="AU825" s="245" t="s">
        <v>85</v>
      </c>
      <c r="AV825" s="13" t="s">
        <v>85</v>
      </c>
      <c r="AW825" s="13" t="s">
        <v>38</v>
      </c>
      <c r="AX825" s="13" t="s">
        <v>77</v>
      </c>
      <c r="AY825" s="245" t="s">
        <v>224</v>
      </c>
    </row>
    <row r="826" s="13" customFormat="1">
      <c r="A826" s="13"/>
      <c r="B826" s="235"/>
      <c r="C826" s="236"/>
      <c r="D826" s="228" t="s">
        <v>236</v>
      </c>
      <c r="E826" s="237" t="s">
        <v>40</v>
      </c>
      <c r="F826" s="238" t="s">
        <v>3096</v>
      </c>
      <c r="G826" s="236"/>
      <c r="H826" s="239">
        <v>1</v>
      </c>
      <c r="I826" s="240"/>
      <c r="J826" s="236"/>
      <c r="K826" s="236"/>
      <c r="L826" s="241"/>
      <c r="M826" s="242"/>
      <c r="N826" s="243"/>
      <c r="O826" s="243"/>
      <c r="P826" s="243"/>
      <c r="Q826" s="243"/>
      <c r="R826" s="243"/>
      <c r="S826" s="243"/>
      <c r="T826" s="24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5" t="s">
        <v>236</v>
      </c>
      <c r="AU826" s="245" t="s">
        <v>85</v>
      </c>
      <c r="AV826" s="13" t="s">
        <v>85</v>
      </c>
      <c r="AW826" s="13" t="s">
        <v>38</v>
      </c>
      <c r="AX826" s="13" t="s">
        <v>77</v>
      </c>
      <c r="AY826" s="245" t="s">
        <v>224</v>
      </c>
    </row>
    <row r="827" s="13" customFormat="1">
      <c r="A827" s="13"/>
      <c r="B827" s="235"/>
      <c r="C827" s="236"/>
      <c r="D827" s="228" t="s">
        <v>236</v>
      </c>
      <c r="E827" s="237" t="s">
        <v>40</v>
      </c>
      <c r="F827" s="238" t="s">
        <v>3097</v>
      </c>
      <c r="G827" s="236"/>
      <c r="H827" s="239">
        <v>2</v>
      </c>
      <c r="I827" s="240"/>
      <c r="J827" s="236"/>
      <c r="K827" s="236"/>
      <c r="L827" s="241"/>
      <c r="M827" s="242"/>
      <c r="N827" s="243"/>
      <c r="O827" s="243"/>
      <c r="P827" s="243"/>
      <c r="Q827" s="243"/>
      <c r="R827" s="243"/>
      <c r="S827" s="243"/>
      <c r="T827" s="24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5" t="s">
        <v>236</v>
      </c>
      <c r="AU827" s="245" t="s">
        <v>85</v>
      </c>
      <c r="AV827" s="13" t="s">
        <v>85</v>
      </c>
      <c r="AW827" s="13" t="s">
        <v>38</v>
      </c>
      <c r="AX827" s="13" t="s">
        <v>77</v>
      </c>
      <c r="AY827" s="245" t="s">
        <v>224</v>
      </c>
    </row>
    <row r="828" s="13" customFormat="1">
      <c r="A828" s="13"/>
      <c r="B828" s="235"/>
      <c r="C828" s="236"/>
      <c r="D828" s="228" t="s">
        <v>236</v>
      </c>
      <c r="E828" s="237" t="s">
        <v>40</v>
      </c>
      <c r="F828" s="238" t="s">
        <v>3098</v>
      </c>
      <c r="G828" s="236"/>
      <c r="H828" s="239">
        <v>2</v>
      </c>
      <c r="I828" s="240"/>
      <c r="J828" s="236"/>
      <c r="K828" s="236"/>
      <c r="L828" s="241"/>
      <c r="M828" s="242"/>
      <c r="N828" s="243"/>
      <c r="O828" s="243"/>
      <c r="P828" s="243"/>
      <c r="Q828" s="243"/>
      <c r="R828" s="243"/>
      <c r="S828" s="243"/>
      <c r="T828" s="24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5" t="s">
        <v>236</v>
      </c>
      <c r="AU828" s="245" t="s">
        <v>85</v>
      </c>
      <c r="AV828" s="13" t="s">
        <v>85</v>
      </c>
      <c r="AW828" s="13" t="s">
        <v>38</v>
      </c>
      <c r="AX828" s="13" t="s">
        <v>77</v>
      </c>
      <c r="AY828" s="245" t="s">
        <v>224</v>
      </c>
    </row>
    <row r="829" s="15" customFormat="1">
      <c r="A829" s="15"/>
      <c r="B829" s="256"/>
      <c r="C829" s="257"/>
      <c r="D829" s="228" t="s">
        <v>236</v>
      </c>
      <c r="E829" s="258" t="s">
        <v>40</v>
      </c>
      <c r="F829" s="259" t="s">
        <v>253</v>
      </c>
      <c r="G829" s="257"/>
      <c r="H829" s="260">
        <v>12</v>
      </c>
      <c r="I829" s="261"/>
      <c r="J829" s="257"/>
      <c r="K829" s="257"/>
      <c r="L829" s="262"/>
      <c r="M829" s="263"/>
      <c r="N829" s="264"/>
      <c r="O829" s="264"/>
      <c r="P829" s="264"/>
      <c r="Q829" s="264"/>
      <c r="R829" s="264"/>
      <c r="S829" s="264"/>
      <c r="T829" s="26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66" t="s">
        <v>236</v>
      </c>
      <c r="AU829" s="266" t="s">
        <v>85</v>
      </c>
      <c r="AV829" s="15" t="s">
        <v>230</v>
      </c>
      <c r="AW829" s="15" t="s">
        <v>38</v>
      </c>
      <c r="AX829" s="15" t="s">
        <v>83</v>
      </c>
      <c r="AY829" s="266" t="s">
        <v>224</v>
      </c>
    </row>
    <row r="830" s="2" customFormat="1" ht="16.5" customHeight="1">
      <c r="A830" s="40"/>
      <c r="B830" s="41"/>
      <c r="C830" s="268" t="s">
        <v>1367</v>
      </c>
      <c r="D830" s="268" t="s">
        <v>305</v>
      </c>
      <c r="E830" s="269" t="s">
        <v>3099</v>
      </c>
      <c r="F830" s="270" t="s">
        <v>3100</v>
      </c>
      <c r="G830" s="271" t="s">
        <v>811</v>
      </c>
      <c r="H830" s="272">
        <v>12</v>
      </c>
      <c r="I830" s="273"/>
      <c r="J830" s="274">
        <f>ROUND(I830*H830,2)</f>
        <v>0</v>
      </c>
      <c r="K830" s="270" t="s">
        <v>229</v>
      </c>
      <c r="L830" s="275"/>
      <c r="M830" s="276" t="s">
        <v>40</v>
      </c>
      <c r="N830" s="277" t="s">
        <v>48</v>
      </c>
      <c r="O830" s="86"/>
      <c r="P830" s="224">
        <f>O830*H830</f>
        <v>0</v>
      </c>
      <c r="Q830" s="224">
        <v>0.017999999999999999</v>
      </c>
      <c r="R830" s="224">
        <f>Q830*H830</f>
        <v>0.21599999999999997</v>
      </c>
      <c r="S830" s="224">
        <v>0</v>
      </c>
      <c r="T830" s="225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26" t="s">
        <v>279</v>
      </c>
      <c r="AT830" s="226" t="s">
        <v>305</v>
      </c>
      <c r="AU830" s="226" t="s">
        <v>85</v>
      </c>
      <c r="AY830" s="19" t="s">
        <v>224</v>
      </c>
      <c r="BE830" s="227">
        <f>IF(N830="základní",J830,0)</f>
        <v>0</v>
      </c>
      <c r="BF830" s="227">
        <f>IF(N830="snížená",J830,0)</f>
        <v>0</v>
      </c>
      <c r="BG830" s="227">
        <f>IF(N830="zákl. přenesená",J830,0)</f>
        <v>0</v>
      </c>
      <c r="BH830" s="227">
        <f>IF(N830="sníž. přenesená",J830,0)</f>
        <v>0</v>
      </c>
      <c r="BI830" s="227">
        <f>IF(N830="nulová",J830,0)</f>
        <v>0</v>
      </c>
      <c r="BJ830" s="19" t="s">
        <v>83</v>
      </c>
      <c r="BK830" s="227">
        <f>ROUND(I830*H830,2)</f>
        <v>0</v>
      </c>
      <c r="BL830" s="19" t="s">
        <v>230</v>
      </c>
      <c r="BM830" s="226" t="s">
        <v>3101</v>
      </c>
    </row>
    <row r="831" s="2" customFormat="1">
      <c r="A831" s="40"/>
      <c r="B831" s="41"/>
      <c r="C831" s="42"/>
      <c r="D831" s="228" t="s">
        <v>232</v>
      </c>
      <c r="E831" s="42"/>
      <c r="F831" s="229" t="s">
        <v>3100</v>
      </c>
      <c r="G831" s="42"/>
      <c r="H831" s="42"/>
      <c r="I831" s="230"/>
      <c r="J831" s="42"/>
      <c r="K831" s="42"/>
      <c r="L831" s="46"/>
      <c r="M831" s="231"/>
      <c r="N831" s="232"/>
      <c r="O831" s="86"/>
      <c r="P831" s="86"/>
      <c r="Q831" s="86"/>
      <c r="R831" s="86"/>
      <c r="S831" s="86"/>
      <c r="T831" s="87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232</v>
      </c>
      <c r="AU831" s="19" t="s">
        <v>85</v>
      </c>
    </row>
    <row r="832" s="2" customFormat="1">
      <c r="A832" s="40"/>
      <c r="B832" s="41"/>
      <c r="C832" s="42"/>
      <c r="D832" s="233" t="s">
        <v>234</v>
      </c>
      <c r="E832" s="42"/>
      <c r="F832" s="234" t="s">
        <v>3102</v>
      </c>
      <c r="G832" s="42"/>
      <c r="H832" s="42"/>
      <c r="I832" s="230"/>
      <c r="J832" s="42"/>
      <c r="K832" s="42"/>
      <c r="L832" s="46"/>
      <c r="M832" s="231"/>
      <c r="N832" s="232"/>
      <c r="O832" s="86"/>
      <c r="P832" s="86"/>
      <c r="Q832" s="86"/>
      <c r="R832" s="86"/>
      <c r="S832" s="86"/>
      <c r="T832" s="87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234</v>
      </c>
      <c r="AU832" s="19" t="s">
        <v>85</v>
      </c>
    </row>
    <row r="833" s="2" customFormat="1" ht="16.5" customHeight="1">
      <c r="A833" s="40"/>
      <c r="B833" s="41"/>
      <c r="C833" s="268" t="s">
        <v>1373</v>
      </c>
      <c r="D833" s="268" t="s">
        <v>305</v>
      </c>
      <c r="E833" s="269" t="s">
        <v>3103</v>
      </c>
      <c r="F833" s="270" t="s">
        <v>3104</v>
      </c>
      <c r="G833" s="271" t="s">
        <v>811</v>
      </c>
      <c r="H833" s="272">
        <v>12</v>
      </c>
      <c r="I833" s="273"/>
      <c r="J833" s="274">
        <f>ROUND(I833*H833,2)</f>
        <v>0</v>
      </c>
      <c r="K833" s="270" t="s">
        <v>40</v>
      </c>
      <c r="L833" s="275"/>
      <c r="M833" s="276" t="s">
        <v>40</v>
      </c>
      <c r="N833" s="277" t="s">
        <v>48</v>
      </c>
      <c r="O833" s="86"/>
      <c r="P833" s="224">
        <f>O833*H833</f>
        <v>0</v>
      </c>
      <c r="Q833" s="224">
        <v>0.0050000000000000001</v>
      </c>
      <c r="R833" s="224">
        <f>Q833*H833</f>
        <v>0.059999999999999998</v>
      </c>
      <c r="S833" s="224">
        <v>0</v>
      </c>
      <c r="T833" s="225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26" t="s">
        <v>279</v>
      </c>
      <c r="AT833" s="226" t="s">
        <v>305</v>
      </c>
      <c r="AU833" s="226" t="s">
        <v>85</v>
      </c>
      <c r="AY833" s="19" t="s">
        <v>224</v>
      </c>
      <c r="BE833" s="227">
        <f>IF(N833="základní",J833,0)</f>
        <v>0</v>
      </c>
      <c r="BF833" s="227">
        <f>IF(N833="snížená",J833,0)</f>
        <v>0</v>
      </c>
      <c r="BG833" s="227">
        <f>IF(N833="zákl. přenesená",J833,0)</f>
        <v>0</v>
      </c>
      <c r="BH833" s="227">
        <f>IF(N833="sníž. přenesená",J833,0)</f>
        <v>0</v>
      </c>
      <c r="BI833" s="227">
        <f>IF(N833="nulová",J833,0)</f>
        <v>0</v>
      </c>
      <c r="BJ833" s="19" t="s">
        <v>83</v>
      </c>
      <c r="BK833" s="227">
        <f>ROUND(I833*H833,2)</f>
        <v>0</v>
      </c>
      <c r="BL833" s="19" t="s">
        <v>230</v>
      </c>
      <c r="BM833" s="226" t="s">
        <v>3105</v>
      </c>
    </row>
    <row r="834" s="2" customFormat="1" ht="16.5" customHeight="1">
      <c r="A834" s="40"/>
      <c r="B834" s="41"/>
      <c r="C834" s="215" t="s">
        <v>1378</v>
      </c>
      <c r="D834" s="215" t="s">
        <v>226</v>
      </c>
      <c r="E834" s="216" t="s">
        <v>3106</v>
      </c>
      <c r="F834" s="217" t="s">
        <v>3107</v>
      </c>
      <c r="G834" s="218" t="s">
        <v>811</v>
      </c>
      <c r="H834" s="219">
        <v>8</v>
      </c>
      <c r="I834" s="220"/>
      <c r="J834" s="221">
        <f>ROUND(I834*H834,2)</f>
        <v>0</v>
      </c>
      <c r="K834" s="217" t="s">
        <v>229</v>
      </c>
      <c r="L834" s="46"/>
      <c r="M834" s="222" t="s">
        <v>40</v>
      </c>
      <c r="N834" s="223" t="s">
        <v>48</v>
      </c>
      <c r="O834" s="86"/>
      <c r="P834" s="224">
        <f>O834*H834</f>
        <v>0</v>
      </c>
      <c r="Q834" s="224">
        <v>0.0016199999999999999</v>
      </c>
      <c r="R834" s="224">
        <f>Q834*H834</f>
        <v>0.012959999999999999</v>
      </c>
      <c r="S834" s="224">
        <v>0</v>
      </c>
      <c r="T834" s="225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26" t="s">
        <v>230</v>
      </c>
      <c r="AT834" s="226" t="s">
        <v>226</v>
      </c>
      <c r="AU834" s="226" t="s">
        <v>85</v>
      </c>
      <c r="AY834" s="19" t="s">
        <v>224</v>
      </c>
      <c r="BE834" s="227">
        <f>IF(N834="základní",J834,0)</f>
        <v>0</v>
      </c>
      <c r="BF834" s="227">
        <f>IF(N834="snížená",J834,0)</f>
        <v>0</v>
      </c>
      <c r="BG834" s="227">
        <f>IF(N834="zákl. přenesená",J834,0)</f>
        <v>0</v>
      </c>
      <c r="BH834" s="227">
        <f>IF(N834="sníž. přenesená",J834,0)</f>
        <v>0</v>
      </c>
      <c r="BI834" s="227">
        <f>IF(N834="nulová",J834,0)</f>
        <v>0</v>
      </c>
      <c r="BJ834" s="19" t="s">
        <v>83</v>
      </c>
      <c r="BK834" s="227">
        <f>ROUND(I834*H834,2)</f>
        <v>0</v>
      </c>
      <c r="BL834" s="19" t="s">
        <v>230</v>
      </c>
      <c r="BM834" s="226" t="s">
        <v>3108</v>
      </c>
    </row>
    <row r="835" s="2" customFormat="1">
      <c r="A835" s="40"/>
      <c r="B835" s="41"/>
      <c r="C835" s="42"/>
      <c r="D835" s="228" t="s">
        <v>232</v>
      </c>
      <c r="E835" s="42"/>
      <c r="F835" s="229" t="s">
        <v>3109</v>
      </c>
      <c r="G835" s="42"/>
      <c r="H835" s="42"/>
      <c r="I835" s="230"/>
      <c r="J835" s="42"/>
      <c r="K835" s="42"/>
      <c r="L835" s="46"/>
      <c r="M835" s="231"/>
      <c r="N835" s="232"/>
      <c r="O835" s="86"/>
      <c r="P835" s="86"/>
      <c r="Q835" s="86"/>
      <c r="R835" s="86"/>
      <c r="S835" s="86"/>
      <c r="T835" s="87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T835" s="19" t="s">
        <v>232</v>
      </c>
      <c r="AU835" s="19" t="s">
        <v>85</v>
      </c>
    </row>
    <row r="836" s="2" customFormat="1">
      <c r="A836" s="40"/>
      <c r="B836" s="41"/>
      <c r="C836" s="42"/>
      <c r="D836" s="233" t="s">
        <v>234</v>
      </c>
      <c r="E836" s="42"/>
      <c r="F836" s="234" t="s">
        <v>3110</v>
      </c>
      <c r="G836" s="42"/>
      <c r="H836" s="42"/>
      <c r="I836" s="230"/>
      <c r="J836" s="42"/>
      <c r="K836" s="42"/>
      <c r="L836" s="46"/>
      <c r="M836" s="231"/>
      <c r="N836" s="232"/>
      <c r="O836" s="86"/>
      <c r="P836" s="86"/>
      <c r="Q836" s="86"/>
      <c r="R836" s="86"/>
      <c r="S836" s="86"/>
      <c r="T836" s="87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234</v>
      </c>
      <c r="AU836" s="19" t="s">
        <v>85</v>
      </c>
    </row>
    <row r="837" s="13" customFormat="1">
      <c r="A837" s="13"/>
      <c r="B837" s="235"/>
      <c r="C837" s="236"/>
      <c r="D837" s="228" t="s">
        <v>236</v>
      </c>
      <c r="E837" s="237" t="s">
        <v>40</v>
      </c>
      <c r="F837" s="238" t="s">
        <v>3111</v>
      </c>
      <c r="G837" s="236"/>
      <c r="H837" s="239">
        <v>4</v>
      </c>
      <c r="I837" s="240"/>
      <c r="J837" s="236"/>
      <c r="K837" s="236"/>
      <c r="L837" s="241"/>
      <c r="M837" s="242"/>
      <c r="N837" s="243"/>
      <c r="O837" s="243"/>
      <c r="P837" s="243"/>
      <c r="Q837" s="243"/>
      <c r="R837" s="243"/>
      <c r="S837" s="243"/>
      <c r="T837" s="24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5" t="s">
        <v>236</v>
      </c>
      <c r="AU837" s="245" t="s">
        <v>85</v>
      </c>
      <c r="AV837" s="13" t="s">
        <v>85</v>
      </c>
      <c r="AW837" s="13" t="s">
        <v>38</v>
      </c>
      <c r="AX837" s="13" t="s">
        <v>77</v>
      </c>
      <c r="AY837" s="245" t="s">
        <v>224</v>
      </c>
    </row>
    <row r="838" s="13" customFormat="1">
      <c r="A838" s="13"/>
      <c r="B838" s="235"/>
      <c r="C838" s="236"/>
      <c r="D838" s="228" t="s">
        <v>236</v>
      </c>
      <c r="E838" s="237" t="s">
        <v>40</v>
      </c>
      <c r="F838" s="238" t="s">
        <v>3112</v>
      </c>
      <c r="G838" s="236"/>
      <c r="H838" s="239">
        <v>2</v>
      </c>
      <c r="I838" s="240"/>
      <c r="J838" s="236"/>
      <c r="K838" s="236"/>
      <c r="L838" s="241"/>
      <c r="M838" s="242"/>
      <c r="N838" s="243"/>
      <c r="O838" s="243"/>
      <c r="P838" s="243"/>
      <c r="Q838" s="243"/>
      <c r="R838" s="243"/>
      <c r="S838" s="243"/>
      <c r="T838" s="24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5" t="s">
        <v>236</v>
      </c>
      <c r="AU838" s="245" t="s">
        <v>85</v>
      </c>
      <c r="AV838" s="13" t="s">
        <v>85</v>
      </c>
      <c r="AW838" s="13" t="s">
        <v>38</v>
      </c>
      <c r="AX838" s="13" t="s">
        <v>77</v>
      </c>
      <c r="AY838" s="245" t="s">
        <v>224</v>
      </c>
    </row>
    <row r="839" s="13" customFormat="1">
      <c r="A839" s="13"/>
      <c r="B839" s="235"/>
      <c r="C839" s="236"/>
      <c r="D839" s="228" t="s">
        <v>236</v>
      </c>
      <c r="E839" s="237" t="s">
        <v>40</v>
      </c>
      <c r="F839" s="238" t="s">
        <v>3113</v>
      </c>
      <c r="G839" s="236"/>
      <c r="H839" s="239">
        <v>2</v>
      </c>
      <c r="I839" s="240"/>
      <c r="J839" s="236"/>
      <c r="K839" s="236"/>
      <c r="L839" s="241"/>
      <c r="M839" s="242"/>
      <c r="N839" s="243"/>
      <c r="O839" s="243"/>
      <c r="P839" s="243"/>
      <c r="Q839" s="243"/>
      <c r="R839" s="243"/>
      <c r="S839" s="243"/>
      <c r="T839" s="24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5" t="s">
        <v>236</v>
      </c>
      <c r="AU839" s="245" t="s">
        <v>85</v>
      </c>
      <c r="AV839" s="13" t="s">
        <v>85</v>
      </c>
      <c r="AW839" s="13" t="s">
        <v>38</v>
      </c>
      <c r="AX839" s="13" t="s">
        <v>77</v>
      </c>
      <c r="AY839" s="245" t="s">
        <v>224</v>
      </c>
    </row>
    <row r="840" s="15" customFormat="1">
      <c r="A840" s="15"/>
      <c r="B840" s="256"/>
      <c r="C840" s="257"/>
      <c r="D840" s="228" t="s">
        <v>236</v>
      </c>
      <c r="E840" s="258" t="s">
        <v>40</v>
      </c>
      <c r="F840" s="259" t="s">
        <v>253</v>
      </c>
      <c r="G840" s="257"/>
      <c r="H840" s="260">
        <v>8</v>
      </c>
      <c r="I840" s="261"/>
      <c r="J840" s="257"/>
      <c r="K840" s="257"/>
      <c r="L840" s="262"/>
      <c r="M840" s="263"/>
      <c r="N840" s="264"/>
      <c r="O840" s="264"/>
      <c r="P840" s="264"/>
      <c r="Q840" s="264"/>
      <c r="R840" s="264"/>
      <c r="S840" s="264"/>
      <c r="T840" s="26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66" t="s">
        <v>236</v>
      </c>
      <c r="AU840" s="266" t="s">
        <v>85</v>
      </c>
      <c r="AV840" s="15" t="s">
        <v>230</v>
      </c>
      <c r="AW840" s="15" t="s">
        <v>38</v>
      </c>
      <c r="AX840" s="15" t="s">
        <v>83</v>
      </c>
      <c r="AY840" s="266" t="s">
        <v>224</v>
      </c>
    </row>
    <row r="841" s="2" customFormat="1" ht="16.5" customHeight="1">
      <c r="A841" s="40"/>
      <c r="B841" s="41"/>
      <c r="C841" s="268" t="s">
        <v>1386</v>
      </c>
      <c r="D841" s="268" t="s">
        <v>305</v>
      </c>
      <c r="E841" s="269" t="s">
        <v>3114</v>
      </c>
      <c r="F841" s="270" t="s">
        <v>3115</v>
      </c>
      <c r="G841" s="271" t="s">
        <v>811</v>
      </c>
      <c r="H841" s="272">
        <v>8</v>
      </c>
      <c r="I841" s="273"/>
      <c r="J841" s="274">
        <f>ROUND(I841*H841,2)</f>
        <v>0</v>
      </c>
      <c r="K841" s="270" t="s">
        <v>229</v>
      </c>
      <c r="L841" s="275"/>
      <c r="M841" s="276" t="s">
        <v>40</v>
      </c>
      <c r="N841" s="277" t="s">
        <v>48</v>
      </c>
      <c r="O841" s="86"/>
      <c r="P841" s="224">
        <f>O841*H841</f>
        <v>0</v>
      </c>
      <c r="Q841" s="224">
        <v>0.017999999999999999</v>
      </c>
      <c r="R841" s="224">
        <f>Q841*H841</f>
        <v>0.14399999999999999</v>
      </c>
      <c r="S841" s="224">
        <v>0</v>
      </c>
      <c r="T841" s="225">
        <f>S841*H841</f>
        <v>0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26" t="s">
        <v>279</v>
      </c>
      <c r="AT841" s="226" t="s">
        <v>305</v>
      </c>
      <c r="AU841" s="226" t="s">
        <v>85</v>
      </c>
      <c r="AY841" s="19" t="s">
        <v>224</v>
      </c>
      <c r="BE841" s="227">
        <f>IF(N841="základní",J841,0)</f>
        <v>0</v>
      </c>
      <c r="BF841" s="227">
        <f>IF(N841="snížená",J841,0)</f>
        <v>0</v>
      </c>
      <c r="BG841" s="227">
        <f>IF(N841="zákl. přenesená",J841,0)</f>
        <v>0</v>
      </c>
      <c r="BH841" s="227">
        <f>IF(N841="sníž. přenesená",J841,0)</f>
        <v>0</v>
      </c>
      <c r="BI841" s="227">
        <f>IF(N841="nulová",J841,0)</f>
        <v>0</v>
      </c>
      <c r="BJ841" s="19" t="s">
        <v>83</v>
      </c>
      <c r="BK841" s="227">
        <f>ROUND(I841*H841,2)</f>
        <v>0</v>
      </c>
      <c r="BL841" s="19" t="s">
        <v>230</v>
      </c>
      <c r="BM841" s="226" t="s">
        <v>3116</v>
      </c>
    </row>
    <row r="842" s="2" customFormat="1">
      <c r="A842" s="40"/>
      <c r="B842" s="41"/>
      <c r="C842" s="42"/>
      <c r="D842" s="228" t="s">
        <v>232</v>
      </c>
      <c r="E842" s="42"/>
      <c r="F842" s="229" t="s">
        <v>3115</v>
      </c>
      <c r="G842" s="42"/>
      <c r="H842" s="42"/>
      <c r="I842" s="230"/>
      <c r="J842" s="42"/>
      <c r="K842" s="42"/>
      <c r="L842" s="46"/>
      <c r="M842" s="231"/>
      <c r="N842" s="232"/>
      <c r="O842" s="86"/>
      <c r="P842" s="86"/>
      <c r="Q842" s="86"/>
      <c r="R842" s="86"/>
      <c r="S842" s="86"/>
      <c r="T842" s="87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T842" s="19" t="s">
        <v>232</v>
      </c>
      <c r="AU842" s="19" t="s">
        <v>85</v>
      </c>
    </row>
    <row r="843" s="2" customFormat="1">
      <c r="A843" s="40"/>
      <c r="B843" s="41"/>
      <c r="C843" s="42"/>
      <c r="D843" s="233" t="s">
        <v>234</v>
      </c>
      <c r="E843" s="42"/>
      <c r="F843" s="234" t="s">
        <v>3117</v>
      </c>
      <c r="G843" s="42"/>
      <c r="H843" s="42"/>
      <c r="I843" s="230"/>
      <c r="J843" s="42"/>
      <c r="K843" s="42"/>
      <c r="L843" s="46"/>
      <c r="M843" s="231"/>
      <c r="N843" s="232"/>
      <c r="O843" s="86"/>
      <c r="P843" s="86"/>
      <c r="Q843" s="86"/>
      <c r="R843" s="86"/>
      <c r="S843" s="86"/>
      <c r="T843" s="87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T843" s="19" t="s">
        <v>234</v>
      </c>
      <c r="AU843" s="19" t="s">
        <v>85</v>
      </c>
    </row>
    <row r="844" s="2" customFormat="1" ht="16.5" customHeight="1">
      <c r="A844" s="40"/>
      <c r="B844" s="41"/>
      <c r="C844" s="268" t="s">
        <v>1392</v>
      </c>
      <c r="D844" s="268" t="s">
        <v>305</v>
      </c>
      <c r="E844" s="269" t="s">
        <v>3118</v>
      </c>
      <c r="F844" s="270" t="s">
        <v>3119</v>
      </c>
      <c r="G844" s="271" t="s">
        <v>811</v>
      </c>
      <c r="H844" s="272">
        <v>8</v>
      </c>
      <c r="I844" s="273"/>
      <c r="J844" s="274">
        <f>ROUND(I844*H844,2)</f>
        <v>0</v>
      </c>
      <c r="K844" s="270" t="s">
        <v>229</v>
      </c>
      <c r="L844" s="275"/>
      <c r="M844" s="276" t="s">
        <v>40</v>
      </c>
      <c r="N844" s="277" t="s">
        <v>48</v>
      </c>
      <c r="O844" s="86"/>
      <c r="P844" s="224">
        <f>O844*H844</f>
        <v>0</v>
      </c>
      <c r="Q844" s="224">
        <v>0.00044999999999999999</v>
      </c>
      <c r="R844" s="224">
        <f>Q844*H844</f>
        <v>0.0035999999999999999</v>
      </c>
      <c r="S844" s="224">
        <v>0</v>
      </c>
      <c r="T844" s="225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26" t="s">
        <v>279</v>
      </c>
      <c r="AT844" s="226" t="s">
        <v>305</v>
      </c>
      <c r="AU844" s="226" t="s">
        <v>85</v>
      </c>
      <c r="AY844" s="19" t="s">
        <v>224</v>
      </c>
      <c r="BE844" s="227">
        <f>IF(N844="základní",J844,0)</f>
        <v>0</v>
      </c>
      <c r="BF844" s="227">
        <f>IF(N844="snížená",J844,0)</f>
        <v>0</v>
      </c>
      <c r="BG844" s="227">
        <f>IF(N844="zákl. přenesená",J844,0)</f>
        <v>0</v>
      </c>
      <c r="BH844" s="227">
        <f>IF(N844="sníž. přenesená",J844,0)</f>
        <v>0</v>
      </c>
      <c r="BI844" s="227">
        <f>IF(N844="nulová",J844,0)</f>
        <v>0</v>
      </c>
      <c r="BJ844" s="19" t="s">
        <v>83</v>
      </c>
      <c r="BK844" s="227">
        <f>ROUND(I844*H844,2)</f>
        <v>0</v>
      </c>
      <c r="BL844" s="19" t="s">
        <v>230</v>
      </c>
      <c r="BM844" s="226" t="s">
        <v>3120</v>
      </c>
    </row>
    <row r="845" s="2" customFormat="1">
      <c r="A845" s="40"/>
      <c r="B845" s="41"/>
      <c r="C845" s="42"/>
      <c r="D845" s="228" t="s">
        <v>232</v>
      </c>
      <c r="E845" s="42"/>
      <c r="F845" s="229" t="s">
        <v>3119</v>
      </c>
      <c r="G845" s="42"/>
      <c r="H845" s="42"/>
      <c r="I845" s="230"/>
      <c r="J845" s="42"/>
      <c r="K845" s="42"/>
      <c r="L845" s="46"/>
      <c r="M845" s="231"/>
      <c r="N845" s="232"/>
      <c r="O845" s="86"/>
      <c r="P845" s="86"/>
      <c r="Q845" s="86"/>
      <c r="R845" s="86"/>
      <c r="S845" s="86"/>
      <c r="T845" s="87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T845" s="19" t="s">
        <v>232</v>
      </c>
      <c r="AU845" s="19" t="s">
        <v>85</v>
      </c>
    </row>
    <row r="846" s="2" customFormat="1">
      <c r="A846" s="40"/>
      <c r="B846" s="41"/>
      <c r="C846" s="42"/>
      <c r="D846" s="233" t="s">
        <v>234</v>
      </c>
      <c r="E846" s="42"/>
      <c r="F846" s="234" t="s">
        <v>3121</v>
      </c>
      <c r="G846" s="42"/>
      <c r="H846" s="42"/>
      <c r="I846" s="230"/>
      <c r="J846" s="42"/>
      <c r="K846" s="42"/>
      <c r="L846" s="46"/>
      <c r="M846" s="231"/>
      <c r="N846" s="232"/>
      <c r="O846" s="86"/>
      <c r="P846" s="86"/>
      <c r="Q846" s="86"/>
      <c r="R846" s="86"/>
      <c r="S846" s="86"/>
      <c r="T846" s="87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234</v>
      </c>
      <c r="AU846" s="19" t="s">
        <v>85</v>
      </c>
    </row>
    <row r="847" s="2" customFormat="1" ht="16.5" customHeight="1">
      <c r="A847" s="40"/>
      <c r="B847" s="41"/>
      <c r="C847" s="215" t="s">
        <v>1398</v>
      </c>
      <c r="D847" s="215" t="s">
        <v>226</v>
      </c>
      <c r="E847" s="216" t="s">
        <v>3122</v>
      </c>
      <c r="F847" s="217" t="s">
        <v>3123</v>
      </c>
      <c r="G847" s="218" t="s">
        <v>811</v>
      </c>
      <c r="H847" s="219">
        <v>8</v>
      </c>
      <c r="I847" s="220"/>
      <c r="J847" s="221">
        <f>ROUND(I847*H847,2)</f>
        <v>0</v>
      </c>
      <c r="K847" s="217" t="s">
        <v>229</v>
      </c>
      <c r="L847" s="46"/>
      <c r="M847" s="222" t="s">
        <v>40</v>
      </c>
      <c r="N847" s="223" t="s">
        <v>48</v>
      </c>
      <c r="O847" s="86"/>
      <c r="P847" s="224">
        <f>O847*H847</f>
        <v>0</v>
      </c>
      <c r="Q847" s="224">
        <v>0.0013628</v>
      </c>
      <c r="R847" s="224">
        <f>Q847*H847</f>
        <v>0.0109024</v>
      </c>
      <c r="S847" s="224">
        <v>0</v>
      </c>
      <c r="T847" s="225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26" t="s">
        <v>230</v>
      </c>
      <c r="AT847" s="226" t="s">
        <v>226</v>
      </c>
      <c r="AU847" s="226" t="s">
        <v>85</v>
      </c>
      <c r="AY847" s="19" t="s">
        <v>224</v>
      </c>
      <c r="BE847" s="227">
        <f>IF(N847="základní",J847,0)</f>
        <v>0</v>
      </c>
      <c r="BF847" s="227">
        <f>IF(N847="snížená",J847,0)</f>
        <v>0</v>
      </c>
      <c r="BG847" s="227">
        <f>IF(N847="zákl. přenesená",J847,0)</f>
        <v>0</v>
      </c>
      <c r="BH847" s="227">
        <f>IF(N847="sníž. přenesená",J847,0)</f>
        <v>0</v>
      </c>
      <c r="BI847" s="227">
        <f>IF(N847="nulová",J847,0)</f>
        <v>0</v>
      </c>
      <c r="BJ847" s="19" t="s">
        <v>83</v>
      </c>
      <c r="BK847" s="227">
        <f>ROUND(I847*H847,2)</f>
        <v>0</v>
      </c>
      <c r="BL847" s="19" t="s">
        <v>230</v>
      </c>
      <c r="BM847" s="226" t="s">
        <v>3124</v>
      </c>
    </row>
    <row r="848" s="2" customFormat="1">
      <c r="A848" s="40"/>
      <c r="B848" s="41"/>
      <c r="C848" s="42"/>
      <c r="D848" s="228" t="s">
        <v>232</v>
      </c>
      <c r="E848" s="42"/>
      <c r="F848" s="229" t="s">
        <v>3125</v>
      </c>
      <c r="G848" s="42"/>
      <c r="H848" s="42"/>
      <c r="I848" s="230"/>
      <c r="J848" s="42"/>
      <c r="K848" s="42"/>
      <c r="L848" s="46"/>
      <c r="M848" s="231"/>
      <c r="N848" s="232"/>
      <c r="O848" s="86"/>
      <c r="P848" s="86"/>
      <c r="Q848" s="86"/>
      <c r="R848" s="86"/>
      <c r="S848" s="86"/>
      <c r="T848" s="87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232</v>
      </c>
      <c r="AU848" s="19" t="s">
        <v>85</v>
      </c>
    </row>
    <row r="849" s="2" customFormat="1">
      <c r="A849" s="40"/>
      <c r="B849" s="41"/>
      <c r="C849" s="42"/>
      <c r="D849" s="233" t="s">
        <v>234</v>
      </c>
      <c r="E849" s="42"/>
      <c r="F849" s="234" t="s">
        <v>3126</v>
      </c>
      <c r="G849" s="42"/>
      <c r="H849" s="42"/>
      <c r="I849" s="230"/>
      <c r="J849" s="42"/>
      <c r="K849" s="42"/>
      <c r="L849" s="46"/>
      <c r="M849" s="231"/>
      <c r="N849" s="232"/>
      <c r="O849" s="86"/>
      <c r="P849" s="86"/>
      <c r="Q849" s="86"/>
      <c r="R849" s="86"/>
      <c r="S849" s="86"/>
      <c r="T849" s="87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T849" s="19" t="s">
        <v>234</v>
      </c>
      <c r="AU849" s="19" t="s">
        <v>85</v>
      </c>
    </row>
    <row r="850" s="14" customFormat="1">
      <c r="A850" s="14"/>
      <c r="B850" s="246"/>
      <c r="C850" s="247"/>
      <c r="D850" s="228" t="s">
        <v>236</v>
      </c>
      <c r="E850" s="248" t="s">
        <v>40</v>
      </c>
      <c r="F850" s="249" t="s">
        <v>3127</v>
      </c>
      <c r="G850" s="247"/>
      <c r="H850" s="248" t="s">
        <v>40</v>
      </c>
      <c r="I850" s="250"/>
      <c r="J850" s="247"/>
      <c r="K850" s="247"/>
      <c r="L850" s="251"/>
      <c r="M850" s="252"/>
      <c r="N850" s="253"/>
      <c r="O850" s="253"/>
      <c r="P850" s="253"/>
      <c r="Q850" s="253"/>
      <c r="R850" s="253"/>
      <c r="S850" s="253"/>
      <c r="T850" s="25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5" t="s">
        <v>236</v>
      </c>
      <c r="AU850" s="255" t="s">
        <v>85</v>
      </c>
      <c r="AV850" s="14" t="s">
        <v>83</v>
      </c>
      <c r="AW850" s="14" t="s">
        <v>38</v>
      </c>
      <c r="AX850" s="14" t="s">
        <v>77</v>
      </c>
      <c r="AY850" s="255" t="s">
        <v>224</v>
      </c>
    </row>
    <row r="851" s="13" customFormat="1">
      <c r="A851" s="13"/>
      <c r="B851" s="235"/>
      <c r="C851" s="236"/>
      <c r="D851" s="228" t="s">
        <v>236</v>
      </c>
      <c r="E851" s="237" t="s">
        <v>40</v>
      </c>
      <c r="F851" s="238" t="s">
        <v>3128</v>
      </c>
      <c r="G851" s="236"/>
      <c r="H851" s="239">
        <v>3</v>
      </c>
      <c r="I851" s="240"/>
      <c r="J851" s="236"/>
      <c r="K851" s="236"/>
      <c r="L851" s="241"/>
      <c r="M851" s="242"/>
      <c r="N851" s="243"/>
      <c r="O851" s="243"/>
      <c r="P851" s="243"/>
      <c r="Q851" s="243"/>
      <c r="R851" s="243"/>
      <c r="S851" s="243"/>
      <c r="T851" s="24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5" t="s">
        <v>236</v>
      </c>
      <c r="AU851" s="245" t="s">
        <v>85</v>
      </c>
      <c r="AV851" s="13" t="s">
        <v>85</v>
      </c>
      <c r="AW851" s="13" t="s">
        <v>38</v>
      </c>
      <c r="AX851" s="13" t="s">
        <v>77</v>
      </c>
      <c r="AY851" s="245" t="s">
        <v>224</v>
      </c>
    </row>
    <row r="852" s="13" customFormat="1">
      <c r="A852" s="13"/>
      <c r="B852" s="235"/>
      <c r="C852" s="236"/>
      <c r="D852" s="228" t="s">
        <v>236</v>
      </c>
      <c r="E852" s="237" t="s">
        <v>40</v>
      </c>
      <c r="F852" s="238" t="s">
        <v>3095</v>
      </c>
      <c r="G852" s="236"/>
      <c r="H852" s="239">
        <v>3</v>
      </c>
      <c r="I852" s="240"/>
      <c r="J852" s="236"/>
      <c r="K852" s="236"/>
      <c r="L852" s="241"/>
      <c r="M852" s="242"/>
      <c r="N852" s="243"/>
      <c r="O852" s="243"/>
      <c r="P852" s="243"/>
      <c r="Q852" s="243"/>
      <c r="R852" s="243"/>
      <c r="S852" s="243"/>
      <c r="T852" s="244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5" t="s">
        <v>236</v>
      </c>
      <c r="AU852" s="245" t="s">
        <v>85</v>
      </c>
      <c r="AV852" s="13" t="s">
        <v>85</v>
      </c>
      <c r="AW852" s="13" t="s">
        <v>38</v>
      </c>
      <c r="AX852" s="13" t="s">
        <v>77</v>
      </c>
      <c r="AY852" s="245" t="s">
        <v>224</v>
      </c>
    </row>
    <row r="853" s="13" customFormat="1">
      <c r="A853" s="13"/>
      <c r="B853" s="235"/>
      <c r="C853" s="236"/>
      <c r="D853" s="228" t="s">
        <v>236</v>
      </c>
      <c r="E853" s="237" t="s">
        <v>40</v>
      </c>
      <c r="F853" s="238" t="s">
        <v>3129</v>
      </c>
      <c r="G853" s="236"/>
      <c r="H853" s="239">
        <v>1</v>
      </c>
      <c r="I853" s="240"/>
      <c r="J853" s="236"/>
      <c r="K853" s="236"/>
      <c r="L853" s="241"/>
      <c r="M853" s="242"/>
      <c r="N853" s="243"/>
      <c r="O853" s="243"/>
      <c r="P853" s="243"/>
      <c r="Q853" s="243"/>
      <c r="R853" s="243"/>
      <c r="S853" s="243"/>
      <c r="T853" s="24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5" t="s">
        <v>236</v>
      </c>
      <c r="AU853" s="245" t="s">
        <v>85</v>
      </c>
      <c r="AV853" s="13" t="s">
        <v>85</v>
      </c>
      <c r="AW853" s="13" t="s">
        <v>38</v>
      </c>
      <c r="AX853" s="13" t="s">
        <v>77</v>
      </c>
      <c r="AY853" s="245" t="s">
        <v>224</v>
      </c>
    </row>
    <row r="854" s="13" customFormat="1">
      <c r="A854" s="13"/>
      <c r="B854" s="235"/>
      <c r="C854" s="236"/>
      <c r="D854" s="228" t="s">
        <v>236</v>
      </c>
      <c r="E854" s="237" t="s">
        <v>40</v>
      </c>
      <c r="F854" s="238" t="s">
        <v>3130</v>
      </c>
      <c r="G854" s="236"/>
      <c r="H854" s="239">
        <v>1</v>
      </c>
      <c r="I854" s="240"/>
      <c r="J854" s="236"/>
      <c r="K854" s="236"/>
      <c r="L854" s="241"/>
      <c r="M854" s="242"/>
      <c r="N854" s="243"/>
      <c r="O854" s="243"/>
      <c r="P854" s="243"/>
      <c r="Q854" s="243"/>
      <c r="R854" s="243"/>
      <c r="S854" s="243"/>
      <c r="T854" s="244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5" t="s">
        <v>236</v>
      </c>
      <c r="AU854" s="245" t="s">
        <v>85</v>
      </c>
      <c r="AV854" s="13" t="s">
        <v>85</v>
      </c>
      <c r="AW854" s="13" t="s">
        <v>38</v>
      </c>
      <c r="AX854" s="13" t="s">
        <v>77</v>
      </c>
      <c r="AY854" s="245" t="s">
        <v>224</v>
      </c>
    </row>
    <row r="855" s="15" customFormat="1">
      <c r="A855" s="15"/>
      <c r="B855" s="256"/>
      <c r="C855" s="257"/>
      <c r="D855" s="228" t="s">
        <v>236</v>
      </c>
      <c r="E855" s="258" t="s">
        <v>40</v>
      </c>
      <c r="F855" s="259" t="s">
        <v>253</v>
      </c>
      <c r="G855" s="257"/>
      <c r="H855" s="260">
        <v>8</v>
      </c>
      <c r="I855" s="261"/>
      <c r="J855" s="257"/>
      <c r="K855" s="257"/>
      <c r="L855" s="262"/>
      <c r="M855" s="263"/>
      <c r="N855" s="264"/>
      <c r="O855" s="264"/>
      <c r="P855" s="264"/>
      <c r="Q855" s="264"/>
      <c r="R855" s="264"/>
      <c r="S855" s="264"/>
      <c r="T855" s="26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66" t="s">
        <v>236</v>
      </c>
      <c r="AU855" s="266" t="s">
        <v>85</v>
      </c>
      <c r="AV855" s="15" t="s">
        <v>230</v>
      </c>
      <c r="AW855" s="15" t="s">
        <v>38</v>
      </c>
      <c r="AX855" s="15" t="s">
        <v>83</v>
      </c>
      <c r="AY855" s="266" t="s">
        <v>224</v>
      </c>
    </row>
    <row r="856" s="2" customFormat="1" ht="16.5" customHeight="1">
      <c r="A856" s="40"/>
      <c r="B856" s="41"/>
      <c r="C856" s="268" t="s">
        <v>1405</v>
      </c>
      <c r="D856" s="268" t="s">
        <v>305</v>
      </c>
      <c r="E856" s="269" t="s">
        <v>3131</v>
      </c>
      <c r="F856" s="270" t="s">
        <v>3132</v>
      </c>
      <c r="G856" s="271" t="s">
        <v>811</v>
      </c>
      <c r="H856" s="272">
        <v>8</v>
      </c>
      <c r="I856" s="273"/>
      <c r="J856" s="274">
        <f>ROUND(I856*H856,2)</f>
        <v>0</v>
      </c>
      <c r="K856" s="270" t="s">
        <v>229</v>
      </c>
      <c r="L856" s="275"/>
      <c r="M856" s="276" t="s">
        <v>40</v>
      </c>
      <c r="N856" s="277" t="s">
        <v>48</v>
      </c>
      <c r="O856" s="86"/>
      <c r="P856" s="224">
        <f>O856*H856</f>
        <v>0</v>
      </c>
      <c r="Q856" s="224">
        <v>0.040000000000000001</v>
      </c>
      <c r="R856" s="224">
        <f>Q856*H856</f>
        <v>0.32000000000000001</v>
      </c>
      <c r="S856" s="224">
        <v>0</v>
      </c>
      <c r="T856" s="225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26" t="s">
        <v>279</v>
      </c>
      <c r="AT856" s="226" t="s">
        <v>305</v>
      </c>
      <c r="AU856" s="226" t="s">
        <v>85</v>
      </c>
      <c r="AY856" s="19" t="s">
        <v>224</v>
      </c>
      <c r="BE856" s="227">
        <f>IF(N856="základní",J856,0)</f>
        <v>0</v>
      </c>
      <c r="BF856" s="227">
        <f>IF(N856="snížená",J856,0)</f>
        <v>0</v>
      </c>
      <c r="BG856" s="227">
        <f>IF(N856="zákl. přenesená",J856,0)</f>
        <v>0</v>
      </c>
      <c r="BH856" s="227">
        <f>IF(N856="sníž. přenesená",J856,0)</f>
        <v>0</v>
      </c>
      <c r="BI856" s="227">
        <f>IF(N856="nulová",J856,0)</f>
        <v>0</v>
      </c>
      <c r="BJ856" s="19" t="s">
        <v>83</v>
      </c>
      <c r="BK856" s="227">
        <f>ROUND(I856*H856,2)</f>
        <v>0</v>
      </c>
      <c r="BL856" s="19" t="s">
        <v>230</v>
      </c>
      <c r="BM856" s="226" t="s">
        <v>3133</v>
      </c>
    </row>
    <row r="857" s="2" customFormat="1">
      <c r="A857" s="40"/>
      <c r="B857" s="41"/>
      <c r="C857" s="42"/>
      <c r="D857" s="228" t="s">
        <v>232</v>
      </c>
      <c r="E857" s="42"/>
      <c r="F857" s="229" t="s">
        <v>3134</v>
      </c>
      <c r="G857" s="42"/>
      <c r="H857" s="42"/>
      <c r="I857" s="230"/>
      <c r="J857" s="42"/>
      <c r="K857" s="42"/>
      <c r="L857" s="46"/>
      <c r="M857" s="231"/>
      <c r="N857" s="232"/>
      <c r="O857" s="86"/>
      <c r="P857" s="86"/>
      <c r="Q857" s="86"/>
      <c r="R857" s="86"/>
      <c r="S857" s="86"/>
      <c r="T857" s="87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9" t="s">
        <v>232</v>
      </c>
      <c r="AU857" s="19" t="s">
        <v>85</v>
      </c>
    </row>
    <row r="858" s="2" customFormat="1">
      <c r="A858" s="40"/>
      <c r="B858" s="41"/>
      <c r="C858" s="42"/>
      <c r="D858" s="233" t="s">
        <v>234</v>
      </c>
      <c r="E858" s="42"/>
      <c r="F858" s="234" t="s">
        <v>3135</v>
      </c>
      <c r="G858" s="42"/>
      <c r="H858" s="42"/>
      <c r="I858" s="230"/>
      <c r="J858" s="42"/>
      <c r="K858" s="42"/>
      <c r="L858" s="46"/>
      <c r="M858" s="231"/>
      <c r="N858" s="232"/>
      <c r="O858" s="86"/>
      <c r="P858" s="86"/>
      <c r="Q858" s="86"/>
      <c r="R858" s="86"/>
      <c r="S858" s="86"/>
      <c r="T858" s="87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T858" s="19" t="s">
        <v>234</v>
      </c>
      <c r="AU858" s="19" t="s">
        <v>85</v>
      </c>
    </row>
    <row r="859" s="2" customFormat="1" ht="16.5" customHeight="1">
      <c r="A859" s="40"/>
      <c r="B859" s="41"/>
      <c r="C859" s="215" t="s">
        <v>1413</v>
      </c>
      <c r="D859" s="215" t="s">
        <v>226</v>
      </c>
      <c r="E859" s="216" t="s">
        <v>3136</v>
      </c>
      <c r="F859" s="217" t="s">
        <v>3137</v>
      </c>
      <c r="G859" s="218" t="s">
        <v>811</v>
      </c>
      <c r="H859" s="219">
        <v>7</v>
      </c>
      <c r="I859" s="220"/>
      <c r="J859" s="221">
        <f>ROUND(I859*H859,2)</f>
        <v>0</v>
      </c>
      <c r="K859" s="217" t="s">
        <v>229</v>
      </c>
      <c r="L859" s="46"/>
      <c r="M859" s="222" t="s">
        <v>40</v>
      </c>
      <c r="N859" s="223" t="s">
        <v>48</v>
      </c>
      <c r="O859" s="86"/>
      <c r="P859" s="224">
        <f>O859*H859</f>
        <v>0</v>
      </c>
      <c r="Q859" s="224">
        <v>0.0013600000000000001</v>
      </c>
      <c r="R859" s="224">
        <f>Q859*H859</f>
        <v>0.0095200000000000007</v>
      </c>
      <c r="S859" s="224">
        <v>0</v>
      </c>
      <c r="T859" s="225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26" t="s">
        <v>230</v>
      </c>
      <c r="AT859" s="226" t="s">
        <v>226</v>
      </c>
      <c r="AU859" s="226" t="s">
        <v>85</v>
      </c>
      <c r="AY859" s="19" t="s">
        <v>224</v>
      </c>
      <c r="BE859" s="227">
        <f>IF(N859="základní",J859,0)</f>
        <v>0</v>
      </c>
      <c r="BF859" s="227">
        <f>IF(N859="snížená",J859,0)</f>
        <v>0</v>
      </c>
      <c r="BG859" s="227">
        <f>IF(N859="zákl. přenesená",J859,0)</f>
        <v>0</v>
      </c>
      <c r="BH859" s="227">
        <f>IF(N859="sníž. přenesená",J859,0)</f>
        <v>0</v>
      </c>
      <c r="BI859" s="227">
        <f>IF(N859="nulová",J859,0)</f>
        <v>0</v>
      </c>
      <c r="BJ859" s="19" t="s">
        <v>83</v>
      </c>
      <c r="BK859" s="227">
        <f>ROUND(I859*H859,2)</f>
        <v>0</v>
      </c>
      <c r="BL859" s="19" t="s">
        <v>230</v>
      </c>
      <c r="BM859" s="226" t="s">
        <v>3138</v>
      </c>
    </row>
    <row r="860" s="2" customFormat="1">
      <c r="A860" s="40"/>
      <c r="B860" s="41"/>
      <c r="C860" s="42"/>
      <c r="D860" s="228" t="s">
        <v>232</v>
      </c>
      <c r="E860" s="42"/>
      <c r="F860" s="229" t="s">
        <v>3139</v>
      </c>
      <c r="G860" s="42"/>
      <c r="H860" s="42"/>
      <c r="I860" s="230"/>
      <c r="J860" s="42"/>
      <c r="K860" s="42"/>
      <c r="L860" s="46"/>
      <c r="M860" s="231"/>
      <c r="N860" s="232"/>
      <c r="O860" s="86"/>
      <c r="P860" s="86"/>
      <c r="Q860" s="86"/>
      <c r="R860" s="86"/>
      <c r="S860" s="86"/>
      <c r="T860" s="87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232</v>
      </c>
      <c r="AU860" s="19" t="s">
        <v>85</v>
      </c>
    </row>
    <row r="861" s="2" customFormat="1">
      <c r="A861" s="40"/>
      <c r="B861" s="41"/>
      <c r="C861" s="42"/>
      <c r="D861" s="233" t="s">
        <v>234</v>
      </c>
      <c r="E861" s="42"/>
      <c r="F861" s="234" t="s">
        <v>3140</v>
      </c>
      <c r="G861" s="42"/>
      <c r="H861" s="42"/>
      <c r="I861" s="230"/>
      <c r="J861" s="42"/>
      <c r="K861" s="42"/>
      <c r="L861" s="46"/>
      <c r="M861" s="231"/>
      <c r="N861" s="232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234</v>
      </c>
      <c r="AU861" s="19" t="s">
        <v>85</v>
      </c>
    </row>
    <row r="862" s="13" customFormat="1">
      <c r="A862" s="13"/>
      <c r="B862" s="235"/>
      <c r="C862" s="236"/>
      <c r="D862" s="228" t="s">
        <v>236</v>
      </c>
      <c r="E862" s="237" t="s">
        <v>40</v>
      </c>
      <c r="F862" s="238" t="s">
        <v>3141</v>
      </c>
      <c r="G862" s="236"/>
      <c r="H862" s="239">
        <v>1</v>
      </c>
      <c r="I862" s="240"/>
      <c r="J862" s="236"/>
      <c r="K862" s="236"/>
      <c r="L862" s="241"/>
      <c r="M862" s="242"/>
      <c r="N862" s="243"/>
      <c r="O862" s="243"/>
      <c r="P862" s="243"/>
      <c r="Q862" s="243"/>
      <c r="R862" s="243"/>
      <c r="S862" s="243"/>
      <c r="T862" s="24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5" t="s">
        <v>236</v>
      </c>
      <c r="AU862" s="245" t="s">
        <v>85</v>
      </c>
      <c r="AV862" s="13" t="s">
        <v>85</v>
      </c>
      <c r="AW862" s="13" t="s">
        <v>38</v>
      </c>
      <c r="AX862" s="13" t="s">
        <v>77</v>
      </c>
      <c r="AY862" s="245" t="s">
        <v>224</v>
      </c>
    </row>
    <row r="863" s="14" customFormat="1">
      <c r="A863" s="14"/>
      <c r="B863" s="246"/>
      <c r="C863" s="247"/>
      <c r="D863" s="228" t="s">
        <v>236</v>
      </c>
      <c r="E863" s="248" t="s">
        <v>40</v>
      </c>
      <c r="F863" s="249" t="s">
        <v>3142</v>
      </c>
      <c r="G863" s="247"/>
      <c r="H863" s="248" t="s">
        <v>40</v>
      </c>
      <c r="I863" s="250"/>
      <c r="J863" s="247"/>
      <c r="K863" s="247"/>
      <c r="L863" s="251"/>
      <c r="M863" s="252"/>
      <c r="N863" s="253"/>
      <c r="O863" s="253"/>
      <c r="P863" s="253"/>
      <c r="Q863" s="253"/>
      <c r="R863" s="253"/>
      <c r="S863" s="253"/>
      <c r="T863" s="25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5" t="s">
        <v>236</v>
      </c>
      <c r="AU863" s="255" t="s">
        <v>85</v>
      </c>
      <c r="AV863" s="14" t="s">
        <v>83</v>
      </c>
      <c r="AW863" s="14" t="s">
        <v>38</v>
      </c>
      <c r="AX863" s="14" t="s">
        <v>77</v>
      </c>
      <c r="AY863" s="255" t="s">
        <v>224</v>
      </c>
    </row>
    <row r="864" s="13" customFormat="1">
      <c r="A864" s="13"/>
      <c r="B864" s="235"/>
      <c r="C864" s="236"/>
      <c r="D864" s="228" t="s">
        <v>236</v>
      </c>
      <c r="E864" s="237" t="s">
        <v>40</v>
      </c>
      <c r="F864" s="238" t="s">
        <v>3143</v>
      </c>
      <c r="G864" s="236"/>
      <c r="H864" s="239">
        <v>2</v>
      </c>
      <c r="I864" s="240"/>
      <c r="J864" s="236"/>
      <c r="K864" s="236"/>
      <c r="L864" s="241"/>
      <c r="M864" s="242"/>
      <c r="N864" s="243"/>
      <c r="O864" s="243"/>
      <c r="P864" s="243"/>
      <c r="Q864" s="243"/>
      <c r="R864" s="243"/>
      <c r="S864" s="243"/>
      <c r="T864" s="24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5" t="s">
        <v>236</v>
      </c>
      <c r="AU864" s="245" t="s">
        <v>85</v>
      </c>
      <c r="AV864" s="13" t="s">
        <v>85</v>
      </c>
      <c r="AW864" s="13" t="s">
        <v>38</v>
      </c>
      <c r="AX864" s="13" t="s">
        <v>77</v>
      </c>
      <c r="AY864" s="245" t="s">
        <v>224</v>
      </c>
    </row>
    <row r="865" s="13" customFormat="1">
      <c r="A865" s="13"/>
      <c r="B865" s="235"/>
      <c r="C865" s="236"/>
      <c r="D865" s="228" t="s">
        <v>236</v>
      </c>
      <c r="E865" s="237" t="s">
        <v>40</v>
      </c>
      <c r="F865" s="238" t="s">
        <v>3144</v>
      </c>
      <c r="G865" s="236"/>
      <c r="H865" s="239">
        <v>1</v>
      </c>
      <c r="I865" s="240"/>
      <c r="J865" s="236"/>
      <c r="K865" s="236"/>
      <c r="L865" s="241"/>
      <c r="M865" s="242"/>
      <c r="N865" s="243"/>
      <c r="O865" s="243"/>
      <c r="P865" s="243"/>
      <c r="Q865" s="243"/>
      <c r="R865" s="243"/>
      <c r="S865" s="243"/>
      <c r="T865" s="24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5" t="s">
        <v>236</v>
      </c>
      <c r="AU865" s="245" t="s">
        <v>85</v>
      </c>
      <c r="AV865" s="13" t="s">
        <v>85</v>
      </c>
      <c r="AW865" s="13" t="s">
        <v>38</v>
      </c>
      <c r="AX865" s="13" t="s">
        <v>77</v>
      </c>
      <c r="AY865" s="245" t="s">
        <v>224</v>
      </c>
    </row>
    <row r="866" s="13" customFormat="1">
      <c r="A866" s="13"/>
      <c r="B866" s="235"/>
      <c r="C866" s="236"/>
      <c r="D866" s="228" t="s">
        <v>236</v>
      </c>
      <c r="E866" s="237" t="s">
        <v>40</v>
      </c>
      <c r="F866" s="238" t="s">
        <v>3145</v>
      </c>
      <c r="G866" s="236"/>
      <c r="H866" s="239">
        <v>1</v>
      </c>
      <c r="I866" s="240"/>
      <c r="J866" s="236"/>
      <c r="K866" s="236"/>
      <c r="L866" s="241"/>
      <c r="M866" s="242"/>
      <c r="N866" s="243"/>
      <c r="O866" s="243"/>
      <c r="P866" s="243"/>
      <c r="Q866" s="243"/>
      <c r="R866" s="243"/>
      <c r="S866" s="243"/>
      <c r="T866" s="24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5" t="s">
        <v>236</v>
      </c>
      <c r="AU866" s="245" t="s">
        <v>85</v>
      </c>
      <c r="AV866" s="13" t="s">
        <v>85</v>
      </c>
      <c r="AW866" s="13" t="s">
        <v>38</v>
      </c>
      <c r="AX866" s="13" t="s">
        <v>77</v>
      </c>
      <c r="AY866" s="245" t="s">
        <v>224</v>
      </c>
    </row>
    <row r="867" s="13" customFormat="1">
      <c r="A867" s="13"/>
      <c r="B867" s="235"/>
      <c r="C867" s="236"/>
      <c r="D867" s="228" t="s">
        <v>236</v>
      </c>
      <c r="E867" s="237" t="s">
        <v>40</v>
      </c>
      <c r="F867" s="238" t="s">
        <v>3146</v>
      </c>
      <c r="G867" s="236"/>
      <c r="H867" s="239">
        <v>1</v>
      </c>
      <c r="I867" s="240"/>
      <c r="J867" s="236"/>
      <c r="K867" s="236"/>
      <c r="L867" s="241"/>
      <c r="M867" s="242"/>
      <c r="N867" s="243"/>
      <c r="O867" s="243"/>
      <c r="P867" s="243"/>
      <c r="Q867" s="243"/>
      <c r="R867" s="243"/>
      <c r="S867" s="243"/>
      <c r="T867" s="24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5" t="s">
        <v>236</v>
      </c>
      <c r="AU867" s="245" t="s">
        <v>85</v>
      </c>
      <c r="AV867" s="13" t="s">
        <v>85</v>
      </c>
      <c r="AW867" s="13" t="s">
        <v>38</v>
      </c>
      <c r="AX867" s="13" t="s">
        <v>77</v>
      </c>
      <c r="AY867" s="245" t="s">
        <v>224</v>
      </c>
    </row>
    <row r="868" s="13" customFormat="1">
      <c r="A868" s="13"/>
      <c r="B868" s="235"/>
      <c r="C868" s="236"/>
      <c r="D868" s="228" t="s">
        <v>236</v>
      </c>
      <c r="E868" s="237" t="s">
        <v>40</v>
      </c>
      <c r="F868" s="238" t="s">
        <v>3147</v>
      </c>
      <c r="G868" s="236"/>
      <c r="H868" s="239">
        <v>1</v>
      </c>
      <c r="I868" s="240"/>
      <c r="J868" s="236"/>
      <c r="K868" s="236"/>
      <c r="L868" s="241"/>
      <c r="M868" s="242"/>
      <c r="N868" s="243"/>
      <c r="O868" s="243"/>
      <c r="P868" s="243"/>
      <c r="Q868" s="243"/>
      <c r="R868" s="243"/>
      <c r="S868" s="243"/>
      <c r="T868" s="24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5" t="s">
        <v>236</v>
      </c>
      <c r="AU868" s="245" t="s">
        <v>85</v>
      </c>
      <c r="AV868" s="13" t="s">
        <v>85</v>
      </c>
      <c r="AW868" s="13" t="s">
        <v>38</v>
      </c>
      <c r="AX868" s="13" t="s">
        <v>77</v>
      </c>
      <c r="AY868" s="245" t="s">
        <v>224</v>
      </c>
    </row>
    <row r="869" s="15" customFormat="1">
      <c r="A869" s="15"/>
      <c r="B869" s="256"/>
      <c r="C869" s="257"/>
      <c r="D869" s="228" t="s">
        <v>236</v>
      </c>
      <c r="E869" s="258" t="s">
        <v>40</v>
      </c>
      <c r="F869" s="259" t="s">
        <v>253</v>
      </c>
      <c r="G869" s="257"/>
      <c r="H869" s="260">
        <v>7</v>
      </c>
      <c r="I869" s="261"/>
      <c r="J869" s="257"/>
      <c r="K869" s="257"/>
      <c r="L869" s="262"/>
      <c r="M869" s="263"/>
      <c r="N869" s="264"/>
      <c r="O869" s="264"/>
      <c r="P869" s="264"/>
      <c r="Q869" s="264"/>
      <c r="R869" s="264"/>
      <c r="S869" s="264"/>
      <c r="T869" s="26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66" t="s">
        <v>236</v>
      </c>
      <c r="AU869" s="266" t="s">
        <v>85</v>
      </c>
      <c r="AV869" s="15" t="s">
        <v>230</v>
      </c>
      <c r="AW869" s="15" t="s">
        <v>38</v>
      </c>
      <c r="AX869" s="15" t="s">
        <v>83</v>
      </c>
      <c r="AY869" s="266" t="s">
        <v>224</v>
      </c>
    </row>
    <row r="870" s="2" customFormat="1" ht="16.5" customHeight="1">
      <c r="A870" s="40"/>
      <c r="B870" s="41"/>
      <c r="C870" s="268" t="s">
        <v>1419</v>
      </c>
      <c r="D870" s="268" t="s">
        <v>305</v>
      </c>
      <c r="E870" s="269" t="s">
        <v>3148</v>
      </c>
      <c r="F870" s="270" t="s">
        <v>3149</v>
      </c>
      <c r="G870" s="271" t="s">
        <v>811</v>
      </c>
      <c r="H870" s="272">
        <v>1</v>
      </c>
      <c r="I870" s="273"/>
      <c r="J870" s="274">
        <f>ROUND(I870*H870,2)</f>
        <v>0</v>
      </c>
      <c r="K870" s="270" t="s">
        <v>40</v>
      </c>
      <c r="L870" s="275"/>
      <c r="M870" s="276" t="s">
        <v>40</v>
      </c>
      <c r="N870" s="277" t="s">
        <v>48</v>
      </c>
      <c r="O870" s="86"/>
      <c r="P870" s="224">
        <f>O870*H870</f>
        <v>0</v>
      </c>
      <c r="Q870" s="224">
        <v>0.01</v>
      </c>
      <c r="R870" s="224">
        <f>Q870*H870</f>
        <v>0.01</v>
      </c>
      <c r="S870" s="224">
        <v>0</v>
      </c>
      <c r="T870" s="225">
        <f>S870*H870</f>
        <v>0</v>
      </c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R870" s="226" t="s">
        <v>279</v>
      </c>
      <c r="AT870" s="226" t="s">
        <v>305</v>
      </c>
      <c r="AU870" s="226" t="s">
        <v>85</v>
      </c>
      <c r="AY870" s="19" t="s">
        <v>224</v>
      </c>
      <c r="BE870" s="227">
        <f>IF(N870="základní",J870,0)</f>
        <v>0</v>
      </c>
      <c r="BF870" s="227">
        <f>IF(N870="snížená",J870,0)</f>
        <v>0</v>
      </c>
      <c r="BG870" s="227">
        <f>IF(N870="zákl. přenesená",J870,0)</f>
        <v>0</v>
      </c>
      <c r="BH870" s="227">
        <f>IF(N870="sníž. přenesená",J870,0)</f>
        <v>0</v>
      </c>
      <c r="BI870" s="227">
        <f>IF(N870="nulová",J870,0)</f>
        <v>0</v>
      </c>
      <c r="BJ870" s="19" t="s">
        <v>83</v>
      </c>
      <c r="BK870" s="227">
        <f>ROUND(I870*H870,2)</f>
        <v>0</v>
      </c>
      <c r="BL870" s="19" t="s">
        <v>230</v>
      </c>
      <c r="BM870" s="226" t="s">
        <v>3150</v>
      </c>
    </row>
    <row r="871" s="2" customFormat="1">
      <c r="A871" s="40"/>
      <c r="B871" s="41"/>
      <c r="C871" s="42"/>
      <c r="D871" s="228" t="s">
        <v>232</v>
      </c>
      <c r="E871" s="42"/>
      <c r="F871" s="229" t="s">
        <v>3149</v>
      </c>
      <c r="G871" s="42"/>
      <c r="H871" s="42"/>
      <c r="I871" s="230"/>
      <c r="J871" s="42"/>
      <c r="K871" s="42"/>
      <c r="L871" s="46"/>
      <c r="M871" s="231"/>
      <c r="N871" s="232"/>
      <c r="O871" s="86"/>
      <c r="P871" s="86"/>
      <c r="Q871" s="86"/>
      <c r="R871" s="86"/>
      <c r="S871" s="86"/>
      <c r="T871" s="87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T871" s="19" t="s">
        <v>232</v>
      </c>
      <c r="AU871" s="19" t="s">
        <v>85</v>
      </c>
    </row>
    <row r="872" s="14" customFormat="1">
      <c r="A872" s="14"/>
      <c r="B872" s="246"/>
      <c r="C872" s="247"/>
      <c r="D872" s="228" t="s">
        <v>236</v>
      </c>
      <c r="E872" s="248" t="s">
        <v>40</v>
      </c>
      <c r="F872" s="249" t="s">
        <v>3149</v>
      </c>
      <c r="G872" s="247"/>
      <c r="H872" s="248" t="s">
        <v>40</v>
      </c>
      <c r="I872" s="250"/>
      <c r="J872" s="247"/>
      <c r="K872" s="247"/>
      <c r="L872" s="251"/>
      <c r="M872" s="252"/>
      <c r="N872" s="253"/>
      <c r="O872" s="253"/>
      <c r="P872" s="253"/>
      <c r="Q872" s="253"/>
      <c r="R872" s="253"/>
      <c r="S872" s="253"/>
      <c r="T872" s="25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5" t="s">
        <v>236</v>
      </c>
      <c r="AU872" s="255" t="s">
        <v>85</v>
      </c>
      <c r="AV872" s="14" t="s">
        <v>83</v>
      </c>
      <c r="AW872" s="14" t="s">
        <v>38</v>
      </c>
      <c r="AX872" s="14" t="s">
        <v>77</v>
      </c>
      <c r="AY872" s="255" t="s">
        <v>224</v>
      </c>
    </row>
    <row r="873" s="14" customFormat="1">
      <c r="A873" s="14"/>
      <c r="B873" s="246"/>
      <c r="C873" s="247"/>
      <c r="D873" s="228" t="s">
        <v>236</v>
      </c>
      <c r="E873" s="248" t="s">
        <v>40</v>
      </c>
      <c r="F873" s="249" t="s">
        <v>3151</v>
      </c>
      <c r="G873" s="247"/>
      <c r="H873" s="248" t="s">
        <v>40</v>
      </c>
      <c r="I873" s="250"/>
      <c r="J873" s="247"/>
      <c r="K873" s="247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236</v>
      </c>
      <c r="AU873" s="255" t="s">
        <v>85</v>
      </c>
      <c r="AV873" s="14" t="s">
        <v>83</v>
      </c>
      <c r="AW873" s="14" t="s">
        <v>38</v>
      </c>
      <c r="AX873" s="14" t="s">
        <v>77</v>
      </c>
      <c r="AY873" s="255" t="s">
        <v>224</v>
      </c>
    </row>
    <row r="874" s="13" customFormat="1">
      <c r="A874" s="13"/>
      <c r="B874" s="235"/>
      <c r="C874" s="236"/>
      <c r="D874" s="228" t="s">
        <v>236</v>
      </c>
      <c r="E874" s="237" t="s">
        <v>40</v>
      </c>
      <c r="F874" s="238" t="s">
        <v>3152</v>
      </c>
      <c r="G874" s="236"/>
      <c r="H874" s="239">
        <v>1</v>
      </c>
      <c r="I874" s="240"/>
      <c r="J874" s="236"/>
      <c r="K874" s="236"/>
      <c r="L874" s="241"/>
      <c r="M874" s="242"/>
      <c r="N874" s="243"/>
      <c r="O874" s="243"/>
      <c r="P874" s="243"/>
      <c r="Q874" s="243"/>
      <c r="R874" s="243"/>
      <c r="S874" s="243"/>
      <c r="T874" s="24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5" t="s">
        <v>236</v>
      </c>
      <c r="AU874" s="245" t="s">
        <v>85</v>
      </c>
      <c r="AV874" s="13" t="s">
        <v>85</v>
      </c>
      <c r="AW874" s="13" t="s">
        <v>38</v>
      </c>
      <c r="AX874" s="13" t="s">
        <v>83</v>
      </c>
      <c r="AY874" s="245" t="s">
        <v>224</v>
      </c>
    </row>
    <row r="875" s="2" customFormat="1" ht="16.5" customHeight="1">
      <c r="A875" s="40"/>
      <c r="B875" s="41"/>
      <c r="C875" s="215" t="s">
        <v>1425</v>
      </c>
      <c r="D875" s="215" t="s">
        <v>226</v>
      </c>
      <c r="E875" s="216" t="s">
        <v>3153</v>
      </c>
      <c r="F875" s="217" t="s">
        <v>3154</v>
      </c>
      <c r="G875" s="218" t="s">
        <v>811</v>
      </c>
      <c r="H875" s="219">
        <v>7</v>
      </c>
      <c r="I875" s="220"/>
      <c r="J875" s="221">
        <f>ROUND(I875*H875,2)</f>
        <v>0</v>
      </c>
      <c r="K875" s="217" t="s">
        <v>40</v>
      </c>
      <c r="L875" s="46"/>
      <c r="M875" s="222" t="s">
        <v>40</v>
      </c>
      <c r="N875" s="223" t="s">
        <v>48</v>
      </c>
      <c r="O875" s="86"/>
      <c r="P875" s="224">
        <f>O875*H875</f>
        <v>0</v>
      </c>
      <c r="Q875" s="224">
        <v>0</v>
      </c>
      <c r="R875" s="224">
        <f>Q875*H875</f>
        <v>0</v>
      </c>
      <c r="S875" s="224">
        <v>0.0183</v>
      </c>
      <c r="T875" s="225">
        <f>S875*H875</f>
        <v>0.12809999999999999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26" t="s">
        <v>230</v>
      </c>
      <c r="AT875" s="226" t="s">
        <v>226</v>
      </c>
      <c r="AU875" s="226" t="s">
        <v>85</v>
      </c>
      <c r="AY875" s="19" t="s">
        <v>224</v>
      </c>
      <c r="BE875" s="227">
        <f>IF(N875="základní",J875,0)</f>
        <v>0</v>
      </c>
      <c r="BF875" s="227">
        <f>IF(N875="snížená",J875,0)</f>
        <v>0</v>
      </c>
      <c r="BG875" s="227">
        <f>IF(N875="zákl. přenesená",J875,0)</f>
        <v>0</v>
      </c>
      <c r="BH875" s="227">
        <f>IF(N875="sníž. přenesená",J875,0)</f>
        <v>0</v>
      </c>
      <c r="BI875" s="227">
        <f>IF(N875="nulová",J875,0)</f>
        <v>0</v>
      </c>
      <c r="BJ875" s="19" t="s">
        <v>83</v>
      </c>
      <c r="BK875" s="227">
        <f>ROUND(I875*H875,2)</f>
        <v>0</v>
      </c>
      <c r="BL875" s="19" t="s">
        <v>230</v>
      </c>
      <c r="BM875" s="226" t="s">
        <v>3155</v>
      </c>
    </row>
    <row r="876" s="2" customFormat="1">
      <c r="A876" s="40"/>
      <c r="B876" s="41"/>
      <c r="C876" s="42"/>
      <c r="D876" s="228" t="s">
        <v>232</v>
      </c>
      <c r="E876" s="42"/>
      <c r="F876" s="229" t="s">
        <v>3156</v>
      </c>
      <c r="G876" s="42"/>
      <c r="H876" s="42"/>
      <c r="I876" s="230"/>
      <c r="J876" s="42"/>
      <c r="K876" s="42"/>
      <c r="L876" s="46"/>
      <c r="M876" s="231"/>
      <c r="N876" s="232"/>
      <c r="O876" s="86"/>
      <c r="P876" s="86"/>
      <c r="Q876" s="86"/>
      <c r="R876" s="86"/>
      <c r="S876" s="86"/>
      <c r="T876" s="87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T876" s="19" t="s">
        <v>232</v>
      </c>
      <c r="AU876" s="19" t="s">
        <v>85</v>
      </c>
    </row>
    <row r="877" s="13" customFormat="1">
      <c r="A877" s="13"/>
      <c r="B877" s="235"/>
      <c r="C877" s="236"/>
      <c r="D877" s="228" t="s">
        <v>236</v>
      </c>
      <c r="E877" s="237" t="s">
        <v>40</v>
      </c>
      <c r="F877" s="238" t="s">
        <v>3157</v>
      </c>
      <c r="G877" s="236"/>
      <c r="H877" s="239">
        <v>1</v>
      </c>
      <c r="I877" s="240"/>
      <c r="J877" s="236"/>
      <c r="K877" s="236"/>
      <c r="L877" s="241"/>
      <c r="M877" s="242"/>
      <c r="N877" s="243"/>
      <c r="O877" s="243"/>
      <c r="P877" s="243"/>
      <c r="Q877" s="243"/>
      <c r="R877" s="243"/>
      <c r="S877" s="243"/>
      <c r="T877" s="24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5" t="s">
        <v>236</v>
      </c>
      <c r="AU877" s="245" t="s">
        <v>85</v>
      </c>
      <c r="AV877" s="13" t="s">
        <v>85</v>
      </c>
      <c r="AW877" s="13" t="s">
        <v>38</v>
      </c>
      <c r="AX877" s="13" t="s">
        <v>77</v>
      </c>
      <c r="AY877" s="245" t="s">
        <v>224</v>
      </c>
    </row>
    <row r="878" s="13" customFormat="1">
      <c r="A878" s="13"/>
      <c r="B878" s="235"/>
      <c r="C878" s="236"/>
      <c r="D878" s="228" t="s">
        <v>236</v>
      </c>
      <c r="E878" s="237" t="s">
        <v>40</v>
      </c>
      <c r="F878" s="238" t="s">
        <v>3158</v>
      </c>
      <c r="G878" s="236"/>
      <c r="H878" s="239">
        <v>6</v>
      </c>
      <c r="I878" s="240"/>
      <c r="J878" s="236"/>
      <c r="K878" s="236"/>
      <c r="L878" s="241"/>
      <c r="M878" s="242"/>
      <c r="N878" s="243"/>
      <c r="O878" s="243"/>
      <c r="P878" s="243"/>
      <c r="Q878" s="243"/>
      <c r="R878" s="243"/>
      <c r="S878" s="243"/>
      <c r="T878" s="24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5" t="s">
        <v>236</v>
      </c>
      <c r="AU878" s="245" t="s">
        <v>85</v>
      </c>
      <c r="AV878" s="13" t="s">
        <v>85</v>
      </c>
      <c r="AW878" s="13" t="s">
        <v>38</v>
      </c>
      <c r="AX878" s="13" t="s">
        <v>77</v>
      </c>
      <c r="AY878" s="245" t="s">
        <v>224</v>
      </c>
    </row>
    <row r="879" s="15" customFormat="1">
      <c r="A879" s="15"/>
      <c r="B879" s="256"/>
      <c r="C879" s="257"/>
      <c r="D879" s="228" t="s">
        <v>236</v>
      </c>
      <c r="E879" s="258" t="s">
        <v>40</v>
      </c>
      <c r="F879" s="259" t="s">
        <v>253</v>
      </c>
      <c r="G879" s="257"/>
      <c r="H879" s="260">
        <v>7</v>
      </c>
      <c r="I879" s="261"/>
      <c r="J879" s="257"/>
      <c r="K879" s="257"/>
      <c r="L879" s="262"/>
      <c r="M879" s="263"/>
      <c r="N879" s="264"/>
      <c r="O879" s="264"/>
      <c r="P879" s="264"/>
      <c r="Q879" s="264"/>
      <c r="R879" s="264"/>
      <c r="S879" s="264"/>
      <c r="T879" s="26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66" t="s">
        <v>236</v>
      </c>
      <c r="AU879" s="266" t="s">
        <v>85</v>
      </c>
      <c r="AV879" s="15" t="s">
        <v>230</v>
      </c>
      <c r="AW879" s="15" t="s">
        <v>38</v>
      </c>
      <c r="AX879" s="15" t="s">
        <v>83</v>
      </c>
      <c r="AY879" s="266" t="s">
        <v>224</v>
      </c>
    </row>
    <row r="880" s="2" customFormat="1" ht="16.5" customHeight="1">
      <c r="A880" s="40"/>
      <c r="B880" s="41"/>
      <c r="C880" s="215" t="s">
        <v>1433</v>
      </c>
      <c r="D880" s="215" t="s">
        <v>226</v>
      </c>
      <c r="E880" s="216" t="s">
        <v>3159</v>
      </c>
      <c r="F880" s="217" t="s">
        <v>3160</v>
      </c>
      <c r="G880" s="218" t="s">
        <v>811</v>
      </c>
      <c r="H880" s="219">
        <v>4</v>
      </c>
      <c r="I880" s="220"/>
      <c r="J880" s="221">
        <f>ROUND(I880*H880,2)</f>
        <v>0</v>
      </c>
      <c r="K880" s="217" t="s">
        <v>229</v>
      </c>
      <c r="L880" s="46"/>
      <c r="M880" s="222" t="s">
        <v>40</v>
      </c>
      <c r="N880" s="223" t="s">
        <v>48</v>
      </c>
      <c r="O880" s="86"/>
      <c r="P880" s="224">
        <f>O880*H880</f>
        <v>0</v>
      </c>
      <c r="Q880" s="224">
        <v>0</v>
      </c>
      <c r="R880" s="224">
        <f>Q880*H880</f>
        <v>0</v>
      </c>
      <c r="S880" s="224">
        <v>0</v>
      </c>
      <c r="T880" s="225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26" t="s">
        <v>230</v>
      </c>
      <c r="AT880" s="226" t="s">
        <v>226</v>
      </c>
      <c r="AU880" s="226" t="s">
        <v>85</v>
      </c>
      <c r="AY880" s="19" t="s">
        <v>224</v>
      </c>
      <c r="BE880" s="227">
        <f>IF(N880="základní",J880,0)</f>
        <v>0</v>
      </c>
      <c r="BF880" s="227">
        <f>IF(N880="snížená",J880,0)</f>
        <v>0</v>
      </c>
      <c r="BG880" s="227">
        <f>IF(N880="zákl. přenesená",J880,0)</f>
        <v>0</v>
      </c>
      <c r="BH880" s="227">
        <f>IF(N880="sníž. přenesená",J880,0)</f>
        <v>0</v>
      </c>
      <c r="BI880" s="227">
        <f>IF(N880="nulová",J880,0)</f>
        <v>0</v>
      </c>
      <c r="BJ880" s="19" t="s">
        <v>83</v>
      </c>
      <c r="BK880" s="227">
        <f>ROUND(I880*H880,2)</f>
        <v>0</v>
      </c>
      <c r="BL880" s="19" t="s">
        <v>230</v>
      </c>
      <c r="BM880" s="226" t="s">
        <v>3161</v>
      </c>
    </row>
    <row r="881" s="2" customFormat="1">
      <c r="A881" s="40"/>
      <c r="B881" s="41"/>
      <c r="C881" s="42"/>
      <c r="D881" s="228" t="s">
        <v>232</v>
      </c>
      <c r="E881" s="42"/>
      <c r="F881" s="229" t="s">
        <v>3162</v>
      </c>
      <c r="G881" s="42"/>
      <c r="H881" s="42"/>
      <c r="I881" s="230"/>
      <c r="J881" s="42"/>
      <c r="K881" s="42"/>
      <c r="L881" s="46"/>
      <c r="M881" s="231"/>
      <c r="N881" s="232"/>
      <c r="O881" s="86"/>
      <c r="P881" s="86"/>
      <c r="Q881" s="86"/>
      <c r="R881" s="86"/>
      <c r="S881" s="86"/>
      <c r="T881" s="87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T881" s="19" t="s">
        <v>232</v>
      </c>
      <c r="AU881" s="19" t="s">
        <v>85</v>
      </c>
    </row>
    <row r="882" s="2" customFormat="1">
      <c r="A882" s="40"/>
      <c r="B882" s="41"/>
      <c r="C882" s="42"/>
      <c r="D882" s="233" t="s">
        <v>234</v>
      </c>
      <c r="E882" s="42"/>
      <c r="F882" s="234" t="s">
        <v>3163</v>
      </c>
      <c r="G882" s="42"/>
      <c r="H882" s="42"/>
      <c r="I882" s="230"/>
      <c r="J882" s="42"/>
      <c r="K882" s="42"/>
      <c r="L882" s="46"/>
      <c r="M882" s="231"/>
      <c r="N882" s="232"/>
      <c r="O882" s="86"/>
      <c r="P882" s="86"/>
      <c r="Q882" s="86"/>
      <c r="R882" s="86"/>
      <c r="S882" s="86"/>
      <c r="T882" s="87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T882" s="19" t="s">
        <v>234</v>
      </c>
      <c r="AU882" s="19" t="s">
        <v>85</v>
      </c>
    </row>
    <row r="883" s="13" customFormat="1">
      <c r="A883" s="13"/>
      <c r="B883" s="235"/>
      <c r="C883" s="236"/>
      <c r="D883" s="228" t="s">
        <v>236</v>
      </c>
      <c r="E883" s="237" t="s">
        <v>40</v>
      </c>
      <c r="F883" s="238" t="s">
        <v>3164</v>
      </c>
      <c r="G883" s="236"/>
      <c r="H883" s="239">
        <v>2</v>
      </c>
      <c r="I883" s="240"/>
      <c r="J883" s="236"/>
      <c r="K883" s="236"/>
      <c r="L883" s="241"/>
      <c r="M883" s="242"/>
      <c r="N883" s="243"/>
      <c r="O883" s="243"/>
      <c r="P883" s="243"/>
      <c r="Q883" s="243"/>
      <c r="R883" s="243"/>
      <c r="S883" s="243"/>
      <c r="T883" s="24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5" t="s">
        <v>236</v>
      </c>
      <c r="AU883" s="245" t="s">
        <v>85</v>
      </c>
      <c r="AV883" s="13" t="s">
        <v>85</v>
      </c>
      <c r="AW883" s="13" t="s">
        <v>38</v>
      </c>
      <c r="AX883" s="13" t="s">
        <v>77</v>
      </c>
      <c r="AY883" s="245" t="s">
        <v>224</v>
      </c>
    </row>
    <row r="884" s="13" customFormat="1">
      <c r="A884" s="13"/>
      <c r="B884" s="235"/>
      <c r="C884" s="236"/>
      <c r="D884" s="228" t="s">
        <v>236</v>
      </c>
      <c r="E884" s="237" t="s">
        <v>40</v>
      </c>
      <c r="F884" s="238" t="s">
        <v>3165</v>
      </c>
      <c r="G884" s="236"/>
      <c r="H884" s="239">
        <v>2</v>
      </c>
      <c r="I884" s="240"/>
      <c r="J884" s="236"/>
      <c r="K884" s="236"/>
      <c r="L884" s="241"/>
      <c r="M884" s="242"/>
      <c r="N884" s="243"/>
      <c r="O884" s="243"/>
      <c r="P884" s="243"/>
      <c r="Q884" s="243"/>
      <c r="R884" s="243"/>
      <c r="S884" s="243"/>
      <c r="T884" s="24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5" t="s">
        <v>236</v>
      </c>
      <c r="AU884" s="245" t="s">
        <v>85</v>
      </c>
      <c r="AV884" s="13" t="s">
        <v>85</v>
      </c>
      <c r="AW884" s="13" t="s">
        <v>38</v>
      </c>
      <c r="AX884" s="13" t="s">
        <v>77</v>
      </c>
      <c r="AY884" s="245" t="s">
        <v>224</v>
      </c>
    </row>
    <row r="885" s="15" customFormat="1">
      <c r="A885" s="15"/>
      <c r="B885" s="256"/>
      <c r="C885" s="257"/>
      <c r="D885" s="228" t="s">
        <v>236</v>
      </c>
      <c r="E885" s="258" t="s">
        <v>40</v>
      </c>
      <c r="F885" s="259" t="s">
        <v>253</v>
      </c>
      <c r="G885" s="257"/>
      <c r="H885" s="260">
        <v>4</v>
      </c>
      <c r="I885" s="261"/>
      <c r="J885" s="257"/>
      <c r="K885" s="257"/>
      <c r="L885" s="262"/>
      <c r="M885" s="263"/>
      <c r="N885" s="264"/>
      <c r="O885" s="264"/>
      <c r="P885" s="264"/>
      <c r="Q885" s="264"/>
      <c r="R885" s="264"/>
      <c r="S885" s="264"/>
      <c r="T885" s="26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66" t="s">
        <v>236</v>
      </c>
      <c r="AU885" s="266" t="s">
        <v>85</v>
      </c>
      <c r="AV885" s="15" t="s">
        <v>230</v>
      </c>
      <c r="AW885" s="15" t="s">
        <v>38</v>
      </c>
      <c r="AX885" s="15" t="s">
        <v>83</v>
      </c>
      <c r="AY885" s="266" t="s">
        <v>224</v>
      </c>
    </row>
    <row r="886" s="2" customFormat="1" ht="16.5" customHeight="1">
      <c r="A886" s="40"/>
      <c r="B886" s="41"/>
      <c r="C886" s="268" t="s">
        <v>1441</v>
      </c>
      <c r="D886" s="268" t="s">
        <v>305</v>
      </c>
      <c r="E886" s="269" t="s">
        <v>3166</v>
      </c>
      <c r="F886" s="270" t="s">
        <v>3167</v>
      </c>
      <c r="G886" s="271" t="s">
        <v>811</v>
      </c>
      <c r="H886" s="272">
        <v>4</v>
      </c>
      <c r="I886" s="273"/>
      <c r="J886" s="274">
        <f>ROUND(I886*H886,2)</f>
        <v>0</v>
      </c>
      <c r="K886" s="270" t="s">
        <v>229</v>
      </c>
      <c r="L886" s="275"/>
      <c r="M886" s="276" t="s">
        <v>40</v>
      </c>
      <c r="N886" s="277" t="s">
        <v>48</v>
      </c>
      <c r="O886" s="86"/>
      <c r="P886" s="224">
        <f>O886*H886</f>
        <v>0</v>
      </c>
      <c r="Q886" s="224">
        <v>0.002</v>
      </c>
      <c r="R886" s="224">
        <f>Q886*H886</f>
        <v>0.0080000000000000002</v>
      </c>
      <c r="S886" s="224">
        <v>0</v>
      </c>
      <c r="T886" s="225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26" t="s">
        <v>279</v>
      </c>
      <c r="AT886" s="226" t="s">
        <v>305</v>
      </c>
      <c r="AU886" s="226" t="s">
        <v>85</v>
      </c>
      <c r="AY886" s="19" t="s">
        <v>224</v>
      </c>
      <c r="BE886" s="227">
        <f>IF(N886="základní",J886,0)</f>
        <v>0</v>
      </c>
      <c r="BF886" s="227">
        <f>IF(N886="snížená",J886,0)</f>
        <v>0</v>
      </c>
      <c r="BG886" s="227">
        <f>IF(N886="zákl. přenesená",J886,0)</f>
        <v>0</v>
      </c>
      <c r="BH886" s="227">
        <f>IF(N886="sníž. přenesená",J886,0)</f>
        <v>0</v>
      </c>
      <c r="BI886" s="227">
        <f>IF(N886="nulová",J886,0)</f>
        <v>0</v>
      </c>
      <c r="BJ886" s="19" t="s">
        <v>83</v>
      </c>
      <c r="BK886" s="227">
        <f>ROUND(I886*H886,2)</f>
        <v>0</v>
      </c>
      <c r="BL886" s="19" t="s">
        <v>230</v>
      </c>
      <c r="BM886" s="226" t="s">
        <v>3168</v>
      </c>
    </row>
    <row r="887" s="2" customFormat="1">
      <c r="A887" s="40"/>
      <c r="B887" s="41"/>
      <c r="C887" s="42"/>
      <c r="D887" s="228" t="s">
        <v>232</v>
      </c>
      <c r="E887" s="42"/>
      <c r="F887" s="229" t="s">
        <v>3169</v>
      </c>
      <c r="G887" s="42"/>
      <c r="H887" s="42"/>
      <c r="I887" s="230"/>
      <c r="J887" s="42"/>
      <c r="K887" s="42"/>
      <c r="L887" s="46"/>
      <c r="M887" s="231"/>
      <c r="N887" s="232"/>
      <c r="O887" s="86"/>
      <c r="P887" s="86"/>
      <c r="Q887" s="86"/>
      <c r="R887" s="86"/>
      <c r="S887" s="86"/>
      <c r="T887" s="87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T887" s="19" t="s">
        <v>232</v>
      </c>
      <c r="AU887" s="19" t="s">
        <v>85</v>
      </c>
    </row>
    <row r="888" s="2" customFormat="1">
      <c r="A888" s="40"/>
      <c r="B888" s="41"/>
      <c r="C888" s="42"/>
      <c r="D888" s="233" t="s">
        <v>234</v>
      </c>
      <c r="E888" s="42"/>
      <c r="F888" s="234" t="s">
        <v>3170</v>
      </c>
      <c r="G888" s="42"/>
      <c r="H888" s="42"/>
      <c r="I888" s="230"/>
      <c r="J888" s="42"/>
      <c r="K888" s="42"/>
      <c r="L888" s="46"/>
      <c r="M888" s="231"/>
      <c r="N888" s="232"/>
      <c r="O888" s="86"/>
      <c r="P888" s="86"/>
      <c r="Q888" s="86"/>
      <c r="R888" s="86"/>
      <c r="S888" s="86"/>
      <c r="T888" s="87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9" t="s">
        <v>234</v>
      </c>
      <c r="AU888" s="19" t="s">
        <v>85</v>
      </c>
    </row>
    <row r="889" s="2" customFormat="1" ht="16.5" customHeight="1">
      <c r="A889" s="40"/>
      <c r="B889" s="41"/>
      <c r="C889" s="215" t="s">
        <v>1449</v>
      </c>
      <c r="D889" s="215" t="s">
        <v>226</v>
      </c>
      <c r="E889" s="216" t="s">
        <v>3171</v>
      </c>
      <c r="F889" s="217" t="s">
        <v>3172</v>
      </c>
      <c r="G889" s="218" t="s">
        <v>811</v>
      </c>
      <c r="H889" s="219">
        <v>1</v>
      </c>
      <c r="I889" s="220"/>
      <c r="J889" s="221">
        <f>ROUND(I889*H889,2)</f>
        <v>0</v>
      </c>
      <c r="K889" s="217" t="s">
        <v>229</v>
      </c>
      <c r="L889" s="46"/>
      <c r="M889" s="222" t="s">
        <v>40</v>
      </c>
      <c r="N889" s="223" t="s">
        <v>48</v>
      </c>
      <c r="O889" s="86"/>
      <c r="P889" s="224">
        <f>O889*H889</f>
        <v>0</v>
      </c>
      <c r="Q889" s="224">
        <v>0.00165</v>
      </c>
      <c r="R889" s="224">
        <f>Q889*H889</f>
        <v>0.00165</v>
      </c>
      <c r="S889" s="224">
        <v>0</v>
      </c>
      <c r="T889" s="225">
        <f>S889*H889</f>
        <v>0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26" t="s">
        <v>230</v>
      </c>
      <c r="AT889" s="226" t="s">
        <v>226</v>
      </c>
      <c r="AU889" s="226" t="s">
        <v>85</v>
      </c>
      <c r="AY889" s="19" t="s">
        <v>224</v>
      </c>
      <c r="BE889" s="227">
        <f>IF(N889="základní",J889,0)</f>
        <v>0</v>
      </c>
      <c r="BF889" s="227">
        <f>IF(N889="snížená",J889,0)</f>
        <v>0</v>
      </c>
      <c r="BG889" s="227">
        <f>IF(N889="zákl. přenesená",J889,0)</f>
        <v>0</v>
      </c>
      <c r="BH889" s="227">
        <f>IF(N889="sníž. přenesená",J889,0)</f>
        <v>0</v>
      </c>
      <c r="BI889" s="227">
        <f>IF(N889="nulová",J889,0)</f>
        <v>0</v>
      </c>
      <c r="BJ889" s="19" t="s">
        <v>83</v>
      </c>
      <c r="BK889" s="227">
        <f>ROUND(I889*H889,2)</f>
        <v>0</v>
      </c>
      <c r="BL889" s="19" t="s">
        <v>230</v>
      </c>
      <c r="BM889" s="226" t="s">
        <v>3173</v>
      </c>
    </row>
    <row r="890" s="2" customFormat="1">
      <c r="A890" s="40"/>
      <c r="B890" s="41"/>
      <c r="C890" s="42"/>
      <c r="D890" s="228" t="s">
        <v>232</v>
      </c>
      <c r="E890" s="42"/>
      <c r="F890" s="229" t="s">
        <v>3174</v>
      </c>
      <c r="G890" s="42"/>
      <c r="H890" s="42"/>
      <c r="I890" s="230"/>
      <c r="J890" s="42"/>
      <c r="K890" s="42"/>
      <c r="L890" s="46"/>
      <c r="M890" s="231"/>
      <c r="N890" s="232"/>
      <c r="O890" s="86"/>
      <c r="P890" s="86"/>
      <c r="Q890" s="86"/>
      <c r="R890" s="86"/>
      <c r="S890" s="86"/>
      <c r="T890" s="87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9" t="s">
        <v>232</v>
      </c>
      <c r="AU890" s="19" t="s">
        <v>85</v>
      </c>
    </row>
    <row r="891" s="2" customFormat="1">
      <c r="A891" s="40"/>
      <c r="B891" s="41"/>
      <c r="C891" s="42"/>
      <c r="D891" s="233" t="s">
        <v>234</v>
      </c>
      <c r="E891" s="42"/>
      <c r="F891" s="234" t="s">
        <v>3175</v>
      </c>
      <c r="G891" s="42"/>
      <c r="H891" s="42"/>
      <c r="I891" s="230"/>
      <c r="J891" s="42"/>
      <c r="K891" s="42"/>
      <c r="L891" s="46"/>
      <c r="M891" s="231"/>
      <c r="N891" s="232"/>
      <c r="O891" s="86"/>
      <c r="P891" s="86"/>
      <c r="Q891" s="86"/>
      <c r="R891" s="86"/>
      <c r="S891" s="86"/>
      <c r="T891" s="87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T891" s="19" t="s">
        <v>234</v>
      </c>
      <c r="AU891" s="19" t="s">
        <v>85</v>
      </c>
    </row>
    <row r="892" s="13" customFormat="1">
      <c r="A892" s="13"/>
      <c r="B892" s="235"/>
      <c r="C892" s="236"/>
      <c r="D892" s="228" t="s">
        <v>236</v>
      </c>
      <c r="E892" s="237" t="s">
        <v>40</v>
      </c>
      <c r="F892" s="238" t="s">
        <v>3176</v>
      </c>
      <c r="G892" s="236"/>
      <c r="H892" s="239">
        <v>1</v>
      </c>
      <c r="I892" s="240"/>
      <c r="J892" s="236"/>
      <c r="K892" s="236"/>
      <c r="L892" s="241"/>
      <c r="M892" s="242"/>
      <c r="N892" s="243"/>
      <c r="O892" s="243"/>
      <c r="P892" s="243"/>
      <c r="Q892" s="243"/>
      <c r="R892" s="243"/>
      <c r="S892" s="243"/>
      <c r="T892" s="244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5" t="s">
        <v>236</v>
      </c>
      <c r="AU892" s="245" t="s">
        <v>85</v>
      </c>
      <c r="AV892" s="13" t="s">
        <v>85</v>
      </c>
      <c r="AW892" s="13" t="s">
        <v>38</v>
      </c>
      <c r="AX892" s="13" t="s">
        <v>83</v>
      </c>
      <c r="AY892" s="245" t="s">
        <v>224</v>
      </c>
    </row>
    <row r="893" s="2" customFormat="1" ht="16.5" customHeight="1">
      <c r="A893" s="40"/>
      <c r="B893" s="41"/>
      <c r="C893" s="268" t="s">
        <v>1456</v>
      </c>
      <c r="D893" s="268" t="s">
        <v>305</v>
      </c>
      <c r="E893" s="269" t="s">
        <v>3177</v>
      </c>
      <c r="F893" s="270" t="s">
        <v>3178</v>
      </c>
      <c r="G893" s="271" t="s">
        <v>811</v>
      </c>
      <c r="H893" s="272">
        <v>1</v>
      </c>
      <c r="I893" s="273"/>
      <c r="J893" s="274">
        <f>ROUND(I893*H893,2)</f>
        <v>0</v>
      </c>
      <c r="K893" s="270" t="s">
        <v>229</v>
      </c>
      <c r="L893" s="275"/>
      <c r="M893" s="276" t="s">
        <v>40</v>
      </c>
      <c r="N893" s="277" t="s">
        <v>48</v>
      </c>
      <c r="O893" s="86"/>
      <c r="P893" s="224">
        <f>O893*H893</f>
        <v>0</v>
      </c>
      <c r="Q893" s="224">
        <v>0.023</v>
      </c>
      <c r="R893" s="224">
        <f>Q893*H893</f>
        <v>0.023</v>
      </c>
      <c r="S893" s="224">
        <v>0</v>
      </c>
      <c r="T893" s="225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26" t="s">
        <v>279</v>
      </c>
      <c r="AT893" s="226" t="s">
        <v>305</v>
      </c>
      <c r="AU893" s="226" t="s">
        <v>85</v>
      </c>
      <c r="AY893" s="19" t="s">
        <v>224</v>
      </c>
      <c r="BE893" s="227">
        <f>IF(N893="základní",J893,0)</f>
        <v>0</v>
      </c>
      <c r="BF893" s="227">
        <f>IF(N893="snížená",J893,0)</f>
        <v>0</v>
      </c>
      <c r="BG893" s="227">
        <f>IF(N893="zákl. přenesená",J893,0)</f>
        <v>0</v>
      </c>
      <c r="BH893" s="227">
        <f>IF(N893="sníž. přenesená",J893,0)</f>
        <v>0</v>
      </c>
      <c r="BI893" s="227">
        <f>IF(N893="nulová",J893,0)</f>
        <v>0</v>
      </c>
      <c r="BJ893" s="19" t="s">
        <v>83</v>
      </c>
      <c r="BK893" s="227">
        <f>ROUND(I893*H893,2)</f>
        <v>0</v>
      </c>
      <c r="BL893" s="19" t="s">
        <v>230</v>
      </c>
      <c r="BM893" s="226" t="s">
        <v>3179</v>
      </c>
    </row>
    <row r="894" s="2" customFormat="1">
      <c r="A894" s="40"/>
      <c r="B894" s="41"/>
      <c r="C894" s="42"/>
      <c r="D894" s="228" t="s">
        <v>232</v>
      </c>
      <c r="E894" s="42"/>
      <c r="F894" s="229" t="s">
        <v>3178</v>
      </c>
      <c r="G894" s="42"/>
      <c r="H894" s="42"/>
      <c r="I894" s="230"/>
      <c r="J894" s="42"/>
      <c r="K894" s="42"/>
      <c r="L894" s="46"/>
      <c r="M894" s="231"/>
      <c r="N894" s="232"/>
      <c r="O894" s="86"/>
      <c r="P894" s="86"/>
      <c r="Q894" s="86"/>
      <c r="R894" s="86"/>
      <c r="S894" s="86"/>
      <c r="T894" s="87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T894" s="19" t="s">
        <v>232</v>
      </c>
      <c r="AU894" s="19" t="s">
        <v>85</v>
      </c>
    </row>
    <row r="895" s="2" customFormat="1">
      <c r="A895" s="40"/>
      <c r="B895" s="41"/>
      <c r="C895" s="42"/>
      <c r="D895" s="233" t="s">
        <v>234</v>
      </c>
      <c r="E895" s="42"/>
      <c r="F895" s="234" t="s">
        <v>3180</v>
      </c>
      <c r="G895" s="42"/>
      <c r="H895" s="42"/>
      <c r="I895" s="230"/>
      <c r="J895" s="42"/>
      <c r="K895" s="42"/>
      <c r="L895" s="46"/>
      <c r="M895" s="231"/>
      <c r="N895" s="232"/>
      <c r="O895" s="86"/>
      <c r="P895" s="86"/>
      <c r="Q895" s="86"/>
      <c r="R895" s="86"/>
      <c r="S895" s="86"/>
      <c r="T895" s="87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T895" s="19" t="s">
        <v>234</v>
      </c>
      <c r="AU895" s="19" t="s">
        <v>85</v>
      </c>
    </row>
    <row r="896" s="2" customFormat="1" ht="16.5" customHeight="1">
      <c r="A896" s="40"/>
      <c r="B896" s="41"/>
      <c r="C896" s="268" t="s">
        <v>1462</v>
      </c>
      <c r="D896" s="268" t="s">
        <v>305</v>
      </c>
      <c r="E896" s="269" t="s">
        <v>3181</v>
      </c>
      <c r="F896" s="270" t="s">
        <v>3182</v>
      </c>
      <c r="G896" s="271" t="s">
        <v>811</v>
      </c>
      <c r="H896" s="272">
        <v>1</v>
      </c>
      <c r="I896" s="273"/>
      <c r="J896" s="274">
        <f>ROUND(I896*H896,2)</f>
        <v>0</v>
      </c>
      <c r="K896" s="270" t="s">
        <v>40</v>
      </c>
      <c r="L896" s="275"/>
      <c r="M896" s="276" t="s">
        <v>40</v>
      </c>
      <c r="N896" s="277" t="s">
        <v>48</v>
      </c>
      <c r="O896" s="86"/>
      <c r="P896" s="224">
        <f>O896*H896</f>
        <v>0</v>
      </c>
      <c r="Q896" s="224">
        <v>0.0044999999999999997</v>
      </c>
      <c r="R896" s="224">
        <f>Q896*H896</f>
        <v>0.0044999999999999997</v>
      </c>
      <c r="S896" s="224">
        <v>0</v>
      </c>
      <c r="T896" s="225">
        <f>S896*H896</f>
        <v>0</v>
      </c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R896" s="226" t="s">
        <v>279</v>
      </c>
      <c r="AT896" s="226" t="s">
        <v>305</v>
      </c>
      <c r="AU896" s="226" t="s">
        <v>85</v>
      </c>
      <c r="AY896" s="19" t="s">
        <v>224</v>
      </c>
      <c r="BE896" s="227">
        <f>IF(N896="základní",J896,0)</f>
        <v>0</v>
      </c>
      <c r="BF896" s="227">
        <f>IF(N896="snížená",J896,0)</f>
        <v>0</v>
      </c>
      <c r="BG896" s="227">
        <f>IF(N896="zákl. přenesená",J896,0)</f>
        <v>0</v>
      </c>
      <c r="BH896" s="227">
        <f>IF(N896="sníž. přenesená",J896,0)</f>
        <v>0</v>
      </c>
      <c r="BI896" s="227">
        <f>IF(N896="nulová",J896,0)</f>
        <v>0</v>
      </c>
      <c r="BJ896" s="19" t="s">
        <v>83</v>
      </c>
      <c r="BK896" s="227">
        <f>ROUND(I896*H896,2)</f>
        <v>0</v>
      </c>
      <c r="BL896" s="19" t="s">
        <v>230</v>
      </c>
      <c r="BM896" s="226" t="s">
        <v>3183</v>
      </c>
    </row>
    <row r="897" s="2" customFormat="1" ht="16.5" customHeight="1">
      <c r="A897" s="40"/>
      <c r="B897" s="41"/>
      <c r="C897" s="215" t="s">
        <v>1468</v>
      </c>
      <c r="D897" s="215" t="s">
        <v>226</v>
      </c>
      <c r="E897" s="216" t="s">
        <v>3184</v>
      </c>
      <c r="F897" s="217" t="s">
        <v>3185</v>
      </c>
      <c r="G897" s="218" t="s">
        <v>811</v>
      </c>
      <c r="H897" s="219">
        <v>4</v>
      </c>
      <c r="I897" s="220"/>
      <c r="J897" s="221">
        <f>ROUND(I897*H897,2)</f>
        <v>0</v>
      </c>
      <c r="K897" s="217" t="s">
        <v>229</v>
      </c>
      <c r="L897" s="46"/>
      <c r="M897" s="222" t="s">
        <v>40</v>
      </c>
      <c r="N897" s="223" t="s">
        <v>48</v>
      </c>
      <c r="O897" s="86"/>
      <c r="P897" s="224">
        <f>O897*H897</f>
        <v>0</v>
      </c>
      <c r="Q897" s="224">
        <v>0.0030074400000000001</v>
      </c>
      <c r="R897" s="224">
        <f>Q897*H897</f>
        <v>0.012029760000000001</v>
      </c>
      <c r="S897" s="224">
        <v>0</v>
      </c>
      <c r="T897" s="225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6" t="s">
        <v>230</v>
      </c>
      <c r="AT897" s="226" t="s">
        <v>226</v>
      </c>
      <c r="AU897" s="226" t="s">
        <v>85</v>
      </c>
      <c r="AY897" s="19" t="s">
        <v>224</v>
      </c>
      <c r="BE897" s="227">
        <f>IF(N897="základní",J897,0)</f>
        <v>0</v>
      </c>
      <c r="BF897" s="227">
        <f>IF(N897="snížená",J897,0)</f>
        <v>0</v>
      </c>
      <c r="BG897" s="227">
        <f>IF(N897="zákl. přenesená",J897,0)</f>
        <v>0</v>
      </c>
      <c r="BH897" s="227">
        <f>IF(N897="sníž. přenesená",J897,0)</f>
        <v>0</v>
      </c>
      <c r="BI897" s="227">
        <f>IF(N897="nulová",J897,0)</f>
        <v>0</v>
      </c>
      <c r="BJ897" s="19" t="s">
        <v>83</v>
      </c>
      <c r="BK897" s="227">
        <f>ROUND(I897*H897,2)</f>
        <v>0</v>
      </c>
      <c r="BL897" s="19" t="s">
        <v>230</v>
      </c>
      <c r="BM897" s="226" t="s">
        <v>3186</v>
      </c>
    </row>
    <row r="898" s="2" customFormat="1">
      <c r="A898" s="40"/>
      <c r="B898" s="41"/>
      <c r="C898" s="42"/>
      <c r="D898" s="228" t="s">
        <v>232</v>
      </c>
      <c r="E898" s="42"/>
      <c r="F898" s="229" t="s">
        <v>3187</v>
      </c>
      <c r="G898" s="42"/>
      <c r="H898" s="42"/>
      <c r="I898" s="230"/>
      <c r="J898" s="42"/>
      <c r="K898" s="42"/>
      <c r="L898" s="46"/>
      <c r="M898" s="231"/>
      <c r="N898" s="232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232</v>
      </c>
      <c r="AU898" s="19" t="s">
        <v>85</v>
      </c>
    </row>
    <row r="899" s="2" customFormat="1">
      <c r="A899" s="40"/>
      <c r="B899" s="41"/>
      <c r="C899" s="42"/>
      <c r="D899" s="233" t="s">
        <v>234</v>
      </c>
      <c r="E899" s="42"/>
      <c r="F899" s="234" t="s">
        <v>3188</v>
      </c>
      <c r="G899" s="42"/>
      <c r="H899" s="42"/>
      <c r="I899" s="230"/>
      <c r="J899" s="42"/>
      <c r="K899" s="42"/>
      <c r="L899" s="46"/>
      <c r="M899" s="231"/>
      <c r="N899" s="232"/>
      <c r="O899" s="86"/>
      <c r="P899" s="86"/>
      <c r="Q899" s="86"/>
      <c r="R899" s="86"/>
      <c r="S899" s="86"/>
      <c r="T899" s="87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T899" s="19" t="s">
        <v>234</v>
      </c>
      <c r="AU899" s="19" t="s">
        <v>85</v>
      </c>
    </row>
    <row r="900" s="13" customFormat="1">
      <c r="A900" s="13"/>
      <c r="B900" s="235"/>
      <c r="C900" s="236"/>
      <c r="D900" s="228" t="s">
        <v>236</v>
      </c>
      <c r="E900" s="237" t="s">
        <v>40</v>
      </c>
      <c r="F900" s="238" t="s">
        <v>3189</v>
      </c>
      <c r="G900" s="236"/>
      <c r="H900" s="239">
        <v>1</v>
      </c>
      <c r="I900" s="240"/>
      <c r="J900" s="236"/>
      <c r="K900" s="236"/>
      <c r="L900" s="241"/>
      <c r="M900" s="242"/>
      <c r="N900" s="243"/>
      <c r="O900" s="243"/>
      <c r="P900" s="243"/>
      <c r="Q900" s="243"/>
      <c r="R900" s="243"/>
      <c r="S900" s="243"/>
      <c r="T900" s="24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5" t="s">
        <v>236</v>
      </c>
      <c r="AU900" s="245" t="s">
        <v>85</v>
      </c>
      <c r="AV900" s="13" t="s">
        <v>85</v>
      </c>
      <c r="AW900" s="13" t="s">
        <v>38</v>
      </c>
      <c r="AX900" s="13" t="s">
        <v>77</v>
      </c>
      <c r="AY900" s="245" t="s">
        <v>224</v>
      </c>
    </row>
    <row r="901" s="13" customFormat="1">
      <c r="A901" s="13"/>
      <c r="B901" s="235"/>
      <c r="C901" s="236"/>
      <c r="D901" s="228" t="s">
        <v>236</v>
      </c>
      <c r="E901" s="237" t="s">
        <v>40</v>
      </c>
      <c r="F901" s="238" t="s">
        <v>3095</v>
      </c>
      <c r="G901" s="236"/>
      <c r="H901" s="239">
        <v>3</v>
      </c>
      <c r="I901" s="240"/>
      <c r="J901" s="236"/>
      <c r="K901" s="236"/>
      <c r="L901" s="241"/>
      <c r="M901" s="242"/>
      <c r="N901" s="243"/>
      <c r="O901" s="243"/>
      <c r="P901" s="243"/>
      <c r="Q901" s="243"/>
      <c r="R901" s="243"/>
      <c r="S901" s="243"/>
      <c r="T901" s="24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5" t="s">
        <v>236</v>
      </c>
      <c r="AU901" s="245" t="s">
        <v>85</v>
      </c>
      <c r="AV901" s="13" t="s">
        <v>85</v>
      </c>
      <c r="AW901" s="13" t="s">
        <v>38</v>
      </c>
      <c r="AX901" s="13" t="s">
        <v>77</v>
      </c>
      <c r="AY901" s="245" t="s">
        <v>224</v>
      </c>
    </row>
    <row r="902" s="15" customFormat="1">
      <c r="A902" s="15"/>
      <c r="B902" s="256"/>
      <c r="C902" s="257"/>
      <c r="D902" s="228" t="s">
        <v>236</v>
      </c>
      <c r="E902" s="258" t="s">
        <v>40</v>
      </c>
      <c r="F902" s="259" t="s">
        <v>253</v>
      </c>
      <c r="G902" s="257"/>
      <c r="H902" s="260">
        <v>4</v>
      </c>
      <c r="I902" s="261"/>
      <c r="J902" s="257"/>
      <c r="K902" s="257"/>
      <c r="L902" s="262"/>
      <c r="M902" s="263"/>
      <c r="N902" s="264"/>
      <c r="O902" s="264"/>
      <c r="P902" s="264"/>
      <c r="Q902" s="264"/>
      <c r="R902" s="264"/>
      <c r="S902" s="264"/>
      <c r="T902" s="26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66" t="s">
        <v>236</v>
      </c>
      <c r="AU902" s="266" t="s">
        <v>85</v>
      </c>
      <c r="AV902" s="15" t="s">
        <v>230</v>
      </c>
      <c r="AW902" s="15" t="s">
        <v>38</v>
      </c>
      <c r="AX902" s="15" t="s">
        <v>83</v>
      </c>
      <c r="AY902" s="266" t="s">
        <v>224</v>
      </c>
    </row>
    <row r="903" s="2" customFormat="1" ht="16.5" customHeight="1">
      <c r="A903" s="40"/>
      <c r="B903" s="41"/>
      <c r="C903" s="268" t="s">
        <v>1475</v>
      </c>
      <c r="D903" s="268" t="s">
        <v>305</v>
      </c>
      <c r="E903" s="269" t="s">
        <v>3190</v>
      </c>
      <c r="F903" s="270" t="s">
        <v>3191</v>
      </c>
      <c r="G903" s="271" t="s">
        <v>811</v>
      </c>
      <c r="H903" s="272">
        <v>4</v>
      </c>
      <c r="I903" s="273"/>
      <c r="J903" s="274">
        <f>ROUND(I903*H903,2)</f>
        <v>0</v>
      </c>
      <c r="K903" s="270" t="s">
        <v>229</v>
      </c>
      <c r="L903" s="275"/>
      <c r="M903" s="276" t="s">
        <v>40</v>
      </c>
      <c r="N903" s="277" t="s">
        <v>48</v>
      </c>
      <c r="O903" s="86"/>
      <c r="P903" s="224">
        <f>O903*H903</f>
        <v>0</v>
      </c>
      <c r="Q903" s="224">
        <v>0.065000000000000002</v>
      </c>
      <c r="R903" s="224">
        <f>Q903*H903</f>
        <v>0.26000000000000001</v>
      </c>
      <c r="S903" s="224">
        <v>0</v>
      </c>
      <c r="T903" s="225">
        <f>S903*H903</f>
        <v>0</v>
      </c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R903" s="226" t="s">
        <v>279</v>
      </c>
      <c r="AT903" s="226" t="s">
        <v>305</v>
      </c>
      <c r="AU903" s="226" t="s">
        <v>85</v>
      </c>
      <c r="AY903" s="19" t="s">
        <v>224</v>
      </c>
      <c r="BE903" s="227">
        <f>IF(N903="základní",J903,0)</f>
        <v>0</v>
      </c>
      <c r="BF903" s="227">
        <f>IF(N903="snížená",J903,0)</f>
        <v>0</v>
      </c>
      <c r="BG903" s="227">
        <f>IF(N903="zákl. přenesená",J903,0)</f>
        <v>0</v>
      </c>
      <c r="BH903" s="227">
        <f>IF(N903="sníž. přenesená",J903,0)</f>
        <v>0</v>
      </c>
      <c r="BI903" s="227">
        <f>IF(N903="nulová",J903,0)</f>
        <v>0</v>
      </c>
      <c r="BJ903" s="19" t="s">
        <v>83</v>
      </c>
      <c r="BK903" s="227">
        <f>ROUND(I903*H903,2)</f>
        <v>0</v>
      </c>
      <c r="BL903" s="19" t="s">
        <v>230</v>
      </c>
      <c r="BM903" s="226" t="s">
        <v>3192</v>
      </c>
    </row>
    <row r="904" s="2" customFormat="1">
      <c r="A904" s="40"/>
      <c r="B904" s="41"/>
      <c r="C904" s="42"/>
      <c r="D904" s="228" t="s">
        <v>232</v>
      </c>
      <c r="E904" s="42"/>
      <c r="F904" s="229" t="s">
        <v>3191</v>
      </c>
      <c r="G904" s="42"/>
      <c r="H904" s="42"/>
      <c r="I904" s="230"/>
      <c r="J904" s="42"/>
      <c r="K904" s="42"/>
      <c r="L904" s="46"/>
      <c r="M904" s="231"/>
      <c r="N904" s="232"/>
      <c r="O904" s="86"/>
      <c r="P904" s="86"/>
      <c r="Q904" s="86"/>
      <c r="R904" s="86"/>
      <c r="S904" s="86"/>
      <c r="T904" s="87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T904" s="19" t="s">
        <v>232</v>
      </c>
      <c r="AU904" s="19" t="s">
        <v>85</v>
      </c>
    </row>
    <row r="905" s="2" customFormat="1">
      <c r="A905" s="40"/>
      <c r="B905" s="41"/>
      <c r="C905" s="42"/>
      <c r="D905" s="233" t="s">
        <v>234</v>
      </c>
      <c r="E905" s="42"/>
      <c r="F905" s="234" t="s">
        <v>3193</v>
      </c>
      <c r="G905" s="42"/>
      <c r="H905" s="42"/>
      <c r="I905" s="230"/>
      <c r="J905" s="42"/>
      <c r="K905" s="42"/>
      <c r="L905" s="46"/>
      <c r="M905" s="231"/>
      <c r="N905" s="232"/>
      <c r="O905" s="86"/>
      <c r="P905" s="86"/>
      <c r="Q905" s="86"/>
      <c r="R905" s="86"/>
      <c r="S905" s="86"/>
      <c r="T905" s="87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T905" s="19" t="s">
        <v>234</v>
      </c>
      <c r="AU905" s="19" t="s">
        <v>85</v>
      </c>
    </row>
    <row r="906" s="2" customFormat="1" ht="16.5" customHeight="1">
      <c r="A906" s="40"/>
      <c r="B906" s="41"/>
      <c r="C906" s="268" t="s">
        <v>1482</v>
      </c>
      <c r="D906" s="268" t="s">
        <v>305</v>
      </c>
      <c r="E906" s="269" t="s">
        <v>3194</v>
      </c>
      <c r="F906" s="270" t="s">
        <v>3195</v>
      </c>
      <c r="G906" s="271" t="s">
        <v>811</v>
      </c>
      <c r="H906" s="272">
        <v>4</v>
      </c>
      <c r="I906" s="273"/>
      <c r="J906" s="274">
        <f>ROUND(I906*H906,2)</f>
        <v>0</v>
      </c>
      <c r="K906" s="270" t="s">
        <v>40</v>
      </c>
      <c r="L906" s="275"/>
      <c r="M906" s="276" t="s">
        <v>40</v>
      </c>
      <c r="N906" s="277" t="s">
        <v>48</v>
      </c>
      <c r="O906" s="86"/>
      <c r="P906" s="224">
        <f>O906*H906</f>
        <v>0</v>
      </c>
      <c r="Q906" s="224">
        <v>0.0054999999999999997</v>
      </c>
      <c r="R906" s="224">
        <f>Q906*H906</f>
        <v>0.021999999999999999</v>
      </c>
      <c r="S906" s="224">
        <v>0</v>
      </c>
      <c r="T906" s="225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26" t="s">
        <v>279</v>
      </c>
      <c r="AT906" s="226" t="s">
        <v>305</v>
      </c>
      <c r="AU906" s="226" t="s">
        <v>85</v>
      </c>
      <c r="AY906" s="19" t="s">
        <v>224</v>
      </c>
      <c r="BE906" s="227">
        <f>IF(N906="základní",J906,0)</f>
        <v>0</v>
      </c>
      <c r="BF906" s="227">
        <f>IF(N906="snížená",J906,0)</f>
        <v>0</v>
      </c>
      <c r="BG906" s="227">
        <f>IF(N906="zákl. přenesená",J906,0)</f>
        <v>0</v>
      </c>
      <c r="BH906" s="227">
        <f>IF(N906="sníž. přenesená",J906,0)</f>
        <v>0</v>
      </c>
      <c r="BI906" s="227">
        <f>IF(N906="nulová",J906,0)</f>
        <v>0</v>
      </c>
      <c r="BJ906" s="19" t="s">
        <v>83</v>
      </c>
      <c r="BK906" s="227">
        <f>ROUND(I906*H906,2)</f>
        <v>0</v>
      </c>
      <c r="BL906" s="19" t="s">
        <v>230</v>
      </c>
      <c r="BM906" s="226" t="s">
        <v>3196</v>
      </c>
    </row>
    <row r="907" s="2" customFormat="1" ht="16.5" customHeight="1">
      <c r="A907" s="40"/>
      <c r="B907" s="41"/>
      <c r="C907" s="215" t="s">
        <v>1489</v>
      </c>
      <c r="D907" s="215" t="s">
        <v>226</v>
      </c>
      <c r="E907" s="216" t="s">
        <v>3197</v>
      </c>
      <c r="F907" s="217" t="s">
        <v>3198</v>
      </c>
      <c r="G907" s="218" t="s">
        <v>811</v>
      </c>
      <c r="H907" s="219">
        <v>1</v>
      </c>
      <c r="I907" s="220"/>
      <c r="J907" s="221">
        <f>ROUND(I907*H907,2)</f>
        <v>0</v>
      </c>
      <c r="K907" s="217" t="s">
        <v>229</v>
      </c>
      <c r="L907" s="46"/>
      <c r="M907" s="222" t="s">
        <v>40</v>
      </c>
      <c r="N907" s="223" t="s">
        <v>48</v>
      </c>
      <c r="O907" s="86"/>
      <c r="P907" s="224">
        <f>O907*H907</f>
        <v>0</v>
      </c>
      <c r="Q907" s="224">
        <v>0.00507596</v>
      </c>
      <c r="R907" s="224">
        <f>Q907*H907</f>
        <v>0.00507596</v>
      </c>
      <c r="S907" s="224">
        <v>0</v>
      </c>
      <c r="T907" s="225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26" t="s">
        <v>230</v>
      </c>
      <c r="AT907" s="226" t="s">
        <v>226</v>
      </c>
      <c r="AU907" s="226" t="s">
        <v>85</v>
      </c>
      <c r="AY907" s="19" t="s">
        <v>224</v>
      </c>
      <c r="BE907" s="227">
        <f>IF(N907="základní",J907,0)</f>
        <v>0</v>
      </c>
      <c r="BF907" s="227">
        <f>IF(N907="snížená",J907,0)</f>
        <v>0</v>
      </c>
      <c r="BG907" s="227">
        <f>IF(N907="zákl. přenesená",J907,0)</f>
        <v>0</v>
      </c>
      <c r="BH907" s="227">
        <f>IF(N907="sníž. přenesená",J907,0)</f>
        <v>0</v>
      </c>
      <c r="BI907" s="227">
        <f>IF(N907="nulová",J907,0)</f>
        <v>0</v>
      </c>
      <c r="BJ907" s="19" t="s">
        <v>83</v>
      </c>
      <c r="BK907" s="227">
        <f>ROUND(I907*H907,2)</f>
        <v>0</v>
      </c>
      <c r="BL907" s="19" t="s">
        <v>230</v>
      </c>
      <c r="BM907" s="226" t="s">
        <v>3199</v>
      </c>
    </row>
    <row r="908" s="2" customFormat="1">
      <c r="A908" s="40"/>
      <c r="B908" s="41"/>
      <c r="C908" s="42"/>
      <c r="D908" s="228" t="s">
        <v>232</v>
      </c>
      <c r="E908" s="42"/>
      <c r="F908" s="229" t="s">
        <v>3200</v>
      </c>
      <c r="G908" s="42"/>
      <c r="H908" s="42"/>
      <c r="I908" s="230"/>
      <c r="J908" s="42"/>
      <c r="K908" s="42"/>
      <c r="L908" s="46"/>
      <c r="M908" s="231"/>
      <c r="N908" s="232"/>
      <c r="O908" s="86"/>
      <c r="P908" s="86"/>
      <c r="Q908" s="86"/>
      <c r="R908" s="86"/>
      <c r="S908" s="86"/>
      <c r="T908" s="87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T908" s="19" t="s">
        <v>232</v>
      </c>
      <c r="AU908" s="19" t="s">
        <v>85</v>
      </c>
    </row>
    <row r="909" s="2" customFormat="1">
      <c r="A909" s="40"/>
      <c r="B909" s="41"/>
      <c r="C909" s="42"/>
      <c r="D909" s="233" t="s">
        <v>234</v>
      </c>
      <c r="E909" s="42"/>
      <c r="F909" s="234" t="s">
        <v>3201</v>
      </c>
      <c r="G909" s="42"/>
      <c r="H909" s="42"/>
      <c r="I909" s="230"/>
      <c r="J909" s="42"/>
      <c r="K909" s="42"/>
      <c r="L909" s="46"/>
      <c r="M909" s="231"/>
      <c r="N909" s="232"/>
      <c r="O909" s="86"/>
      <c r="P909" s="86"/>
      <c r="Q909" s="86"/>
      <c r="R909" s="86"/>
      <c r="S909" s="86"/>
      <c r="T909" s="87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9" t="s">
        <v>234</v>
      </c>
      <c r="AU909" s="19" t="s">
        <v>85</v>
      </c>
    </row>
    <row r="910" s="13" customFormat="1">
      <c r="A910" s="13"/>
      <c r="B910" s="235"/>
      <c r="C910" s="236"/>
      <c r="D910" s="228" t="s">
        <v>236</v>
      </c>
      <c r="E910" s="237" t="s">
        <v>40</v>
      </c>
      <c r="F910" s="238" t="s">
        <v>3202</v>
      </c>
      <c r="G910" s="236"/>
      <c r="H910" s="239">
        <v>1</v>
      </c>
      <c r="I910" s="240"/>
      <c r="J910" s="236"/>
      <c r="K910" s="236"/>
      <c r="L910" s="241"/>
      <c r="M910" s="242"/>
      <c r="N910" s="243"/>
      <c r="O910" s="243"/>
      <c r="P910" s="243"/>
      <c r="Q910" s="243"/>
      <c r="R910" s="243"/>
      <c r="S910" s="243"/>
      <c r="T910" s="244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5" t="s">
        <v>236</v>
      </c>
      <c r="AU910" s="245" t="s">
        <v>85</v>
      </c>
      <c r="AV910" s="13" t="s">
        <v>85</v>
      </c>
      <c r="AW910" s="13" t="s">
        <v>38</v>
      </c>
      <c r="AX910" s="13" t="s">
        <v>83</v>
      </c>
      <c r="AY910" s="245" t="s">
        <v>224</v>
      </c>
    </row>
    <row r="911" s="2" customFormat="1" ht="16.5" customHeight="1">
      <c r="A911" s="40"/>
      <c r="B911" s="41"/>
      <c r="C911" s="268" t="s">
        <v>1495</v>
      </c>
      <c r="D911" s="268" t="s">
        <v>305</v>
      </c>
      <c r="E911" s="269" t="s">
        <v>3203</v>
      </c>
      <c r="F911" s="270" t="s">
        <v>3204</v>
      </c>
      <c r="G911" s="271" t="s">
        <v>811</v>
      </c>
      <c r="H911" s="272">
        <v>1</v>
      </c>
      <c r="I911" s="273"/>
      <c r="J911" s="274">
        <f>ROUND(I911*H911,2)</f>
        <v>0</v>
      </c>
      <c r="K911" s="270" t="s">
        <v>229</v>
      </c>
      <c r="L911" s="275"/>
      <c r="M911" s="276" t="s">
        <v>40</v>
      </c>
      <c r="N911" s="277" t="s">
        <v>48</v>
      </c>
      <c r="O911" s="86"/>
      <c r="P911" s="224">
        <f>O911*H911</f>
        <v>0</v>
      </c>
      <c r="Q911" s="224">
        <v>0.10199999999999999</v>
      </c>
      <c r="R911" s="224">
        <f>Q911*H911</f>
        <v>0.10199999999999999</v>
      </c>
      <c r="S911" s="224">
        <v>0</v>
      </c>
      <c r="T911" s="225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26" t="s">
        <v>279</v>
      </c>
      <c r="AT911" s="226" t="s">
        <v>305</v>
      </c>
      <c r="AU911" s="226" t="s">
        <v>85</v>
      </c>
      <c r="AY911" s="19" t="s">
        <v>224</v>
      </c>
      <c r="BE911" s="227">
        <f>IF(N911="základní",J911,0)</f>
        <v>0</v>
      </c>
      <c r="BF911" s="227">
        <f>IF(N911="snížená",J911,0)</f>
        <v>0</v>
      </c>
      <c r="BG911" s="227">
        <f>IF(N911="zákl. přenesená",J911,0)</f>
        <v>0</v>
      </c>
      <c r="BH911" s="227">
        <f>IF(N911="sníž. přenesená",J911,0)</f>
        <v>0</v>
      </c>
      <c r="BI911" s="227">
        <f>IF(N911="nulová",J911,0)</f>
        <v>0</v>
      </c>
      <c r="BJ911" s="19" t="s">
        <v>83</v>
      </c>
      <c r="BK911" s="227">
        <f>ROUND(I911*H911,2)</f>
        <v>0</v>
      </c>
      <c r="BL911" s="19" t="s">
        <v>230</v>
      </c>
      <c r="BM911" s="226" t="s">
        <v>3205</v>
      </c>
    </row>
    <row r="912" s="2" customFormat="1">
      <c r="A912" s="40"/>
      <c r="B912" s="41"/>
      <c r="C912" s="42"/>
      <c r="D912" s="228" t="s">
        <v>232</v>
      </c>
      <c r="E912" s="42"/>
      <c r="F912" s="229" t="s">
        <v>3204</v>
      </c>
      <c r="G912" s="42"/>
      <c r="H912" s="42"/>
      <c r="I912" s="230"/>
      <c r="J912" s="42"/>
      <c r="K912" s="42"/>
      <c r="L912" s="46"/>
      <c r="M912" s="231"/>
      <c r="N912" s="232"/>
      <c r="O912" s="86"/>
      <c r="P912" s="86"/>
      <c r="Q912" s="86"/>
      <c r="R912" s="86"/>
      <c r="S912" s="86"/>
      <c r="T912" s="87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T912" s="19" t="s">
        <v>232</v>
      </c>
      <c r="AU912" s="19" t="s">
        <v>85</v>
      </c>
    </row>
    <row r="913" s="2" customFormat="1">
      <c r="A913" s="40"/>
      <c r="B913" s="41"/>
      <c r="C913" s="42"/>
      <c r="D913" s="233" t="s">
        <v>234</v>
      </c>
      <c r="E913" s="42"/>
      <c r="F913" s="234" t="s">
        <v>3206</v>
      </c>
      <c r="G913" s="42"/>
      <c r="H913" s="42"/>
      <c r="I913" s="230"/>
      <c r="J913" s="42"/>
      <c r="K913" s="42"/>
      <c r="L913" s="46"/>
      <c r="M913" s="231"/>
      <c r="N913" s="232"/>
      <c r="O913" s="86"/>
      <c r="P913" s="86"/>
      <c r="Q913" s="86"/>
      <c r="R913" s="86"/>
      <c r="S913" s="86"/>
      <c r="T913" s="87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234</v>
      </c>
      <c r="AU913" s="19" t="s">
        <v>85</v>
      </c>
    </row>
    <row r="914" s="2" customFormat="1" ht="16.5" customHeight="1">
      <c r="A914" s="40"/>
      <c r="B914" s="41"/>
      <c r="C914" s="268" t="s">
        <v>1503</v>
      </c>
      <c r="D914" s="268" t="s">
        <v>305</v>
      </c>
      <c r="E914" s="269" t="s">
        <v>3207</v>
      </c>
      <c r="F914" s="270" t="s">
        <v>3208</v>
      </c>
      <c r="G914" s="271" t="s">
        <v>811</v>
      </c>
      <c r="H914" s="272">
        <v>1</v>
      </c>
      <c r="I914" s="273"/>
      <c r="J914" s="274">
        <f>ROUND(I914*H914,2)</f>
        <v>0</v>
      </c>
      <c r="K914" s="270" t="s">
        <v>40</v>
      </c>
      <c r="L914" s="275"/>
      <c r="M914" s="276" t="s">
        <v>40</v>
      </c>
      <c r="N914" s="277" t="s">
        <v>48</v>
      </c>
      <c r="O914" s="86"/>
      <c r="P914" s="224">
        <f>O914*H914</f>
        <v>0</v>
      </c>
      <c r="Q914" s="224">
        <v>0.0050000000000000001</v>
      </c>
      <c r="R914" s="224">
        <f>Q914*H914</f>
        <v>0.0050000000000000001</v>
      </c>
      <c r="S914" s="224">
        <v>0</v>
      </c>
      <c r="T914" s="225">
        <f>S914*H914</f>
        <v>0</v>
      </c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R914" s="226" t="s">
        <v>279</v>
      </c>
      <c r="AT914" s="226" t="s">
        <v>305</v>
      </c>
      <c r="AU914" s="226" t="s">
        <v>85</v>
      </c>
      <c r="AY914" s="19" t="s">
        <v>224</v>
      </c>
      <c r="BE914" s="227">
        <f>IF(N914="základní",J914,0)</f>
        <v>0</v>
      </c>
      <c r="BF914" s="227">
        <f>IF(N914="snížená",J914,0)</f>
        <v>0</v>
      </c>
      <c r="BG914" s="227">
        <f>IF(N914="zákl. přenesená",J914,0)</f>
        <v>0</v>
      </c>
      <c r="BH914" s="227">
        <f>IF(N914="sníž. přenesená",J914,0)</f>
        <v>0</v>
      </c>
      <c r="BI914" s="227">
        <f>IF(N914="nulová",J914,0)</f>
        <v>0</v>
      </c>
      <c r="BJ914" s="19" t="s">
        <v>83</v>
      </c>
      <c r="BK914" s="227">
        <f>ROUND(I914*H914,2)</f>
        <v>0</v>
      </c>
      <c r="BL914" s="19" t="s">
        <v>230</v>
      </c>
      <c r="BM914" s="226" t="s">
        <v>3209</v>
      </c>
    </row>
    <row r="915" s="2" customFormat="1" ht="16.5" customHeight="1">
      <c r="A915" s="40"/>
      <c r="B915" s="41"/>
      <c r="C915" s="215" t="s">
        <v>1513</v>
      </c>
      <c r="D915" s="215" t="s">
        <v>226</v>
      </c>
      <c r="E915" s="216" t="s">
        <v>3210</v>
      </c>
      <c r="F915" s="217" t="s">
        <v>3211</v>
      </c>
      <c r="G915" s="218" t="s">
        <v>811</v>
      </c>
      <c r="H915" s="219">
        <v>2</v>
      </c>
      <c r="I915" s="220"/>
      <c r="J915" s="221">
        <f>ROUND(I915*H915,2)</f>
        <v>0</v>
      </c>
      <c r="K915" s="217" t="s">
        <v>229</v>
      </c>
      <c r="L915" s="46"/>
      <c r="M915" s="222" t="s">
        <v>40</v>
      </c>
      <c r="N915" s="223" t="s">
        <v>48</v>
      </c>
      <c r="O915" s="86"/>
      <c r="P915" s="224">
        <f>O915*H915</f>
        <v>0</v>
      </c>
      <c r="Q915" s="224">
        <v>0.0054459599999999997</v>
      </c>
      <c r="R915" s="224">
        <f>Q915*H915</f>
        <v>0.010891919999999999</v>
      </c>
      <c r="S915" s="224">
        <v>0</v>
      </c>
      <c r="T915" s="225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26" t="s">
        <v>230</v>
      </c>
      <c r="AT915" s="226" t="s">
        <v>226</v>
      </c>
      <c r="AU915" s="226" t="s">
        <v>85</v>
      </c>
      <c r="AY915" s="19" t="s">
        <v>224</v>
      </c>
      <c r="BE915" s="227">
        <f>IF(N915="základní",J915,0)</f>
        <v>0</v>
      </c>
      <c r="BF915" s="227">
        <f>IF(N915="snížená",J915,0)</f>
        <v>0</v>
      </c>
      <c r="BG915" s="227">
        <f>IF(N915="zákl. přenesená",J915,0)</f>
        <v>0</v>
      </c>
      <c r="BH915" s="227">
        <f>IF(N915="sníž. přenesená",J915,0)</f>
        <v>0</v>
      </c>
      <c r="BI915" s="227">
        <f>IF(N915="nulová",J915,0)</f>
        <v>0</v>
      </c>
      <c r="BJ915" s="19" t="s">
        <v>83</v>
      </c>
      <c r="BK915" s="227">
        <f>ROUND(I915*H915,2)</f>
        <v>0</v>
      </c>
      <c r="BL915" s="19" t="s">
        <v>230</v>
      </c>
      <c r="BM915" s="226" t="s">
        <v>3212</v>
      </c>
    </row>
    <row r="916" s="2" customFormat="1">
      <c r="A916" s="40"/>
      <c r="B916" s="41"/>
      <c r="C916" s="42"/>
      <c r="D916" s="228" t="s">
        <v>232</v>
      </c>
      <c r="E916" s="42"/>
      <c r="F916" s="229" t="s">
        <v>3213</v>
      </c>
      <c r="G916" s="42"/>
      <c r="H916" s="42"/>
      <c r="I916" s="230"/>
      <c r="J916" s="42"/>
      <c r="K916" s="42"/>
      <c r="L916" s="46"/>
      <c r="M916" s="231"/>
      <c r="N916" s="232"/>
      <c r="O916" s="86"/>
      <c r="P916" s="86"/>
      <c r="Q916" s="86"/>
      <c r="R916" s="86"/>
      <c r="S916" s="86"/>
      <c r="T916" s="87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T916" s="19" t="s">
        <v>232</v>
      </c>
      <c r="AU916" s="19" t="s">
        <v>85</v>
      </c>
    </row>
    <row r="917" s="2" customFormat="1">
      <c r="A917" s="40"/>
      <c r="B917" s="41"/>
      <c r="C917" s="42"/>
      <c r="D917" s="233" t="s">
        <v>234</v>
      </c>
      <c r="E917" s="42"/>
      <c r="F917" s="234" t="s">
        <v>3214</v>
      </c>
      <c r="G917" s="42"/>
      <c r="H917" s="42"/>
      <c r="I917" s="230"/>
      <c r="J917" s="42"/>
      <c r="K917" s="42"/>
      <c r="L917" s="46"/>
      <c r="M917" s="231"/>
      <c r="N917" s="232"/>
      <c r="O917" s="86"/>
      <c r="P917" s="86"/>
      <c r="Q917" s="86"/>
      <c r="R917" s="86"/>
      <c r="S917" s="86"/>
      <c r="T917" s="87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T917" s="19" t="s">
        <v>234</v>
      </c>
      <c r="AU917" s="19" t="s">
        <v>85</v>
      </c>
    </row>
    <row r="918" s="13" customFormat="1">
      <c r="A918" s="13"/>
      <c r="B918" s="235"/>
      <c r="C918" s="236"/>
      <c r="D918" s="228" t="s">
        <v>236</v>
      </c>
      <c r="E918" s="237" t="s">
        <v>40</v>
      </c>
      <c r="F918" s="238" t="s">
        <v>3215</v>
      </c>
      <c r="G918" s="236"/>
      <c r="H918" s="239">
        <v>2</v>
      </c>
      <c r="I918" s="240"/>
      <c r="J918" s="236"/>
      <c r="K918" s="236"/>
      <c r="L918" s="241"/>
      <c r="M918" s="242"/>
      <c r="N918" s="243"/>
      <c r="O918" s="243"/>
      <c r="P918" s="243"/>
      <c r="Q918" s="243"/>
      <c r="R918" s="243"/>
      <c r="S918" s="243"/>
      <c r="T918" s="24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5" t="s">
        <v>236</v>
      </c>
      <c r="AU918" s="245" t="s">
        <v>85</v>
      </c>
      <c r="AV918" s="13" t="s">
        <v>85</v>
      </c>
      <c r="AW918" s="13" t="s">
        <v>38</v>
      </c>
      <c r="AX918" s="13" t="s">
        <v>83</v>
      </c>
      <c r="AY918" s="245" t="s">
        <v>224</v>
      </c>
    </row>
    <row r="919" s="2" customFormat="1" ht="16.5" customHeight="1">
      <c r="A919" s="40"/>
      <c r="B919" s="41"/>
      <c r="C919" s="268" t="s">
        <v>1521</v>
      </c>
      <c r="D919" s="268" t="s">
        <v>305</v>
      </c>
      <c r="E919" s="269" t="s">
        <v>3216</v>
      </c>
      <c r="F919" s="270" t="s">
        <v>3217</v>
      </c>
      <c r="G919" s="271" t="s">
        <v>811</v>
      </c>
      <c r="H919" s="272">
        <v>2</v>
      </c>
      <c r="I919" s="273"/>
      <c r="J919" s="274">
        <f>ROUND(I919*H919,2)</f>
        <v>0</v>
      </c>
      <c r="K919" s="270" t="s">
        <v>229</v>
      </c>
      <c r="L919" s="275"/>
      <c r="M919" s="276" t="s">
        <v>40</v>
      </c>
      <c r="N919" s="277" t="s">
        <v>48</v>
      </c>
      <c r="O919" s="86"/>
      <c r="P919" s="224">
        <f>O919*H919</f>
        <v>0</v>
      </c>
      <c r="Q919" s="224">
        <v>0.14899999999999999</v>
      </c>
      <c r="R919" s="224">
        <f>Q919*H919</f>
        <v>0.29799999999999999</v>
      </c>
      <c r="S919" s="224">
        <v>0</v>
      </c>
      <c r="T919" s="225">
        <f>S919*H919</f>
        <v>0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26" t="s">
        <v>279</v>
      </c>
      <c r="AT919" s="226" t="s">
        <v>305</v>
      </c>
      <c r="AU919" s="226" t="s">
        <v>85</v>
      </c>
      <c r="AY919" s="19" t="s">
        <v>224</v>
      </c>
      <c r="BE919" s="227">
        <f>IF(N919="základní",J919,0)</f>
        <v>0</v>
      </c>
      <c r="BF919" s="227">
        <f>IF(N919="snížená",J919,0)</f>
        <v>0</v>
      </c>
      <c r="BG919" s="227">
        <f>IF(N919="zákl. přenesená",J919,0)</f>
        <v>0</v>
      </c>
      <c r="BH919" s="227">
        <f>IF(N919="sníž. přenesená",J919,0)</f>
        <v>0</v>
      </c>
      <c r="BI919" s="227">
        <f>IF(N919="nulová",J919,0)</f>
        <v>0</v>
      </c>
      <c r="BJ919" s="19" t="s">
        <v>83</v>
      </c>
      <c r="BK919" s="227">
        <f>ROUND(I919*H919,2)</f>
        <v>0</v>
      </c>
      <c r="BL919" s="19" t="s">
        <v>230</v>
      </c>
      <c r="BM919" s="226" t="s">
        <v>3218</v>
      </c>
    </row>
    <row r="920" s="2" customFormat="1">
      <c r="A920" s="40"/>
      <c r="B920" s="41"/>
      <c r="C920" s="42"/>
      <c r="D920" s="228" t="s">
        <v>232</v>
      </c>
      <c r="E920" s="42"/>
      <c r="F920" s="229" t="s">
        <v>3217</v>
      </c>
      <c r="G920" s="42"/>
      <c r="H920" s="42"/>
      <c r="I920" s="230"/>
      <c r="J920" s="42"/>
      <c r="K920" s="42"/>
      <c r="L920" s="46"/>
      <c r="M920" s="231"/>
      <c r="N920" s="232"/>
      <c r="O920" s="86"/>
      <c r="P920" s="86"/>
      <c r="Q920" s="86"/>
      <c r="R920" s="86"/>
      <c r="S920" s="86"/>
      <c r="T920" s="87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T920" s="19" t="s">
        <v>232</v>
      </c>
      <c r="AU920" s="19" t="s">
        <v>85</v>
      </c>
    </row>
    <row r="921" s="2" customFormat="1">
      <c r="A921" s="40"/>
      <c r="B921" s="41"/>
      <c r="C921" s="42"/>
      <c r="D921" s="233" t="s">
        <v>234</v>
      </c>
      <c r="E921" s="42"/>
      <c r="F921" s="234" t="s">
        <v>3219</v>
      </c>
      <c r="G921" s="42"/>
      <c r="H921" s="42"/>
      <c r="I921" s="230"/>
      <c r="J921" s="42"/>
      <c r="K921" s="42"/>
      <c r="L921" s="46"/>
      <c r="M921" s="231"/>
      <c r="N921" s="232"/>
      <c r="O921" s="86"/>
      <c r="P921" s="86"/>
      <c r="Q921" s="86"/>
      <c r="R921" s="86"/>
      <c r="S921" s="86"/>
      <c r="T921" s="87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T921" s="19" t="s">
        <v>234</v>
      </c>
      <c r="AU921" s="19" t="s">
        <v>85</v>
      </c>
    </row>
    <row r="922" s="2" customFormat="1" ht="16.5" customHeight="1">
      <c r="A922" s="40"/>
      <c r="B922" s="41"/>
      <c r="C922" s="268" t="s">
        <v>1527</v>
      </c>
      <c r="D922" s="268" t="s">
        <v>305</v>
      </c>
      <c r="E922" s="269" t="s">
        <v>3220</v>
      </c>
      <c r="F922" s="270" t="s">
        <v>3221</v>
      </c>
      <c r="G922" s="271" t="s">
        <v>811</v>
      </c>
      <c r="H922" s="272">
        <v>2</v>
      </c>
      <c r="I922" s="273"/>
      <c r="J922" s="274">
        <f>ROUND(I922*H922,2)</f>
        <v>0</v>
      </c>
      <c r="K922" s="270" t="s">
        <v>40</v>
      </c>
      <c r="L922" s="275"/>
      <c r="M922" s="276" t="s">
        <v>40</v>
      </c>
      <c r="N922" s="277" t="s">
        <v>48</v>
      </c>
      <c r="O922" s="86"/>
      <c r="P922" s="224">
        <f>O922*H922</f>
        <v>0</v>
      </c>
      <c r="Q922" s="224">
        <v>0.0050000000000000001</v>
      </c>
      <c r="R922" s="224">
        <f>Q922*H922</f>
        <v>0.01</v>
      </c>
      <c r="S922" s="224">
        <v>0</v>
      </c>
      <c r="T922" s="225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26" t="s">
        <v>279</v>
      </c>
      <c r="AT922" s="226" t="s">
        <v>305</v>
      </c>
      <c r="AU922" s="226" t="s">
        <v>85</v>
      </c>
      <c r="AY922" s="19" t="s">
        <v>224</v>
      </c>
      <c r="BE922" s="227">
        <f>IF(N922="základní",J922,0)</f>
        <v>0</v>
      </c>
      <c r="BF922" s="227">
        <f>IF(N922="snížená",J922,0)</f>
        <v>0</v>
      </c>
      <c r="BG922" s="227">
        <f>IF(N922="zákl. přenesená",J922,0)</f>
        <v>0</v>
      </c>
      <c r="BH922" s="227">
        <f>IF(N922="sníž. přenesená",J922,0)</f>
        <v>0</v>
      </c>
      <c r="BI922" s="227">
        <f>IF(N922="nulová",J922,0)</f>
        <v>0</v>
      </c>
      <c r="BJ922" s="19" t="s">
        <v>83</v>
      </c>
      <c r="BK922" s="227">
        <f>ROUND(I922*H922,2)</f>
        <v>0</v>
      </c>
      <c r="BL922" s="19" t="s">
        <v>230</v>
      </c>
      <c r="BM922" s="226" t="s">
        <v>3222</v>
      </c>
    </row>
    <row r="923" s="2" customFormat="1" ht="16.5" customHeight="1">
      <c r="A923" s="40"/>
      <c r="B923" s="41"/>
      <c r="C923" s="215" t="s">
        <v>1533</v>
      </c>
      <c r="D923" s="215" t="s">
        <v>226</v>
      </c>
      <c r="E923" s="216" t="s">
        <v>3223</v>
      </c>
      <c r="F923" s="217" t="s">
        <v>3224</v>
      </c>
      <c r="G923" s="218" t="s">
        <v>811</v>
      </c>
      <c r="H923" s="219">
        <v>4</v>
      </c>
      <c r="I923" s="220"/>
      <c r="J923" s="221">
        <f>ROUND(I923*H923,2)</f>
        <v>0</v>
      </c>
      <c r="K923" s="217" t="s">
        <v>229</v>
      </c>
      <c r="L923" s="46"/>
      <c r="M923" s="222" t="s">
        <v>40</v>
      </c>
      <c r="N923" s="223" t="s">
        <v>48</v>
      </c>
      <c r="O923" s="86"/>
      <c r="P923" s="224">
        <f>O923*H923</f>
        <v>0</v>
      </c>
      <c r="Q923" s="224">
        <v>0.016273300000000001</v>
      </c>
      <c r="R923" s="224">
        <f>Q923*H923</f>
        <v>0.065093200000000004</v>
      </c>
      <c r="S923" s="224">
        <v>0</v>
      </c>
      <c r="T923" s="225">
        <f>S923*H923</f>
        <v>0</v>
      </c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R923" s="226" t="s">
        <v>230</v>
      </c>
      <c r="AT923" s="226" t="s">
        <v>226</v>
      </c>
      <c r="AU923" s="226" t="s">
        <v>85</v>
      </c>
      <c r="AY923" s="19" t="s">
        <v>224</v>
      </c>
      <c r="BE923" s="227">
        <f>IF(N923="základní",J923,0)</f>
        <v>0</v>
      </c>
      <c r="BF923" s="227">
        <f>IF(N923="snížená",J923,0)</f>
        <v>0</v>
      </c>
      <c r="BG923" s="227">
        <f>IF(N923="zákl. přenesená",J923,0)</f>
        <v>0</v>
      </c>
      <c r="BH923" s="227">
        <f>IF(N923="sníž. přenesená",J923,0)</f>
        <v>0</v>
      </c>
      <c r="BI923" s="227">
        <f>IF(N923="nulová",J923,0)</f>
        <v>0</v>
      </c>
      <c r="BJ923" s="19" t="s">
        <v>83</v>
      </c>
      <c r="BK923" s="227">
        <f>ROUND(I923*H923,2)</f>
        <v>0</v>
      </c>
      <c r="BL923" s="19" t="s">
        <v>230</v>
      </c>
      <c r="BM923" s="226" t="s">
        <v>3225</v>
      </c>
    </row>
    <row r="924" s="2" customFormat="1">
      <c r="A924" s="40"/>
      <c r="B924" s="41"/>
      <c r="C924" s="42"/>
      <c r="D924" s="228" t="s">
        <v>232</v>
      </c>
      <c r="E924" s="42"/>
      <c r="F924" s="229" t="s">
        <v>3226</v>
      </c>
      <c r="G924" s="42"/>
      <c r="H924" s="42"/>
      <c r="I924" s="230"/>
      <c r="J924" s="42"/>
      <c r="K924" s="42"/>
      <c r="L924" s="46"/>
      <c r="M924" s="231"/>
      <c r="N924" s="232"/>
      <c r="O924" s="86"/>
      <c r="P924" s="86"/>
      <c r="Q924" s="86"/>
      <c r="R924" s="86"/>
      <c r="S924" s="86"/>
      <c r="T924" s="87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T924" s="19" t="s">
        <v>232</v>
      </c>
      <c r="AU924" s="19" t="s">
        <v>85</v>
      </c>
    </row>
    <row r="925" s="2" customFormat="1">
      <c r="A925" s="40"/>
      <c r="B925" s="41"/>
      <c r="C925" s="42"/>
      <c r="D925" s="233" t="s">
        <v>234</v>
      </c>
      <c r="E925" s="42"/>
      <c r="F925" s="234" t="s">
        <v>3227</v>
      </c>
      <c r="G925" s="42"/>
      <c r="H925" s="42"/>
      <c r="I925" s="230"/>
      <c r="J925" s="42"/>
      <c r="K925" s="42"/>
      <c r="L925" s="46"/>
      <c r="M925" s="231"/>
      <c r="N925" s="232"/>
      <c r="O925" s="86"/>
      <c r="P925" s="86"/>
      <c r="Q925" s="86"/>
      <c r="R925" s="86"/>
      <c r="S925" s="86"/>
      <c r="T925" s="87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T925" s="19" t="s">
        <v>234</v>
      </c>
      <c r="AU925" s="19" t="s">
        <v>85</v>
      </c>
    </row>
    <row r="926" s="2" customFormat="1" ht="16.5" customHeight="1">
      <c r="A926" s="40"/>
      <c r="B926" s="41"/>
      <c r="C926" s="268" t="s">
        <v>1539</v>
      </c>
      <c r="D926" s="268" t="s">
        <v>305</v>
      </c>
      <c r="E926" s="269" t="s">
        <v>3228</v>
      </c>
      <c r="F926" s="270" t="s">
        <v>3229</v>
      </c>
      <c r="G926" s="271" t="s">
        <v>811</v>
      </c>
      <c r="H926" s="272">
        <v>4</v>
      </c>
      <c r="I926" s="273"/>
      <c r="J926" s="274">
        <f>ROUND(I926*H926,2)</f>
        <v>0</v>
      </c>
      <c r="K926" s="270" t="s">
        <v>40</v>
      </c>
      <c r="L926" s="275"/>
      <c r="M926" s="276" t="s">
        <v>40</v>
      </c>
      <c r="N926" s="277" t="s">
        <v>48</v>
      </c>
      <c r="O926" s="86"/>
      <c r="P926" s="224">
        <f>O926*H926</f>
        <v>0</v>
      </c>
      <c r="Q926" s="224">
        <v>0.254</v>
      </c>
      <c r="R926" s="224">
        <f>Q926*H926</f>
        <v>1.016</v>
      </c>
      <c r="S926" s="224">
        <v>0</v>
      </c>
      <c r="T926" s="225">
        <f>S926*H926</f>
        <v>0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26" t="s">
        <v>279</v>
      </c>
      <c r="AT926" s="226" t="s">
        <v>305</v>
      </c>
      <c r="AU926" s="226" t="s">
        <v>85</v>
      </c>
      <c r="AY926" s="19" t="s">
        <v>224</v>
      </c>
      <c r="BE926" s="227">
        <f>IF(N926="základní",J926,0)</f>
        <v>0</v>
      </c>
      <c r="BF926" s="227">
        <f>IF(N926="snížená",J926,0)</f>
        <v>0</v>
      </c>
      <c r="BG926" s="227">
        <f>IF(N926="zákl. přenesená",J926,0)</f>
        <v>0</v>
      </c>
      <c r="BH926" s="227">
        <f>IF(N926="sníž. přenesená",J926,0)</f>
        <v>0</v>
      </c>
      <c r="BI926" s="227">
        <f>IF(N926="nulová",J926,0)</f>
        <v>0</v>
      </c>
      <c r="BJ926" s="19" t="s">
        <v>83</v>
      </c>
      <c r="BK926" s="227">
        <f>ROUND(I926*H926,2)</f>
        <v>0</v>
      </c>
      <c r="BL926" s="19" t="s">
        <v>230</v>
      </c>
      <c r="BM926" s="226" t="s">
        <v>3230</v>
      </c>
    </row>
    <row r="927" s="14" customFormat="1">
      <c r="A927" s="14"/>
      <c r="B927" s="246"/>
      <c r="C927" s="247"/>
      <c r="D927" s="228" t="s">
        <v>236</v>
      </c>
      <c r="E927" s="248" t="s">
        <v>40</v>
      </c>
      <c r="F927" s="249" t="s">
        <v>3231</v>
      </c>
      <c r="G927" s="247"/>
      <c r="H927" s="248" t="s">
        <v>40</v>
      </c>
      <c r="I927" s="250"/>
      <c r="J927" s="247"/>
      <c r="K927" s="247"/>
      <c r="L927" s="251"/>
      <c r="M927" s="252"/>
      <c r="N927" s="253"/>
      <c r="O927" s="253"/>
      <c r="P927" s="253"/>
      <c r="Q927" s="253"/>
      <c r="R927" s="253"/>
      <c r="S927" s="253"/>
      <c r="T927" s="25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5" t="s">
        <v>236</v>
      </c>
      <c r="AU927" s="255" t="s">
        <v>85</v>
      </c>
      <c r="AV927" s="14" t="s">
        <v>83</v>
      </c>
      <c r="AW927" s="14" t="s">
        <v>38</v>
      </c>
      <c r="AX927" s="14" t="s">
        <v>77</v>
      </c>
      <c r="AY927" s="255" t="s">
        <v>224</v>
      </c>
    </row>
    <row r="928" s="14" customFormat="1">
      <c r="A928" s="14"/>
      <c r="B928" s="246"/>
      <c r="C928" s="247"/>
      <c r="D928" s="228" t="s">
        <v>236</v>
      </c>
      <c r="E928" s="248" t="s">
        <v>40</v>
      </c>
      <c r="F928" s="249" t="s">
        <v>3232</v>
      </c>
      <c r="G928" s="247"/>
      <c r="H928" s="248" t="s">
        <v>40</v>
      </c>
      <c r="I928" s="250"/>
      <c r="J928" s="247"/>
      <c r="K928" s="247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236</v>
      </c>
      <c r="AU928" s="255" t="s">
        <v>85</v>
      </c>
      <c r="AV928" s="14" t="s">
        <v>83</v>
      </c>
      <c r="AW928" s="14" t="s">
        <v>38</v>
      </c>
      <c r="AX928" s="14" t="s">
        <v>77</v>
      </c>
      <c r="AY928" s="255" t="s">
        <v>224</v>
      </c>
    </row>
    <row r="929" s="14" customFormat="1">
      <c r="A929" s="14"/>
      <c r="B929" s="246"/>
      <c r="C929" s="247"/>
      <c r="D929" s="228" t="s">
        <v>236</v>
      </c>
      <c r="E929" s="248" t="s">
        <v>40</v>
      </c>
      <c r="F929" s="249" t="s">
        <v>3233</v>
      </c>
      <c r="G929" s="247"/>
      <c r="H929" s="248" t="s">
        <v>40</v>
      </c>
      <c r="I929" s="250"/>
      <c r="J929" s="247"/>
      <c r="K929" s="247"/>
      <c r="L929" s="251"/>
      <c r="M929" s="252"/>
      <c r="N929" s="253"/>
      <c r="O929" s="253"/>
      <c r="P929" s="253"/>
      <c r="Q929" s="253"/>
      <c r="R929" s="253"/>
      <c r="S929" s="253"/>
      <c r="T929" s="25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5" t="s">
        <v>236</v>
      </c>
      <c r="AU929" s="255" t="s">
        <v>85</v>
      </c>
      <c r="AV929" s="14" t="s">
        <v>83</v>
      </c>
      <c r="AW929" s="14" t="s">
        <v>38</v>
      </c>
      <c r="AX929" s="14" t="s">
        <v>77</v>
      </c>
      <c r="AY929" s="255" t="s">
        <v>224</v>
      </c>
    </row>
    <row r="930" s="13" customFormat="1">
      <c r="A930" s="13"/>
      <c r="B930" s="235"/>
      <c r="C930" s="236"/>
      <c r="D930" s="228" t="s">
        <v>236</v>
      </c>
      <c r="E930" s="237" t="s">
        <v>40</v>
      </c>
      <c r="F930" s="238" t="s">
        <v>3234</v>
      </c>
      <c r="G930" s="236"/>
      <c r="H930" s="239">
        <v>4</v>
      </c>
      <c r="I930" s="240"/>
      <c r="J930" s="236"/>
      <c r="K930" s="236"/>
      <c r="L930" s="241"/>
      <c r="M930" s="242"/>
      <c r="N930" s="243"/>
      <c r="O930" s="243"/>
      <c r="P930" s="243"/>
      <c r="Q930" s="243"/>
      <c r="R930" s="243"/>
      <c r="S930" s="243"/>
      <c r="T930" s="24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5" t="s">
        <v>236</v>
      </c>
      <c r="AU930" s="245" t="s">
        <v>85</v>
      </c>
      <c r="AV930" s="13" t="s">
        <v>85</v>
      </c>
      <c r="AW930" s="13" t="s">
        <v>38</v>
      </c>
      <c r="AX930" s="13" t="s">
        <v>83</v>
      </c>
      <c r="AY930" s="245" t="s">
        <v>224</v>
      </c>
    </row>
    <row r="931" s="2" customFormat="1" ht="16.5" customHeight="1">
      <c r="A931" s="40"/>
      <c r="B931" s="41"/>
      <c r="C931" s="268" t="s">
        <v>1548</v>
      </c>
      <c r="D931" s="268" t="s">
        <v>305</v>
      </c>
      <c r="E931" s="269" t="s">
        <v>3235</v>
      </c>
      <c r="F931" s="270" t="s">
        <v>3236</v>
      </c>
      <c r="G931" s="271" t="s">
        <v>811</v>
      </c>
      <c r="H931" s="272">
        <v>4</v>
      </c>
      <c r="I931" s="273"/>
      <c r="J931" s="274">
        <f>ROUND(I931*H931,2)</f>
        <v>0</v>
      </c>
      <c r="K931" s="270" t="s">
        <v>40</v>
      </c>
      <c r="L931" s="275"/>
      <c r="M931" s="276" t="s">
        <v>40</v>
      </c>
      <c r="N931" s="277" t="s">
        <v>48</v>
      </c>
      <c r="O931" s="86"/>
      <c r="P931" s="224">
        <f>O931*H931</f>
        <v>0</v>
      </c>
      <c r="Q931" s="224">
        <v>0.029999999999999999</v>
      </c>
      <c r="R931" s="224">
        <f>Q931*H931</f>
        <v>0.12</v>
      </c>
      <c r="S931" s="224">
        <v>0</v>
      </c>
      <c r="T931" s="225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26" t="s">
        <v>279</v>
      </c>
      <c r="AT931" s="226" t="s">
        <v>305</v>
      </c>
      <c r="AU931" s="226" t="s">
        <v>85</v>
      </c>
      <c r="AY931" s="19" t="s">
        <v>224</v>
      </c>
      <c r="BE931" s="227">
        <f>IF(N931="základní",J931,0)</f>
        <v>0</v>
      </c>
      <c r="BF931" s="227">
        <f>IF(N931="snížená",J931,0)</f>
        <v>0</v>
      </c>
      <c r="BG931" s="227">
        <f>IF(N931="zákl. přenesená",J931,0)</f>
        <v>0</v>
      </c>
      <c r="BH931" s="227">
        <f>IF(N931="sníž. přenesená",J931,0)</f>
        <v>0</v>
      </c>
      <c r="BI931" s="227">
        <f>IF(N931="nulová",J931,0)</f>
        <v>0</v>
      </c>
      <c r="BJ931" s="19" t="s">
        <v>83</v>
      </c>
      <c r="BK931" s="227">
        <f>ROUND(I931*H931,2)</f>
        <v>0</v>
      </c>
      <c r="BL931" s="19" t="s">
        <v>230</v>
      </c>
      <c r="BM931" s="226" t="s">
        <v>3237</v>
      </c>
    </row>
    <row r="932" s="2" customFormat="1" ht="16.5" customHeight="1">
      <c r="A932" s="40"/>
      <c r="B932" s="41"/>
      <c r="C932" s="215" t="s">
        <v>3238</v>
      </c>
      <c r="D932" s="215" t="s">
        <v>226</v>
      </c>
      <c r="E932" s="216" t="s">
        <v>3239</v>
      </c>
      <c r="F932" s="217" t="s">
        <v>3240</v>
      </c>
      <c r="G932" s="218" t="s">
        <v>811</v>
      </c>
      <c r="H932" s="219">
        <v>29</v>
      </c>
      <c r="I932" s="220"/>
      <c r="J932" s="221">
        <f>ROUND(I932*H932,2)</f>
        <v>0</v>
      </c>
      <c r="K932" s="217" t="s">
        <v>40</v>
      </c>
      <c r="L932" s="46"/>
      <c r="M932" s="222" t="s">
        <v>40</v>
      </c>
      <c r="N932" s="223" t="s">
        <v>48</v>
      </c>
      <c r="O932" s="86"/>
      <c r="P932" s="224">
        <f>O932*H932</f>
        <v>0</v>
      </c>
      <c r="Q932" s="224">
        <v>0.00050000000000000001</v>
      </c>
      <c r="R932" s="224">
        <f>Q932*H932</f>
        <v>0.014500000000000001</v>
      </c>
      <c r="S932" s="224">
        <v>0</v>
      </c>
      <c r="T932" s="225">
        <f>S932*H932</f>
        <v>0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26" t="s">
        <v>230</v>
      </c>
      <c r="AT932" s="226" t="s">
        <v>226</v>
      </c>
      <c r="AU932" s="226" t="s">
        <v>85</v>
      </c>
      <c r="AY932" s="19" t="s">
        <v>224</v>
      </c>
      <c r="BE932" s="227">
        <f>IF(N932="základní",J932,0)</f>
        <v>0</v>
      </c>
      <c r="BF932" s="227">
        <f>IF(N932="snížená",J932,0)</f>
        <v>0</v>
      </c>
      <c r="BG932" s="227">
        <f>IF(N932="zákl. přenesená",J932,0)</f>
        <v>0</v>
      </c>
      <c r="BH932" s="227">
        <f>IF(N932="sníž. přenesená",J932,0)</f>
        <v>0</v>
      </c>
      <c r="BI932" s="227">
        <f>IF(N932="nulová",J932,0)</f>
        <v>0</v>
      </c>
      <c r="BJ932" s="19" t="s">
        <v>83</v>
      </c>
      <c r="BK932" s="227">
        <f>ROUND(I932*H932,2)</f>
        <v>0</v>
      </c>
      <c r="BL932" s="19" t="s">
        <v>230</v>
      </c>
      <c r="BM932" s="226" t="s">
        <v>3241</v>
      </c>
    </row>
    <row r="933" s="2" customFormat="1" ht="16.5" customHeight="1">
      <c r="A933" s="40"/>
      <c r="B933" s="41"/>
      <c r="C933" s="215" t="s">
        <v>3242</v>
      </c>
      <c r="D933" s="215" t="s">
        <v>226</v>
      </c>
      <c r="E933" s="216" t="s">
        <v>3243</v>
      </c>
      <c r="F933" s="217" t="s">
        <v>3244</v>
      </c>
      <c r="G933" s="218" t="s">
        <v>811</v>
      </c>
      <c r="H933" s="219">
        <v>8</v>
      </c>
      <c r="I933" s="220"/>
      <c r="J933" s="221">
        <f>ROUND(I933*H933,2)</f>
        <v>0</v>
      </c>
      <c r="K933" s="217" t="s">
        <v>40</v>
      </c>
      <c r="L933" s="46"/>
      <c r="M933" s="222" t="s">
        <v>40</v>
      </c>
      <c r="N933" s="223" t="s">
        <v>48</v>
      </c>
      <c r="O933" s="86"/>
      <c r="P933" s="224">
        <f>O933*H933</f>
        <v>0</v>
      </c>
      <c r="Q933" s="224">
        <v>0.00020000000000000001</v>
      </c>
      <c r="R933" s="224">
        <f>Q933*H933</f>
        <v>0.0016000000000000001</v>
      </c>
      <c r="S933" s="224">
        <v>0</v>
      </c>
      <c r="T933" s="225">
        <f>S933*H933</f>
        <v>0</v>
      </c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R933" s="226" t="s">
        <v>230</v>
      </c>
      <c r="AT933" s="226" t="s">
        <v>226</v>
      </c>
      <c r="AU933" s="226" t="s">
        <v>85</v>
      </c>
      <c r="AY933" s="19" t="s">
        <v>224</v>
      </c>
      <c r="BE933" s="227">
        <f>IF(N933="základní",J933,0)</f>
        <v>0</v>
      </c>
      <c r="BF933" s="227">
        <f>IF(N933="snížená",J933,0)</f>
        <v>0</v>
      </c>
      <c r="BG933" s="227">
        <f>IF(N933="zákl. přenesená",J933,0)</f>
        <v>0</v>
      </c>
      <c r="BH933" s="227">
        <f>IF(N933="sníž. přenesená",J933,0)</f>
        <v>0</v>
      </c>
      <c r="BI933" s="227">
        <f>IF(N933="nulová",J933,0)</f>
        <v>0</v>
      </c>
      <c r="BJ933" s="19" t="s">
        <v>83</v>
      </c>
      <c r="BK933" s="227">
        <f>ROUND(I933*H933,2)</f>
        <v>0</v>
      </c>
      <c r="BL933" s="19" t="s">
        <v>230</v>
      </c>
      <c r="BM933" s="226" t="s">
        <v>3245</v>
      </c>
    </row>
    <row r="934" s="2" customFormat="1" ht="16.5" customHeight="1">
      <c r="A934" s="40"/>
      <c r="B934" s="41"/>
      <c r="C934" s="215" t="s">
        <v>3246</v>
      </c>
      <c r="D934" s="215" t="s">
        <v>226</v>
      </c>
      <c r="E934" s="216" t="s">
        <v>3247</v>
      </c>
      <c r="F934" s="217" t="s">
        <v>3248</v>
      </c>
      <c r="G934" s="218" t="s">
        <v>811</v>
      </c>
      <c r="H934" s="219">
        <v>8</v>
      </c>
      <c r="I934" s="220"/>
      <c r="J934" s="221">
        <f>ROUND(I934*H934,2)</f>
        <v>0</v>
      </c>
      <c r="K934" s="217" t="s">
        <v>40</v>
      </c>
      <c r="L934" s="46"/>
      <c r="M934" s="222" t="s">
        <v>40</v>
      </c>
      <c r="N934" s="223" t="s">
        <v>48</v>
      </c>
      <c r="O934" s="86"/>
      <c r="P934" s="224">
        <f>O934*H934</f>
        <v>0</v>
      </c>
      <c r="Q934" s="224">
        <v>0.035000000000000003</v>
      </c>
      <c r="R934" s="224">
        <f>Q934*H934</f>
        <v>0.28000000000000003</v>
      </c>
      <c r="S934" s="224">
        <v>0</v>
      </c>
      <c r="T934" s="225">
        <f>S934*H934</f>
        <v>0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26" t="s">
        <v>230</v>
      </c>
      <c r="AT934" s="226" t="s">
        <v>226</v>
      </c>
      <c r="AU934" s="226" t="s">
        <v>85</v>
      </c>
      <c r="AY934" s="19" t="s">
        <v>224</v>
      </c>
      <c r="BE934" s="227">
        <f>IF(N934="základní",J934,0)</f>
        <v>0</v>
      </c>
      <c r="BF934" s="227">
        <f>IF(N934="snížená",J934,0)</f>
        <v>0</v>
      </c>
      <c r="BG934" s="227">
        <f>IF(N934="zákl. přenesená",J934,0)</f>
        <v>0</v>
      </c>
      <c r="BH934" s="227">
        <f>IF(N934="sníž. přenesená",J934,0)</f>
        <v>0</v>
      </c>
      <c r="BI934" s="227">
        <f>IF(N934="nulová",J934,0)</f>
        <v>0</v>
      </c>
      <c r="BJ934" s="19" t="s">
        <v>83</v>
      </c>
      <c r="BK934" s="227">
        <f>ROUND(I934*H934,2)</f>
        <v>0</v>
      </c>
      <c r="BL934" s="19" t="s">
        <v>230</v>
      </c>
      <c r="BM934" s="226" t="s">
        <v>3249</v>
      </c>
    </row>
    <row r="935" s="2" customFormat="1" ht="16.5" customHeight="1">
      <c r="A935" s="40"/>
      <c r="B935" s="41"/>
      <c r="C935" s="215" t="s">
        <v>3250</v>
      </c>
      <c r="D935" s="215" t="s">
        <v>226</v>
      </c>
      <c r="E935" s="216" t="s">
        <v>3251</v>
      </c>
      <c r="F935" s="217" t="s">
        <v>3252</v>
      </c>
      <c r="G935" s="218" t="s">
        <v>811</v>
      </c>
      <c r="H935" s="219">
        <v>21</v>
      </c>
      <c r="I935" s="220"/>
      <c r="J935" s="221">
        <f>ROUND(I935*H935,2)</f>
        <v>0</v>
      </c>
      <c r="K935" s="217" t="s">
        <v>40</v>
      </c>
      <c r="L935" s="46"/>
      <c r="M935" s="222" t="s">
        <v>40</v>
      </c>
      <c r="N935" s="223" t="s">
        <v>48</v>
      </c>
      <c r="O935" s="86"/>
      <c r="P935" s="224">
        <f>O935*H935</f>
        <v>0</v>
      </c>
      <c r="Q935" s="224">
        <v>0.001</v>
      </c>
      <c r="R935" s="224">
        <f>Q935*H935</f>
        <v>0.021000000000000001</v>
      </c>
      <c r="S935" s="224">
        <v>0</v>
      </c>
      <c r="T935" s="225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26" t="s">
        <v>230</v>
      </c>
      <c r="AT935" s="226" t="s">
        <v>226</v>
      </c>
      <c r="AU935" s="226" t="s">
        <v>85</v>
      </c>
      <c r="AY935" s="19" t="s">
        <v>224</v>
      </c>
      <c r="BE935" s="227">
        <f>IF(N935="základní",J935,0)</f>
        <v>0</v>
      </c>
      <c r="BF935" s="227">
        <f>IF(N935="snížená",J935,0)</f>
        <v>0</v>
      </c>
      <c r="BG935" s="227">
        <f>IF(N935="zákl. přenesená",J935,0)</f>
        <v>0</v>
      </c>
      <c r="BH935" s="227">
        <f>IF(N935="sníž. přenesená",J935,0)</f>
        <v>0</v>
      </c>
      <c r="BI935" s="227">
        <f>IF(N935="nulová",J935,0)</f>
        <v>0</v>
      </c>
      <c r="BJ935" s="19" t="s">
        <v>83</v>
      </c>
      <c r="BK935" s="227">
        <f>ROUND(I935*H935,2)</f>
        <v>0</v>
      </c>
      <c r="BL935" s="19" t="s">
        <v>230</v>
      </c>
      <c r="BM935" s="226" t="s">
        <v>3253</v>
      </c>
    </row>
    <row r="936" s="2" customFormat="1">
      <c r="A936" s="40"/>
      <c r="B936" s="41"/>
      <c r="C936" s="42"/>
      <c r="D936" s="228" t="s">
        <v>232</v>
      </c>
      <c r="E936" s="42"/>
      <c r="F936" s="229" t="s">
        <v>3252</v>
      </c>
      <c r="G936" s="42"/>
      <c r="H936" s="42"/>
      <c r="I936" s="230"/>
      <c r="J936" s="42"/>
      <c r="K936" s="42"/>
      <c r="L936" s="46"/>
      <c r="M936" s="231"/>
      <c r="N936" s="232"/>
      <c r="O936" s="86"/>
      <c r="P936" s="86"/>
      <c r="Q936" s="86"/>
      <c r="R936" s="86"/>
      <c r="S936" s="86"/>
      <c r="T936" s="87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T936" s="19" t="s">
        <v>232</v>
      </c>
      <c r="AU936" s="19" t="s">
        <v>85</v>
      </c>
    </row>
    <row r="937" s="13" customFormat="1">
      <c r="A937" s="13"/>
      <c r="B937" s="235"/>
      <c r="C937" s="236"/>
      <c r="D937" s="228" t="s">
        <v>236</v>
      </c>
      <c r="E937" s="237" t="s">
        <v>40</v>
      </c>
      <c r="F937" s="238" t="s">
        <v>3254</v>
      </c>
      <c r="G937" s="236"/>
      <c r="H937" s="239">
        <v>6</v>
      </c>
      <c r="I937" s="240"/>
      <c r="J937" s="236"/>
      <c r="K937" s="236"/>
      <c r="L937" s="241"/>
      <c r="M937" s="242"/>
      <c r="N937" s="243"/>
      <c r="O937" s="243"/>
      <c r="P937" s="243"/>
      <c r="Q937" s="243"/>
      <c r="R937" s="243"/>
      <c r="S937" s="243"/>
      <c r="T937" s="24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5" t="s">
        <v>236</v>
      </c>
      <c r="AU937" s="245" t="s">
        <v>85</v>
      </c>
      <c r="AV937" s="13" t="s">
        <v>85</v>
      </c>
      <c r="AW937" s="13" t="s">
        <v>38</v>
      </c>
      <c r="AX937" s="13" t="s">
        <v>77</v>
      </c>
      <c r="AY937" s="245" t="s">
        <v>224</v>
      </c>
    </row>
    <row r="938" s="13" customFormat="1">
      <c r="A938" s="13"/>
      <c r="B938" s="235"/>
      <c r="C938" s="236"/>
      <c r="D938" s="228" t="s">
        <v>236</v>
      </c>
      <c r="E938" s="237" t="s">
        <v>40</v>
      </c>
      <c r="F938" s="238" t="s">
        <v>3255</v>
      </c>
      <c r="G938" s="236"/>
      <c r="H938" s="239">
        <v>6</v>
      </c>
      <c r="I938" s="240"/>
      <c r="J938" s="236"/>
      <c r="K938" s="236"/>
      <c r="L938" s="241"/>
      <c r="M938" s="242"/>
      <c r="N938" s="243"/>
      <c r="O938" s="243"/>
      <c r="P938" s="243"/>
      <c r="Q938" s="243"/>
      <c r="R938" s="243"/>
      <c r="S938" s="243"/>
      <c r="T938" s="24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5" t="s">
        <v>236</v>
      </c>
      <c r="AU938" s="245" t="s">
        <v>85</v>
      </c>
      <c r="AV938" s="13" t="s">
        <v>85</v>
      </c>
      <c r="AW938" s="13" t="s">
        <v>38</v>
      </c>
      <c r="AX938" s="13" t="s">
        <v>77</v>
      </c>
      <c r="AY938" s="245" t="s">
        <v>224</v>
      </c>
    </row>
    <row r="939" s="13" customFormat="1">
      <c r="A939" s="13"/>
      <c r="B939" s="235"/>
      <c r="C939" s="236"/>
      <c r="D939" s="228" t="s">
        <v>236</v>
      </c>
      <c r="E939" s="237" t="s">
        <v>40</v>
      </c>
      <c r="F939" s="238" t="s">
        <v>3256</v>
      </c>
      <c r="G939" s="236"/>
      <c r="H939" s="239">
        <v>3</v>
      </c>
      <c r="I939" s="240"/>
      <c r="J939" s="236"/>
      <c r="K939" s="236"/>
      <c r="L939" s="241"/>
      <c r="M939" s="242"/>
      <c r="N939" s="243"/>
      <c r="O939" s="243"/>
      <c r="P939" s="243"/>
      <c r="Q939" s="243"/>
      <c r="R939" s="243"/>
      <c r="S939" s="243"/>
      <c r="T939" s="244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5" t="s">
        <v>236</v>
      </c>
      <c r="AU939" s="245" t="s">
        <v>85</v>
      </c>
      <c r="AV939" s="13" t="s">
        <v>85</v>
      </c>
      <c r="AW939" s="13" t="s">
        <v>38</v>
      </c>
      <c r="AX939" s="13" t="s">
        <v>77</v>
      </c>
      <c r="AY939" s="245" t="s">
        <v>224</v>
      </c>
    </row>
    <row r="940" s="13" customFormat="1">
      <c r="A940" s="13"/>
      <c r="B940" s="235"/>
      <c r="C940" s="236"/>
      <c r="D940" s="228" t="s">
        <v>236</v>
      </c>
      <c r="E940" s="237" t="s">
        <v>40</v>
      </c>
      <c r="F940" s="238" t="s">
        <v>3257</v>
      </c>
      <c r="G940" s="236"/>
      <c r="H940" s="239">
        <v>3</v>
      </c>
      <c r="I940" s="240"/>
      <c r="J940" s="236"/>
      <c r="K940" s="236"/>
      <c r="L940" s="241"/>
      <c r="M940" s="242"/>
      <c r="N940" s="243"/>
      <c r="O940" s="243"/>
      <c r="P940" s="243"/>
      <c r="Q940" s="243"/>
      <c r="R940" s="243"/>
      <c r="S940" s="243"/>
      <c r="T940" s="244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5" t="s">
        <v>236</v>
      </c>
      <c r="AU940" s="245" t="s">
        <v>85</v>
      </c>
      <c r="AV940" s="13" t="s">
        <v>85</v>
      </c>
      <c r="AW940" s="13" t="s">
        <v>38</v>
      </c>
      <c r="AX940" s="13" t="s">
        <v>77</v>
      </c>
      <c r="AY940" s="245" t="s">
        <v>224</v>
      </c>
    </row>
    <row r="941" s="13" customFormat="1">
      <c r="A941" s="13"/>
      <c r="B941" s="235"/>
      <c r="C941" s="236"/>
      <c r="D941" s="228" t="s">
        <v>236</v>
      </c>
      <c r="E941" s="237" t="s">
        <v>40</v>
      </c>
      <c r="F941" s="238" t="s">
        <v>3258</v>
      </c>
      <c r="G941" s="236"/>
      <c r="H941" s="239">
        <v>3</v>
      </c>
      <c r="I941" s="240"/>
      <c r="J941" s="236"/>
      <c r="K941" s="236"/>
      <c r="L941" s="241"/>
      <c r="M941" s="242"/>
      <c r="N941" s="243"/>
      <c r="O941" s="243"/>
      <c r="P941" s="243"/>
      <c r="Q941" s="243"/>
      <c r="R941" s="243"/>
      <c r="S941" s="243"/>
      <c r="T941" s="24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5" t="s">
        <v>236</v>
      </c>
      <c r="AU941" s="245" t="s">
        <v>85</v>
      </c>
      <c r="AV941" s="13" t="s">
        <v>85</v>
      </c>
      <c r="AW941" s="13" t="s">
        <v>38</v>
      </c>
      <c r="AX941" s="13" t="s">
        <v>77</v>
      </c>
      <c r="AY941" s="245" t="s">
        <v>224</v>
      </c>
    </row>
    <row r="942" s="15" customFormat="1">
      <c r="A942" s="15"/>
      <c r="B942" s="256"/>
      <c r="C942" s="257"/>
      <c r="D942" s="228" t="s">
        <v>236</v>
      </c>
      <c r="E942" s="258" t="s">
        <v>40</v>
      </c>
      <c r="F942" s="259" t="s">
        <v>253</v>
      </c>
      <c r="G942" s="257"/>
      <c r="H942" s="260">
        <v>21</v>
      </c>
      <c r="I942" s="261"/>
      <c r="J942" s="257"/>
      <c r="K942" s="257"/>
      <c r="L942" s="262"/>
      <c r="M942" s="263"/>
      <c r="N942" s="264"/>
      <c r="O942" s="264"/>
      <c r="P942" s="264"/>
      <c r="Q942" s="264"/>
      <c r="R942" s="264"/>
      <c r="S942" s="264"/>
      <c r="T942" s="26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66" t="s">
        <v>236</v>
      </c>
      <c r="AU942" s="266" t="s">
        <v>85</v>
      </c>
      <c r="AV942" s="15" t="s">
        <v>230</v>
      </c>
      <c r="AW942" s="15" t="s">
        <v>38</v>
      </c>
      <c r="AX942" s="15" t="s">
        <v>83</v>
      </c>
      <c r="AY942" s="266" t="s">
        <v>224</v>
      </c>
    </row>
    <row r="943" s="2" customFormat="1" ht="16.5" customHeight="1">
      <c r="A943" s="40"/>
      <c r="B943" s="41"/>
      <c r="C943" s="215" t="s">
        <v>3259</v>
      </c>
      <c r="D943" s="215" t="s">
        <v>226</v>
      </c>
      <c r="E943" s="216" t="s">
        <v>3260</v>
      </c>
      <c r="F943" s="217" t="s">
        <v>3261</v>
      </c>
      <c r="G943" s="218" t="s">
        <v>160</v>
      </c>
      <c r="H943" s="219">
        <v>232</v>
      </c>
      <c r="I943" s="220"/>
      <c r="J943" s="221">
        <f>ROUND(I943*H943,2)</f>
        <v>0</v>
      </c>
      <c r="K943" s="217" t="s">
        <v>229</v>
      </c>
      <c r="L943" s="46"/>
      <c r="M943" s="222" t="s">
        <v>40</v>
      </c>
      <c r="N943" s="223" t="s">
        <v>48</v>
      </c>
      <c r="O943" s="86"/>
      <c r="P943" s="224">
        <f>O943*H943</f>
        <v>0</v>
      </c>
      <c r="Q943" s="224">
        <v>1.6999999999999999E-07</v>
      </c>
      <c r="R943" s="224">
        <f>Q943*H943</f>
        <v>3.9439999999999995E-05</v>
      </c>
      <c r="S943" s="224">
        <v>0</v>
      </c>
      <c r="T943" s="225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26" t="s">
        <v>230</v>
      </c>
      <c r="AT943" s="226" t="s">
        <v>226</v>
      </c>
      <c r="AU943" s="226" t="s">
        <v>85</v>
      </c>
      <c r="AY943" s="19" t="s">
        <v>224</v>
      </c>
      <c r="BE943" s="227">
        <f>IF(N943="základní",J943,0)</f>
        <v>0</v>
      </c>
      <c r="BF943" s="227">
        <f>IF(N943="snížená",J943,0)</f>
        <v>0</v>
      </c>
      <c r="BG943" s="227">
        <f>IF(N943="zákl. přenesená",J943,0)</f>
        <v>0</v>
      </c>
      <c r="BH943" s="227">
        <f>IF(N943="sníž. přenesená",J943,0)</f>
        <v>0</v>
      </c>
      <c r="BI943" s="227">
        <f>IF(N943="nulová",J943,0)</f>
        <v>0</v>
      </c>
      <c r="BJ943" s="19" t="s">
        <v>83</v>
      </c>
      <c r="BK943" s="227">
        <f>ROUND(I943*H943,2)</f>
        <v>0</v>
      </c>
      <c r="BL943" s="19" t="s">
        <v>230</v>
      </c>
      <c r="BM943" s="226" t="s">
        <v>3262</v>
      </c>
    </row>
    <row r="944" s="2" customFormat="1">
      <c r="A944" s="40"/>
      <c r="B944" s="41"/>
      <c r="C944" s="42"/>
      <c r="D944" s="228" t="s">
        <v>232</v>
      </c>
      <c r="E944" s="42"/>
      <c r="F944" s="229" t="s">
        <v>3263</v>
      </c>
      <c r="G944" s="42"/>
      <c r="H944" s="42"/>
      <c r="I944" s="230"/>
      <c r="J944" s="42"/>
      <c r="K944" s="42"/>
      <c r="L944" s="46"/>
      <c r="M944" s="231"/>
      <c r="N944" s="232"/>
      <c r="O944" s="86"/>
      <c r="P944" s="86"/>
      <c r="Q944" s="86"/>
      <c r="R944" s="86"/>
      <c r="S944" s="86"/>
      <c r="T944" s="87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9" t="s">
        <v>232</v>
      </c>
      <c r="AU944" s="19" t="s">
        <v>85</v>
      </c>
    </row>
    <row r="945" s="2" customFormat="1">
      <c r="A945" s="40"/>
      <c r="B945" s="41"/>
      <c r="C945" s="42"/>
      <c r="D945" s="233" t="s">
        <v>234</v>
      </c>
      <c r="E945" s="42"/>
      <c r="F945" s="234" t="s">
        <v>3264</v>
      </c>
      <c r="G945" s="42"/>
      <c r="H945" s="42"/>
      <c r="I945" s="230"/>
      <c r="J945" s="42"/>
      <c r="K945" s="42"/>
      <c r="L945" s="46"/>
      <c r="M945" s="231"/>
      <c r="N945" s="232"/>
      <c r="O945" s="86"/>
      <c r="P945" s="86"/>
      <c r="Q945" s="86"/>
      <c r="R945" s="86"/>
      <c r="S945" s="86"/>
      <c r="T945" s="87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234</v>
      </c>
      <c r="AU945" s="19" t="s">
        <v>85</v>
      </c>
    </row>
    <row r="946" s="13" customFormat="1">
      <c r="A946" s="13"/>
      <c r="B946" s="235"/>
      <c r="C946" s="236"/>
      <c r="D946" s="228" t="s">
        <v>236</v>
      </c>
      <c r="E946" s="237" t="s">
        <v>40</v>
      </c>
      <c r="F946" s="238" t="s">
        <v>3265</v>
      </c>
      <c r="G946" s="236"/>
      <c r="H946" s="239">
        <v>40</v>
      </c>
      <c r="I946" s="240"/>
      <c r="J946" s="236"/>
      <c r="K946" s="236"/>
      <c r="L946" s="241"/>
      <c r="M946" s="242"/>
      <c r="N946" s="243"/>
      <c r="O946" s="243"/>
      <c r="P946" s="243"/>
      <c r="Q946" s="243"/>
      <c r="R946" s="243"/>
      <c r="S946" s="243"/>
      <c r="T946" s="24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5" t="s">
        <v>236</v>
      </c>
      <c r="AU946" s="245" t="s">
        <v>85</v>
      </c>
      <c r="AV946" s="13" t="s">
        <v>85</v>
      </c>
      <c r="AW946" s="13" t="s">
        <v>38</v>
      </c>
      <c r="AX946" s="13" t="s">
        <v>77</v>
      </c>
      <c r="AY946" s="245" t="s">
        <v>224</v>
      </c>
    </row>
    <row r="947" s="13" customFormat="1">
      <c r="A947" s="13"/>
      <c r="B947" s="235"/>
      <c r="C947" s="236"/>
      <c r="D947" s="228" t="s">
        <v>236</v>
      </c>
      <c r="E947" s="237" t="s">
        <v>40</v>
      </c>
      <c r="F947" s="238" t="s">
        <v>3266</v>
      </c>
      <c r="G947" s="236"/>
      <c r="H947" s="239">
        <v>190</v>
      </c>
      <c r="I947" s="240"/>
      <c r="J947" s="236"/>
      <c r="K947" s="236"/>
      <c r="L947" s="241"/>
      <c r="M947" s="242"/>
      <c r="N947" s="243"/>
      <c r="O947" s="243"/>
      <c r="P947" s="243"/>
      <c r="Q947" s="243"/>
      <c r="R947" s="243"/>
      <c r="S947" s="243"/>
      <c r="T947" s="24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5" t="s">
        <v>236</v>
      </c>
      <c r="AU947" s="245" t="s">
        <v>85</v>
      </c>
      <c r="AV947" s="13" t="s">
        <v>85</v>
      </c>
      <c r="AW947" s="13" t="s">
        <v>38</v>
      </c>
      <c r="AX947" s="13" t="s">
        <v>77</v>
      </c>
      <c r="AY947" s="245" t="s">
        <v>224</v>
      </c>
    </row>
    <row r="948" s="13" customFormat="1">
      <c r="A948" s="13"/>
      <c r="B948" s="235"/>
      <c r="C948" s="236"/>
      <c r="D948" s="228" t="s">
        <v>236</v>
      </c>
      <c r="E948" s="237" t="s">
        <v>40</v>
      </c>
      <c r="F948" s="238" t="s">
        <v>3267</v>
      </c>
      <c r="G948" s="236"/>
      <c r="H948" s="239">
        <v>2</v>
      </c>
      <c r="I948" s="240"/>
      <c r="J948" s="236"/>
      <c r="K948" s="236"/>
      <c r="L948" s="241"/>
      <c r="M948" s="242"/>
      <c r="N948" s="243"/>
      <c r="O948" s="243"/>
      <c r="P948" s="243"/>
      <c r="Q948" s="243"/>
      <c r="R948" s="243"/>
      <c r="S948" s="243"/>
      <c r="T948" s="24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5" t="s">
        <v>236</v>
      </c>
      <c r="AU948" s="245" t="s">
        <v>85</v>
      </c>
      <c r="AV948" s="13" t="s">
        <v>85</v>
      </c>
      <c r="AW948" s="13" t="s">
        <v>38</v>
      </c>
      <c r="AX948" s="13" t="s">
        <v>77</v>
      </c>
      <c r="AY948" s="245" t="s">
        <v>224</v>
      </c>
    </row>
    <row r="949" s="15" customFormat="1">
      <c r="A949" s="15"/>
      <c r="B949" s="256"/>
      <c r="C949" s="257"/>
      <c r="D949" s="228" t="s">
        <v>236</v>
      </c>
      <c r="E949" s="258" t="s">
        <v>40</v>
      </c>
      <c r="F949" s="259" t="s">
        <v>253</v>
      </c>
      <c r="G949" s="257"/>
      <c r="H949" s="260">
        <v>232</v>
      </c>
      <c r="I949" s="261"/>
      <c r="J949" s="257"/>
      <c r="K949" s="257"/>
      <c r="L949" s="262"/>
      <c r="M949" s="263"/>
      <c r="N949" s="264"/>
      <c r="O949" s="264"/>
      <c r="P949" s="264"/>
      <c r="Q949" s="264"/>
      <c r="R949" s="264"/>
      <c r="S949" s="264"/>
      <c r="T949" s="26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66" t="s">
        <v>236</v>
      </c>
      <c r="AU949" s="266" t="s">
        <v>85</v>
      </c>
      <c r="AV949" s="15" t="s">
        <v>230</v>
      </c>
      <c r="AW949" s="15" t="s">
        <v>38</v>
      </c>
      <c r="AX949" s="15" t="s">
        <v>83</v>
      </c>
      <c r="AY949" s="266" t="s">
        <v>224</v>
      </c>
    </row>
    <row r="950" s="2" customFormat="1" ht="16.5" customHeight="1">
      <c r="A950" s="40"/>
      <c r="B950" s="41"/>
      <c r="C950" s="215" t="s">
        <v>3268</v>
      </c>
      <c r="D950" s="215" t="s">
        <v>226</v>
      </c>
      <c r="E950" s="216" t="s">
        <v>3269</v>
      </c>
      <c r="F950" s="217" t="s">
        <v>3270</v>
      </c>
      <c r="G950" s="218" t="s">
        <v>160</v>
      </c>
      <c r="H950" s="219">
        <v>66</v>
      </c>
      <c r="I950" s="220"/>
      <c r="J950" s="221">
        <f>ROUND(I950*H950,2)</f>
        <v>0</v>
      </c>
      <c r="K950" s="217" t="s">
        <v>229</v>
      </c>
      <c r="L950" s="46"/>
      <c r="M950" s="222" t="s">
        <v>40</v>
      </c>
      <c r="N950" s="223" t="s">
        <v>48</v>
      </c>
      <c r="O950" s="86"/>
      <c r="P950" s="224">
        <f>O950*H950</f>
        <v>0</v>
      </c>
      <c r="Q950" s="224">
        <v>5.5000000000000003E-07</v>
      </c>
      <c r="R950" s="224">
        <f>Q950*H950</f>
        <v>3.6300000000000001E-05</v>
      </c>
      <c r="S950" s="224">
        <v>0</v>
      </c>
      <c r="T950" s="225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26" t="s">
        <v>230</v>
      </c>
      <c r="AT950" s="226" t="s">
        <v>226</v>
      </c>
      <c r="AU950" s="226" t="s">
        <v>85</v>
      </c>
      <c r="AY950" s="19" t="s">
        <v>224</v>
      </c>
      <c r="BE950" s="227">
        <f>IF(N950="základní",J950,0)</f>
        <v>0</v>
      </c>
      <c r="BF950" s="227">
        <f>IF(N950="snížená",J950,0)</f>
        <v>0</v>
      </c>
      <c r="BG950" s="227">
        <f>IF(N950="zákl. přenesená",J950,0)</f>
        <v>0</v>
      </c>
      <c r="BH950" s="227">
        <f>IF(N950="sníž. přenesená",J950,0)</f>
        <v>0</v>
      </c>
      <c r="BI950" s="227">
        <f>IF(N950="nulová",J950,0)</f>
        <v>0</v>
      </c>
      <c r="BJ950" s="19" t="s">
        <v>83</v>
      </c>
      <c r="BK950" s="227">
        <f>ROUND(I950*H950,2)</f>
        <v>0</v>
      </c>
      <c r="BL950" s="19" t="s">
        <v>230</v>
      </c>
      <c r="BM950" s="226" t="s">
        <v>3271</v>
      </c>
    </row>
    <row r="951" s="2" customFormat="1">
      <c r="A951" s="40"/>
      <c r="B951" s="41"/>
      <c r="C951" s="42"/>
      <c r="D951" s="228" t="s">
        <v>232</v>
      </c>
      <c r="E951" s="42"/>
      <c r="F951" s="229" t="s">
        <v>3270</v>
      </c>
      <c r="G951" s="42"/>
      <c r="H951" s="42"/>
      <c r="I951" s="230"/>
      <c r="J951" s="42"/>
      <c r="K951" s="42"/>
      <c r="L951" s="46"/>
      <c r="M951" s="231"/>
      <c r="N951" s="232"/>
      <c r="O951" s="86"/>
      <c r="P951" s="86"/>
      <c r="Q951" s="86"/>
      <c r="R951" s="86"/>
      <c r="S951" s="86"/>
      <c r="T951" s="87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T951" s="19" t="s">
        <v>232</v>
      </c>
      <c r="AU951" s="19" t="s">
        <v>85</v>
      </c>
    </row>
    <row r="952" s="2" customFormat="1">
      <c r="A952" s="40"/>
      <c r="B952" s="41"/>
      <c r="C952" s="42"/>
      <c r="D952" s="233" t="s">
        <v>234</v>
      </c>
      <c r="E952" s="42"/>
      <c r="F952" s="234" t="s">
        <v>3272</v>
      </c>
      <c r="G952" s="42"/>
      <c r="H952" s="42"/>
      <c r="I952" s="230"/>
      <c r="J952" s="42"/>
      <c r="K952" s="42"/>
      <c r="L952" s="46"/>
      <c r="M952" s="231"/>
      <c r="N952" s="232"/>
      <c r="O952" s="86"/>
      <c r="P952" s="86"/>
      <c r="Q952" s="86"/>
      <c r="R952" s="86"/>
      <c r="S952" s="86"/>
      <c r="T952" s="87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234</v>
      </c>
      <c r="AU952" s="19" t="s">
        <v>85</v>
      </c>
    </row>
    <row r="953" s="13" customFormat="1">
      <c r="A953" s="13"/>
      <c r="B953" s="235"/>
      <c r="C953" s="236"/>
      <c r="D953" s="228" t="s">
        <v>236</v>
      </c>
      <c r="E953" s="237" t="s">
        <v>40</v>
      </c>
      <c r="F953" s="238" t="s">
        <v>3273</v>
      </c>
      <c r="G953" s="236"/>
      <c r="H953" s="239">
        <v>66</v>
      </c>
      <c r="I953" s="240"/>
      <c r="J953" s="236"/>
      <c r="K953" s="236"/>
      <c r="L953" s="241"/>
      <c r="M953" s="242"/>
      <c r="N953" s="243"/>
      <c r="O953" s="243"/>
      <c r="P953" s="243"/>
      <c r="Q953" s="243"/>
      <c r="R953" s="243"/>
      <c r="S953" s="243"/>
      <c r="T953" s="24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5" t="s">
        <v>236</v>
      </c>
      <c r="AU953" s="245" t="s">
        <v>85</v>
      </c>
      <c r="AV953" s="13" t="s">
        <v>85</v>
      </c>
      <c r="AW953" s="13" t="s">
        <v>38</v>
      </c>
      <c r="AX953" s="13" t="s">
        <v>83</v>
      </c>
      <c r="AY953" s="245" t="s">
        <v>224</v>
      </c>
    </row>
    <row r="954" s="2" customFormat="1" ht="16.5" customHeight="1">
      <c r="A954" s="40"/>
      <c r="B954" s="41"/>
      <c r="C954" s="215" t="s">
        <v>3274</v>
      </c>
      <c r="D954" s="215" t="s">
        <v>226</v>
      </c>
      <c r="E954" s="216" t="s">
        <v>3275</v>
      </c>
      <c r="F954" s="217" t="s">
        <v>3276</v>
      </c>
      <c r="G954" s="218" t="s">
        <v>160</v>
      </c>
      <c r="H954" s="219">
        <v>21</v>
      </c>
      <c r="I954" s="220"/>
      <c r="J954" s="221">
        <f>ROUND(I954*H954,2)</f>
        <v>0</v>
      </c>
      <c r="K954" s="217" t="s">
        <v>229</v>
      </c>
      <c r="L954" s="46"/>
      <c r="M954" s="222" t="s">
        <v>40</v>
      </c>
      <c r="N954" s="223" t="s">
        <v>48</v>
      </c>
      <c r="O954" s="86"/>
      <c r="P954" s="224">
        <f>O954*H954</f>
        <v>0</v>
      </c>
      <c r="Q954" s="224">
        <v>1.4100000000000001E-06</v>
      </c>
      <c r="R954" s="224">
        <f>Q954*H954</f>
        <v>2.9610000000000003E-05</v>
      </c>
      <c r="S954" s="224">
        <v>0</v>
      </c>
      <c r="T954" s="225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26" t="s">
        <v>230</v>
      </c>
      <c r="AT954" s="226" t="s">
        <v>226</v>
      </c>
      <c r="AU954" s="226" t="s">
        <v>85</v>
      </c>
      <c r="AY954" s="19" t="s">
        <v>224</v>
      </c>
      <c r="BE954" s="227">
        <f>IF(N954="základní",J954,0)</f>
        <v>0</v>
      </c>
      <c r="BF954" s="227">
        <f>IF(N954="snížená",J954,0)</f>
        <v>0</v>
      </c>
      <c r="BG954" s="227">
        <f>IF(N954="zákl. přenesená",J954,0)</f>
        <v>0</v>
      </c>
      <c r="BH954" s="227">
        <f>IF(N954="sníž. přenesená",J954,0)</f>
        <v>0</v>
      </c>
      <c r="BI954" s="227">
        <f>IF(N954="nulová",J954,0)</f>
        <v>0</v>
      </c>
      <c r="BJ954" s="19" t="s">
        <v>83</v>
      </c>
      <c r="BK954" s="227">
        <f>ROUND(I954*H954,2)</f>
        <v>0</v>
      </c>
      <c r="BL954" s="19" t="s">
        <v>230</v>
      </c>
      <c r="BM954" s="226" t="s">
        <v>3277</v>
      </c>
    </row>
    <row r="955" s="2" customFormat="1">
      <c r="A955" s="40"/>
      <c r="B955" s="41"/>
      <c r="C955" s="42"/>
      <c r="D955" s="228" t="s">
        <v>232</v>
      </c>
      <c r="E955" s="42"/>
      <c r="F955" s="229" t="s">
        <v>3276</v>
      </c>
      <c r="G955" s="42"/>
      <c r="H955" s="42"/>
      <c r="I955" s="230"/>
      <c r="J955" s="42"/>
      <c r="K955" s="42"/>
      <c r="L955" s="46"/>
      <c r="M955" s="231"/>
      <c r="N955" s="232"/>
      <c r="O955" s="86"/>
      <c r="P955" s="86"/>
      <c r="Q955" s="86"/>
      <c r="R955" s="86"/>
      <c r="S955" s="86"/>
      <c r="T955" s="87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T955" s="19" t="s">
        <v>232</v>
      </c>
      <c r="AU955" s="19" t="s">
        <v>85</v>
      </c>
    </row>
    <row r="956" s="2" customFormat="1">
      <c r="A956" s="40"/>
      <c r="B956" s="41"/>
      <c r="C956" s="42"/>
      <c r="D956" s="233" t="s">
        <v>234</v>
      </c>
      <c r="E956" s="42"/>
      <c r="F956" s="234" t="s">
        <v>3278</v>
      </c>
      <c r="G956" s="42"/>
      <c r="H956" s="42"/>
      <c r="I956" s="230"/>
      <c r="J956" s="42"/>
      <c r="K956" s="42"/>
      <c r="L956" s="46"/>
      <c r="M956" s="231"/>
      <c r="N956" s="232"/>
      <c r="O956" s="86"/>
      <c r="P956" s="86"/>
      <c r="Q956" s="86"/>
      <c r="R956" s="86"/>
      <c r="S956" s="86"/>
      <c r="T956" s="87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9" t="s">
        <v>234</v>
      </c>
      <c r="AU956" s="19" t="s">
        <v>85</v>
      </c>
    </row>
    <row r="957" s="13" customFormat="1">
      <c r="A957" s="13"/>
      <c r="B957" s="235"/>
      <c r="C957" s="236"/>
      <c r="D957" s="228" t="s">
        <v>236</v>
      </c>
      <c r="E957" s="237" t="s">
        <v>40</v>
      </c>
      <c r="F957" s="238" t="s">
        <v>3279</v>
      </c>
      <c r="G957" s="236"/>
      <c r="H957" s="239">
        <v>21</v>
      </c>
      <c r="I957" s="240"/>
      <c r="J957" s="236"/>
      <c r="K957" s="236"/>
      <c r="L957" s="241"/>
      <c r="M957" s="242"/>
      <c r="N957" s="243"/>
      <c r="O957" s="243"/>
      <c r="P957" s="243"/>
      <c r="Q957" s="243"/>
      <c r="R957" s="243"/>
      <c r="S957" s="243"/>
      <c r="T957" s="24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5" t="s">
        <v>236</v>
      </c>
      <c r="AU957" s="245" t="s">
        <v>85</v>
      </c>
      <c r="AV957" s="13" t="s">
        <v>85</v>
      </c>
      <c r="AW957" s="13" t="s">
        <v>38</v>
      </c>
      <c r="AX957" s="13" t="s">
        <v>83</v>
      </c>
      <c r="AY957" s="245" t="s">
        <v>224</v>
      </c>
    </row>
    <row r="958" s="2" customFormat="1" ht="16.5" customHeight="1">
      <c r="A958" s="40"/>
      <c r="B958" s="41"/>
      <c r="C958" s="215" t="s">
        <v>3280</v>
      </c>
      <c r="D958" s="215" t="s">
        <v>226</v>
      </c>
      <c r="E958" s="216" t="s">
        <v>3281</v>
      </c>
      <c r="F958" s="217" t="s">
        <v>3282</v>
      </c>
      <c r="G958" s="218" t="s">
        <v>160</v>
      </c>
      <c r="H958" s="219">
        <v>150</v>
      </c>
      <c r="I958" s="220"/>
      <c r="J958" s="221">
        <f>ROUND(I958*H958,2)</f>
        <v>0</v>
      </c>
      <c r="K958" s="217" t="s">
        <v>229</v>
      </c>
      <c r="L958" s="46"/>
      <c r="M958" s="222" t="s">
        <v>40</v>
      </c>
      <c r="N958" s="223" t="s">
        <v>48</v>
      </c>
      <c r="O958" s="86"/>
      <c r="P958" s="224">
        <f>O958*H958</f>
        <v>0</v>
      </c>
      <c r="Q958" s="224">
        <v>4.33E-06</v>
      </c>
      <c r="R958" s="224">
        <f>Q958*H958</f>
        <v>0.00064950000000000001</v>
      </c>
      <c r="S958" s="224">
        <v>0</v>
      </c>
      <c r="T958" s="225">
        <f>S958*H958</f>
        <v>0</v>
      </c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R958" s="226" t="s">
        <v>230</v>
      </c>
      <c r="AT958" s="226" t="s">
        <v>226</v>
      </c>
      <c r="AU958" s="226" t="s">
        <v>85</v>
      </c>
      <c r="AY958" s="19" t="s">
        <v>224</v>
      </c>
      <c r="BE958" s="227">
        <f>IF(N958="základní",J958,0)</f>
        <v>0</v>
      </c>
      <c r="BF958" s="227">
        <f>IF(N958="snížená",J958,0)</f>
        <v>0</v>
      </c>
      <c r="BG958" s="227">
        <f>IF(N958="zákl. přenesená",J958,0)</f>
        <v>0</v>
      </c>
      <c r="BH958" s="227">
        <f>IF(N958="sníž. přenesená",J958,0)</f>
        <v>0</v>
      </c>
      <c r="BI958" s="227">
        <f>IF(N958="nulová",J958,0)</f>
        <v>0</v>
      </c>
      <c r="BJ958" s="19" t="s">
        <v>83</v>
      </c>
      <c r="BK958" s="227">
        <f>ROUND(I958*H958,2)</f>
        <v>0</v>
      </c>
      <c r="BL958" s="19" t="s">
        <v>230</v>
      </c>
      <c r="BM958" s="226" t="s">
        <v>3283</v>
      </c>
    </row>
    <row r="959" s="2" customFormat="1">
      <c r="A959" s="40"/>
      <c r="B959" s="41"/>
      <c r="C959" s="42"/>
      <c r="D959" s="228" t="s">
        <v>232</v>
      </c>
      <c r="E959" s="42"/>
      <c r="F959" s="229" t="s">
        <v>3284</v>
      </c>
      <c r="G959" s="42"/>
      <c r="H959" s="42"/>
      <c r="I959" s="230"/>
      <c r="J959" s="42"/>
      <c r="K959" s="42"/>
      <c r="L959" s="46"/>
      <c r="M959" s="231"/>
      <c r="N959" s="232"/>
      <c r="O959" s="86"/>
      <c r="P959" s="86"/>
      <c r="Q959" s="86"/>
      <c r="R959" s="86"/>
      <c r="S959" s="86"/>
      <c r="T959" s="87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T959" s="19" t="s">
        <v>232</v>
      </c>
      <c r="AU959" s="19" t="s">
        <v>85</v>
      </c>
    </row>
    <row r="960" s="2" customFormat="1">
      <c r="A960" s="40"/>
      <c r="B960" s="41"/>
      <c r="C960" s="42"/>
      <c r="D960" s="233" t="s">
        <v>234</v>
      </c>
      <c r="E960" s="42"/>
      <c r="F960" s="234" t="s">
        <v>3285</v>
      </c>
      <c r="G960" s="42"/>
      <c r="H960" s="42"/>
      <c r="I960" s="230"/>
      <c r="J960" s="42"/>
      <c r="K960" s="42"/>
      <c r="L960" s="46"/>
      <c r="M960" s="231"/>
      <c r="N960" s="232"/>
      <c r="O960" s="86"/>
      <c r="P960" s="86"/>
      <c r="Q960" s="86"/>
      <c r="R960" s="86"/>
      <c r="S960" s="86"/>
      <c r="T960" s="87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234</v>
      </c>
      <c r="AU960" s="19" t="s">
        <v>85</v>
      </c>
    </row>
    <row r="961" s="13" customFormat="1">
      <c r="A961" s="13"/>
      <c r="B961" s="235"/>
      <c r="C961" s="236"/>
      <c r="D961" s="228" t="s">
        <v>236</v>
      </c>
      <c r="E961" s="237" t="s">
        <v>40</v>
      </c>
      <c r="F961" s="238" t="s">
        <v>3286</v>
      </c>
      <c r="G961" s="236"/>
      <c r="H961" s="239">
        <v>10</v>
      </c>
      <c r="I961" s="240"/>
      <c r="J961" s="236"/>
      <c r="K961" s="236"/>
      <c r="L961" s="241"/>
      <c r="M961" s="242"/>
      <c r="N961" s="243"/>
      <c r="O961" s="243"/>
      <c r="P961" s="243"/>
      <c r="Q961" s="243"/>
      <c r="R961" s="243"/>
      <c r="S961" s="243"/>
      <c r="T961" s="24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5" t="s">
        <v>236</v>
      </c>
      <c r="AU961" s="245" t="s">
        <v>85</v>
      </c>
      <c r="AV961" s="13" t="s">
        <v>85</v>
      </c>
      <c r="AW961" s="13" t="s">
        <v>38</v>
      </c>
      <c r="AX961" s="13" t="s">
        <v>77</v>
      </c>
      <c r="AY961" s="245" t="s">
        <v>224</v>
      </c>
    </row>
    <row r="962" s="13" customFormat="1">
      <c r="A962" s="13"/>
      <c r="B962" s="235"/>
      <c r="C962" s="236"/>
      <c r="D962" s="228" t="s">
        <v>236</v>
      </c>
      <c r="E962" s="237" t="s">
        <v>40</v>
      </c>
      <c r="F962" s="238" t="s">
        <v>3287</v>
      </c>
      <c r="G962" s="236"/>
      <c r="H962" s="239">
        <v>140</v>
      </c>
      <c r="I962" s="240"/>
      <c r="J962" s="236"/>
      <c r="K962" s="236"/>
      <c r="L962" s="241"/>
      <c r="M962" s="242"/>
      <c r="N962" s="243"/>
      <c r="O962" s="243"/>
      <c r="P962" s="243"/>
      <c r="Q962" s="243"/>
      <c r="R962" s="243"/>
      <c r="S962" s="243"/>
      <c r="T962" s="24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5" t="s">
        <v>236</v>
      </c>
      <c r="AU962" s="245" t="s">
        <v>85</v>
      </c>
      <c r="AV962" s="13" t="s">
        <v>85</v>
      </c>
      <c r="AW962" s="13" t="s">
        <v>38</v>
      </c>
      <c r="AX962" s="13" t="s">
        <v>77</v>
      </c>
      <c r="AY962" s="245" t="s">
        <v>224</v>
      </c>
    </row>
    <row r="963" s="15" customFormat="1">
      <c r="A963" s="15"/>
      <c r="B963" s="256"/>
      <c r="C963" s="257"/>
      <c r="D963" s="228" t="s">
        <v>236</v>
      </c>
      <c r="E963" s="258" t="s">
        <v>40</v>
      </c>
      <c r="F963" s="259" t="s">
        <v>253</v>
      </c>
      <c r="G963" s="257"/>
      <c r="H963" s="260">
        <v>150</v>
      </c>
      <c r="I963" s="261"/>
      <c r="J963" s="257"/>
      <c r="K963" s="257"/>
      <c r="L963" s="262"/>
      <c r="M963" s="263"/>
      <c r="N963" s="264"/>
      <c r="O963" s="264"/>
      <c r="P963" s="264"/>
      <c r="Q963" s="264"/>
      <c r="R963" s="264"/>
      <c r="S963" s="264"/>
      <c r="T963" s="26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66" t="s">
        <v>236</v>
      </c>
      <c r="AU963" s="266" t="s">
        <v>85</v>
      </c>
      <c r="AV963" s="15" t="s">
        <v>230</v>
      </c>
      <c r="AW963" s="15" t="s">
        <v>38</v>
      </c>
      <c r="AX963" s="15" t="s">
        <v>83</v>
      </c>
      <c r="AY963" s="266" t="s">
        <v>224</v>
      </c>
    </row>
    <row r="964" s="2" customFormat="1" ht="16.5" customHeight="1">
      <c r="A964" s="40"/>
      <c r="B964" s="41"/>
      <c r="C964" s="215" t="s">
        <v>3288</v>
      </c>
      <c r="D964" s="215" t="s">
        <v>226</v>
      </c>
      <c r="E964" s="216" t="s">
        <v>3289</v>
      </c>
      <c r="F964" s="217" t="s">
        <v>3290</v>
      </c>
      <c r="G964" s="218" t="s">
        <v>160</v>
      </c>
      <c r="H964" s="219">
        <v>125</v>
      </c>
      <c r="I964" s="220"/>
      <c r="J964" s="221">
        <f>ROUND(I964*H964,2)</f>
        <v>0</v>
      </c>
      <c r="K964" s="217" t="s">
        <v>229</v>
      </c>
      <c r="L964" s="46"/>
      <c r="M964" s="222" t="s">
        <v>40</v>
      </c>
      <c r="N964" s="223" t="s">
        <v>48</v>
      </c>
      <c r="O964" s="86"/>
      <c r="P964" s="224">
        <f>O964*H964</f>
        <v>0</v>
      </c>
      <c r="Q964" s="224">
        <v>8.8400000000000001E-06</v>
      </c>
      <c r="R964" s="224">
        <f>Q964*H964</f>
        <v>0.0011050000000000001</v>
      </c>
      <c r="S964" s="224">
        <v>0</v>
      </c>
      <c r="T964" s="225">
        <f>S964*H964</f>
        <v>0</v>
      </c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R964" s="226" t="s">
        <v>230</v>
      </c>
      <c r="AT964" s="226" t="s">
        <v>226</v>
      </c>
      <c r="AU964" s="226" t="s">
        <v>85</v>
      </c>
      <c r="AY964" s="19" t="s">
        <v>224</v>
      </c>
      <c r="BE964" s="227">
        <f>IF(N964="základní",J964,0)</f>
        <v>0</v>
      </c>
      <c r="BF964" s="227">
        <f>IF(N964="snížená",J964,0)</f>
        <v>0</v>
      </c>
      <c r="BG964" s="227">
        <f>IF(N964="zákl. přenesená",J964,0)</f>
        <v>0</v>
      </c>
      <c r="BH964" s="227">
        <f>IF(N964="sníž. přenesená",J964,0)</f>
        <v>0</v>
      </c>
      <c r="BI964" s="227">
        <f>IF(N964="nulová",J964,0)</f>
        <v>0</v>
      </c>
      <c r="BJ964" s="19" t="s">
        <v>83</v>
      </c>
      <c r="BK964" s="227">
        <f>ROUND(I964*H964,2)</f>
        <v>0</v>
      </c>
      <c r="BL964" s="19" t="s">
        <v>230</v>
      </c>
      <c r="BM964" s="226" t="s">
        <v>3291</v>
      </c>
    </row>
    <row r="965" s="2" customFormat="1">
      <c r="A965" s="40"/>
      <c r="B965" s="41"/>
      <c r="C965" s="42"/>
      <c r="D965" s="228" t="s">
        <v>232</v>
      </c>
      <c r="E965" s="42"/>
      <c r="F965" s="229" t="s">
        <v>3290</v>
      </c>
      <c r="G965" s="42"/>
      <c r="H965" s="42"/>
      <c r="I965" s="230"/>
      <c r="J965" s="42"/>
      <c r="K965" s="42"/>
      <c r="L965" s="46"/>
      <c r="M965" s="231"/>
      <c r="N965" s="232"/>
      <c r="O965" s="86"/>
      <c r="P965" s="86"/>
      <c r="Q965" s="86"/>
      <c r="R965" s="86"/>
      <c r="S965" s="86"/>
      <c r="T965" s="87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T965" s="19" t="s">
        <v>232</v>
      </c>
      <c r="AU965" s="19" t="s">
        <v>85</v>
      </c>
    </row>
    <row r="966" s="2" customFormat="1">
      <c r="A966" s="40"/>
      <c r="B966" s="41"/>
      <c r="C966" s="42"/>
      <c r="D966" s="233" t="s">
        <v>234</v>
      </c>
      <c r="E966" s="42"/>
      <c r="F966" s="234" t="s">
        <v>3292</v>
      </c>
      <c r="G966" s="42"/>
      <c r="H966" s="42"/>
      <c r="I966" s="230"/>
      <c r="J966" s="42"/>
      <c r="K966" s="42"/>
      <c r="L966" s="46"/>
      <c r="M966" s="231"/>
      <c r="N966" s="232"/>
      <c r="O966" s="86"/>
      <c r="P966" s="86"/>
      <c r="Q966" s="86"/>
      <c r="R966" s="86"/>
      <c r="S966" s="86"/>
      <c r="T966" s="87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T966" s="19" t="s">
        <v>234</v>
      </c>
      <c r="AU966" s="19" t="s">
        <v>85</v>
      </c>
    </row>
    <row r="967" s="13" customFormat="1">
      <c r="A967" s="13"/>
      <c r="B967" s="235"/>
      <c r="C967" s="236"/>
      <c r="D967" s="228" t="s">
        <v>236</v>
      </c>
      <c r="E967" s="237" t="s">
        <v>40</v>
      </c>
      <c r="F967" s="238" t="s">
        <v>3293</v>
      </c>
      <c r="G967" s="236"/>
      <c r="H967" s="239">
        <v>125</v>
      </c>
      <c r="I967" s="240"/>
      <c r="J967" s="236"/>
      <c r="K967" s="236"/>
      <c r="L967" s="241"/>
      <c r="M967" s="242"/>
      <c r="N967" s="243"/>
      <c r="O967" s="243"/>
      <c r="P967" s="243"/>
      <c r="Q967" s="243"/>
      <c r="R967" s="243"/>
      <c r="S967" s="243"/>
      <c r="T967" s="244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5" t="s">
        <v>236</v>
      </c>
      <c r="AU967" s="245" t="s">
        <v>85</v>
      </c>
      <c r="AV967" s="13" t="s">
        <v>85</v>
      </c>
      <c r="AW967" s="13" t="s">
        <v>38</v>
      </c>
      <c r="AX967" s="13" t="s">
        <v>83</v>
      </c>
      <c r="AY967" s="245" t="s">
        <v>224</v>
      </c>
    </row>
    <row r="968" s="2" customFormat="1" ht="16.5" customHeight="1">
      <c r="A968" s="40"/>
      <c r="B968" s="41"/>
      <c r="C968" s="215" t="s">
        <v>3294</v>
      </c>
      <c r="D968" s="215" t="s">
        <v>226</v>
      </c>
      <c r="E968" s="216" t="s">
        <v>3295</v>
      </c>
      <c r="F968" s="217" t="s">
        <v>3296</v>
      </c>
      <c r="G968" s="218" t="s">
        <v>160</v>
      </c>
      <c r="H968" s="219">
        <v>362</v>
      </c>
      <c r="I968" s="220"/>
      <c r="J968" s="221">
        <f>ROUND(I968*H968,2)</f>
        <v>0</v>
      </c>
      <c r="K968" s="217" t="s">
        <v>229</v>
      </c>
      <c r="L968" s="46"/>
      <c r="M968" s="222" t="s">
        <v>40</v>
      </c>
      <c r="N968" s="223" t="s">
        <v>48</v>
      </c>
      <c r="O968" s="86"/>
      <c r="P968" s="224">
        <f>O968*H968</f>
        <v>0</v>
      </c>
      <c r="Q968" s="224">
        <v>0</v>
      </c>
      <c r="R968" s="224">
        <f>Q968*H968</f>
        <v>0</v>
      </c>
      <c r="S968" s="224">
        <v>0</v>
      </c>
      <c r="T968" s="225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26" t="s">
        <v>230</v>
      </c>
      <c r="AT968" s="226" t="s">
        <v>226</v>
      </c>
      <c r="AU968" s="226" t="s">
        <v>85</v>
      </c>
      <c r="AY968" s="19" t="s">
        <v>224</v>
      </c>
      <c r="BE968" s="227">
        <f>IF(N968="základní",J968,0)</f>
        <v>0</v>
      </c>
      <c r="BF968" s="227">
        <f>IF(N968="snížená",J968,0)</f>
        <v>0</v>
      </c>
      <c r="BG968" s="227">
        <f>IF(N968="zákl. přenesená",J968,0)</f>
        <v>0</v>
      </c>
      <c r="BH968" s="227">
        <f>IF(N968="sníž. přenesená",J968,0)</f>
        <v>0</v>
      </c>
      <c r="BI968" s="227">
        <f>IF(N968="nulová",J968,0)</f>
        <v>0</v>
      </c>
      <c r="BJ968" s="19" t="s">
        <v>83</v>
      </c>
      <c r="BK968" s="227">
        <f>ROUND(I968*H968,2)</f>
        <v>0</v>
      </c>
      <c r="BL968" s="19" t="s">
        <v>230</v>
      </c>
      <c r="BM968" s="226" t="s">
        <v>3297</v>
      </c>
    </row>
    <row r="969" s="2" customFormat="1">
      <c r="A969" s="40"/>
      <c r="B969" s="41"/>
      <c r="C969" s="42"/>
      <c r="D969" s="228" t="s">
        <v>232</v>
      </c>
      <c r="E969" s="42"/>
      <c r="F969" s="229" t="s">
        <v>3298</v>
      </c>
      <c r="G969" s="42"/>
      <c r="H969" s="42"/>
      <c r="I969" s="230"/>
      <c r="J969" s="42"/>
      <c r="K969" s="42"/>
      <c r="L969" s="46"/>
      <c r="M969" s="231"/>
      <c r="N969" s="232"/>
      <c r="O969" s="86"/>
      <c r="P969" s="86"/>
      <c r="Q969" s="86"/>
      <c r="R969" s="86"/>
      <c r="S969" s="86"/>
      <c r="T969" s="87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T969" s="19" t="s">
        <v>232</v>
      </c>
      <c r="AU969" s="19" t="s">
        <v>85</v>
      </c>
    </row>
    <row r="970" s="2" customFormat="1">
      <c r="A970" s="40"/>
      <c r="B970" s="41"/>
      <c r="C970" s="42"/>
      <c r="D970" s="233" t="s">
        <v>234</v>
      </c>
      <c r="E970" s="42"/>
      <c r="F970" s="234" t="s">
        <v>3299</v>
      </c>
      <c r="G970" s="42"/>
      <c r="H970" s="42"/>
      <c r="I970" s="230"/>
      <c r="J970" s="42"/>
      <c r="K970" s="42"/>
      <c r="L970" s="46"/>
      <c r="M970" s="231"/>
      <c r="N970" s="232"/>
      <c r="O970" s="86"/>
      <c r="P970" s="86"/>
      <c r="Q970" s="86"/>
      <c r="R970" s="86"/>
      <c r="S970" s="86"/>
      <c r="T970" s="87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T970" s="19" t="s">
        <v>234</v>
      </c>
      <c r="AU970" s="19" t="s">
        <v>85</v>
      </c>
    </row>
    <row r="971" s="13" customFormat="1">
      <c r="A971" s="13"/>
      <c r="B971" s="235"/>
      <c r="C971" s="236"/>
      <c r="D971" s="228" t="s">
        <v>236</v>
      </c>
      <c r="E971" s="237" t="s">
        <v>40</v>
      </c>
      <c r="F971" s="238" t="s">
        <v>3300</v>
      </c>
      <c r="G971" s="236"/>
      <c r="H971" s="239">
        <v>362</v>
      </c>
      <c r="I971" s="240"/>
      <c r="J971" s="236"/>
      <c r="K971" s="236"/>
      <c r="L971" s="241"/>
      <c r="M971" s="242"/>
      <c r="N971" s="243"/>
      <c r="O971" s="243"/>
      <c r="P971" s="243"/>
      <c r="Q971" s="243"/>
      <c r="R971" s="243"/>
      <c r="S971" s="243"/>
      <c r="T971" s="244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5" t="s">
        <v>236</v>
      </c>
      <c r="AU971" s="245" t="s">
        <v>85</v>
      </c>
      <c r="AV971" s="13" t="s">
        <v>85</v>
      </c>
      <c r="AW971" s="13" t="s">
        <v>38</v>
      </c>
      <c r="AX971" s="13" t="s">
        <v>83</v>
      </c>
      <c r="AY971" s="245" t="s">
        <v>224</v>
      </c>
    </row>
    <row r="972" s="2" customFormat="1" ht="16.5" customHeight="1">
      <c r="A972" s="40"/>
      <c r="B972" s="41"/>
      <c r="C972" s="215" t="s">
        <v>3301</v>
      </c>
      <c r="D972" s="215" t="s">
        <v>226</v>
      </c>
      <c r="E972" s="216" t="s">
        <v>3302</v>
      </c>
      <c r="F972" s="217" t="s">
        <v>3303</v>
      </c>
      <c r="G972" s="218" t="s">
        <v>160</v>
      </c>
      <c r="H972" s="219">
        <v>42</v>
      </c>
      <c r="I972" s="220"/>
      <c r="J972" s="221">
        <f>ROUND(I972*H972,2)</f>
        <v>0</v>
      </c>
      <c r="K972" s="217" t="s">
        <v>229</v>
      </c>
      <c r="L972" s="46"/>
      <c r="M972" s="222" t="s">
        <v>40</v>
      </c>
      <c r="N972" s="223" t="s">
        <v>48</v>
      </c>
      <c r="O972" s="86"/>
      <c r="P972" s="224">
        <f>O972*H972</f>
        <v>0</v>
      </c>
      <c r="Q972" s="224">
        <v>0</v>
      </c>
      <c r="R972" s="224">
        <f>Q972*H972</f>
        <v>0</v>
      </c>
      <c r="S972" s="224">
        <v>0</v>
      </c>
      <c r="T972" s="225">
        <f>S972*H972</f>
        <v>0</v>
      </c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R972" s="226" t="s">
        <v>230</v>
      </c>
      <c r="AT972" s="226" t="s">
        <v>226</v>
      </c>
      <c r="AU972" s="226" t="s">
        <v>85</v>
      </c>
      <c r="AY972" s="19" t="s">
        <v>224</v>
      </c>
      <c r="BE972" s="227">
        <f>IF(N972="základní",J972,0)</f>
        <v>0</v>
      </c>
      <c r="BF972" s="227">
        <f>IF(N972="snížená",J972,0)</f>
        <v>0</v>
      </c>
      <c r="BG972" s="227">
        <f>IF(N972="zákl. přenesená",J972,0)</f>
        <v>0</v>
      </c>
      <c r="BH972" s="227">
        <f>IF(N972="sníž. přenesená",J972,0)</f>
        <v>0</v>
      </c>
      <c r="BI972" s="227">
        <f>IF(N972="nulová",J972,0)</f>
        <v>0</v>
      </c>
      <c r="BJ972" s="19" t="s">
        <v>83</v>
      </c>
      <c r="BK972" s="227">
        <f>ROUND(I972*H972,2)</f>
        <v>0</v>
      </c>
      <c r="BL972" s="19" t="s">
        <v>230</v>
      </c>
      <c r="BM972" s="226" t="s">
        <v>3304</v>
      </c>
    </row>
    <row r="973" s="2" customFormat="1">
      <c r="A973" s="40"/>
      <c r="B973" s="41"/>
      <c r="C973" s="42"/>
      <c r="D973" s="228" t="s">
        <v>232</v>
      </c>
      <c r="E973" s="42"/>
      <c r="F973" s="229" t="s">
        <v>3305</v>
      </c>
      <c r="G973" s="42"/>
      <c r="H973" s="42"/>
      <c r="I973" s="230"/>
      <c r="J973" s="42"/>
      <c r="K973" s="42"/>
      <c r="L973" s="46"/>
      <c r="M973" s="231"/>
      <c r="N973" s="232"/>
      <c r="O973" s="86"/>
      <c r="P973" s="86"/>
      <c r="Q973" s="86"/>
      <c r="R973" s="86"/>
      <c r="S973" s="86"/>
      <c r="T973" s="87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T973" s="19" t="s">
        <v>232</v>
      </c>
      <c r="AU973" s="19" t="s">
        <v>85</v>
      </c>
    </row>
    <row r="974" s="2" customFormat="1">
      <c r="A974" s="40"/>
      <c r="B974" s="41"/>
      <c r="C974" s="42"/>
      <c r="D974" s="233" t="s">
        <v>234</v>
      </c>
      <c r="E974" s="42"/>
      <c r="F974" s="234" t="s">
        <v>3306</v>
      </c>
      <c r="G974" s="42"/>
      <c r="H974" s="42"/>
      <c r="I974" s="230"/>
      <c r="J974" s="42"/>
      <c r="K974" s="42"/>
      <c r="L974" s="46"/>
      <c r="M974" s="231"/>
      <c r="N974" s="232"/>
      <c r="O974" s="86"/>
      <c r="P974" s="86"/>
      <c r="Q974" s="86"/>
      <c r="R974" s="86"/>
      <c r="S974" s="86"/>
      <c r="T974" s="87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T974" s="19" t="s">
        <v>234</v>
      </c>
      <c r="AU974" s="19" t="s">
        <v>85</v>
      </c>
    </row>
    <row r="975" s="13" customFormat="1">
      <c r="A975" s="13"/>
      <c r="B975" s="235"/>
      <c r="C975" s="236"/>
      <c r="D975" s="228" t="s">
        <v>236</v>
      </c>
      <c r="E975" s="237" t="s">
        <v>40</v>
      </c>
      <c r="F975" s="238" t="s">
        <v>3307</v>
      </c>
      <c r="G975" s="236"/>
      <c r="H975" s="239">
        <v>42</v>
      </c>
      <c r="I975" s="240"/>
      <c r="J975" s="236"/>
      <c r="K975" s="236"/>
      <c r="L975" s="241"/>
      <c r="M975" s="242"/>
      <c r="N975" s="243"/>
      <c r="O975" s="243"/>
      <c r="P975" s="243"/>
      <c r="Q975" s="243"/>
      <c r="R975" s="243"/>
      <c r="S975" s="243"/>
      <c r="T975" s="244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5" t="s">
        <v>236</v>
      </c>
      <c r="AU975" s="245" t="s">
        <v>85</v>
      </c>
      <c r="AV975" s="13" t="s">
        <v>85</v>
      </c>
      <c r="AW975" s="13" t="s">
        <v>38</v>
      </c>
      <c r="AX975" s="13" t="s">
        <v>83</v>
      </c>
      <c r="AY975" s="245" t="s">
        <v>224</v>
      </c>
    </row>
    <row r="976" s="2" customFormat="1" ht="16.5" customHeight="1">
      <c r="A976" s="40"/>
      <c r="B976" s="41"/>
      <c r="C976" s="215" t="s">
        <v>3308</v>
      </c>
      <c r="D976" s="215" t="s">
        <v>226</v>
      </c>
      <c r="E976" s="216" t="s">
        <v>3309</v>
      </c>
      <c r="F976" s="217" t="s">
        <v>3310</v>
      </c>
      <c r="G976" s="218" t="s">
        <v>160</v>
      </c>
      <c r="H976" s="219">
        <v>160</v>
      </c>
      <c r="I976" s="220"/>
      <c r="J976" s="221">
        <f>ROUND(I976*H976,2)</f>
        <v>0</v>
      </c>
      <c r="K976" s="217" t="s">
        <v>229</v>
      </c>
      <c r="L976" s="46"/>
      <c r="M976" s="222" t="s">
        <v>40</v>
      </c>
      <c r="N976" s="223" t="s">
        <v>48</v>
      </c>
      <c r="O976" s="86"/>
      <c r="P976" s="224">
        <f>O976*H976</f>
        <v>0</v>
      </c>
      <c r="Q976" s="224">
        <v>0</v>
      </c>
      <c r="R976" s="224">
        <f>Q976*H976</f>
        <v>0</v>
      </c>
      <c r="S976" s="224">
        <v>0</v>
      </c>
      <c r="T976" s="225">
        <f>S976*H976</f>
        <v>0</v>
      </c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R976" s="226" t="s">
        <v>230</v>
      </c>
      <c r="AT976" s="226" t="s">
        <v>226</v>
      </c>
      <c r="AU976" s="226" t="s">
        <v>85</v>
      </c>
      <c r="AY976" s="19" t="s">
        <v>224</v>
      </c>
      <c r="BE976" s="227">
        <f>IF(N976="základní",J976,0)</f>
        <v>0</v>
      </c>
      <c r="BF976" s="227">
        <f>IF(N976="snížená",J976,0)</f>
        <v>0</v>
      </c>
      <c r="BG976" s="227">
        <f>IF(N976="zákl. přenesená",J976,0)</f>
        <v>0</v>
      </c>
      <c r="BH976" s="227">
        <f>IF(N976="sníž. přenesená",J976,0)</f>
        <v>0</v>
      </c>
      <c r="BI976" s="227">
        <f>IF(N976="nulová",J976,0)</f>
        <v>0</v>
      </c>
      <c r="BJ976" s="19" t="s">
        <v>83</v>
      </c>
      <c r="BK976" s="227">
        <f>ROUND(I976*H976,2)</f>
        <v>0</v>
      </c>
      <c r="BL976" s="19" t="s">
        <v>230</v>
      </c>
      <c r="BM976" s="226" t="s">
        <v>3311</v>
      </c>
    </row>
    <row r="977" s="2" customFormat="1">
      <c r="A977" s="40"/>
      <c r="B977" s="41"/>
      <c r="C977" s="42"/>
      <c r="D977" s="228" t="s">
        <v>232</v>
      </c>
      <c r="E977" s="42"/>
      <c r="F977" s="229" t="s">
        <v>3312</v>
      </c>
      <c r="G977" s="42"/>
      <c r="H977" s="42"/>
      <c r="I977" s="230"/>
      <c r="J977" s="42"/>
      <c r="K977" s="42"/>
      <c r="L977" s="46"/>
      <c r="M977" s="231"/>
      <c r="N977" s="232"/>
      <c r="O977" s="86"/>
      <c r="P977" s="86"/>
      <c r="Q977" s="86"/>
      <c r="R977" s="86"/>
      <c r="S977" s="86"/>
      <c r="T977" s="87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T977" s="19" t="s">
        <v>232</v>
      </c>
      <c r="AU977" s="19" t="s">
        <v>85</v>
      </c>
    </row>
    <row r="978" s="2" customFormat="1">
      <c r="A978" s="40"/>
      <c r="B978" s="41"/>
      <c r="C978" s="42"/>
      <c r="D978" s="233" t="s">
        <v>234</v>
      </c>
      <c r="E978" s="42"/>
      <c r="F978" s="234" t="s">
        <v>3313</v>
      </c>
      <c r="G978" s="42"/>
      <c r="H978" s="42"/>
      <c r="I978" s="230"/>
      <c r="J978" s="42"/>
      <c r="K978" s="42"/>
      <c r="L978" s="46"/>
      <c r="M978" s="231"/>
      <c r="N978" s="232"/>
      <c r="O978" s="86"/>
      <c r="P978" s="86"/>
      <c r="Q978" s="86"/>
      <c r="R978" s="86"/>
      <c r="S978" s="86"/>
      <c r="T978" s="87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234</v>
      </c>
      <c r="AU978" s="19" t="s">
        <v>85</v>
      </c>
    </row>
    <row r="979" s="13" customFormat="1">
      <c r="A979" s="13"/>
      <c r="B979" s="235"/>
      <c r="C979" s="236"/>
      <c r="D979" s="228" t="s">
        <v>236</v>
      </c>
      <c r="E979" s="237" t="s">
        <v>40</v>
      </c>
      <c r="F979" s="238" t="s">
        <v>3314</v>
      </c>
      <c r="G979" s="236"/>
      <c r="H979" s="239">
        <v>160</v>
      </c>
      <c r="I979" s="240"/>
      <c r="J979" s="236"/>
      <c r="K979" s="236"/>
      <c r="L979" s="241"/>
      <c r="M979" s="242"/>
      <c r="N979" s="243"/>
      <c r="O979" s="243"/>
      <c r="P979" s="243"/>
      <c r="Q979" s="243"/>
      <c r="R979" s="243"/>
      <c r="S979" s="243"/>
      <c r="T979" s="244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5" t="s">
        <v>236</v>
      </c>
      <c r="AU979" s="245" t="s">
        <v>85</v>
      </c>
      <c r="AV979" s="13" t="s">
        <v>85</v>
      </c>
      <c r="AW979" s="13" t="s">
        <v>38</v>
      </c>
      <c r="AX979" s="13" t="s">
        <v>83</v>
      </c>
      <c r="AY979" s="245" t="s">
        <v>224</v>
      </c>
    </row>
    <row r="980" s="2" customFormat="1" ht="16.5" customHeight="1">
      <c r="A980" s="40"/>
      <c r="B980" s="41"/>
      <c r="C980" s="215" t="s">
        <v>3315</v>
      </c>
      <c r="D980" s="215" t="s">
        <v>226</v>
      </c>
      <c r="E980" s="216" t="s">
        <v>3316</v>
      </c>
      <c r="F980" s="217" t="s">
        <v>3317</v>
      </c>
      <c r="G980" s="218" t="s">
        <v>160</v>
      </c>
      <c r="H980" s="219">
        <v>250</v>
      </c>
      <c r="I980" s="220"/>
      <c r="J980" s="221">
        <f>ROUND(I980*H980,2)</f>
        <v>0</v>
      </c>
      <c r="K980" s="217" t="s">
        <v>229</v>
      </c>
      <c r="L980" s="46"/>
      <c r="M980" s="222" t="s">
        <v>40</v>
      </c>
      <c r="N980" s="223" t="s">
        <v>48</v>
      </c>
      <c r="O980" s="86"/>
      <c r="P980" s="224">
        <f>O980*H980</f>
        <v>0</v>
      </c>
      <c r="Q980" s="224">
        <v>0</v>
      </c>
      <c r="R980" s="224">
        <f>Q980*H980</f>
        <v>0</v>
      </c>
      <c r="S980" s="224">
        <v>0</v>
      </c>
      <c r="T980" s="225">
        <f>S980*H980</f>
        <v>0</v>
      </c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R980" s="226" t="s">
        <v>230</v>
      </c>
      <c r="AT980" s="226" t="s">
        <v>226</v>
      </c>
      <c r="AU980" s="226" t="s">
        <v>85</v>
      </c>
      <c r="AY980" s="19" t="s">
        <v>224</v>
      </c>
      <c r="BE980" s="227">
        <f>IF(N980="základní",J980,0)</f>
        <v>0</v>
      </c>
      <c r="BF980" s="227">
        <f>IF(N980="snížená",J980,0)</f>
        <v>0</v>
      </c>
      <c r="BG980" s="227">
        <f>IF(N980="zákl. přenesená",J980,0)</f>
        <v>0</v>
      </c>
      <c r="BH980" s="227">
        <f>IF(N980="sníž. přenesená",J980,0)</f>
        <v>0</v>
      </c>
      <c r="BI980" s="227">
        <f>IF(N980="nulová",J980,0)</f>
        <v>0</v>
      </c>
      <c r="BJ980" s="19" t="s">
        <v>83</v>
      </c>
      <c r="BK980" s="227">
        <f>ROUND(I980*H980,2)</f>
        <v>0</v>
      </c>
      <c r="BL980" s="19" t="s">
        <v>230</v>
      </c>
      <c r="BM980" s="226" t="s">
        <v>3318</v>
      </c>
    </row>
    <row r="981" s="2" customFormat="1">
      <c r="A981" s="40"/>
      <c r="B981" s="41"/>
      <c r="C981" s="42"/>
      <c r="D981" s="228" t="s">
        <v>232</v>
      </c>
      <c r="E981" s="42"/>
      <c r="F981" s="229" t="s">
        <v>3319</v>
      </c>
      <c r="G981" s="42"/>
      <c r="H981" s="42"/>
      <c r="I981" s="230"/>
      <c r="J981" s="42"/>
      <c r="K981" s="42"/>
      <c r="L981" s="46"/>
      <c r="M981" s="231"/>
      <c r="N981" s="232"/>
      <c r="O981" s="86"/>
      <c r="P981" s="86"/>
      <c r="Q981" s="86"/>
      <c r="R981" s="86"/>
      <c r="S981" s="86"/>
      <c r="T981" s="87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T981" s="19" t="s">
        <v>232</v>
      </c>
      <c r="AU981" s="19" t="s">
        <v>85</v>
      </c>
    </row>
    <row r="982" s="2" customFormat="1">
      <c r="A982" s="40"/>
      <c r="B982" s="41"/>
      <c r="C982" s="42"/>
      <c r="D982" s="233" t="s">
        <v>234</v>
      </c>
      <c r="E982" s="42"/>
      <c r="F982" s="234" t="s">
        <v>3320</v>
      </c>
      <c r="G982" s="42"/>
      <c r="H982" s="42"/>
      <c r="I982" s="230"/>
      <c r="J982" s="42"/>
      <c r="K982" s="42"/>
      <c r="L982" s="46"/>
      <c r="M982" s="231"/>
      <c r="N982" s="232"/>
      <c r="O982" s="86"/>
      <c r="P982" s="86"/>
      <c r="Q982" s="86"/>
      <c r="R982" s="86"/>
      <c r="S982" s="86"/>
      <c r="T982" s="87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T982" s="19" t="s">
        <v>234</v>
      </c>
      <c r="AU982" s="19" t="s">
        <v>85</v>
      </c>
    </row>
    <row r="983" s="13" customFormat="1">
      <c r="A983" s="13"/>
      <c r="B983" s="235"/>
      <c r="C983" s="236"/>
      <c r="D983" s="228" t="s">
        <v>236</v>
      </c>
      <c r="E983" s="237" t="s">
        <v>40</v>
      </c>
      <c r="F983" s="238" t="s">
        <v>3321</v>
      </c>
      <c r="G983" s="236"/>
      <c r="H983" s="239">
        <v>250</v>
      </c>
      <c r="I983" s="240"/>
      <c r="J983" s="236"/>
      <c r="K983" s="236"/>
      <c r="L983" s="241"/>
      <c r="M983" s="242"/>
      <c r="N983" s="243"/>
      <c r="O983" s="243"/>
      <c r="P983" s="243"/>
      <c r="Q983" s="243"/>
      <c r="R983" s="243"/>
      <c r="S983" s="243"/>
      <c r="T983" s="244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5" t="s">
        <v>236</v>
      </c>
      <c r="AU983" s="245" t="s">
        <v>85</v>
      </c>
      <c r="AV983" s="13" t="s">
        <v>85</v>
      </c>
      <c r="AW983" s="13" t="s">
        <v>38</v>
      </c>
      <c r="AX983" s="13" t="s">
        <v>83</v>
      </c>
      <c r="AY983" s="245" t="s">
        <v>224</v>
      </c>
    </row>
    <row r="984" s="2" customFormat="1" ht="16.5" customHeight="1">
      <c r="A984" s="40"/>
      <c r="B984" s="41"/>
      <c r="C984" s="215" t="s">
        <v>3322</v>
      </c>
      <c r="D984" s="215" t="s">
        <v>226</v>
      </c>
      <c r="E984" s="216" t="s">
        <v>3323</v>
      </c>
      <c r="F984" s="217" t="s">
        <v>3324</v>
      </c>
      <c r="G984" s="218" t="s">
        <v>811</v>
      </c>
      <c r="H984" s="219">
        <v>8</v>
      </c>
      <c r="I984" s="220"/>
      <c r="J984" s="221">
        <f>ROUND(I984*H984,2)</f>
        <v>0</v>
      </c>
      <c r="K984" s="217" t="s">
        <v>229</v>
      </c>
      <c r="L984" s="46"/>
      <c r="M984" s="222" t="s">
        <v>40</v>
      </c>
      <c r="N984" s="223" t="s">
        <v>48</v>
      </c>
      <c r="O984" s="86"/>
      <c r="P984" s="224">
        <f>O984*H984</f>
        <v>0</v>
      </c>
      <c r="Q984" s="224">
        <v>0.45937290600000003</v>
      </c>
      <c r="R984" s="224">
        <f>Q984*H984</f>
        <v>3.6749832480000002</v>
      </c>
      <c r="S984" s="224">
        <v>0</v>
      </c>
      <c r="T984" s="225">
        <f>S984*H984</f>
        <v>0</v>
      </c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R984" s="226" t="s">
        <v>230</v>
      </c>
      <c r="AT984" s="226" t="s">
        <v>226</v>
      </c>
      <c r="AU984" s="226" t="s">
        <v>85</v>
      </c>
      <c r="AY984" s="19" t="s">
        <v>224</v>
      </c>
      <c r="BE984" s="227">
        <f>IF(N984="základní",J984,0)</f>
        <v>0</v>
      </c>
      <c r="BF984" s="227">
        <f>IF(N984="snížená",J984,0)</f>
        <v>0</v>
      </c>
      <c r="BG984" s="227">
        <f>IF(N984="zákl. přenesená",J984,0)</f>
        <v>0</v>
      </c>
      <c r="BH984" s="227">
        <f>IF(N984="sníž. přenesená",J984,0)</f>
        <v>0</v>
      </c>
      <c r="BI984" s="227">
        <f>IF(N984="nulová",J984,0)</f>
        <v>0</v>
      </c>
      <c r="BJ984" s="19" t="s">
        <v>83</v>
      </c>
      <c r="BK984" s="227">
        <f>ROUND(I984*H984,2)</f>
        <v>0</v>
      </c>
      <c r="BL984" s="19" t="s">
        <v>230</v>
      </c>
      <c r="BM984" s="226" t="s">
        <v>3325</v>
      </c>
    </row>
    <row r="985" s="2" customFormat="1">
      <c r="A985" s="40"/>
      <c r="B985" s="41"/>
      <c r="C985" s="42"/>
      <c r="D985" s="228" t="s">
        <v>232</v>
      </c>
      <c r="E985" s="42"/>
      <c r="F985" s="229" t="s">
        <v>3326</v>
      </c>
      <c r="G985" s="42"/>
      <c r="H985" s="42"/>
      <c r="I985" s="230"/>
      <c r="J985" s="42"/>
      <c r="K985" s="42"/>
      <c r="L985" s="46"/>
      <c r="M985" s="231"/>
      <c r="N985" s="232"/>
      <c r="O985" s="86"/>
      <c r="P985" s="86"/>
      <c r="Q985" s="86"/>
      <c r="R985" s="86"/>
      <c r="S985" s="86"/>
      <c r="T985" s="87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T985" s="19" t="s">
        <v>232</v>
      </c>
      <c r="AU985" s="19" t="s">
        <v>85</v>
      </c>
    </row>
    <row r="986" s="2" customFormat="1">
      <c r="A986" s="40"/>
      <c r="B986" s="41"/>
      <c r="C986" s="42"/>
      <c r="D986" s="233" t="s">
        <v>234</v>
      </c>
      <c r="E986" s="42"/>
      <c r="F986" s="234" t="s">
        <v>3327</v>
      </c>
      <c r="G986" s="42"/>
      <c r="H986" s="42"/>
      <c r="I986" s="230"/>
      <c r="J986" s="42"/>
      <c r="K986" s="42"/>
      <c r="L986" s="46"/>
      <c r="M986" s="231"/>
      <c r="N986" s="232"/>
      <c r="O986" s="86"/>
      <c r="P986" s="86"/>
      <c r="Q986" s="86"/>
      <c r="R986" s="86"/>
      <c r="S986" s="86"/>
      <c r="T986" s="87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T986" s="19" t="s">
        <v>234</v>
      </c>
      <c r="AU986" s="19" t="s">
        <v>85</v>
      </c>
    </row>
    <row r="987" s="2" customFormat="1" ht="16.5" customHeight="1">
      <c r="A987" s="40"/>
      <c r="B987" s="41"/>
      <c r="C987" s="215" t="s">
        <v>3328</v>
      </c>
      <c r="D987" s="215" t="s">
        <v>226</v>
      </c>
      <c r="E987" s="216" t="s">
        <v>3329</v>
      </c>
      <c r="F987" s="217" t="s">
        <v>3330</v>
      </c>
      <c r="G987" s="218" t="s">
        <v>811</v>
      </c>
      <c r="H987" s="219">
        <v>4</v>
      </c>
      <c r="I987" s="220"/>
      <c r="J987" s="221">
        <f>ROUND(I987*H987,2)</f>
        <v>0</v>
      </c>
      <c r="K987" s="217" t="s">
        <v>229</v>
      </c>
      <c r="L987" s="46"/>
      <c r="M987" s="222" t="s">
        <v>40</v>
      </c>
      <c r="N987" s="223" t="s">
        <v>48</v>
      </c>
      <c r="O987" s="86"/>
      <c r="P987" s="224">
        <f>O987*H987</f>
        <v>0</v>
      </c>
      <c r="Q987" s="224">
        <v>0.47094000000000003</v>
      </c>
      <c r="R987" s="224">
        <f>Q987*H987</f>
        <v>1.8837600000000001</v>
      </c>
      <c r="S987" s="224">
        <v>0</v>
      </c>
      <c r="T987" s="225">
        <f>S987*H987</f>
        <v>0</v>
      </c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R987" s="226" t="s">
        <v>230</v>
      </c>
      <c r="AT987" s="226" t="s">
        <v>226</v>
      </c>
      <c r="AU987" s="226" t="s">
        <v>85</v>
      </c>
      <c r="AY987" s="19" t="s">
        <v>224</v>
      </c>
      <c r="BE987" s="227">
        <f>IF(N987="základní",J987,0)</f>
        <v>0</v>
      </c>
      <c r="BF987" s="227">
        <f>IF(N987="snížená",J987,0)</f>
        <v>0</v>
      </c>
      <c r="BG987" s="227">
        <f>IF(N987="zákl. přenesená",J987,0)</f>
        <v>0</v>
      </c>
      <c r="BH987" s="227">
        <f>IF(N987="sníž. přenesená",J987,0)</f>
        <v>0</v>
      </c>
      <c r="BI987" s="227">
        <f>IF(N987="nulová",J987,0)</f>
        <v>0</v>
      </c>
      <c r="BJ987" s="19" t="s">
        <v>83</v>
      </c>
      <c r="BK987" s="227">
        <f>ROUND(I987*H987,2)</f>
        <v>0</v>
      </c>
      <c r="BL987" s="19" t="s">
        <v>230</v>
      </c>
      <c r="BM987" s="226" t="s">
        <v>3331</v>
      </c>
    </row>
    <row r="988" s="2" customFormat="1">
      <c r="A988" s="40"/>
      <c r="B988" s="41"/>
      <c r="C988" s="42"/>
      <c r="D988" s="228" t="s">
        <v>232</v>
      </c>
      <c r="E988" s="42"/>
      <c r="F988" s="229" t="s">
        <v>3332</v>
      </c>
      <c r="G988" s="42"/>
      <c r="H988" s="42"/>
      <c r="I988" s="230"/>
      <c r="J988" s="42"/>
      <c r="K988" s="42"/>
      <c r="L988" s="46"/>
      <c r="M988" s="231"/>
      <c r="N988" s="232"/>
      <c r="O988" s="86"/>
      <c r="P988" s="86"/>
      <c r="Q988" s="86"/>
      <c r="R988" s="86"/>
      <c r="S988" s="86"/>
      <c r="T988" s="87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T988" s="19" t="s">
        <v>232</v>
      </c>
      <c r="AU988" s="19" t="s">
        <v>85</v>
      </c>
    </row>
    <row r="989" s="2" customFormat="1">
      <c r="A989" s="40"/>
      <c r="B989" s="41"/>
      <c r="C989" s="42"/>
      <c r="D989" s="233" t="s">
        <v>234</v>
      </c>
      <c r="E989" s="42"/>
      <c r="F989" s="234" t="s">
        <v>3333</v>
      </c>
      <c r="G989" s="42"/>
      <c r="H989" s="42"/>
      <c r="I989" s="230"/>
      <c r="J989" s="42"/>
      <c r="K989" s="42"/>
      <c r="L989" s="46"/>
      <c r="M989" s="231"/>
      <c r="N989" s="232"/>
      <c r="O989" s="86"/>
      <c r="P989" s="86"/>
      <c r="Q989" s="86"/>
      <c r="R989" s="86"/>
      <c r="S989" s="86"/>
      <c r="T989" s="87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T989" s="19" t="s">
        <v>234</v>
      </c>
      <c r="AU989" s="19" t="s">
        <v>85</v>
      </c>
    </row>
    <row r="990" s="2" customFormat="1" ht="16.5" customHeight="1">
      <c r="A990" s="40"/>
      <c r="B990" s="41"/>
      <c r="C990" s="215" t="s">
        <v>3334</v>
      </c>
      <c r="D990" s="215" t="s">
        <v>226</v>
      </c>
      <c r="E990" s="216" t="s">
        <v>3335</v>
      </c>
      <c r="F990" s="217" t="s">
        <v>3336</v>
      </c>
      <c r="G990" s="218" t="s">
        <v>1605</v>
      </c>
      <c r="H990" s="219">
        <v>1</v>
      </c>
      <c r="I990" s="220"/>
      <c r="J990" s="221">
        <f>ROUND(I990*H990,2)</f>
        <v>0</v>
      </c>
      <c r="K990" s="217" t="s">
        <v>40</v>
      </c>
      <c r="L990" s="46"/>
      <c r="M990" s="222" t="s">
        <v>40</v>
      </c>
      <c r="N990" s="223" t="s">
        <v>48</v>
      </c>
      <c r="O990" s="86"/>
      <c r="P990" s="224">
        <f>O990*H990</f>
        <v>0</v>
      </c>
      <c r="Q990" s="224">
        <v>3.5</v>
      </c>
      <c r="R990" s="224">
        <f>Q990*H990</f>
        <v>3.5</v>
      </c>
      <c r="S990" s="224">
        <v>0</v>
      </c>
      <c r="T990" s="225">
        <f>S990*H990</f>
        <v>0</v>
      </c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R990" s="226" t="s">
        <v>230</v>
      </c>
      <c r="AT990" s="226" t="s">
        <v>226</v>
      </c>
      <c r="AU990" s="226" t="s">
        <v>85</v>
      </c>
      <c r="AY990" s="19" t="s">
        <v>224</v>
      </c>
      <c r="BE990" s="227">
        <f>IF(N990="základní",J990,0)</f>
        <v>0</v>
      </c>
      <c r="BF990" s="227">
        <f>IF(N990="snížená",J990,0)</f>
        <v>0</v>
      </c>
      <c r="BG990" s="227">
        <f>IF(N990="zákl. přenesená",J990,0)</f>
        <v>0</v>
      </c>
      <c r="BH990" s="227">
        <f>IF(N990="sníž. přenesená",J990,0)</f>
        <v>0</v>
      </c>
      <c r="BI990" s="227">
        <f>IF(N990="nulová",J990,0)</f>
        <v>0</v>
      </c>
      <c r="BJ990" s="19" t="s">
        <v>83</v>
      </c>
      <c r="BK990" s="227">
        <f>ROUND(I990*H990,2)</f>
        <v>0</v>
      </c>
      <c r="BL990" s="19" t="s">
        <v>230</v>
      </c>
      <c r="BM990" s="226" t="s">
        <v>3337</v>
      </c>
    </row>
    <row r="991" s="2" customFormat="1">
      <c r="A991" s="40"/>
      <c r="B991" s="41"/>
      <c r="C991" s="42"/>
      <c r="D991" s="228" t="s">
        <v>232</v>
      </c>
      <c r="E991" s="42"/>
      <c r="F991" s="229" t="s">
        <v>3338</v>
      </c>
      <c r="G991" s="42"/>
      <c r="H991" s="42"/>
      <c r="I991" s="230"/>
      <c r="J991" s="42"/>
      <c r="K991" s="42"/>
      <c r="L991" s="46"/>
      <c r="M991" s="231"/>
      <c r="N991" s="232"/>
      <c r="O991" s="86"/>
      <c r="P991" s="86"/>
      <c r="Q991" s="86"/>
      <c r="R991" s="86"/>
      <c r="S991" s="86"/>
      <c r="T991" s="87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T991" s="19" t="s">
        <v>232</v>
      </c>
      <c r="AU991" s="19" t="s">
        <v>85</v>
      </c>
    </row>
    <row r="992" s="14" customFormat="1">
      <c r="A992" s="14"/>
      <c r="B992" s="246"/>
      <c r="C992" s="247"/>
      <c r="D992" s="228" t="s">
        <v>236</v>
      </c>
      <c r="E992" s="248" t="s">
        <v>40</v>
      </c>
      <c r="F992" s="249" t="s">
        <v>3339</v>
      </c>
      <c r="G992" s="247"/>
      <c r="H992" s="248" t="s">
        <v>40</v>
      </c>
      <c r="I992" s="250"/>
      <c r="J992" s="247"/>
      <c r="K992" s="247"/>
      <c r="L992" s="251"/>
      <c r="M992" s="252"/>
      <c r="N992" s="253"/>
      <c r="O992" s="253"/>
      <c r="P992" s="253"/>
      <c r="Q992" s="253"/>
      <c r="R992" s="253"/>
      <c r="S992" s="253"/>
      <c r="T992" s="25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5" t="s">
        <v>236</v>
      </c>
      <c r="AU992" s="255" t="s">
        <v>85</v>
      </c>
      <c r="AV992" s="14" t="s">
        <v>83</v>
      </c>
      <c r="AW992" s="14" t="s">
        <v>38</v>
      </c>
      <c r="AX992" s="14" t="s">
        <v>77</v>
      </c>
      <c r="AY992" s="255" t="s">
        <v>224</v>
      </c>
    </row>
    <row r="993" s="13" customFormat="1">
      <c r="A993" s="13"/>
      <c r="B993" s="235"/>
      <c r="C993" s="236"/>
      <c r="D993" s="228" t="s">
        <v>236</v>
      </c>
      <c r="E993" s="237" t="s">
        <v>40</v>
      </c>
      <c r="F993" s="238" t="s">
        <v>3340</v>
      </c>
      <c r="G993" s="236"/>
      <c r="H993" s="239">
        <v>1</v>
      </c>
      <c r="I993" s="240"/>
      <c r="J993" s="236"/>
      <c r="K993" s="236"/>
      <c r="L993" s="241"/>
      <c r="M993" s="242"/>
      <c r="N993" s="243"/>
      <c r="O993" s="243"/>
      <c r="P993" s="243"/>
      <c r="Q993" s="243"/>
      <c r="R993" s="243"/>
      <c r="S993" s="243"/>
      <c r="T993" s="24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5" t="s">
        <v>236</v>
      </c>
      <c r="AU993" s="245" t="s">
        <v>85</v>
      </c>
      <c r="AV993" s="13" t="s">
        <v>85</v>
      </c>
      <c r="AW993" s="13" t="s">
        <v>38</v>
      </c>
      <c r="AX993" s="13" t="s">
        <v>83</v>
      </c>
      <c r="AY993" s="245" t="s">
        <v>224</v>
      </c>
    </row>
    <row r="994" s="2" customFormat="1" ht="16.5" customHeight="1">
      <c r="A994" s="40"/>
      <c r="B994" s="41"/>
      <c r="C994" s="215" t="s">
        <v>3341</v>
      </c>
      <c r="D994" s="215" t="s">
        <v>226</v>
      </c>
      <c r="E994" s="216" t="s">
        <v>3342</v>
      </c>
      <c r="F994" s="217" t="s">
        <v>3343</v>
      </c>
      <c r="G994" s="218" t="s">
        <v>160</v>
      </c>
      <c r="H994" s="219">
        <v>64</v>
      </c>
      <c r="I994" s="220"/>
      <c r="J994" s="221">
        <f>ROUND(I994*H994,2)</f>
        <v>0</v>
      </c>
      <c r="K994" s="217" t="s">
        <v>40</v>
      </c>
      <c r="L994" s="46"/>
      <c r="M994" s="222" t="s">
        <v>40</v>
      </c>
      <c r="N994" s="223" t="s">
        <v>48</v>
      </c>
      <c r="O994" s="86"/>
      <c r="P994" s="224">
        <f>O994*H994</f>
        <v>0</v>
      </c>
      <c r="Q994" s="224">
        <v>0</v>
      </c>
      <c r="R994" s="224">
        <f>Q994*H994</f>
        <v>0</v>
      </c>
      <c r="S994" s="224">
        <v>0</v>
      </c>
      <c r="T994" s="225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26" t="s">
        <v>230</v>
      </c>
      <c r="AT994" s="226" t="s">
        <v>226</v>
      </c>
      <c r="AU994" s="226" t="s">
        <v>85</v>
      </c>
      <c r="AY994" s="19" t="s">
        <v>224</v>
      </c>
      <c r="BE994" s="227">
        <f>IF(N994="základní",J994,0)</f>
        <v>0</v>
      </c>
      <c r="BF994" s="227">
        <f>IF(N994="snížená",J994,0)</f>
        <v>0</v>
      </c>
      <c r="BG994" s="227">
        <f>IF(N994="zákl. přenesená",J994,0)</f>
        <v>0</v>
      </c>
      <c r="BH994" s="227">
        <f>IF(N994="sníž. přenesená",J994,0)</f>
        <v>0</v>
      </c>
      <c r="BI994" s="227">
        <f>IF(N994="nulová",J994,0)</f>
        <v>0</v>
      </c>
      <c r="BJ994" s="19" t="s">
        <v>83</v>
      </c>
      <c r="BK994" s="227">
        <f>ROUND(I994*H994,2)</f>
        <v>0</v>
      </c>
      <c r="BL994" s="19" t="s">
        <v>230</v>
      </c>
      <c r="BM994" s="226" t="s">
        <v>3344</v>
      </c>
    </row>
    <row r="995" s="2" customFormat="1">
      <c r="A995" s="40"/>
      <c r="B995" s="41"/>
      <c r="C995" s="42"/>
      <c r="D995" s="228" t="s">
        <v>232</v>
      </c>
      <c r="E995" s="42"/>
      <c r="F995" s="229" t="s">
        <v>3345</v>
      </c>
      <c r="G995" s="42"/>
      <c r="H995" s="42"/>
      <c r="I995" s="230"/>
      <c r="J995" s="42"/>
      <c r="K995" s="42"/>
      <c r="L995" s="46"/>
      <c r="M995" s="231"/>
      <c r="N995" s="232"/>
      <c r="O995" s="86"/>
      <c r="P995" s="86"/>
      <c r="Q995" s="86"/>
      <c r="R995" s="86"/>
      <c r="S995" s="86"/>
      <c r="T995" s="87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T995" s="19" t="s">
        <v>232</v>
      </c>
      <c r="AU995" s="19" t="s">
        <v>85</v>
      </c>
    </row>
    <row r="996" s="14" customFormat="1">
      <c r="A996" s="14"/>
      <c r="B996" s="246"/>
      <c r="C996" s="247"/>
      <c r="D996" s="228" t="s">
        <v>236</v>
      </c>
      <c r="E996" s="248" t="s">
        <v>40</v>
      </c>
      <c r="F996" s="249" t="s">
        <v>3346</v>
      </c>
      <c r="G996" s="247"/>
      <c r="H996" s="248" t="s">
        <v>40</v>
      </c>
      <c r="I996" s="250"/>
      <c r="J996" s="247"/>
      <c r="K996" s="247"/>
      <c r="L996" s="251"/>
      <c r="M996" s="252"/>
      <c r="N996" s="253"/>
      <c r="O996" s="253"/>
      <c r="P996" s="253"/>
      <c r="Q996" s="253"/>
      <c r="R996" s="253"/>
      <c r="S996" s="253"/>
      <c r="T996" s="25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5" t="s">
        <v>236</v>
      </c>
      <c r="AU996" s="255" t="s">
        <v>85</v>
      </c>
      <c r="AV996" s="14" t="s">
        <v>83</v>
      </c>
      <c r="AW996" s="14" t="s">
        <v>38</v>
      </c>
      <c r="AX996" s="14" t="s">
        <v>77</v>
      </c>
      <c r="AY996" s="255" t="s">
        <v>224</v>
      </c>
    </row>
    <row r="997" s="13" customFormat="1">
      <c r="A997" s="13"/>
      <c r="B997" s="235"/>
      <c r="C997" s="236"/>
      <c r="D997" s="228" t="s">
        <v>236</v>
      </c>
      <c r="E997" s="237" t="s">
        <v>40</v>
      </c>
      <c r="F997" s="238" t="s">
        <v>3347</v>
      </c>
      <c r="G997" s="236"/>
      <c r="H997" s="239">
        <v>64</v>
      </c>
      <c r="I997" s="240"/>
      <c r="J997" s="236"/>
      <c r="K997" s="236"/>
      <c r="L997" s="241"/>
      <c r="M997" s="242"/>
      <c r="N997" s="243"/>
      <c r="O997" s="243"/>
      <c r="P997" s="243"/>
      <c r="Q997" s="243"/>
      <c r="R997" s="243"/>
      <c r="S997" s="243"/>
      <c r="T997" s="24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5" t="s">
        <v>236</v>
      </c>
      <c r="AU997" s="245" t="s">
        <v>85</v>
      </c>
      <c r="AV997" s="13" t="s">
        <v>85</v>
      </c>
      <c r="AW997" s="13" t="s">
        <v>38</v>
      </c>
      <c r="AX997" s="13" t="s">
        <v>83</v>
      </c>
      <c r="AY997" s="245" t="s">
        <v>224</v>
      </c>
    </row>
    <row r="998" s="2" customFormat="1" ht="16.5" customHeight="1">
      <c r="A998" s="40"/>
      <c r="B998" s="41"/>
      <c r="C998" s="215" t="s">
        <v>3348</v>
      </c>
      <c r="D998" s="215" t="s">
        <v>226</v>
      </c>
      <c r="E998" s="216" t="s">
        <v>3349</v>
      </c>
      <c r="F998" s="217" t="s">
        <v>3350</v>
      </c>
      <c r="G998" s="218" t="s">
        <v>160</v>
      </c>
      <c r="H998" s="219">
        <v>21</v>
      </c>
      <c r="I998" s="220"/>
      <c r="J998" s="221">
        <f>ROUND(I998*H998,2)</f>
        <v>0</v>
      </c>
      <c r="K998" s="217" t="s">
        <v>40</v>
      </c>
      <c r="L998" s="46"/>
      <c r="M998" s="222" t="s">
        <v>40</v>
      </c>
      <c r="N998" s="223" t="s">
        <v>48</v>
      </c>
      <c r="O998" s="86"/>
      <c r="P998" s="224">
        <f>O998*H998</f>
        <v>0</v>
      </c>
      <c r="Q998" s="224">
        <v>0</v>
      </c>
      <c r="R998" s="224">
        <f>Q998*H998</f>
        <v>0</v>
      </c>
      <c r="S998" s="224">
        <v>0</v>
      </c>
      <c r="T998" s="225">
        <f>S998*H998</f>
        <v>0</v>
      </c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R998" s="226" t="s">
        <v>230</v>
      </c>
      <c r="AT998" s="226" t="s">
        <v>226</v>
      </c>
      <c r="AU998" s="226" t="s">
        <v>85</v>
      </c>
      <c r="AY998" s="19" t="s">
        <v>224</v>
      </c>
      <c r="BE998" s="227">
        <f>IF(N998="základní",J998,0)</f>
        <v>0</v>
      </c>
      <c r="BF998" s="227">
        <f>IF(N998="snížená",J998,0)</f>
        <v>0</v>
      </c>
      <c r="BG998" s="227">
        <f>IF(N998="zákl. přenesená",J998,0)</f>
        <v>0</v>
      </c>
      <c r="BH998" s="227">
        <f>IF(N998="sníž. přenesená",J998,0)</f>
        <v>0</v>
      </c>
      <c r="BI998" s="227">
        <f>IF(N998="nulová",J998,0)</f>
        <v>0</v>
      </c>
      <c r="BJ998" s="19" t="s">
        <v>83</v>
      </c>
      <c r="BK998" s="227">
        <f>ROUND(I998*H998,2)</f>
        <v>0</v>
      </c>
      <c r="BL998" s="19" t="s">
        <v>230</v>
      </c>
      <c r="BM998" s="226" t="s">
        <v>3351</v>
      </c>
    </row>
    <row r="999" s="2" customFormat="1">
      <c r="A999" s="40"/>
      <c r="B999" s="41"/>
      <c r="C999" s="42"/>
      <c r="D999" s="228" t="s">
        <v>232</v>
      </c>
      <c r="E999" s="42"/>
      <c r="F999" s="229" t="s">
        <v>3352</v>
      </c>
      <c r="G999" s="42"/>
      <c r="H999" s="42"/>
      <c r="I999" s="230"/>
      <c r="J999" s="42"/>
      <c r="K999" s="42"/>
      <c r="L999" s="46"/>
      <c r="M999" s="231"/>
      <c r="N999" s="232"/>
      <c r="O999" s="86"/>
      <c r="P999" s="86"/>
      <c r="Q999" s="86"/>
      <c r="R999" s="86"/>
      <c r="S999" s="86"/>
      <c r="T999" s="87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T999" s="19" t="s">
        <v>232</v>
      </c>
      <c r="AU999" s="19" t="s">
        <v>85</v>
      </c>
    </row>
    <row r="1000" s="14" customFormat="1">
      <c r="A1000" s="14"/>
      <c r="B1000" s="246"/>
      <c r="C1000" s="247"/>
      <c r="D1000" s="228" t="s">
        <v>236</v>
      </c>
      <c r="E1000" s="248" t="s">
        <v>40</v>
      </c>
      <c r="F1000" s="249" t="s">
        <v>3346</v>
      </c>
      <c r="G1000" s="247"/>
      <c r="H1000" s="248" t="s">
        <v>40</v>
      </c>
      <c r="I1000" s="250"/>
      <c r="J1000" s="247"/>
      <c r="K1000" s="247"/>
      <c r="L1000" s="251"/>
      <c r="M1000" s="252"/>
      <c r="N1000" s="253"/>
      <c r="O1000" s="253"/>
      <c r="P1000" s="253"/>
      <c r="Q1000" s="253"/>
      <c r="R1000" s="253"/>
      <c r="S1000" s="253"/>
      <c r="T1000" s="25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5" t="s">
        <v>236</v>
      </c>
      <c r="AU1000" s="255" t="s">
        <v>85</v>
      </c>
      <c r="AV1000" s="14" t="s">
        <v>83</v>
      </c>
      <c r="AW1000" s="14" t="s">
        <v>38</v>
      </c>
      <c r="AX1000" s="14" t="s">
        <v>77</v>
      </c>
      <c r="AY1000" s="255" t="s">
        <v>224</v>
      </c>
    </row>
    <row r="1001" s="13" customFormat="1">
      <c r="A1001" s="13"/>
      <c r="B1001" s="235"/>
      <c r="C1001" s="236"/>
      <c r="D1001" s="228" t="s">
        <v>236</v>
      </c>
      <c r="E1001" s="237" t="s">
        <v>40</v>
      </c>
      <c r="F1001" s="238" t="s">
        <v>3353</v>
      </c>
      <c r="G1001" s="236"/>
      <c r="H1001" s="239">
        <v>21</v>
      </c>
      <c r="I1001" s="240"/>
      <c r="J1001" s="236"/>
      <c r="K1001" s="236"/>
      <c r="L1001" s="241"/>
      <c r="M1001" s="242"/>
      <c r="N1001" s="243"/>
      <c r="O1001" s="243"/>
      <c r="P1001" s="243"/>
      <c r="Q1001" s="243"/>
      <c r="R1001" s="243"/>
      <c r="S1001" s="243"/>
      <c r="T1001" s="24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5" t="s">
        <v>236</v>
      </c>
      <c r="AU1001" s="245" t="s">
        <v>85</v>
      </c>
      <c r="AV1001" s="13" t="s">
        <v>85</v>
      </c>
      <c r="AW1001" s="13" t="s">
        <v>38</v>
      </c>
      <c r="AX1001" s="13" t="s">
        <v>83</v>
      </c>
      <c r="AY1001" s="245" t="s">
        <v>224</v>
      </c>
    </row>
    <row r="1002" s="2" customFormat="1" ht="16.5" customHeight="1">
      <c r="A1002" s="40"/>
      <c r="B1002" s="41"/>
      <c r="C1002" s="215" t="s">
        <v>3354</v>
      </c>
      <c r="D1002" s="215" t="s">
        <v>226</v>
      </c>
      <c r="E1002" s="216" t="s">
        <v>3355</v>
      </c>
      <c r="F1002" s="217" t="s">
        <v>3356</v>
      </c>
      <c r="G1002" s="218" t="s">
        <v>160</v>
      </c>
      <c r="H1002" s="219">
        <v>10</v>
      </c>
      <c r="I1002" s="220"/>
      <c r="J1002" s="221">
        <f>ROUND(I1002*H1002,2)</f>
        <v>0</v>
      </c>
      <c r="K1002" s="217" t="s">
        <v>40</v>
      </c>
      <c r="L1002" s="46"/>
      <c r="M1002" s="222" t="s">
        <v>40</v>
      </c>
      <c r="N1002" s="223" t="s">
        <v>48</v>
      </c>
      <c r="O1002" s="86"/>
      <c r="P1002" s="224">
        <f>O1002*H1002</f>
        <v>0</v>
      </c>
      <c r="Q1002" s="224">
        <v>0</v>
      </c>
      <c r="R1002" s="224">
        <f>Q1002*H1002</f>
        <v>0</v>
      </c>
      <c r="S1002" s="224">
        <v>0</v>
      </c>
      <c r="T1002" s="225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26" t="s">
        <v>230</v>
      </c>
      <c r="AT1002" s="226" t="s">
        <v>226</v>
      </c>
      <c r="AU1002" s="226" t="s">
        <v>85</v>
      </c>
      <c r="AY1002" s="19" t="s">
        <v>224</v>
      </c>
      <c r="BE1002" s="227">
        <f>IF(N1002="základní",J1002,0)</f>
        <v>0</v>
      </c>
      <c r="BF1002" s="227">
        <f>IF(N1002="snížená",J1002,0)</f>
        <v>0</v>
      </c>
      <c r="BG1002" s="227">
        <f>IF(N1002="zákl. přenesená",J1002,0)</f>
        <v>0</v>
      </c>
      <c r="BH1002" s="227">
        <f>IF(N1002="sníž. přenesená",J1002,0)</f>
        <v>0</v>
      </c>
      <c r="BI1002" s="227">
        <f>IF(N1002="nulová",J1002,0)</f>
        <v>0</v>
      </c>
      <c r="BJ1002" s="19" t="s">
        <v>83</v>
      </c>
      <c r="BK1002" s="227">
        <f>ROUND(I1002*H1002,2)</f>
        <v>0</v>
      </c>
      <c r="BL1002" s="19" t="s">
        <v>230</v>
      </c>
      <c r="BM1002" s="226" t="s">
        <v>3357</v>
      </c>
    </row>
    <row r="1003" s="2" customFormat="1">
      <c r="A1003" s="40"/>
      <c r="B1003" s="41"/>
      <c r="C1003" s="42"/>
      <c r="D1003" s="228" t="s">
        <v>232</v>
      </c>
      <c r="E1003" s="42"/>
      <c r="F1003" s="229" t="s">
        <v>3358</v>
      </c>
      <c r="G1003" s="42"/>
      <c r="H1003" s="42"/>
      <c r="I1003" s="230"/>
      <c r="J1003" s="42"/>
      <c r="K1003" s="42"/>
      <c r="L1003" s="46"/>
      <c r="M1003" s="231"/>
      <c r="N1003" s="232"/>
      <c r="O1003" s="86"/>
      <c r="P1003" s="86"/>
      <c r="Q1003" s="86"/>
      <c r="R1003" s="86"/>
      <c r="S1003" s="86"/>
      <c r="T1003" s="87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T1003" s="19" t="s">
        <v>232</v>
      </c>
      <c r="AU1003" s="19" t="s">
        <v>85</v>
      </c>
    </row>
    <row r="1004" s="14" customFormat="1">
      <c r="A1004" s="14"/>
      <c r="B1004" s="246"/>
      <c r="C1004" s="247"/>
      <c r="D1004" s="228" t="s">
        <v>236</v>
      </c>
      <c r="E1004" s="248" t="s">
        <v>40</v>
      </c>
      <c r="F1004" s="249" t="s">
        <v>3346</v>
      </c>
      <c r="G1004" s="247"/>
      <c r="H1004" s="248" t="s">
        <v>40</v>
      </c>
      <c r="I1004" s="250"/>
      <c r="J1004" s="247"/>
      <c r="K1004" s="247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5" t="s">
        <v>236</v>
      </c>
      <c r="AU1004" s="255" t="s">
        <v>85</v>
      </c>
      <c r="AV1004" s="14" t="s">
        <v>83</v>
      </c>
      <c r="AW1004" s="14" t="s">
        <v>38</v>
      </c>
      <c r="AX1004" s="14" t="s">
        <v>77</v>
      </c>
      <c r="AY1004" s="255" t="s">
        <v>224</v>
      </c>
    </row>
    <row r="1005" s="13" customFormat="1">
      <c r="A1005" s="13"/>
      <c r="B1005" s="235"/>
      <c r="C1005" s="236"/>
      <c r="D1005" s="228" t="s">
        <v>236</v>
      </c>
      <c r="E1005" s="237" t="s">
        <v>40</v>
      </c>
      <c r="F1005" s="238" t="s">
        <v>3359</v>
      </c>
      <c r="G1005" s="236"/>
      <c r="H1005" s="239">
        <v>10</v>
      </c>
      <c r="I1005" s="240"/>
      <c r="J1005" s="236"/>
      <c r="K1005" s="236"/>
      <c r="L1005" s="241"/>
      <c r="M1005" s="242"/>
      <c r="N1005" s="243"/>
      <c r="O1005" s="243"/>
      <c r="P1005" s="243"/>
      <c r="Q1005" s="243"/>
      <c r="R1005" s="243"/>
      <c r="S1005" s="243"/>
      <c r="T1005" s="24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5" t="s">
        <v>236</v>
      </c>
      <c r="AU1005" s="245" t="s">
        <v>85</v>
      </c>
      <c r="AV1005" s="13" t="s">
        <v>85</v>
      </c>
      <c r="AW1005" s="13" t="s">
        <v>38</v>
      </c>
      <c r="AX1005" s="13" t="s">
        <v>83</v>
      </c>
      <c r="AY1005" s="245" t="s">
        <v>224</v>
      </c>
    </row>
    <row r="1006" s="2" customFormat="1" ht="16.5" customHeight="1">
      <c r="A1006" s="40"/>
      <c r="B1006" s="41"/>
      <c r="C1006" s="215" t="s">
        <v>3360</v>
      </c>
      <c r="D1006" s="215" t="s">
        <v>226</v>
      </c>
      <c r="E1006" s="216" t="s">
        <v>3361</v>
      </c>
      <c r="F1006" s="217" t="s">
        <v>3362</v>
      </c>
      <c r="G1006" s="218" t="s">
        <v>160</v>
      </c>
      <c r="H1006" s="219">
        <v>125</v>
      </c>
      <c r="I1006" s="220"/>
      <c r="J1006" s="221">
        <f>ROUND(I1006*H1006,2)</f>
        <v>0</v>
      </c>
      <c r="K1006" s="217" t="s">
        <v>40</v>
      </c>
      <c r="L1006" s="46"/>
      <c r="M1006" s="222" t="s">
        <v>40</v>
      </c>
      <c r="N1006" s="223" t="s">
        <v>48</v>
      </c>
      <c r="O1006" s="86"/>
      <c r="P1006" s="224">
        <f>O1006*H1006</f>
        <v>0</v>
      </c>
      <c r="Q1006" s="224">
        <v>0</v>
      </c>
      <c r="R1006" s="224">
        <f>Q1006*H1006</f>
        <v>0</v>
      </c>
      <c r="S1006" s="224">
        <v>0</v>
      </c>
      <c r="T1006" s="225">
        <f>S1006*H1006</f>
        <v>0</v>
      </c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R1006" s="226" t="s">
        <v>230</v>
      </c>
      <c r="AT1006" s="226" t="s">
        <v>226</v>
      </c>
      <c r="AU1006" s="226" t="s">
        <v>85</v>
      </c>
      <c r="AY1006" s="19" t="s">
        <v>224</v>
      </c>
      <c r="BE1006" s="227">
        <f>IF(N1006="základní",J1006,0)</f>
        <v>0</v>
      </c>
      <c r="BF1006" s="227">
        <f>IF(N1006="snížená",J1006,0)</f>
        <v>0</v>
      </c>
      <c r="BG1006" s="227">
        <f>IF(N1006="zákl. přenesená",J1006,0)</f>
        <v>0</v>
      </c>
      <c r="BH1006" s="227">
        <f>IF(N1006="sníž. přenesená",J1006,0)</f>
        <v>0</v>
      </c>
      <c r="BI1006" s="227">
        <f>IF(N1006="nulová",J1006,0)</f>
        <v>0</v>
      </c>
      <c r="BJ1006" s="19" t="s">
        <v>83</v>
      </c>
      <c r="BK1006" s="227">
        <f>ROUND(I1006*H1006,2)</f>
        <v>0</v>
      </c>
      <c r="BL1006" s="19" t="s">
        <v>230</v>
      </c>
      <c r="BM1006" s="226" t="s">
        <v>3363</v>
      </c>
    </row>
    <row r="1007" s="2" customFormat="1">
      <c r="A1007" s="40"/>
      <c r="B1007" s="41"/>
      <c r="C1007" s="42"/>
      <c r="D1007" s="228" t="s">
        <v>232</v>
      </c>
      <c r="E1007" s="42"/>
      <c r="F1007" s="229" t="s">
        <v>3364</v>
      </c>
      <c r="G1007" s="42"/>
      <c r="H1007" s="42"/>
      <c r="I1007" s="230"/>
      <c r="J1007" s="42"/>
      <c r="K1007" s="42"/>
      <c r="L1007" s="46"/>
      <c r="M1007" s="231"/>
      <c r="N1007" s="232"/>
      <c r="O1007" s="86"/>
      <c r="P1007" s="86"/>
      <c r="Q1007" s="86"/>
      <c r="R1007" s="86"/>
      <c r="S1007" s="86"/>
      <c r="T1007" s="87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T1007" s="19" t="s">
        <v>232</v>
      </c>
      <c r="AU1007" s="19" t="s">
        <v>85</v>
      </c>
    </row>
    <row r="1008" s="14" customFormat="1">
      <c r="A1008" s="14"/>
      <c r="B1008" s="246"/>
      <c r="C1008" s="247"/>
      <c r="D1008" s="228" t="s">
        <v>236</v>
      </c>
      <c r="E1008" s="248" t="s">
        <v>40</v>
      </c>
      <c r="F1008" s="249" t="s">
        <v>3346</v>
      </c>
      <c r="G1008" s="247"/>
      <c r="H1008" s="248" t="s">
        <v>40</v>
      </c>
      <c r="I1008" s="250"/>
      <c r="J1008" s="247"/>
      <c r="K1008" s="247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5" t="s">
        <v>236</v>
      </c>
      <c r="AU1008" s="255" t="s">
        <v>85</v>
      </c>
      <c r="AV1008" s="14" t="s">
        <v>83</v>
      </c>
      <c r="AW1008" s="14" t="s">
        <v>38</v>
      </c>
      <c r="AX1008" s="14" t="s">
        <v>77</v>
      </c>
      <c r="AY1008" s="255" t="s">
        <v>224</v>
      </c>
    </row>
    <row r="1009" s="13" customFormat="1">
      <c r="A1009" s="13"/>
      <c r="B1009" s="235"/>
      <c r="C1009" s="236"/>
      <c r="D1009" s="228" t="s">
        <v>236</v>
      </c>
      <c r="E1009" s="237" t="s">
        <v>40</v>
      </c>
      <c r="F1009" s="238" t="s">
        <v>3365</v>
      </c>
      <c r="G1009" s="236"/>
      <c r="H1009" s="239">
        <v>125</v>
      </c>
      <c r="I1009" s="240"/>
      <c r="J1009" s="236"/>
      <c r="K1009" s="236"/>
      <c r="L1009" s="241"/>
      <c r="M1009" s="242"/>
      <c r="N1009" s="243"/>
      <c r="O1009" s="243"/>
      <c r="P1009" s="243"/>
      <c r="Q1009" s="243"/>
      <c r="R1009" s="243"/>
      <c r="S1009" s="243"/>
      <c r="T1009" s="24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5" t="s">
        <v>236</v>
      </c>
      <c r="AU1009" s="245" t="s">
        <v>85</v>
      </c>
      <c r="AV1009" s="13" t="s">
        <v>85</v>
      </c>
      <c r="AW1009" s="13" t="s">
        <v>38</v>
      </c>
      <c r="AX1009" s="13" t="s">
        <v>83</v>
      </c>
      <c r="AY1009" s="245" t="s">
        <v>224</v>
      </c>
    </row>
    <row r="1010" s="2" customFormat="1" ht="16.5" customHeight="1">
      <c r="A1010" s="40"/>
      <c r="B1010" s="41"/>
      <c r="C1010" s="215" t="s">
        <v>3366</v>
      </c>
      <c r="D1010" s="215" t="s">
        <v>226</v>
      </c>
      <c r="E1010" s="216" t="s">
        <v>3367</v>
      </c>
      <c r="F1010" s="217" t="s">
        <v>3368</v>
      </c>
      <c r="G1010" s="218" t="s">
        <v>1605</v>
      </c>
      <c r="H1010" s="219">
        <v>1</v>
      </c>
      <c r="I1010" s="220"/>
      <c r="J1010" s="221">
        <f>ROUND(I1010*H1010,2)</f>
        <v>0</v>
      </c>
      <c r="K1010" s="217" t="s">
        <v>40</v>
      </c>
      <c r="L1010" s="46"/>
      <c r="M1010" s="222" t="s">
        <v>40</v>
      </c>
      <c r="N1010" s="223" t="s">
        <v>48</v>
      </c>
      <c r="O1010" s="86"/>
      <c r="P1010" s="224">
        <f>O1010*H1010</f>
        <v>0</v>
      </c>
      <c r="Q1010" s="224">
        <v>0</v>
      </c>
      <c r="R1010" s="224">
        <f>Q1010*H1010</f>
        <v>0</v>
      </c>
      <c r="S1010" s="224">
        <v>0</v>
      </c>
      <c r="T1010" s="225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26" t="s">
        <v>230</v>
      </c>
      <c r="AT1010" s="226" t="s">
        <v>226</v>
      </c>
      <c r="AU1010" s="226" t="s">
        <v>85</v>
      </c>
      <c r="AY1010" s="19" t="s">
        <v>224</v>
      </c>
      <c r="BE1010" s="227">
        <f>IF(N1010="základní",J1010,0)</f>
        <v>0</v>
      </c>
      <c r="BF1010" s="227">
        <f>IF(N1010="snížená",J1010,0)</f>
        <v>0</v>
      </c>
      <c r="BG1010" s="227">
        <f>IF(N1010="zákl. přenesená",J1010,0)</f>
        <v>0</v>
      </c>
      <c r="BH1010" s="227">
        <f>IF(N1010="sníž. přenesená",J1010,0)</f>
        <v>0</v>
      </c>
      <c r="BI1010" s="227">
        <f>IF(N1010="nulová",J1010,0)</f>
        <v>0</v>
      </c>
      <c r="BJ1010" s="19" t="s">
        <v>83</v>
      </c>
      <c r="BK1010" s="227">
        <f>ROUND(I1010*H1010,2)</f>
        <v>0</v>
      </c>
      <c r="BL1010" s="19" t="s">
        <v>230</v>
      </c>
      <c r="BM1010" s="226" t="s">
        <v>3369</v>
      </c>
    </row>
    <row r="1011" s="14" customFormat="1">
      <c r="A1011" s="14"/>
      <c r="B1011" s="246"/>
      <c r="C1011" s="247"/>
      <c r="D1011" s="228" t="s">
        <v>236</v>
      </c>
      <c r="E1011" s="248" t="s">
        <v>40</v>
      </c>
      <c r="F1011" s="249" t="s">
        <v>3370</v>
      </c>
      <c r="G1011" s="247"/>
      <c r="H1011" s="248" t="s">
        <v>40</v>
      </c>
      <c r="I1011" s="250"/>
      <c r="J1011" s="247"/>
      <c r="K1011" s="247"/>
      <c r="L1011" s="251"/>
      <c r="M1011" s="252"/>
      <c r="N1011" s="253"/>
      <c r="O1011" s="253"/>
      <c r="P1011" s="253"/>
      <c r="Q1011" s="253"/>
      <c r="R1011" s="253"/>
      <c r="S1011" s="253"/>
      <c r="T1011" s="25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5" t="s">
        <v>236</v>
      </c>
      <c r="AU1011" s="255" t="s">
        <v>85</v>
      </c>
      <c r="AV1011" s="14" t="s">
        <v>83</v>
      </c>
      <c r="AW1011" s="14" t="s">
        <v>38</v>
      </c>
      <c r="AX1011" s="14" t="s">
        <v>77</v>
      </c>
      <c r="AY1011" s="255" t="s">
        <v>224</v>
      </c>
    </row>
    <row r="1012" s="13" customFormat="1">
      <c r="A1012" s="13"/>
      <c r="B1012" s="235"/>
      <c r="C1012" s="236"/>
      <c r="D1012" s="228" t="s">
        <v>236</v>
      </c>
      <c r="E1012" s="237" t="s">
        <v>40</v>
      </c>
      <c r="F1012" s="238" t="s">
        <v>3371</v>
      </c>
      <c r="G1012" s="236"/>
      <c r="H1012" s="239">
        <v>1</v>
      </c>
      <c r="I1012" s="240"/>
      <c r="J1012" s="236"/>
      <c r="K1012" s="236"/>
      <c r="L1012" s="241"/>
      <c r="M1012" s="242"/>
      <c r="N1012" s="243"/>
      <c r="O1012" s="243"/>
      <c r="P1012" s="243"/>
      <c r="Q1012" s="243"/>
      <c r="R1012" s="243"/>
      <c r="S1012" s="243"/>
      <c r="T1012" s="24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5" t="s">
        <v>236</v>
      </c>
      <c r="AU1012" s="245" t="s">
        <v>85</v>
      </c>
      <c r="AV1012" s="13" t="s">
        <v>85</v>
      </c>
      <c r="AW1012" s="13" t="s">
        <v>38</v>
      </c>
      <c r="AX1012" s="13" t="s">
        <v>83</v>
      </c>
      <c r="AY1012" s="245" t="s">
        <v>224</v>
      </c>
    </row>
    <row r="1013" s="2" customFormat="1" ht="16.5" customHeight="1">
      <c r="A1013" s="40"/>
      <c r="B1013" s="41"/>
      <c r="C1013" s="215" t="s">
        <v>3372</v>
      </c>
      <c r="D1013" s="215" t="s">
        <v>226</v>
      </c>
      <c r="E1013" s="216" t="s">
        <v>3373</v>
      </c>
      <c r="F1013" s="217" t="s">
        <v>3374</v>
      </c>
      <c r="G1013" s="218" t="s">
        <v>1605</v>
      </c>
      <c r="H1013" s="219">
        <v>12</v>
      </c>
      <c r="I1013" s="220"/>
      <c r="J1013" s="221">
        <f>ROUND(I1013*H1013,2)</f>
        <v>0</v>
      </c>
      <c r="K1013" s="217" t="s">
        <v>40</v>
      </c>
      <c r="L1013" s="46"/>
      <c r="M1013" s="222" t="s">
        <v>40</v>
      </c>
      <c r="N1013" s="223" t="s">
        <v>48</v>
      </c>
      <c r="O1013" s="86"/>
      <c r="P1013" s="224">
        <f>O1013*H1013</f>
        <v>0</v>
      </c>
      <c r="Q1013" s="224">
        <v>0.059999999999999998</v>
      </c>
      <c r="R1013" s="224">
        <f>Q1013*H1013</f>
        <v>0.71999999999999997</v>
      </c>
      <c r="S1013" s="224">
        <v>0</v>
      </c>
      <c r="T1013" s="225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26" t="s">
        <v>230</v>
      </c>
      <c r="AT1013" s="226" t="s">
        <v>226</v>
      </c>
      <c r="AU1013" s="226" t="s">
        <v>85</v>
      </c>
      <c r="AY1013" s="19" t="s">
        <v>224</v>
      </c>
      <c r="BE1013" s="227">
        <f>IF(N1013="základní",J1013,0)</f>
        <v>0</v>
      </c>
      <c r="BF1013" s="227">
        <f>IF(N1013="snížená",J1013,0)</f>
        <v>0</v>
      </c>
      <c r="BG1013" s="227">
        <f>IF(N1013="zákl. přenesená",J1013,0)</f>
        <v>0</v>
      </c>
      <c r="BH1013" s="227">
        <f>IF(N1013="sníž. přenesená",J1013,0)</f>
        <v>0</v>
      </c>
      <c r="BI1013" s="227">
        <f>IF(N1013="nulová",J1013,0)</f>
        <v>0</v>
      </c>
      <c r="BJ1013" s="19" t="s">
        <v>83</v>
      </c>
      <c r="BK1013" s="227">
        <f>ROUND(I1013*H1013,2)</f>
        <v>0</v>
      </c>
      <c r="BL1013" s="19" t="s">
        <v>230</v>
      </c>
      <c r="BM1013" s="226" t="s">
        <v>3375</v>
      </c>
    </row>
    <row r="1014" s="2" customFormat="1">
      <c r="A1014" s="40"/>
      <c r="B1014" s="41"/>
      <c r="C1014" s="42"/>
      <c r="D1014" s="228" t="s">
        <v>232</v>
      </c>
      <c r="E1014" s="42"/>
      <c r="F1014" s="229" t="s">
        <v>3374</v>
      </c>
      <c r="G1014" s="42"/>
      <c r="H1014" s="42"/>
      <c r="I1014" s="230"/>
      <c r="J1014" s="42"/>
      <c r="K1014" s="42"/>
      <c r="L1014" s="46"/>
      <c r="M1014" s="231"/>
      <c r="N1014" s="232"/>
      <c r="O1014" s="86"/>
      <c r="P1014" s="86"/>
      <c r="Q1014" s="86"/>
      <c r="R1014" s="86"/>
      <c r="S1014" s="86"/>
      <c r="T1014" s="87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T1014" s="19" t="s">
        <v>232</v>
      </c>
      <c r="AU1014" s="19" t="s">
        <v>85</v>
      </c>
    </row>
    <row r="1015" s="13" customFormat="1">
      <c r="A1015" s="13"/>
      <c r="B1015" s="235"/>
      <c r="C1015" s="236"/>
      <c r="D1015" s="228" t="s">
        <v>236</v>
      </c>
      <c r="E1015" s="237" t="s">
        <v>40</v>
      </c>
      <c r="F1015" s="238" t="s">
        <v>3376</v>
      </c>
      <c r="G1015" s="236"/>
      <c r="H1015" s="239">
        <v>12</v>
      </c>
      <c r="I1015" s="240"/>
      <c r="J1015" s="236"/>
      <c r="K1015" s="236"/>
      <c r="L1015" s="241"/>
      <c r="M1015" s="242"/>
      <c r="N1015" s="243"/>
      <c r="O1015" s="243"/>
      <c r="P1015" s="243"/>
      <c r="Q1015" s="243"/>
      <c r="R1015" s="243"/>
      <c r="S1015" s="243"/>
      <c r="T1015" s="24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5" t="s">
        <v>236</v>
      </c>
      <c r="AU1015" s="245" t="s">
        <v>85</v>
      </c>
      <c r="AV1015" s="13" t="s">
        <v>85</v>
      </c>
      <c r="AW1015" s="13" t="s">
        <v>38</v>
      </c>
      <c r="AX1015" s="13" t="s">
        <v>83</v>
      </c>
      <c r="AY1015" s="245" t="s">
        <v>224</v>
      </c>
    </row>
    <row r="1016" s="2" customFormat="1" ht="16.5" customHeight="1">
      <c r="A1016" s="40"/>
      <c r="B1016" s="41"/>
      <c r="C1016" s="215" t="s">
        <v>3377</v>
      </c>
      <c r="D1016" s="215" t="s">
        <v>226</v>
      </c>
      <c r="E1016" s="216" t="s">
        <v>3378</v>
      </c>
      <c r="F1016" s="217" t="s">
        <v>3379</v>
      </c>
      <c r="G1016" s="218" t="s">
        <v>1605</v>
      </c>
      <c r="H1016" s="219">
        <v>1</v>
      </c>
      <c r="I1016" s="220"/>
      <c r="J1016" s="221">
        <f>ROUND(I1016*H1016,2)</f>
        <v>0</v>
      </c>
      <c r="K1016" s="217" t="s">
        <v>40</v>
      </c>
      <c r="L1016" s="46"/>
      <c r="M1016" s="222" t="s">
        <v>40</v>
      </c>
      <c r="N1016" s="223" t="s">
        <v>48</v>
      </c>
      <c r="O1016" s="86"/>
      <c r="P1016" s="224">
        <f>O1016*H1016</f>
        <v>0</v>
      </c>
      <c r="Q1016" s="224">
        <v>30</v>
      </c>
      <c r="R1016" s="224">
        <f>Q1016*H1016</f>
        <v>30</v>
      </c>
      <c r="S1016" s="224">
        <v>0</v>
      </c>
      <c r="T1016" s="225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26" t="s">
        <v>230</v>
      </c>
      <c r="AT1016" s="226" t="s">
        <v>226</v>
      </c>
      <c r="AU1016" s="226" t="s">
        <v>85</v>
      </c>
      <c r="AY1016" s="19" t="s">
        <v>224</v>
      </c>
      <c r="BE1016" s="227">
        <f>IF(N1016="základní",J1016,0)</f>
        <v>0</v>
      </c>
      <c r="BF1016" s="227">
        <f>IF(N1016="snížená",J1016,0)</f>
        <v>0</v>
      </c>
      <c r="BG1016" s="227">
        <f>IF(N1016="zákl. přenesená",J1016,0)</f>
        <v>0</v>
      </c>
      <c r="BH1016" s="227">
        <f>IF(N1016="sníž. přenesená",J1016,0)</f>
        <v>0</v>
      </c>
      <c r="BI1016" s="227">
        <f>IF(N1016="nulová",J1016,0)</f>
        <v>0</v>
      </c>
      <c r="BJ1016" s="19" t="s">
        <v>83</v>
      </c>
      <c r="BK1016" s="227">
        <f>ROUND(I1016*H1016,2)</f>
        <v>0</v>
      </c>
      <c r="BL1016" s="19" t="s">
        <v>230</v>
      </c>
      <c r="BM1016" s="226" t="s">
        <v>3380</v>
      </c>
    </row>
    <row r="1017" s="14" customFormat="1">
      <c r="A1017" s="14"/>
      <c r="B1017" s="246"/>
      <c r="C1017" s="247"/>
      <c r="D1017" s="228" t="s">
        <v>236</v>
      </c>
      <c r="E1017" s="248" t="s">
        <v>40</v>
      </c>
      <c r="F1017" s="249" t="s">
        <v>3379</v>
      </c>
      <c r="G1017" s="247"/>
      <c r="H1017" s="248" t="s">
        <v>40</v>
      </c>
      <c r="I1017" s="250"/>
      <c r="J1017" s="247"/>
      <c r="K1017" s="247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5" t="s">
        <v>236</v>
      </c>
      <c r="AU1017" s="255" t="s">
        <v>85</v>
      </c>
      <c r="AV1017" s="14" t="s">
        <v>83</v>
      </c>
      <c r="AW1017" s="14" t="s">
        <v>38</v>
      </c>
      <c r="AX1017" s="14" t="s">
        <v>77</v>
      </c>
      <c r="AY1017" s="255" t="s">
        <v>224</v>
      </c>
    </row>
    <row r="1018" s="14" customFormat="1">
      <c r="A1018" s="14"/>
      <c r="B1018" s="246"/>
      <c r="C1018" s="247"/>
      <c r="D1018" s="228" t="s">
        <v>236</v>
      </c>
      <c r="E1018" s="248" t="s">
        <v>40</v>
      </c>
      <c r="F1018" s="249" t="s">
        <v>3381</v>
      </c>
      <c r="G1018" s="247"/>
      <c r="H1018" s="248" t="s">
        <v>40</v>
      </c>
      <c r="I1018" s="250"/>
      <c r="J1018" s="247"/>
      <c r="K1018" s="247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5" t="s">
        <v>236</v>
      </c>
      <c r="AU1018" s="255" t="s">
        <v>85</v>
      </c>
      <c r="AV1018" s="14" t="s">
        <v>83</v>
      </c>
      <c r="AW1018" s="14" t="s">
        <v>38</v>
      </c>
      <c r="AX1018" s="14" t="s">
        <v>77</v>
      </c>
      <c r="AY1018" s="255" t="s">
        <v>224</v>
      </c>
    </row>
    <row r="1019" s="14" customFormat="1">
      <c r="A1019" s="14"/>
      <c r="B1019" s="246"/>
      <c r="C1019" s="247"/>
      <c r="D1019" s="228" t="s">
        <v>236</v>
      </c>
      <c r="E1019" s="248" t="s">
        <v>40</v>
      </c>
      <c r="F1019" s="249" t="s">
        <v>3382</v>
      </c>
      <c r="G1019" s="247"/>
      <c r="H1019" s="248" t="s">
        <v>40</v>
      </c>
      <c r="I1019" s="250"/>
      <c r="J1019" s="247"/>
      <c r="K1019" s="247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5" t="s">
        <v>236</v>
      </c>
      <c r="AU1019" s="255" t="s">
        <v>85</v>
      </c>
      <c r="AV1019" s="14" t="s">
        <v>83</v>
      </c>
      <c r="AW1019" s="14" t="s">
        <v>38</v>
      </c>
      <c r="AX1019" s="14" t="s">
        <v>77</v>
      </c>
      <c r="AY1019" s="255" t="s">
        <v>224</v>
      </c>
    </row>
    <row r="1020" s="13" customFormat="1">
      <c r="A1020" s="13"/>
      <c r="B1020" s="235"/>
      <c r="C1020" s="236"/>
      <c r="D1020" s="228" t="s">
        <v>236</v>
      </c>
      <c r="E1020" s="237" t="s">
        <v>40</v>
      </c>
      <c r="F1020" s="238" t="s">
        <v>3383</v>
      </c>
      <c r="G1020" s="236"/>
      <c r="H1020" s="239">
        <v>1</v>
      </c>
      <c r="I1020" s="240"/>
      <c r="J1020" s="236"/>
      <c r="K1020" s="236"/>
      <c r="L1020" s="241"/>
      <c r="M1020" s="242"/>
      <c r="N1020" s="243"/>
      <c r="O1020" s="243"/>
      <c r="P1020" s="243"/>
      <c r="Q1020" s="243"/>
      <c r="R1020" s="243"/>
      <c r="S1020" s="243"/>
      <c r="T1020" s="244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5" t="s">
        <v>236</v>
      </c>
      <c r="AU1020" s="245" t="s">
        <v>85</v>
      </c>
      <c r="AV1020" s="13" t="s">
        <v>85</v>
      </c>
      <c r="AW1020" s="13" t="s">
        <v>38</v>
      </c>
      <c r="AX1020" s="13" t="s">
        <v>83</v>
      </c>
      <c r="AY1020" s="245" t="s">
        <v>224</v>
      </c>
    </row>
    <row r="1021" s="2" customFormat="1" ht="16.5" customHeight="1">
      <c r="A1021" s="40"/>
      <c r="B1021" s="41"/>
      <c r="C1021" s="215" t="s">
        <v>3384</v>
      </c>
      <c r="D1021" s="215" t="s">
        <v>226</v>
      </c>
      <c r="E1021" s="216" t="s">
        <v>3385</v>
      </c>
      <c r="F1021" s="217" t="s">
        <v>3386</v>
      </c>
      <c r="G1021" s="218" t="s">
        <v>163</v>
      </c>
      <c r="H1021" s="219">
        <v>8.5</v>
      </c>
      <c r="I1021" s="220"/>
      <c r="J1021" s="221">
        <f>ROUND(I1021*H1021,2)</f>
        <v>0</v>
      </c>
      <c r="K1021" s="217" t="s">
        <v>40</v>
      </c>
      <c r="L1021" s="46"/>
      <c r="M1021" s="222" t="s">
        <v>40</v>
      </c>
      <c r="N1021" s="223" t="s">
        <v>48</v>
      </c>
      <c r="O1021" s="86"/>
      <c r="P1021" s="224">
        <f>O1021*H1021</f>
        <v>0</v>
      </c>
      <c r="Q1021" s="224">
        <v>0</v>
      </c>
      <c r="R1021" s="224">
        <f>Q1021*H1021</f>
        <v>0</v>
      </c>
      <c r="S1021" s="224">
        <v>0</v>
      </c>
      <c r="T1021" s="225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26" t="s">
        <v>230</v>
      </c>
      <c r="AT1021" s="226" t="s">
        <v>226</v>
      </c>
      <c r="AU1021" s="226" t="s">
        <v>85</v>
      </c>
      <c r="AY1021" s="19" t="s">
        <v>224</v>
      </c>
      <c r="BE1021" s="227">
        <f>IF(N1021="základní",J1021,0)</f>
        <v>0</v>
      </c>
      <c r="BF1021" s="227">
        <f>IF(N1021="snížená",J1021,0)</f>
        <v>0</v>
      </c>
      <c r="BG1021" s="227">
        <f>IF(N1021="zákl. přenesená",J1021,0)</f>
        <v>0</v>
      </c>
      <c r="BH1021" s="227">
        <f>IF(N1021="sníž. přenesená",J1021,0)</f>
        <v>0</v>
      </c>
      <c r="BI1021" s="227">
        <f>IF(N1021="nulová",J1021,0)</f>
        <v>0</v>
      </c>
      <c r="BJ1021" s="19" t="s">
        <v>83</v>
      </c>
      <c r="BK1021" s="227">
        <f>ROUND(I1021*H1021,2)</f>
        <v>0</v>
      </c>
      <c r="BL1021" s="19" t="s">
        <v>230</v>
      </c>
      <c r="BM1021" s="226" t="s">
        <v>3387</v>
      </c>
    </row>
    <row r="1022" s="2" customFormat="1" ht="16.5" customHeight="1">
      <c r="A1022" s="40"/>
      <c r="B1022" s="41"/>
      <c r="C1022" s="215" t="s">
        <v>3388</v>
      </c>
      <c r="D1022" s="215" t="s">
        <v>226</v>
      </c>
      <c r="E1022" s="216" t="s">
        <v>3389</v>
      </c>
      <c r="F1022" s="217" t="s">
        <v>3390</v>
      </c>
      <c r="G1022" s="218" t="s">
        <v>811</v>
      </c>
      <c r="H1022" s="219">
        <v>29</v>
      </c>
      <c r="I1022" s="220"/>
      <c r="J1022" s="221">
        <f>ROUND(I1022*H1022,2)</f>
        <v>0</v>
      </c>
      <c r="K1022" s="217" t="s">
        <v>229</v>
      </c>
      <c r="L1022" s="46"/>
      <c r="M1022" s="222" t="s">
        <v>40</v>
      </c>
      <c r="N1022" s="223" t="s">
        <v>48</v>
      </c>
      <c r="O1022" s="86"/>
      <c r="P1022" s="224">
        <f>O1022*H1022</f>
        <v>0</v>
      </c>
      <c r="Q1022" s="224">
        <v>0.12303160000000001</v>
      </c>
      <c r="R1022" s="224">
        <f>Q1022*H1022</f>
        <v>3.5679164000000001</v>
      </c>
      <c r="S1022" s="224">
        <v>0</v>
      </c>
      <c r="T1022" s="225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26" t="s">
        <v>230</v>
      </c>
      <c r="AT1022" s="226" t="s">
        <v>226</v>
      </c>
      <c r="AU1022" s="226" t="s">
        <v>85</v>
      </c>
      <c r="AY1022" s="19" t="s">
        <v>224</v>
      </c>
      <c r="BE1022" s="227">
        <f>IF(N1022="základní",J1022,0)</f>
        <v>0</v>
      </c>
      <c r="BF1022" s="227">
        <f>IF(N1022="snížená",J1022,0)</f>
        <v>0</v>
      </c>
      <c r="BG1022" s="227">
        <f>IF(N1022="zákl. přenesená",J1022,0)</f>
        <v>0</v>
      </c>
      <c r="BH1022" s="227">
        <f>IF(N1022="sníž. přenesená",J1022,0)</f>
        <v>0</v>
      </c>
      <c r="BI1022" s="227">
        <f>IF(N1022="nulová",J1022,0)</f>
        <v>0</v>
      </c>
      <c r="BJ1022" s="19" t="s">
        <v>83</v>
      </c>
      <c r="BK1022" s="227">
        <f>ROUND(I1022*H1022,2)</f>
        <v>0</v>
      </c>
      <c r="BL1022" s="19" t="s">
        <v>230</v>
      </c>
      <c r="BM1022" s="226" t="s">
        <v>3391</v>
      </c>
    </row>
    <row r="1023" s="2" customFormat="1">
      <c r="A1023" s="40"/>
      <c r="B1023" s="41"/>
      <c r="C1023" s="42"/>
      <c r="D1023" s="228" t="s">
        <v>232</v>
      </c>
      <c r="E1023" s="42"/>
      <c r="F1023" s="229" t="s">
        <v>3390</v>
      </c>
      <c r="G1023" s="42"/>
      <c r="H1023" s="42"/>
      <c r="I1023" s="230"/>
      <c r="J1023" s="42"/>
      <c r="K1023" s="42"/>
      <c r="L1023" s="46"/>
      <c r="M1023" s="231"/>
      <c r="N1023" s="232"/>
      <c r="O1023" s="86"/>
      <c r="P1023" s="86"/>
      <c r="Q1023" s="86"/>
      <c r="R1023" s="86"/>
      <c r="S1023" s="86"/>
      <c r="T1023" s="87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T1023" s="19" t="s">
        <v>232</v>
      </c>
      <c r="AU1023" s="19" t="s">
        <v>85</v>
      </c>
    </row>
    <row r="1024" s="2" customFormat="1">
      <c r="A1024" s="40"/>
      <c r="B1024" s="41"/>
      <c r="C1024" s="42"/>
      <c r="D1024" s="233" t="s">
        <v>234</v>
      </c>
      <c r="E1024" s="42"/>
      <c r="F1024" s="234" t="s">
        <v>3392</v>
      </c>
      <c r="G1024" s="42"/>
      <c r="H1024" s="42"/>
      <c r="I1024" s="230"/>
      <c r="J1024" s="42"/>
      <c r="K1024" s="42"/>
      <c r="L1024" s="46"/>
      <c r="M1024" s="231"/>
      <c r="N1024" s="232"/>
      <c r="O1024" s="86"/>
      <c r="P1024" s="86"/>
      <c r="Q1024" s="86"/>
      <c r="R1024" s="86"/>
      <c r="S1024" s="86"/>
      <c r="T1024" s="87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T1024" s="19" t="s">
        <v>234</v>
      </c>
      <c r="AU1024" s="19" t="s">
        <v>85</v>
      </c>
    </row>
    <row r="1025" s="2" customFormat="1" ht="16.5" customHeight="1">
      <c r="A1025" s="40"/>
      <c r="B1025" s="41"/>
      <c r="C1025" s="268" t="s">
        <v>3393</v>
      </c>
      <c r="D1025" s="268" t="s">
        <v>305</v>
      </c>
      <c r="E1025" s="269" t="s">
        <v>3394</v>
      </c>
      <c r="F1025" s="270" t="s">
        <v>3395</v>
      </c>
      <c r="G1025" s="271" t="s">
        <v>811</v>
      </c>
      <c r="H1025" s="272">
        <v>29</v>
      </c>
      <c r="I1025" s="273"/>
      <c r="J1025" s="274">
        <f>ROUND(I1025*H1025,2)</f>
        <v>0</v>
      </c>
      <c r="K1025" s="270" t="s">
        <v>229</v>
      </c>
      <c r="L1025" s="275"/>
      <c r="M1025" s="276" t="s">
        <v>40</v>
      </c>
      <c r="N1025" s="277" t="s">
        <v>48</v>
      </c>
      <c r="O1025" s="86"/>
      <c r="P1025" s="224">
        <f>O1025*H1025</f>
        <v>0</v>
      </c>
      <c r="Q1025" s="224">
        <v>0.013299999999999999</v>
      </c>
      <c r="R1025" s="224">
        <f>Q1025*H1025</f>
        <v>0.38569999999999999</v>
      </c>
      <c r="S1025" s="224">
        <v>0</v>
      </c>
      <c r="T1025" s="225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26" t="s">
        <v>279</v>
      </c>
      <c r="AT1025" s="226" t="s">
        <v>305</v>
      </c>
      <c r="AU1025" s="226" t="s">
        <v>85</v>
      </c>
      <c r="AY1025" s="19" t="s">
        <v>224</v>
      </c>
      <c r="BE1025" s="227">
        <f>IF(N1025="základní",J1025,0)</f>
        <v>0</v>
      </c>
      <c r="BF1025" s="227">
        <f>IF(N1025="snížená",J1025,0)</f>
        <v>0</v>
      </c>
      <c r="BG1025" s="227">
        <f>IF(N1025="zákl. přenesená",J1025,0)</f>
        <v>0</v>
      </c>
      <c r="BH1025" s="227">
        <f>IF(N1025="sníž. přenesená",J1025,0)</f>
        <v>0</v>
      </c>
      <c r="BI1025" s="227">
        <f>IF(N1025="nulová",J1025,0)</f>
        <v>0</v>
      </c>
      <c r="BJ1025" s="19" t="s">
        <v>83</v>
      </c>
      <c r="BK1025" s="227">
        <f>ROUND(I1025*H1025,2)</f>
        <v>0</v>
      </c>
      <c r="BL1025" s="19" t="s">
        <v>230</v>
      </c>
      <c r="BM1025" s="226" t="s">
        <v>3396</v>
      </c>
    </row>
    <row r="1026" s="2" customFormat="1">
      <c r="A1026" s="40"/>
      <c r="B1026" s="41"/>
      <c r="C1026" s="42"/>
      <c r="D1026" s="228" t="s">
        <v>232</v>
      </c>
      <c r="E1026" s="42"/>
      <c r="F1026" s="229" t="s">
        <v>3395</v>
      </c>
      <c r="G1026" s="42"/>
      <c r="H1026" s="42"/>
      <c r="I1026" s="230"/>
      <c r="J1026" s="42"/>
      <c r="K1026" s="42"/>
      <c r="L1026" s="46"/>
      <c r="M1026" s="231"/>
      <c r="N1026" s="232"/>
      <c r="O1026" s="86"/>
      <c r="P1026" s="86"/>
      <c r="Q1026" s="86"/>
      <c r="R1026" s="86"/>
      <c r="S1026" s="86"/>
      <c r="T1026" s="87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T1026" s="19" t="s">
        <v>232</v>
      </c>
      <c r="AU1026" s="19" t="s">
        <v>85</v>
      </c>
    </row>
    <row r="1027" s="2" customFormat="1">
      <c r="A1027" s="40"/>
      <c r="B1027" s="41"/>
      <c r="C1027" s="42"/>
      <c r="D1027" s="233" t="s">
        <v>234</v>
      </c>
      <c r="E1027" s="42"/>
      <c r="F1027" s="234" t="s">
        <v>3397</v>
      </c>
      <c r="G1027" s="42"/>
      <c r="H1027" s="42"/>
      <c r="I1027" s="230"/>
      <c r="J1027" s="42"/>
      <c r="K1027" s="42"/>
      <c r="L1027" s="46"/>
      <c r="M1027" s="231"/>
      <c r="N1027" s="232"/>
      <c r="O1027" s="86"/>
      <c r="P1027" s="86"/>
      <c r="Q1027" s="86"/>
      <c r="R1027" s="86"/>
      <c r="S1027" s="86"/>
      <c r="T1027" s="87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T1027" s="19" t="s">
        <v>234</v>
      </c>
      <c r="AU1027" s="19" t="s">
        <v>85</v>
      </c>
    </row>
    <row r="1028" s="2" customFormat="1" ht="16.5" customHeight="1">
      <c r="A1028" s="40"/>
      <c r="B1028" s="41"/>
      <c r="C1028" s="268" t="s">
        <v>3398</v>
      </c>
      <c r="D1028" s="268" t="s">
        <v>305</v>
      </c>
      <c r="E1028" s="269" t="s">
        <v>3399</v>
      </c>
      <c r="F1028" s="270" t="s">
        <v>3400</v>
      </c>
      <c r="G1028" s="271" t="s">
        <v>811</v>
      </c>
      <c r="H1028" s="272">
        <v>29</v>
      </c>
      <c r="I1028" s="273"/>
      <c r="J1028" s="274">
        <f>ROUND(I1028*H1028,2)</f>
        <v>0</v>
      </c>
      <c r="K1028" s="270" t="s">
        <v>229</v>
      </c>
      <c r="L1028" s="275"/>
      <c r="M1028" s="276" t="s">
        <v>40</v>
      </c>
      <c r="N1028" s="277" t="s">
        <v>48</v>
      </c>
      <c r="O1028" s="86"/>
      <c r="P1028" s="224">
        <f>O1028*H1028</f>
        <v>0</v>
      </c>
      <c r="Q1028" s="224">
        <v>0.00089999999999999998</v>
      </c>
      <c r="R1028" s="224">
        <f>Q1028*H1028</f>
        <v>0.026099999999999998</v>
      </c>
      <c r="S1028" s="224">
        <v>0</v>
      </c>
      <c r="T1028" s="225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26" t="s">
        <v>279</v>
      </c>
      <c r="AT1028" s="226" t="s">
        <v>305</v>
      </c>
      <c r="AU1028" s="226" t="s">
        <v>85</v>
      </c>
      <c r="AY1028" s="19" t="s">
        <v>224</v>
      </c>
      <c r="BE1028" s="227">
        <f>IF(N1028="základní",J1028,0)</f>
        <v>0</v>
      </c>
      <c r="BF1028" s="227">
        <f>IF(N1028="snížená",J1028,0)</f>
        <v>0</v>
      </c>
      <c r="BG1028" s="227">
        <f>IF(N1028="zákl. přenesená",J1028,0)</f>
        <v>0</v>
      </c>
      <c r="BH1028" s="227">
        <f>IF(N1028="sníž. přenesená",J1028,0)</f>
        <v>0</v>
      </c>
      <c r="BI1028" s="227">
        <f>IF(N1028="nulová",J1028,0)</f>
        <v>0</v>
      </c>
      <c r="BJ1028" s="19" t="s">
        <v>83</v>
      </c>
      <c r="BK1028" s="227">
        <f>ROUND(I1028*H1028,2)</f>
        <v>0</v>
      </c>
      <c r="BL1028" s="19" t="s">
        <v>230</v>
      </c>
      <c r="BM1028" s="226" t="s">
        <v>3401</v>
      </c>
    </row>
    <row r="1029" s="2" customFormat="1">
      <c r="A1029" s="40"/>
      <c r="B1029" s="41"/>
      <c r="C1029" s="42"/>
      <c r="D1029" s="228" t="s">
        <v>232</v>
      </c>
      <c r="E1029" s="42"/>
      <c r="F1029" s="229" t="s">
        <v>3400</v>
      </c>
      <c r="G1029" s="42"/>
      <c r="H1029" s="42"/>
      <c r="I1029" s="230"/>
      <c r="J1029" s="42"/>
      <c r="K1029" s="42"/>
      <c r="L1029" s="46"/>
      <c r="M1029" s="231"/>
      <c r="N1029" s="232"/>
      <c r="O1029" s="86"/>
      <c r="P1029" s="86"/>
      <c r="Q1029" s="86"/>
      <c r="R1029" s="86"/>
      <c r="S1029" s="86"/>
      <c r="T1029" s="87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T1029" s="19" t="s">
        <v>232</v>
      </c>
      <c r="AU1029" s="19" t="s">
        <v>85</v>
      </c>
    </row>
    <row r="1030" s="2" customFormat="1">
      <c r="A1030" s="40"/>
      <c r="B1030" s="41"/>
      <c r="C1030" s="42"/>
      <c r="D1030" s="233" t="s">
        <v>234</v>
      </c>
      <c r="E1030" s="42"/>
      <c r="F1030" s="234" t="s">
        <v>3402</v>
      </c>
      <c r="G1030" s="42"/>
      <c r="H1030" s="42"/>
      <c r="I1030" s="230"/>
      <c r="J1030" s="42"/>
      <c r="K1030" s="42"/>
      <c r="L1030" s="46"/>
      <c r="M1030" s="231"/>
      <c r="N1030" s="232"/>
      <c r="O1030" s="86"/>
      <c r="P1030" s="86"/>
      <c r="Q1030" s="86"/>
      <c r="R1030" s="86"/>
      <c r="S1030" s="86"/>
      <c r="T1030" s="87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T1030" s="19" t="s">
        <v>234</v>
      </c>
      <c r="AU1030" s="19" t="s">
        <v>85</v>
      </c>
    </row>
    <row r="1031" s="2" customFormat="1" ht="16.5" customHeight="1">
      <c r="A1031" s="40"/>
      <c r="B1031" s="41"/>
      <c r="C1031" s="215" t="s">
        <v>3403</v>
      </c>
      <c r="D1031" s="215" t="s">
        <v>226</v>
      </c>
      <c r="E1031" s="216" t="s">
        <v>3404</v>
      </c>
      <c r="F1031" s="217" t="s">
        <v>3405</v>
      </c>
      <c r="G1031" s="218" t="s">
        <v>811</v>
      </c>
      <c r="H1031" s="219">
        <v>8</v>
      </c>
      <c r="I1031" s="220"/>
      <c r="J1031" s="221">
        <f>ROUND(I1031*H1031,2)</f>
        <v>0</v>
      </c>
      <c r="K1031" s="217" t="s">
        <v>229</v>
      </c>
      <c r="L1031" s="46"/>
      <c r="M1031" s="222" t="s">
        <v>40</v>
      </c>
      <c r="N1031" s="223" t="s">
        <v>48</v>
      </c>
      <c r="O1031" s="86"/>
      <c r="P1031" s="224">
        <f>O1031*H1031</f>
        <v>0</v>
      </c>
      <c r="Q1031" s="224">
        <v>0.32905679999999998</v>
      </c>
      <c r="R1031" s="224">
        <f>Q1031*H1031</f>
        <v>2.6324543999999999</v>
      </c>
      <c r="S1031" s="224">
        <v>0</v>
      </c>
      <c r="T1031" s="225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26" t="s">
        <v>230</v>
      </c>
      <c r="AT1031" s="226" t="s">
        <v>226</v>
      </c>
      <c r="AU1031" s="226" t="s">
        <v>85</v>
      </c>
      <c r="AY1031" s="19" t="s">
        <v>224</v>
      </c>
      <c r="BE1031" s="227">
        <f>IF(N1031="základní",J1031,0)</f>
        <v>0</v>
      </c>
      <c r="BF1031" s="227">
        <f>IF(N1031="snížená",J1031,0)</f>
        <v>0</v>
      </c>
      <c r="BG1031" s="227">
        <f>IF(N1031="zákl. přenesená",J1031,0)</f>
        <v>0</v>
      </c>
      <c r="BH1031" s="227">
        <f>IF(N1031="sníž. přenesená",J1031,0)</f>
        <v>0</v>
      </c>
      <c r="BI1031" s="227">
        <f>IF(N1031="nulová",J1031,0)</f>
        <v>0</v>
      </c>
      <c r="BJ1031" s="19" t="s">
        <v>83</v>
      </c>
      <c r="BK1031" s="227">
        <f>ROUND(I1031*H1031,2)</f>
        <v>0</v>
      </c>
      <c r="BL1031" s="19" t="s">
        <v>230</v>
      </c>
      <c r="BM1031" s="226" t="s">
        <v>3406</v>
      </c>
    </row>
    <row r="1032" s="2" customFormat="1">
      <c r="A1032" s="40"/>
      <c r="B1032" s="41"/>
      <c r="C1032" s="42"/>
      <c r="D1032" s="228" t="s">
        <v>232</v>
      </c>
      <c r="E1032" s="42"/>
      <c r="F1032" s="229" t="s">
        <v>3405</v>
      </c>
      <c r="G1032" s="42"/>
      <c r="H1032" s="42"/>
      <c r="I1032" s="230"/>
      <c r="J1032" s="42"/>
      <c r="K1032" s="42"/>
      <c r="L1032" s="46"/>
      <c r="M1032" s="231"/>
      <c r="N1032" s="232"/>
      <c r="O1032" s="86"/>
      <c r="P1032" s="86"/>
      <c r="Q1032" s="86"/>
      <c r="R1032" s="86"/>
      <c r="S1032" s="86"/>
      <c r="T1032" s="87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T1032" s="19" t="s">
        <v>232</v>
      </c>
      <c r="AU1032" s="19" t="s">
        <v>85</v>
      </c>
    </row>
    <row r="1033" s="2" customFormat="1">
      <c r="A1033" s="40"/>
      <c r="B1033" s="41"/>
      <c r="C1033" s="42"/>
      <c r="D1033" s="233" t="s">
        <v>234</v>
      </c>
      <c r="E1033" s="42"/>
      <c r="F1033" s="234" t="s">
        <v>3407</v>
      </c>
      <c r="G1033" s="42"/>
      <c r="H1033" s="42"/>
      <c r="I1033" s="230"/>
      <c r="J1033" s="42"/>
      <c r="K1033" s="42"/>
      <c r="L1033" s="46"/>
      <c r="M1033" s="231"/>
      <c r="N1033" s="232"/>
      <c r="O1033" s="86"/>
      <c r="P1033" s="86"/>
      <c r="Q1033" s="86"/>
      <c r="R1033" s="86"/>
      <c r="S1033" s="86"/>
      <c r="T1033" s="87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T1033" s="19" t="s">
        <v>234</v>
      </c>
      <c r="AU1033" s="19" t="s">
        <v>85</v>
      </c>
    </row>
    <row r="1034" s="2" customFormat="1" ht="16.5" customHeight="1">
      <c r="A1034" s="40"/>
      <c r="B1034" s="41"/>
      <c r="C1034" s="268" t="s">
        <v>3408</v>
      </c>
      <c r="D1034" s="268" t="s">
        <v>305</v>
      </c>
      <c r="E1034" s="269" t="s">
        <v>3409</v>
      </c>
      <c r="F1034" s="270" t="s">
        <v>3410</v>
      </c>
      <c r="G1034" s="271" t="s">
        <v>811</v>
      </c>
      <c r="H1034" s="272">
        <v>8</v>
      </c>
      <c r="I1034" s="273"/>
      <c r="J1034" s="274">
        <f>ROUND(I1034*H1034,2)</f>
        <v>0</v>
      </c>
      <c r="K1034" s="270" t="s">
        <v>229</v>
      </c>
      <c r="L1034" s="275"/>
      <c r="M1034" s="276" t="s">
        <v>40</v>
      </c>
      <c r="N1034" s="277" t="s">
        <v>48</v>
      </c>
      <c r="O1034" s="86"/>
      <c r="P1034" s="224">
        <f>O1034*H1034</f>
        <v>0</v>
      </c>
      <c r="Q1034" s="224">
        <v>0.029499999999999998</v>
      </c>
      <c r="R1034" s="224">
        <f>Q1034*H1034</f>
        <v>0.23599999999999999</v>
      </c>
      <c r="S1034" s="224">
        <v>0</v>
      </c>
      <c r="T1034" s="225">
        <f>S1034*H1034</f>
        <v>0</v>
      </c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R1034" s="226" t="s">
        <v>279</v>
      </c>
      <c r="AT1034" s="226" t="s">
        <v>305</v>
      </c>
      <c r="AU1034" s="226" t="s">
        <v>85</v>
      </c>
      <c r="AY1034" s="19" t="s">
        <v>224</v>
      </c>
      <c r="BE1034" s="227">
        <f>IF(N1034="základní",J1034,0)</f>
        <v>0</v>
      </c>
      <c r="BF1034" s="227">
        <f>IF(N1034="snížená",J1034,0)</f>
        <v>0</v>
      </c>
      <c r="BG1034" s="227">
        <f>IF(N1034="zákl. přenesená",J1034,0)</f>
        <v>0</v>
      </c>
      <c r="BH1034" s="227">
        <f>IF(N1034="sníž. přenesená",J1034,0)</f>
        <v>0</v>
      </c>
      <c r="BI1034" s="227">
        <f>IF(N1034="nulová",J1034,0)</f>
        <v>0</v>
      </c>
      <c r="BJ1034" s="19" t="s">
        <v>83</v>
      </c>
      <c r="BK1034" s="227">
        <f>ROUND(I1034*H1034,2)</f>
        <v>0</v>
      </c>
      <c r="BL1034" s="19" t="s">
        <v>230</v>
      </c>
      <c r="BM1034" s="226" t="s">
        <v>3411</v>
      </c>
    </row>
    <row r="1035" s="2" customFormat="1">
      <c r="A1035" s="40"/>
      <c r="B1035" s="41"/>
      <c r="C1035" s="42"/>
      <c r="D1035" s="228" t="s">
        <v>232</v>
      </c>
      <c r="E1035" s="42"/>
      <c r="F1035" s="229" t="s">
        <v>3410</v>
      </c>
      <c r="G1035" s="42"/>
      <c r="H1035" s="42"/>
      <c r="I1035" s="230"/>
      <c r="J1035" s="42"/>
      <c r="K1035" s="42"/>
      <c r="L1035" s="46"/>
      <c r="M1035" s="231"/>
      <c r="N1035" s="232"/>
      <c r="O1035" s="86"/>
      <c r="P1035" s="86"/>
      <c r="Q1035" s="86"/>
      <c r="R1035" s="86"/>
      <c r="S1035" s="86"/>
      <c r="T1035" s="87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T1035" s="19" t="s">
        <v>232</v>
      </c>
      <c r="AU1035" s="19" t="s">
        <v>85</v>
      </c>
    </row>
    <row r="1036" s="2" customFormat="1">
      <c r="A1036" s="40"/>
      <c r="B1036" s="41"/>
      <c r="C1036" s="42"/>
      <c r="D1036" s="233" t="s">
        <v>234</v>
      </c>
      <c r="E1036" s="42"/>
      <c r="F1036" s="234" t="s">
        <v>3412</v>
      </c>
      <c r="G1036" s="42"/>
      <c r="H1036" s="42"/>
      <c r="I1036" s="230"/>
      <c r="J1036" s="42"/>
      <c r="K1036" s="42"/>
      <c r="L1036" s="46"/>
      <c r="M1036" s="231"/>
      <c r="N1036" s="232"/>
      <c r="O1036" s="86"/>
      <c r="P1036" s="86"/>
      <c r="Q1036" s="86"/>
      <c r="R1036" s="86"/>
      <c r="S1036" s="86"/>
      <c r="T1036" s="87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T1036" s="19" t="s">
        <v>234</v>
      </c>
      <c r="AU1036" s="19" t="s">
        <v>85</v>
      </c>
    </row>
    <row r="1037" s="2" customFormat="1" ht="16.5" customHeight="1">
      <c r="A1037" s="40"/>
      <c r="B1037" s="41"/>
      <c r="C1037" s="268" t="s">
        <v>3413</v>
      </c>
      <c r="D1037" s="268" t="s">
        <v>305</v>
      </c>
      <c r="E1037" s="269" t="s">
        <v>3414</v>
      </c>
      <c r="F1037" s="270" t="s">
        <v>3415</v>
      </c>
      <c r="G1037" s="271" t="s">
        <v>811</v>
      </c>
      <c r="H1037" s="272">
        <v>8</v>
      </c>
      <c r="I1037" s="273"/>
      <c r="J1037" s="274">
        <f>ROUND(I1037*H1037,2)</f>
        <v>0</v>
      </c>
      <c r="K1037" s="270" t="s">
        <v>229</v>
      </c>
      <c r="L1037" s="275"/>
      <c r="M1037" s="276" t="s">
        <v>40</v>
      </c>
      <c r="N1037" s="277" t="s">
        <v>48</v>
      </c>
      <c r="O1037" s="86"/>
      <c r="P1037" s="224">
        <f>O1037*H1037</f>
        <v>0</v>
      </c>
      <c r="Q1037" s="224">
        <v>0.0019</v>
      </c>
      <c r="R1037" s="224">
        <f>Q1037*H1037</f>
        <v>0.0152</v>
      </c>
      <c r="S1037" s="224">
        <v>0</v>
      </c>
      <c r="T1037" s="225">
        <f>S1037*H1037</f>
        <v>0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R1037" s="226" t="s">
        <v>279</v>
      </c>
      <c r="AT1037" s="226" t="s">
        <v>305</v>
      </c>
      <c r="AU1037" s="226" t="s">
        <v>85</v>
      </c>
      <c r="AY1037" s="19" t="s">
        <v>224</v>
      </c>
      <c r="BE1037" s="227">
        <f>IF(N1037="základní",J1037,0)</f>
        <v>0</v>
      </c>
      <c r="BF1037" s="227">
        <f>IF(N1037="snížená",J1037,0)</f>
        <v>0</v>
      </c>
      <c r="BG1037" s="227">
        <f>IF(N1037="zákl. přenesená",J1037,0)</f>
        <v>0</v>
      </c>
      <c r="BH1037" s="227">
        <f>IF(N1037="sníž. přenesená",J1037,0)</f>
        <v>0</v>
      </c>
      <c r="BI1037" s="227">
        <f>IF(N1037="nulová",J1037,0)</f>
        <v>0</v>
      </c>
      <c r="BJ1037" s="19" t="s">
        <v>83</v>
      </c>
      <c r="BK1037" s="227">
        <f>ROUND(I1037*H1037,2)</f>
        <v>0</v>
      </c>
      <c r="BL1037" s="19" t="s">
        <v>230</v>
      </c>
      <c r="BM1037" s="226" t="s">
        <v>3416</v>
      </c>
    </row>
    <row r="1038" s="2" customFormat="1">
      <c r="A1038" s="40"/>
      <c r="B1038" s="41"/>
      <c r="C1038" s="42"/>
      <c r="D1038" s="228" t="s">
        <v>232</v>
      </c>
      <c r="E1038" s="42"/>
      <c r="F1038" s="229" t="s">
        <v>3417</v>
      </c>
      <c r="G1038" s="42"/>
      <c r="H1038" s="42"/>
      <c r="I1038" s="230"/>
      <c r="J1038" s="42"/>
      <c r="K1038" s="42"/>
      <c r="L1038" s="46"/>
      <c r="M1038" s="231"/>
      <c r="N1038" s="232"/>
      <c r="O1038" s="86"/>
      <c r="P1038" s="86"/>
      <c r="Q1038" s="86"/>
      <c r="R1038" s="86"/>
      <c r="S1038" s="86"/>
      <c r="T1038" s="87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T1038" s="19" t="s">
        <v>232</v>
      </c>
      <c r="AU1038" s="19" t="s">
        <v>85</v>
      </c>
    </row>
    <row r="1039" s="2" customFormat="1">
      <c r="A1039" s="40"/>
      <c r="B1039" s="41"/>
      <c r="C1039" s="42"/>
      <c r="D1039" s="233" t="s">
        <v>234</v>
      </c>
      <c r="E1039" s="42"/>
      <c r="F1039" s="234" t="s">
        <v>3418</v>
      </c>
      <c r="G1039" s="42"/>
      <c r="H1039" s="42"/>
      <c r="I1039" s="230"/>
      <c r="J1039" s="42"/>
      <c r="K1039" s="42"/>
      <c r="L1039" s="46"/>
      <c r="M1039" s="231"/>
      <c r="N1039" s="232"/>
      <c r="O1039" s="86"/>
      <c r="P1039" s="86"/>
      <c r="Q1039" s="86"/>
      <c r="R1039" s="86"/>
      <c r="S1039" s="86"/>
      <c r="T1039" s="87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T1039" s="19" t="s">
        <v>234</v>
      </c>
      <c r="AU1039" s="19" t="s">
        <v>85</v>
      </c>
    </row>
    <row r="1040" s="2" customFormat="1" ht="16.5" customHeight="1">
      <c r="A1040" s="40"/>
      <c r="B1040" s="41"/>
      <c r="C1040" s="268" t="s">
        <v>3419</v>
      </c>
      <c r="D1040" s="268" t="s">
        <v>305</v>
      </c>
      <c r="E1040" s="269" t="s">
        <v>3420</v>
      </c>
      <c r="F1040" s="270" t="s">
        <v>3421</v>
      </c>
      <c r="G1040" s="271" t="s">
        <v>811</v>
      </c>
      <c r="H1040" s="272">
        <v>8</v>
      </c>
      <c r="I1040" s="273"/>
      <c r="J1040" s="274">
        <f>ROUND(I1040*H1040,2)</f>
        <v>0</v>
      </c>
      <c r="K1040" s="270" t="s">
        <v>40</v>
      </c>
      <c r="L1040" s="275"/>
      <c r="M1040" s="276" t="s">
        <v>40</v>
      </c>
      <c r="N1040" s="277" t="s">
        <v>48</v>
      </c>
      <c r="O1040" s="86"/>
      <c r="P1040" s="224">
        <f>O1040*H1040</f>
        <v>0</v>
      </c>
      <c r="Q1040" s="224">
        <v>0.0030000000000000001</v>
      </c>
      <c r="R1040" s="224">
        <f>Q1040*H1040</f>
        <v>0.024</v>
      </c>
      <c r="S1040" s="224">
        <v>0</v>
      </c>
      <c r="T1040" s="225">
        <f>S1040*H1040</f>
        <v>0</v>
      </c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R1040" s="226" t="s">
        <v>279</v>
      </c>
      <c r="AT1040" s="226" t="s">
        <v>305</v>
      </c>
      <c r="AU1040" s="226" t="s">
        <v>85</v>
      </c>
      <c r="AY1040" s="19" t="s">
        <v>224</v>
      </c>
      <c r="BE1040" s="227">
        <f>IF(N1040="základní",J1040,0)</f>
        <v>0</v>
      </c>
      <c r="BF1040" s="227">
        <f>IF(N1040="snížená",J1040,0)</f>
        <v>0</v>
      </c>
      <c r="BG1040" s="227">
        <f>IF(N1040="zákl. přenesená",J1040,0)</f>
        <v>0</v>
      </c>
      <c r="BH1040" s="227">
        <f>IF(N1040="sníž. přenesená",J1040,0)</f>
        <v>0</v>
      </c>
      <c r="BI1040" s="227">
        <f>IF(N1040="nulová",J1040,0)</f>
        <v>0</v>
      </c>
      <c r="BJ1040" s="19" t="s">
        <v>83</v>
      </c>
      <c r="BK1040" s="227">
        <f>ROUND(I1040*H1040,2)</f>
        <v>0</v>
      </c>
      <c r="BL1040" s="19" t="s">
        <v>230</v>
      </c>
      <c r="BM1040" s="226" t="s">
        <v>3422</v>
      </c>
    </row>
    <row r="1041" s="2" customFormat="1" ht="16.5" customHeight="1">
      <c r="A1041" s="40"/>
      <c r="B1041" s="41"/>
      <c r="C1041" s="215" t="s">
        <v>3423</v>
      </c>
      <c r="D1041" s="215" t="s">
        <v>226</v>
      </c>
      <c r="E1041" s="216" t="s">
        <v>3424</v>
      </c>
      <c r="F1041" s="217" t="s">
        <v>3425</v>
      </c>
      <c r="G1041" s="218" t="s">
        <v>160</v>
      </c>
      <c r="H1041" s="219">
        <v>160</v>
      </c>
      <c r="I1041" s="220"/>
      <c r="J1041" s="221">
        <f>ROUND(I1041*H1041,2)</f>
        <v>0</v>
      </c>
      <c r="K1041" s="217" t="s">
        <v>229</v>
      </c>
      <c r="L1041" s="46"/>
      <c r="M1041" s="222" t="s">
        <v>40</v>
      </c>
      <c r="N1041" s="223" t="s">
        <v>48</v>
      </c>
      <c r="O1041" s="86"/>
      <c r="P1041" s="224">
        <f>O1041*H1041</f>
        <v>0</v>
      </c>
      <c r="Q1041" s="224">
        <v>0.00019000000000000001</v>
      </c>
      <c r="R1041" s="224">
        <f>Q1041*H1041</f>
        <v>0.030400000000000003</v>
      </c>
      <c r="S1041" s="224">
        <v>0</v>
      </c>
      <c r="T1041" s="225">
        <f>S1041*H1041</f>
        <v>0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26" t="s">
        <v>230</v>
      </c>
      <c r="AT1041" s="226" t="s">
        <v>226</v>
      </c>
      <c r="AU1041" s="226" t="s">
        <v>85</v>
      </c>
      <c r="AY1041" s="19" t="s">
        <v>224</v>
      </c>
      <c r="BE1041" s="227">
        <f>IF(N1041="základní",J1041,0)</f>
        <v>0</v>
      </c>
      <c r="BF1041" s="227">
        <f>IF(N1041="snížená",J1041,0)</f>
        <v>0</v>
      </c>
      <c r="BG1041" s="227">
        <f>IF(N1041="zákl. přenesená",J1041,0)</f>
        <v>0</v>
      </c>
      <c r="BH1041" s="227">
        <f>IF(N1041="sníž. přenesená",J1041,0)</f>
        <v>0</v>
      </c>
      <c r="BI1041" s="227">
        <f>IF(N1041="nulová",J1041,0)</f>
        <v>0</v>
      </c>
      <c r="BJ1041" s="19" t="s">
        <v>83</v>
      </c>
      <c r="BK1041" s="227">
        <f>ROUND(I1041*H1041,2)</f>
        <v>0</v>
      </c>
      <c r="BL1041" s="19" t="s">
        <v>230</v>
      </c>
      <c r="BM1041" s="226" t="s">
        <v>3426</v>
      </c>
    </row>
    <row r="1042" s="2" customFormat="1">
      <c r="A1042" s="40"/>
      <c r="B1042" s="41"/>
      <c r="C1042" s="42"/>
      <c r="D1042" s="228" t="s">
        <v>232</v>
      </c>
      <c r="E1042" s="42"/>
      <c r="F1042" s="229" t="s">
        <v>3427</v>
      </c>
      <c r="G1042" s="42"/>
      <c r="H1042" s="42"/>
      <c r="I1042" s="230"/>
      <c r="J1042" s="42"/>
      <c r="K1042" s="42"/>
      <c r="L1042" s="46"/>
      <c r="M1042" s="231"/>
      <c r="N1042" s="232"/>
      <c r="O1042" s="86"/>
      <c r="P1042" s="86"/>
      <c r="Q1042" s="86"/>
      <c r="R1042" s="86"/>
      <c r="S1042" s="86"/>
      <c r="T1042" s="87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T1042" s="19" t="s">
        <v>232</v>
      </c>
      <c r="AU1042" s="19" t="s">
        <v>85</v>
      </c>
    </row>
    <row r="1043" s="2" customFormat="1">
      <c r="A1043" s="40"/>
      <c r="B1043" s="41"/>
      <c r="C1043" s="42"/>
      <c r="D1043" s="233" t="s">
        <v>234</v>
      </c>
      <c r="E1043" s="42"/>
      <c r="F1043" s="234" t="s">
        <v>3428</v>
      </c>
      <c r="G1043" s="42"/>
      <c r="H1043" s="42"/>
      <c r="I1043" s="230"/>
      <c r="J1043" s="42"/>
      <c r="K1043" s="42"/>
      <c r="L1043" s="46"/>
      <c r="M1043" s="231"/>
      <c r="N1043" s="232"/>
      <c r="O1043" s="86"/>
      <c r="P1043" s="86"/>
      <c r="Q1043" s="86"/>
      <c r="R1043" s="86"/>
      <c r="S1043" s="86"/>
      <c r="T1043" s="87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T1043" s="19" t="s">
        <v>234</v>
      </c>
      <c r="AU1043" s="19" t="s">
        <v>85</v>
      </c>
    </row>
    <row r="1044" s="13" customFormat="1">
      <c r="A1044" s="13"/>
      <c r="B1044" s="235"/>
      <c r="C1044" s="236"/>
      <c r="D1044" s="228" t="s">
        <v>236</v>
      </c>
      <c r="E1044" s="237" t="s">
        <v>40</v>
      </c>
      <c r="F1044" s="238" t="s">
        <v>3429</v>
      </c>
      <c r="G1044" s="236"/>
      <c r="H1044" s="239">
        <v>100</v>
      </c>
      <c r="I1044" s="240"/>
      <c r="J1044" s="236"/>
      <c r="K1044" s="236"/>
      <c r="L1044" s="241"/>
      <c r="M1044" s="242"/>
      <c r="N1044" s="243"/>
      <c r="O1044" s="243"/>
      <c r="P1044" s="243"/>
      <c r="Q1044" s="243"/>
      <c r="R1044" s="243"/>
      <c r="S1044" s="243"/>
      <c r="T1044" s="244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5" t="s">
        <v>236</v>
      </c>
      <c r="AU1044" s="245" t="s">
        <v>85</v>
      </c>
      <c r="AV1044" s="13" t="s">
        <v>85</v>
      </c>
      <c r="AW1044" s="13" t="s">
        <v>38</v>
      </c>
      <c r="AX1044" s="13" t="s">
        <v>77</v>
      </c>
      <c r="AY1044" s="245" t="s">
        <v>224</v>
      </c>
    </row>
    <row r="1045" s="13" customFormat="1">
      <c r="A1045" s="13"/>
      <c r="B1045" s="235"/>
      <c r="C1045" s="236"/>
      <c r="D1045" s="228" t="s">
        <v>236</v>
      </c>
      <c r="E1045" s="237" t="s">
        <v>40</v>
      </c>
      <c r="F1045" s="238" t="s">
        <v>3430</v>
      </c>
      <c r="G1045" s="236"/>
      <c r="H1045" s="239">
        <v>60</v>
      </c>
      <c r="I1045" s="240"/>
      <c r="J1045" s="236"/>
      <c r="K1045" s="236"/>
      <c r="L1045" s="241"/>
      <c r="M1045" s="242"/>
      <c r="N1045" s="243"/>
      <c r="O1045" s="243"/>
      <c r="P1045" s="243"/>
      <c r="Q1045" s="243"/>
      <c r="R1045" s="243"/>
      <c r="S1045" s="243"/>
      <c r="T1045" s="24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5" t="s">
        <v>236</v>
      </c>
      <c r="AU1045" s="245" t="s">
        <v>85</v>
      </c>
      <c r="AV1045" s="13" t="s">
        <v>85</v>
      </c>
      <c r="AW1045" s="13" t="s">
        <v>38</v>
      </c>
      <c r="AX1045" s="13" t="s">
        <v>77</v>
      </c>
      <c r="AY1045" s="245" t="s">
        <v>224</v>
      </c>
    </row>
    <row r="1046" s="15" customFormat="1">
      <c r="A1046" s="15"/>
      <c r="B1046" s="256"/>
      <c r="C1046" s="257"/>
      <c r="D1046" s="228" t="s">
        <v>236</v>
      </c>
      <c r="E1046" s="258" t="s">
        <v>40</v>
      </c>
      <c r="F1046" s="259" t="s">
        <v>253</v>
      </c>
      <c r="G1046" s="257"/>
      <c r="H1046" s="260">
        <v>160</v>
      </c>
      <c r="I1046" s="261"/>
      <c r="J1046" s="257"/>
      <c r="K1046" s="257"/>
      <c r="L1046" s="262"/>
      <c r="M1046" s="263"/>
      <c r="N1046" s="264"/>
      <c r="O1046" s="264"/>
      <c r="P1046" s="264"/>
      <c r="Q1046" s="264"/>
      <c r="R1046" s="264"/>
      <c r="S1046" s="264"/>
      <c r="T1046" s="26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66" t="s">
        <v>236</v>
      </c>
      <c r="AU1046" s="266" t="s">
        <v>85</v>
      </c>
      <c r="AV1046" s="15" t="s">
        <v>230</v>
      </c>
      <c r="AW1046" s="15" t="s">
        <v>38</v>
      </c>
      <c r="AX1046" s="15" t="s">
        <v>83</v>
      </c>
      <c r="AY1046" s="266" t="s">
        <v>224</v>
      </c>
    </row>
    <row r="1047" s="2" customFormat="1" ht="16.5" customHeight="1">
      <c r="A1047" s="40"/>
      <c r="B1047" s="41"/>
      <c r="C1047" s="215" t="s">
        <v>3431</v>
      </c>
      <c r="D1047" s="215" t="s">
        <v>226</v>
      </c>
      <c r="E1047" s="216" t="s">
        <v>3432</v>
      </c>
      <c r="F1047" s="217" t="s">
        <v>3433</v>
      </c>
      <c r="G1047" s="218" t="s">
        <v>160</v>
      </c>
      <c r="H1047" s="219">
        <v>370</v>
      </c>
      <c r="I1047" s="220"/>
      <c r="J1047" s="221">
        <f>ROUND(I1047*H1047,2)</f>
        <v>0</v>
      </c>
      <c r="K1047" s="217" t="s">
        <v>229</v>
      </c>
      <c r="L1047" s="46"/>
      <c r="M1047" s="222" t="s">
        <v>40</v>
      </c>
      <c r="N1047" s="223" t="s">
        <v>48</v>
      </c>
      <c r="O1047" s="86"/>
      <c r="P1047" s="224">
        <f>O1047*H1047</f>
        <v>0</v>
      </c>
      <c r="Q1047" s="224">
        <v>0.00020000000000000001</v>
      </c>
      <c r="R1047" s="224">
        <f>Q1047*H1047</f>
        <v>0.07400000000000001</v>
      </c>
      <c r="S1047" s="224">
        <v>0</v>
      </c>
      <c r="T1047" s="225">
        <f>S1047*H1047</f>
        <v>0</v>
      </c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R1047" s="226" t="s">
        <v>230</v>
      </c>
      <c r="AT1047" s="226" t="s">
        <v>226</v>
      </c>
      <c r="AU1047" s="226" t="s">
        <v>85</v>
      </c>
      <c r="AY1047" s="19" t="s">
        <v>224</v>
      </c>
      <c r="BE1047" s="227">
        <f>IF(N1047="základní",J1047,0)</f>
        <v>0</v>
      </c>
      <c r="BF1047" s="227">
        <f>IF(N1047="snížená",J1047,0)</f>
        <v>0</v>
      </c>
      <c r="BG1047" s="227">
        <f>IF(N1047="zákl. přenesená",J1047,0)</f>
        <v>0</v>
      </c>
      <c r="BH1047" s="227">
        <f>IF(N1047="sníž. přenesená",J1047,0)</f>
        <v>0</v>
      </c>
      <c r="BI1047" s="227">
        <f>IF(N1047="nulová",J1047,0)</f>
        <v>0</v>
      </c>
      <c r="BJ1047" s="19" t="s">
        <v>83</v>
      </c>
      <c r="BK1047" s="227">
        <f>ROUND(I1047*H1047,2)</f>
        <v>0</v>
      </c>
      <c r="BL1047" s="19" t="s">
        <v>230</v>
      </c>
      <c r="BM1047" s="226" t="s">
        <v>3434</v>
      </c>
    </row>
    <row r="1048" s="2" customFormat="1">
      <c r="A1048" s="40"/>
      <c r="B1048" s="41"/>
      <c r="C1048" s="42"/>
      <c r="D1048" s="228" t="s">
        <v>232</v>
      </c>
      <c r="E1048" s="42"/>
      <c r="F1048" s="229" t="s">
        <v>3435</v>
      </c>
      <c r="G1048" s="42"/>
      <c r="H1048" s="42"/>
      <c r="I1048" s="230"/>
      <c r="J1048" s="42"/>
      <c r="K1048" s="42"/>
      <c r="L1048" s="46"/>
      <c r="M1048" s="231"/>
      <c r="N1048" s="232"/>
      <c r="O1048" s="86"/>
      <c r="P1048" s="86"/>
      <c r="Q1048" s="86"/>
      <c r="R1048" s="86"/>
      <c r="S1048" s="86"/>
      <c r="T1048" s="87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T1048" s="19" t="s">
        <v>232</v>
      </c>
      <c r="AU1048" s="19" t="s">
        <v>85</v>
      </c>
    </row>
    <row r="1049" s="2" customFormat="1">
      <c r="A1049" s="40"/>
      <c r="B1049" s="41"/>
      <c r="C1049" s="42"/>
      <c r="D1049" s="233" t="s">
        <v>234</v>
      </c>
      <c r="E1049" s="42"/>
      <c r="F1049" s="234" t="s">
        <v>3436</v>
      </c>
      <c r="G1049" s="42"/>
      <c r="H1049" s="42"/>
      <c r="I1049" s="230"/>
      <c r="J1049" s="42"/>
      <c r="K1049" s="42"/>
      <c r="L1049" s="46"/>
      <c r="M1049" s="231"/>
      <c r="N1049" s="232"/>
      <c r="O1049" s="86"/>
      <c r="P1049" s="86"/>
      <c r="Q1049" s="86"/>
      <c r="R1049" s="86"/>
      <c r="S1049" s="86"/>
      <c r="T1049" s="87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T1049" s="19" t="s">
        <v>234</v>
      </c>
      <c r="AU1049" s="19" t="s">
        <v>85</v>
      </c>
    </row>
    <row r="1050" s="13" customFormat="1">
      <c r="A1050" s="13"/>
      <c r="B1050" s="235"/>
      <c r="C1050" s="236"/>
      <c r="D1050" s="228" t="s">
        <v>236</v>
      </c>
      <c r="E1050" s="237" t="s">
        <v>40</v>
      </c>
      <c r="F1050" s="238" t="s">
        <v>3437</v>
      </c>
      <c r="G1050" s="236"/>
      <c r="H1050" s="239">
        <v>280</v>
      </c>
      <c r="I1050" s="240"/>
      <c r="J1050" s="236"/>
      <c r="K1050" s="236"/>
      <c r="L1050" s="241"/>
      <c r="M1050" s="242"/>
      <c r="N1050" s="243"/>
      <c r="O1050" s="243"/>
      <c r="P1050" s="243"/>
      <c r="Q1050" s="243"/>
      <c r="R1050" s="243"/>
      <c r="S1050" s="243"/>
      <c r="T1050" s="24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5" t="s">
        <v>236</v>
      </c>
      <c r="AU1050" s="245" t="s">
        <v>85</v>
      </c>
      <c r="AV1050" s="13" t="s">
        <v>85</v>
      </c>
      <c r="AW1050" s="13" t="s">
        <v>38</v>
      </c>
      <c r="AX1050" s="13" t="s">
        <v>77</v>
      </c>
      <c r="AY1050" s="245" t="s">
        <v>224</v>
      </c>
    </row>
    <row r="1051" s="13" customFormat="1">
      <c r="A1051" s="13"/>
      <c r="B1051" s="235"/>
      <c r="C1051" s="236"/>
      <c r="D1051" s="228" t="s">
        <v>236</v>
      </c>
      <c r="E1051" s="237" t="s">
        <v>40</v>
      </c>
      <c r="F1051" s="238" t="s">
        <v>3438</v>
      </c>
      <c r="G1051" s="236"/>
      <c r="H1051" s="239">
        <v>60</v>
      </c>
      <c r="I1051" s="240"/>
      <c r="J1051" s="236"/>
      <c r="K1051" s="236"/>
      <c r="L1051" s="241"/>
      <c r="M1051" s="242"/>
      <c r="N1051" s="243"/>
      <c r="O1051" s="243"/>
      <c r="P1051" s="243"/>
      <c r="Q1051" s="243"/>
      <c r="R1051" s="243"/>
      <c r="S1051" s="243"/>
      <c r="T1051" s="244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5" t="s">
        <v>236</v>
      </c>
      <c r="AU1051" s="245" t="s">
        <v>85</v>
      </c>
      <c r="AV1051" s="13" t="s">
        <v>85</v>
      </c>
      <c r="AW1051" s="13" t="s">
        <v>38</v>
      </c>
      <c r="AX1051" s="13" t="s">
        <v>77</v>
      </c>
      <c r="AY1051" s="245" t="s">
        <v>224</v>
      </c>
    </row>
    <row r="1052" s="13" customFormat="1">
      <c r="A1052" s="13"/>
      <c r="B1052" s="235"/>
      <c r="C1052" s="236"/>
      <c r="D1052" s="228" t="s">
        <v>236</v>
      </c>
      <c r="E1052" s="237" t="s">
        <v>40</v>
      </c>
      <c r="F1052" s="238" t="s">
        <v>3439</v>
      </c>
      <c r="G1052" s="236"/>
      <c r="H1052" s="239">
        <v>30</v>
      </c>
      <c r="I1052" s="240"/>
      <c r="J1052" s="236"/>
      <c r="K1052" s="236"/>
      <c r="L1052" s="241"/>
      <c r="M1052" s="242"/>
      <c r="N1052" s="243"/>
      <c r="O1052" s="243"/>
      <c r="P1052" s="243"/>
      <c r="Q1052" s="243"/>
      <c r="R1052" s="243"/>
      <c r="S1052" s="243"/>
      <c r="T1052" s="24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5" t="s">
        <v>236</v>
      </c>
      <c r="AU1052" s="245" t="s">
        <v>85</v>
      </c>
      <c r="AV1052" s="13" t="s">
        <v>85</v>
      </c>
      <c r="AW1052" s="13" t="s">
        <v>38</v>
      </c>
      <c r="AX1052" s="13" t="s">
        <v>77</v>
      </c>
      <c r="AY1052" s="245" t="s">
        <v>224</v>
      </c>
    </row>
    <row r="1053" s="15" customFormat="1">
      <c r="A1053" s="15"/>
      <c r="B1053" s="256"/>
      <c r="C1053" s="257"/>
      <c r="D1053" s="228" t="s">
        <v>236</v>
      </c>
      <c r="E1053" s="258" t="s">
        <v>40</v>
      </c>
      <c r="F1053" s="259" t="s">
        <v>253</v>
      </c>
      <c r="G1053" s="257"/>
      <c r="H1053" s="260">
        <v>370</v>
      </c>
      <c r="I1053" s="261"/>
      <c r="J1053" s="257"/>
      <c r="K1053" s="257"/>
      <c r="L1053" s="262"/>
      <c r="M1053" s="263"/>
      <c r="N1053" s="264"/>
      <c r="O1053" s="264"/>
      <c r="P1053" s="264"/>
      <c r="Q1053" s="264"/>
      <c r="R1053" s="264"/>
      <c r="S1053" s="264"/>
      <c r="T1053" s="26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66" t="s">
        <v>236</v>
      </c>
      <c r="AU1053" s="266" t="s">
        <v>85</v>
      </c>
      <c r="AV1053" s="15" t="s">
        <v>230</v>
      </c>
      <c r="AW1053" s="15" t="s">
        <v>38</v>
      </c>
      <c r="AX1053" s="15" t="s">
        <v>83</v>
      </c>
      <c r="AY1053" s="266" t="s">
        <v>224</v>
      </c>
    </row>
    <row r="1054" s="2" customFormat="1" ht="16.5" customHeight="1">
      <c r="A1054" s="40"/>
      <c r="B1054" s="41"/>
      <c r="C1054" s="215" t="s">
        <v>3440</v>
      </c>
      <c r="D1054" s="215" t="s">
        <v>226</v>
      </c>
      <c r="E1054" s="216" t="s">
        <v>3441</v>
      </c>
      <c r="F1054" s="217" t="s">
        <v>3442</v>
      </c>
      <c r="G1054" s="218" t="s">
        <v>160</v>
      </c>
      <c r="H1054" s="219">
        <v>267</v>
      </c>
      <c r="I1054" s="220"/>
      <c r="J1054" s="221">
        <f>ROUND(I1054*H1054,2)</f>
        <v>0</v>
      </c>
      <c r="K1054" s="217" t="s">
        <v>229</v>
      </c>
      <c r="L1054" s="46"/>
      <c r="M1054" s="222" t="s">
        <v>40</v>
      </c>
      <c r="N1054" s="223" t="s">
        <v>48</v>
      </c>
      <c r="O1054" s="86"/>
      <c r="P1054" s="224">
        <f>O1054*H1054</f>
        <v>0</v>
      </c>
      <c r="Q1054" s="224">
        <v>9.4500000000000007E-05</v>
      </c>
      <c r="R1054" s="224">
        <f>Q1054*H1054</f>
        <v>0.0252315</v>
      </c>
      <c r="S1054" s="224">
        <v>0</v>
      </c>
      <c r="T1054" s="225">
        <f>S1054*H1054</f>
        <v>0</v>
      </c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R1054" s="226" t="s">
        <v>230</v>
      </c>
      <c r="AT1054" s="226" t="s">
        <v>226</v>
      </c>
      <c r="AU1054" s="226" t="s">
        <v>85</v>
      </c>
      <c r="AY1054" s="19" t="s">
        <v>224</v>
      </c>
      <c r="BE1054" s="227">
        <f>IF(N1054="základní",J1054,0)</f>
        <v>0</v>
      </c>
      <c r="BF1054" s="227">
        <f>IF(N1054="snížená",J1054,0)</f>
        <v>0</v>
      </c>
      <c r="BG1054" s="227">
        <f>IF(N1054="zákl. přenesená",J1054,0)</f>
        <v>0</v>
      </c>
      <c r="BH1054" s="227">
        <f>IF(N1054="sníž. přenesená",J1054,0)</f>
        <v>0</v>
      </c>
      <c r="BI1054" s="227">
        <f>IF(N1054="nulová",J1054,0)</f>
        <v>0</v>
      </c>
      <c r="BJ1054" s="19" t="s">
        <v>83</v>
      </c>
      <c r="BK1054" s="227">
        <f>ROUND(I1054*H1054,2)</f>
        <v>0</v>
      </c>
      <c r="BL1054" s="19" t="s">
        <v>230</v>
      </c>
      <c r="BM1054" s="226" t="s">
        <v>3443</v>
      </c>
    </row>
    <row r="1055" s="2" customFormat="1">
      <c r="A1055" s="40"/>
      <c r="B1055" s="41"/>
      <c r="C1055" s="42"/>
      <c r="D1055" s="228" t="s">
        <v>232</v>
      </c>
      <c r="E1055" s="42"/>
      <c r="F1055" s="229" t="s">
        <v>3444</v>
      </c>
      <c r="G1055" s="42"/>
      <c r="H1055" s="42"/>
      <c r="I1055" s="230"/>
      <c r="J1055" s="42"/>
      <c r="K1055" s="42"/>
      <c r="L1055" s="46"/>
      <c r="M1055" s="231"/>
      <c r="N1055" s="232"/>
      <c r="O1055" s="86"/>
      <c r="P1055" s="86"/>
      <c r="Q1055" s="86"/>
      <c r="R1055" s="86"/>
      <c r="S1055" s="86"/>
      <c r="T1055" s="87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T1055" s="19" t="s">
        <v>232</v>
      </c>
      <c r="AU1055" s="19" t="s">
        <v>85</v>
      </c>
    </row>
    <row r="1056" s="2" customFormat="1">
      <c r="A1056" s="40"/>
      <c r="B1056" s="41"/>
      <c r="C1056" s="42"/>
      <c r="D1056" s="233" t="s">
        <v>234</v>
      </c>
      <c r="E1056" s="42"/>
      <c r="F1056" s="234" t="s">
        <v>3445</v>
      </c>
      <c r="G1056" s="42"/>
      <c r="H1056" s="42"/>
      <c r="I1056" s="230"/>
      <c r="J1056" s="42"/>
      <c r="K1056" s="42"/>
      <c r="L1056" s="46"/>
      <c r="M1056" s="231"/>
      <c r="N1056" s="232"/>
      <c r="O1056" s="86"/>
      <c r="P1056" s="86"/>
      <c r="Q1056" s="86"/>
      <c r="R1056" s="86"/>
      <c r="S1056" s="86"/>
      <c r="T1056" s="87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T1056" s="19" t="s">
        <v>234</v>
      </c>
      <c r="AU1056" s="19" t="s">
        <v>85</v>
      </c>
    </row>
    <row r="1057" s="13" customFormat="1">
      <c r="A1057" s="13"/>
      <c r="B1057" s="235"/>
      <c r="C1057" s="236"/>
      <c r="D1057" s="228" t="s">
        <v>236</v>
      </c>
      <c r="E1057" s="237" t="s">
        <v>40</v>
      </c>
      <c r="F1057" s="238" t="s">
        <v>3446</v>
      </c>
      <c r="G1057" s="236"/>
      <c r="H1057" s="239">
        <v>140</v>
      </c>
      <c r="I1057" s="240"/>
      <c r="J1057" s="236"/>
      <c r="K1057" s="236"/>
      <c r="L1057" s="241"/>
      <c r="M1057" s="242"/>
      <c r="N1057" s="243"/>
      <c r="O1057" s="243"/>
      <c r="P1057" s="243"/>
      <c r="Q1057" s="243"/>
      <c r="R1057" s="243"/>
      <c r="S1057" s="243"/>
      <c r="T1057" s="244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5" t="s">
        <v>236</v>
      </c>
      <c r="AU1057" s="245" t="s">
        <v>85</v>
      </c>
      <c r="AV1057" s="13" t="s">
        <v>85</v>
      </c>
      <c r="AW1057" s="13" t="s">
        <v>38</v>
      </c>
      <c r="AX1057" s="13" t="s">
        <v>77</v>
      </c>
      <c r="AY1057" s="245" t="s">
        <v>224</v>
      </c>
    </row>
    <row r="1058" s="13" customFormat="1">
      <c r="A1058" s="13"/>
      <c r="B1058" s="235"/>
      <c r="C1058" s="236"/>
      <c r="D1058" s="228" t="s">
        <v>236</v>
      </c>
      <c r="E1058" s="237" t="s">
        <v>40</v>
      </c>
      <c r="F1058" s="238" t="s">
        <v>3447</v>
      </c>
      <c r="G1058" s="236"/>
      <c r="H1058" s="239">
        <v>30</v>
      </c>
      <c r="I1058" s="240"/>
      <c r="J1058" s="236"/>
      <c r="K1058" s="236"/>
      <c r="L1058" s="241"/>
      <c r="M1058" s="242"/>
      <c r="N1058" s="243"/>
      <c r="O1058" s="243"/>
      <c r="P1058" s="243"/>
      <c r="Q1058" s="243"/>
      <c r="R1058" s="243"/>
      <c r="S1058" s="243"/>
      <c r="T1058" s="244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5" t="s">
        <v>236</v>
      </c>
      <c r="AU1058" s="245" t="s">
        <v>85</v>
      </c>
      <c r="AV1058" s="13" t="s">
        <v>85</v>
      </c>
      <c r="AW1058" s="13" t="s">
        <v>38</v>
      </c>
      <c r="AX1058" s="13" t="s">
        <v>77</v>
      </c>
      <c r="AY1058" s="245" t="s">
        <v>224</v>
      </c>
    </row>
    <row r="1059" s="13" customFormat="1">
      <c r="A1059" s="13"/>
      <c r="B1059" s="235"/>
      <c r="C1059" s="236"/>
      <c r="D1059" s="228" t="s">
        <v>236</v>
      </c>
      <c r="E1059" s="237" t="s">
        <v>40</v>
      </c>
      <c r="F1059" s="238" t="s">
        <v>3448</v>
      </c>
      <c r="G1059" s="236"/>
      <c r="H1059" s="239">
        <v>12</v>
      </c>
      <c r="I1059" s="240"/>
      <c r="J1059" s="236"/>
      <c r="K1059" s="236"/>
      <c r="L1059" s="241"/>
      <c r="M1059" s="242"/>
      <c r="N1059" s="243"/>
      <c r="O1059" s="243"/>
      <c r="P1059" s="243"/>
      <c r="Q1059" s="243"/>
      <c r="R1059" s="243"/>
      <c r="S1059" s="243"/>
      <c r="T1059" s="244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5" t="s">
        <v>236</v>
      </c>
      <c r="AU1059" s="245" t="s">
        <v>85</v>
      </c>
      <c r="AV1059" s="13" t="s">
        <v>85</v>
      </c>
      <c r="AW1059" s="13" t="s">
        <v>38</v>
      </c>
      <c r="AX1059" s="13" t="s">
        <v>77</v>
      </c>
      <c r="AY1059" s="245" t="s">
        <v>224</v>
      </c>
    </row>
    <row r="1060" s="13" customFormat="1">
      <c r="A1060" s="13"/>
      <c r="B1060" s="235"/>
      <c r="C1060" s="236"/>
      <c r="D1060" s="228" t="s">
        <v>236</v>
      </c>
      <c r="E1060" s="237" t="s">
        <v>40</v>
      </c>
      <c r="F1060" s="238" t="s">
        <v>3449</v>
      </c>
      <c r="G1060" s="236"/>
      <c r="H1060" s="239">
        <v>50</v>
      </c>
      <c r="I1060" s="240"/>
      <c r="J1060" s="236"/>
      <c r="K1060" s="236"/>
      <c r="L1060" s="241"/>
      <c r="M1060" s="242"/>
      <c r="N1060" s="243"/>
      <c r="O1060" s="243"/>
      <c r="P1060" s="243"/>
      <c r="Q1060" s="243"/>
      <c r="R1060" s="243"/>
      <c r="S1060" s="243"/>
      <c r="T1060" s="244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5" t="s">
        <v>236</v>
      </c>
      <c r="AU1060" s="245" t="s">
        <v>85</v>
      </c>
      <c r="AV1060" s="13" t="s">
        <v>85</v>
      </c>
      <c r="AW1060" s="13" t="s">
        <v>38</v>
      </c>
      <c r="AX1060" s="13" t="s">
        <v>77</v>
      </c>
      <c r="AY1060" s="245" t="s">
        <v>224</v>
      </c>
    </row>
    <row r="1061" s="13" customFormat="1">
      <c r="A1061" s="13"/>
      <c r="B1061" s="235"/>
      <c r="C1061" s="236"/>
      <c r="D1061" s="228" t="s">
        <v>236</v>
      </c>
      <c r="E1061" s="237" t="s">
        <v>40</v>
      </c>
      <c r="F1061" s="238" t="s">
        <v>3450</v>
      </c>
      <c r="G1061" s="236"/>
      <c r="H1061" s="239">
        <v>35</v>
      </c>
      <c r="I1061" s="240"/>
      <c r="J1061" s="236"/>
      <c r="K1061" s="236"/>
      <c r="L1061" s="241"/>
      <c r="M1061" s="242"/>
      <c r="N1061" s="243"/>
      <c r="O1061" s="243"/>
      <c r="P1061" s="243"/>
      <c r="Q1061" s="243"/>
      <c r="R1061" s="243"/>
      <c r="S1061" s="243"/>
      <c r="T1061" s="244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5" t="s">
        <v>236</v>
      </c>
      <c r="AU1061" s="245" t="s">
        <v>85</v>
      </c>
      <c r="AV1061" s="13" t="s">
        <v>85</v>
      </c>
      <c r="AW1061" s="13" t="s">
        <v>38</v>
      </c>
      <c r="AX1061" s="13" t="s">
        <v>77</v>
      </c>
      <c r="AY1061" s="245" t="s">
        <v>224</v>
      </c>
    </row>
    <row r="1062" s="15" customFormat="1">
      <c r="A1062" s="15"/>
      <c r="B1062" s="256"/>
      <c r="C1062" s="257"/>
      <c r="D1062" s="228" t="s">
        <v>236</v>
      </c>
      <c r="E1062" s="258" t="s">
        <v>40</v>
      </c>
      <c r="F1062" s="259" t="s">
        <v>253</v>
      </c>
      <c r="G1062" s="257"/>
      <c r="H1062" s="260">
        <v>267</v>
      </c>
      <c r="I1062" s="261"/>
      <c r="J1062" s="257"/>
      <c r="K1062" s="257"/>
      <c r="L1062" s="262"/>
      <c r="M1062" s="263"/>
      <c r="N1062" s="264"/>
      <c r="O1062" s="264"/>
      <c r="P1062" s="264"/>
      <c r="Q1062" s="264"/>
      <c r="R1062" s="264"/>
      <c r="S1062" s="264"/>
      <c r="T1062" s="26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66" t="s">
        <v>236</v>
      </c>
      <c r="AU1062" s="266" t="s">
        <v>85</v>
      </c>
      <c r="AV1062" s="15" t="s">
        <v>230</v>
      </c>
      <c r="AW1062" s="15" t="s">
        <v>38</v>
      </c>
      <c r="AX1062" s="15" t="s">
        <v>83</v>
      </c>
      <c r="AY1062" s="266" t="s">
        <v>224</v>
      </c>
    </row>
    <row r="1063" s="2" customFormat="1" ht="16.5" customHeight="1">
      <c r="A1063" s="40"/>
      <c r="B1063" s="41"/>
      <c r="C1063" s="215" t="s">
        <v>3451</v>
      </c>
      <c r="D1063" s="215" t="s">
        <v>226</v>
      </c>
      <c r="E1063" s="216" t="s">
        <v>3452</v>
      </c>
      <c r="F1063" s="217" t="s">
        <v>3453</v>
      </c>
      <c r="G1063" s="218" t="s">
        <v>811</v>
      </c>
      <c r="H1063" s="219">
        <v>6</v>
      </c>
      <c r="I1063" s="220"/>
      <c r="J1063" s="221">
        <f>ROUND(I1063*H1063,2)</f>
        <v>0</v>
      </c>
      <c r="K1063" s="217" t="s">
        <v>229</v>
      </c>
      <c r="L1063" s="46"/>
      <c r="M1063" s="222" t="s">
        <v>40</v>
      </c>
      <c r="N1063" s="223" t="s">
        <v>48</v>
      </c>
      <c r="O1063" s="86"/>
      <c r="P1063" s="224">
        <f>O1063*H1063</f>
        <v>0</v>
      </c>
      <c r="Q1063" s="224">
        <v>0.00018000000000000001</v>
      </c>
      <c r="R1063" s="224">
        <f>Q1063*H1063</f>
        <v>0.00108</v>
      </c>
      <c r="S1063" s="224">
        <v>0</v>
      </c>
      <c r="T1063" s="225">
        <f>S1063*H1063</f>
        <v>0</v>
      </c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R1063" s="226" t="s">
        <v>230</v>
      </c>
      <c r="AT1063" s="226" t="s">
        <v>226</v>
      </c>
      <c r="AU1063" s="226" t="s">
        <v>85</v>
      </c>
      <c r="AY1063" s="19" t="s">
        <v>224</v>
      </c>
      <c r="BE1063" s="227">
        <f>IF(N1063="základní",J1063,0)</f>
        <v>0</v>
      </c>
      <c r="BF1063" s="227">
        <f>IF(N1063="snížená",J1063,0)</f>
        <v>0</v>
      </c>
      <c r="BG1063" s="227">
        <f>IF(N1063="zákl. přenesená",J1063,0)</f>
        <v>0</v>
      </c>
      <c r="BH1063" s="227">
        <f>IF(N1063="sníž. přenesená",J1063,0)</f>
        <v>0</v>
      </c>
      <c r="BI1063" s="227">
        <f>IF(N1063="nulová",J1063,0)</f>
        <v>0</v>
      </c>
      <c r="BJ1063" s="19" t="s">
        <v>83</v>
      </c>
      <c r="BK1063" s="227">
        <f>ROUND(I1063*H1063,2)</f>
        <v>0</v>
      </c>
      <c r="BL1063" s="19" t="s">
        <v>230</v>
      </c>
      <c r="BM1063" s="226" t="s">
        <v>3454</v>
      </c>
    </row>
    <row r="1064" s="2" customFormat="1">
      <c r="A1064" s="40"/>
      <c r="B1064" s="41"/>
      <c r="C1064" s="42"/>
      <c r="D1064" s="228" t="s">
        <v>232</v>
      </c>
      <c r="E1064" s="42"/>
      <c r="F1064" s="229" t="s">
        <v>3455</v>
      </c>
      <c r="G1064" s="42"/>
      <c r="H1064" s="42"/>
      <c r="I1064" s="230"/>
      <c r="J1064" s="42"/>
      <c r="K1064" s="42"/>
      <c r="L1064" s="46"/>
      <c r="M1064" s="231"/>
      <c r="N1064" s="232"/>
      <c r="O1064" s="86"/>
      <c r="P1064" s="86"/>
      <c r="Q1064" s="86"/>
      <c r="R1064" s="86"/>
      <c r="S1064" s="86"/>
      <c r="T1064" s="87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T1064" s="19" t="s">
        <v>232</v>
      </c>
      <c r="AU1064" s="19" t="s">
        <v>85</v>
      </c>
    </row>
    <row r="1065" s="2" customFormat="1">
      <c r="A1065" s="40"/>
      <c r="B1065" s="41"/>
      <c r="C1065" s="42"/>
      <c r="D1065" s="233" t="s">
        <v>234</v>
      </c>
      <c r="E1065" s="42"/>
      <c r="F1065" s="234" t="s">
        <v>3456</v>
      </c>
      <c r="G1065" s="42"/>
      <c r="H1065" s="42"/>
      <c r="I1065" s="230"/>
      <c r="J1065" s="42"/>
      <c r="K1065" s="42"/>
      <c r="L1065" s="46"/>
      <c r="M1065" s="231"/>
      <c r="N1065" s="232"/>
      <c r="O1065" s="86"/>
      <c r="P1065" s="86"/>
      <c r="Q1065" s="86"/>
      <c r="R1065" s="86"/>
      <c r="S1065" s="86"/>
      <c r="T1065" s="87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T1065" s="19" t="s">
        <v>234</v>
      </c>
      <c r="AU1065" s="19" t="s">
        <v>85</v>
      </c>
    </row>
    <row r="1066" s="13" customFormat="1">
      <c r="A1066" s="13"/>
      <c r="B1066" s="235"/>
      <c r="C1066" s="236"/>
      <c r="D1066" s="228" t="s">
        <v>236</v>
      </c>
      <c r="E1066" s="237" t="s">
        <v>40</v>
      </c>
      <c r="F1066" s="238" t="s">
        <v>3457</v>
      </c>
      <c r="G1066" s="236"/>
      <c r="H1066" s="239">
        <v>4</v>
      </c>
      <c r="I1066" s="240"/>
      <c r="J1066" s="236"/>
      <c r="K1066" s="236"/>
      <c r="L1066" s="241"/>
      <c r="M1066" s="242"/>
      <c r="N1066" s="243"/>
      <c r="O1066" s="243"/>
      <c r="P1066" s="243"/>
      <c r="Q1066" s="243"/>
      <c r="R1066" s="243"/>
      <c r="S1066" s="243"/>
      <c r="T1066" s="244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5" t="s">
        <v>236</v>
      </c>
      <c r="AU1066" s="245" t="s">
        <v>85</v>
      </c>
      <c r="AV1066" s="13" t="s">
        <v>85</v>
      </c>
      <c r="AW1066" s="13" t="s">
        <v>38</v>
      </c>
      <c r="AX1066" s="13" t="s">
        <v>77</v>
      </c>
      <c r="AY1066" s="245" t="s">
        <v>224</v>
      </c>
    </row>
    <row r="1067" s="13" customFormat="1">
      <c r="A1067" s="13"/>
      <c r="B1067" s="235"/>
      <c r="C1067" s="236"/>
      <c r="D1067" s="228" t="s">
        <v>236</v>
      </c>
      <c r="E1067" s="237" t="s">
        <v>40</v>
      </c>
      <c r="F1067" s="238" t="s">
        <v>3458</v>
      </c>
      <c r="G1067" s="236"/>
      <c r="H1067" s="239">
        <v>2</v>
      </c>
      <c r="I1067" s="240"/>
      <c r="J1067" s="236"/>
      <c r="K1067" s="236"/>
      <c r="L1067" s="241"/>
      <c r="M1067" s="242"/>
      <c r="N1067" s="243"/>
      <c r="O1067" s="243"/>
      <c r="P1067" s="243"/>
      <c r="Q1067" s="243"/>
      <c r="R1067" s="243"/>
      <c r="S1067" s="243"/>
      <c r="T1067" s="244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5" t="s">
        <v>236</v>
      </c>
      <c r="AU1067" s="245" t="s">
        <v>85</v>
      </c>
      <c r="AV1067" s="13" t="s">
        <v>85</v>
      </c>
      <c r="AW1067" s="13" t="s">
        <v>38</v>
      </c>
      <c r="AX1067" s="13" t="s">
        <v>77</v>
      </c>
      <c r="AY1067" s="245" t="s">
        <v>224</v>
      </c>
    </row>
    <row r="1068" s="15" customFormat="1">
      <c r="A1068" s="15"/>
      <c r="B1068" s="256"/>
      <c r="C1068" s="257"/>
      <c r="D1068" s="228" t="s">
        <v>236</v>
      </c>
      <c r="E1068" s="258" t="s">
        <v>40</v>
      </c>
      <c r="F1068" s="259" t="s">
        <v>253</v>
      </c>
      <c r="G1068" s="257"/>
      <c r="H1068" s="260">
        <v>6</v>
      </c>
      <c r="I1068" s="261"/>
      <c r="J1068" s="257"/>
      <c r="K1068" s="257"/>
      <c r="L1068" s="262"/>
      <c r="M1068" s="263"/>
      <c r="N1068" s="264"/>
      <c r="O1068" s="264"/>
      <c r="P1068" s="264"/>
      <c r="Q1068" s="264"/>
      <c r="R1068" s="264"/>
      <c r="S1068" s="264"/>
      <c r="T1068" s="26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66" t="s">
        <v>236</v>
      </c>
      <c r="AU1068" s="266" t="s">
        <v>85</v>
      </c>
      <c r="AV1068" s="15" t="s">
        <v>230</v>
      </c>
      <c r="AW1068" s="15" t="s">
        <v>38</v>
      </c>
      <c r="AX1068" s="15" t="s">
        <v>83</v>
      </c>
      <c r="AY1068" s="266" t="s">
        <v>224</v>
      </c>
    </row>
    <row r="1069" s="2" customFormat="1" ht="16.5" customHeight="1">
      <c r="A1069" s="40"/>
      <c r="B1069" s="41"/>
      <c r="C1069" s="215" t="s">
        <v>3459</v>
      </c>
      <c r="D1069" s="215" t="s">
        <v>226</v>
      </c>
      <c r="E1069" s="216" t="s">
        <v>3460</v>
      </c>
      <c r="F1069" s="217" t="s">
        <v>3461</v>
      </c>
      <c r="G1069" s="218" t="s">
        <v>811</v>
      </c>
      <c r="H1069" s="219">
        <v>6</v>
      </c>
      <c r="I1069" s="220"/>
      <c r="J1069" s="221">
        <f>ROUND(I1069*H1069,2)</f>
        <v>0</v>
      </c>
      <c r="K1069" s="217" t="s">
        <v>229</v>
      </c>
      <c r="L1069" s="46"/>
      <c r="M1069" s="222" t="s">
        <v>40</v>
      </c>
      <c r="N1069" s="223" t="s">
        <v>48</v>
      </c>
      <c r="O1069" s="86"/>
      <c r="P1069" s="224">
        <f>O1069*H1069</f>
        <v>0</v>
      </c>
      <c r="Q1069" s="224">
        <v>0.00020000000000000001</v>
      </c>
      <c r="R1069" s="224">
        <f>Q1069*H1069</f>
        <v>0.0012000000000000001</v>
      </c>
      <c r="S1069" s="224">
        <v>0</v>
      </c>
      <c r="T1069" s="225">
        <f>S1069*H1069</f>
        <v>0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R1069" s="226" t="s">
        <v>230</v>
      </c>
      <c r="AT1069" s="226" t="s">
        <v>226</v>
      </c>
      <c r="AU1069" s="226" t="s">
        <v>85</v>
      </c>
      <c r="AY1069" s="19" t="s">
        <v>224</v>
      </c>
      <c r="BE1069" s="227">
        <f>IF(N1069="základní",J1069,0)</f>
        <v>0</v>
      </c>
      <c r="BF1069" s="227">
        <f>IF(N1069="snížená",J1069,0)</f>
        <v>0</v>
      </c>
      <c r="BG1069" s="227">
        <f>IF(N1069="zákl. přenesená",J1069,0)</f>
        <v>0</v>
      </c>
      <c r="BH1069" s="227">
        <f>IF(N1069="sníž. přenesená",J1069,0)</f>
        <v>0</v>
      </c>
      <c r="BI1069" s="227">
        <f>IF(N1069="nulová",J1069,0)</f>
        <v>0</v>
      </c>
      <c r="BJ1069" s="19" t="s">
        <v>83</v>
      </c>
      <c r="BK1069" s="227">
        <f>ROUND(I1069*H1069,2)</f>
        <v>0</v>
      </c>
      <c r="BL1069" s="19" t="s">
        <v>230</v>
      </c>
      <c r="BM1069" s="226" t="s">
        <v>3462</v>
      </c>
    </row>
    <row r="1070" s="2" customFormat="1">
      <c r="A1070" s="40"/>
      <c r="B1070" s="41"/>
      <c r="C1070" s="42"/>
      <c r="D1070" s="228" t="s">
        <v>232</v>
      </c>
      <c r="E1070" s="42"/>
      <c r="F1070" s="229" t="s">
        <v>3463</v>
      </c>
      <c r="G1070" s="42"/>
      <c r="H1070" s="42"/>
      <c r="I1070" s="230"/>
      <c r="J1070" s="42"/>
      <c r="K1070" s="42"/>
      <c r="L1070" s="46"/>
      <c r="M1070" s="231"/>
      <c r="N1070" s="232"/>
      <c r="O1070" s="86"/>
      <c r="P1070" s="86"/>
      <c r="Q1070" s="86"/>
      <c r="R1070" s="86"/>
      <c r="S1070" s="86"/>
      <c r="T1070" s="87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T1070" s="19" t="s">
        <v>232</v>
      </c>
      <c r="AU1070" s="19" t="s">
        <v>85</v>
      </c>
    </row>
    <row r="1071" s="2" customFormat="1">
      <c r="A1071" s="40"/>
      <c r="B1071" s="41"/>
      <c r="C1071" s="42"/>
      <c r="D1071" s="233" t="s">
        <v>234</v>
      </c>
      <c r="E1071" s="42"/>
      <c r="F1071" s="234" t="s">
        <v>3464</v>
      </c>
      <c r="G1071" s="42"/>
      <c r="H1071" s="42"/>
      <c r="I1071" s="230"/>
      <c r="J1071" s="42"/>
      <c r="K1071" s="42"/>
      <c r="L1071" s="46"/>
      <c r="M1071" s="231"/>
      <c r="N1071" s="232"/>
      <c r="O1071" s="86"/>
      <c r="P1071" s="86"/>
      <c r="Q1071" s="86"/>
      <c r="R1071" s="86"/>
      <c r="S1071" s="86"/>
      <c r="T1071" s="87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T1071" s="19" t="s">
        <v>234</v>
      </c>
      <c r="AU1071" s="19" t="s">
        <v>85</v>
      </c>
    </row>
    <row r="1072" s="13" customFormat="1">
      <c r="A1072" s="13"/>
      <c r="B1072" s="235"/>
      <c r="C1072" s="236"/>
      <c r="D1072" s="228" t="s">
        <v>236</v>
      </c>
      <c r="E1072" s="237" t="s">
        <v>40</v>
      </c>
      <c r="F1072" s="238" t="s">
        <v>3465</v>
      </c>
      <c r="G1072" s="236"/>
      <c r="H1072" s="239">
        <v>2</v>
      </c>
      <c r="I1072" s="240"/>
      <c r="J1072" s="236"/>
      <c r="K1072" s="236"/>
      <c r="L1072" s="241"/>
      <c r="M1072" s="242"/>
      <c r="N1072" s="243"/>
      <c r="O1072" s="243"/>
      <c r="P1072" s="243"/>
      <c r="Q1072" s="243"/>
      <c r="R1072" s="243"/>
      <c r="S1072" s="243"/>
      <c r="T1072" s="244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5" t="s">
        <v>236</v>
      </c>
      <c r="AU1072" s="245" t="s">
        <v>85</v>
      </c>
      <c r="AV1072" s="13" t="s">
        <v>85</v>
      </c>
      <c r="AW1072" s="13" t="s">
        <v>38</v>
      </c>
      <c r="AX1072" s="13" t="s">
        <v>77</v>
      </c>
      <c r="AY1072" s="245" t="s">
        <v>224</v>
      </c>
    </row>
    <row r="1073" s="13" customFormat="1">
      <c r="A1073" s="13"/>
      <c r="B1073" s="235"/>
      <c r="C1073" s="236"/>
      <c r="D1073" s="228" t="s">
        <v>236</v>
      </c>
      <c r="E1073" s="237" t="s">
        <v>40</v>
      </c>
      <c r="F1073" s="238" t="s">
        <v>3466</v>
      </c>
      <c r="G1073" s="236"/>
      <c r="H1073" s="239">
        <v>4</v>
      </c>
      <c r="I1073" s="240"/>
      <c r="J1073" s="236"/>
      <c r="K1073" s="236"/>
      <c r="L1073" s="241"/>
      <c r="M1073" s="242"/>
      <c r="N1073" s="243"/>
      <c r="O1073" s="243"/>
      <c r="P1073" s="243"/>
      <c r="Q1073" s="243"/>
      <c r="R1073" s="243"/>
      <c r="S1073" s="243"/>
      <c r="T1073" s="244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5" t="s">
        <v>236</v>
      </c>
      <c r="AU1073" s="245" t="s">
        <v>85</v>
      </c>
      <c r="AV1073" s="13" t="s">
        <v>85</v>
      </c>
      <c r="AW1073" s="13" t="s">
        <v>38</v>
      </c>
      <c r="AX1073" s="13" t="s">
        <v>77</v>
      </c>
      <c r="AY1073" s="245" t="s">
        <v>224</v>
      </c>
    </row>
    <row r="1074" s="15" customFormat="1">
      <c r="A1074" s="15"/>
      <c r="B1074" s="256"/>
      <c r="C1074" s="257"/>
      <c r="D1074" s="228" t="s">
        <v>236</v>
      </c>
      <c r="E1074" s="258" t="s">
        <v>40</v>
      </c>
      <c r="F1074" s="259" t="s">
        <v>253</v>
      </c>
      <c r="G1074" s="257"/>
      <c r="H1074" s="260">
        <v>6</v>
      </c>
      <c r="I1074" s="261"/>
      <c r="J1074" s="257"/>
      <c r="K1074" s="257"/>
      <c r="L1074" s="262"/>
      <c r="M1074" s="263"/>
      <c r="N1074" s="264"/>
      <c r="O1074" s="264"/>
      <c r="P1074" s="264"/>
      <c r="Q1074" s="264"/>
      <c r="R1074" s="264"/>
      <c r="S1074" s="264"/>
      <c r="T1074" s="26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66" t="s">
        <v>236</v>
      </c>
      <c r="AU1074" s="266" t="s">
        <v>85</v>
      </c>
      <c r="AV1074" s="15" t="s">
        <v>230</v>
      </c>
      <c r="AW1074" s="15" t="s">
        <v>38</v>
      </c>
      <c r="AX1074" s="15" t="s">
        <v>83</v>
      </c>
      <c r="AY1074" s="266" t="s">
        <v>224</v>
      </c>
    </row>
    <row r="1075" s="12" customFormat="1" ht="22.8" customHeight="1">
      <c r="A1075" s="12"/>
      <c r="B1075" s="199"/>
      <c r="C1075" s="200"/>
      <c r="D1075" s="201" t="s">
        <v>76</v>
      </c>
      <c r="E1075" s="213" t="s">
        <v>286</v>
      </c>
      <c r="F1075" s="213" t="s">
        <v>1345</v>
      </c>
      <c r="G1075" s="200"/>
      <c r="H1075" s="200"/>
      <c r="I1075" s="203"/>
      <c r="J1075" s="214">
        <f>BK1075</f>
        <v>0</v>
      </c>
      <c r="K1075" s="200"/>
      <c r="L1075" s="205"/>
      <c r="M1075" s="206"/>
      <c r="N1075" s="207"/>
      <c r="O1075" s="207"/>
      <c r="P1075" s="208">
        <f>SUM(P1076:P1084)</f>
        <v>0</v>
      </c>
      <c r="Q1075" s="207"/>
      <c r="R1075" s="208">
        <f>SUM(R1076:R1084)</f>
        <v>0</v>
      </c>
      <c r="S1075" s="207"/>
      <c r="T1075" s="209">
        <f>SUM(T1076:T1084)</f>
        <v>0</v>
      </c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R1075" s="210" t="s">
        <v>83</v>
      </c>
      <c r="AT1075" s="211" t="s">
        <v>76</v>
      </c>
      <c r="AU1075" s="211" t="s">
        <v>83</v>
      </c>
      <c r="AY1075" s="210" t="s">
        <v>224</v>
      </c>
      <c r="BK1075" s="212">
        <f>SUM(BK1076:BK1084)</f>
        <v>0</v>
      </c>
    </row>
    <row r="1076" s="2" customFormat="1" ht="16.5" customHeight="1">
      <c r="A1076" s="40"/>
      <c r="B1076" s="41"/>
      <c r="C1076" s="215" t="s">
        <v>3467</v>
      </c>
      <c r="D1076" s="215" t="s">
        <v>226</v>
      </c>
      <c r="E1076" s="216" t="s">
        <v>1354</v>
      </c>
      <c r="F1076" s="217" t="s">
        <v>1355</v>
      </c>
      <c r="G1076" s="218" t="s">
        <v>160</v>
      </c>
      <c r="H1076" s="219">
        <v>760</v>
      </c>
      <c r="I1076" s="220"/>
      <c r="J1076" s="221">
        <f>ROUND(I1076*H1076,2)</f>
        <v>0</v>
      </c>
      <c r="K1076" s="217" t="s">
        <v>229</v>
      </c>
      <c r="L1076" s="46"/>
      <c r="M1076" s="222" t="s">
        <v>40</v>
      </c>
      <c r="N1076" s="223" t="s">
        <v>48</v>
      </c>
      <c r="O1076" s="86"/>
      <c r="P1076" s="224">
        <f>O1076*H1076</f>
        <v>0</v>
      </c>
      <c r="Q1076" s="224">
        <v>0</v>
      </c>
      <c r="R1076" s="224">
        <f>Q1076*H1076</f>
        <v>0</v>
      </c>
      <c r="S1076" s="224">
        <v>0</v>
      </c>
      <c r="T1076" s="225">
        <f>S1076*H1076</f>
        <v>0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226" t="s">
        <v>230</v>
      </c>
      <c r="AT1076" s="226" t="s">
        <v>226</v>
      </c>
      <c r="AU1076" s="226" t="s">
        <v>85</v>
      </c>
      <c r="AY1076" s="19" t="s">
        <v>224</v>
      </c>
      <c r="BE1076" s="227">
        <f>IF(N1076="základní",J1076,0)</f>
        <v>0</v>
      </c>
      <c r="BF1076" s="227">
        <f>IF(N1076="snížená",J1076,0)</f>
        <v>0</v>
      </c>
      <c r="BG1076" s="227">
        <f>IF(N1076="zákl. přenesená",J1076,0)</f>
        <v>0</v>
      </c>
      <c r="BH1076" s="227">
        <f>IF(N1076="sníž. přenesená",J1076,0)</f>
        <v>0</v>
      </c>
      <c r="BI1076" s="227">
        <f>IF(N1076="nulová",J1076,0)</f>
        <v>0</v>
      </c>
      <c r="BJ1076" s="19" t="s">
        <v>83</v>
      </c>
      <c r="BK1076" s="227">
        <f>ROUND(I1076*H1076,2)</f>
        <v>0</v>
      </c>
      <c r="BL1076" s="19" t="s">
        <v>230</v>
      </c>
      <c r="BM1076" s="226" t="s">
        <v>3468</v>
      </c>
    </row>
    <row r="1077" s="2" customFormat="1">
      <c r="A1077" s="40"/>
      <c r="B1077" s="41"/>
      <c r="C1077" s="42"/>
      <c r="D1077" s="228" t="s">
        <v>232</v>
      </c>
      <c r="E1077" s="42"/>
      <c r="F1077" s="229" t="s">
        <v>1357</v>
      </c>
      <c r="G1077" s="42"/>
      <c r="H1077" s="42"/>
      <c r="I1077" s="230"/>
      <c r="J1077" s="42"/>
      <c r="K1077" s="42"/>
      <c r="L1077" s="46"/>
      <c r="M1077" s="231"/>
      <c r="N1077" s="232"/>
      <c r="O1077" s="86"/>
      <c r="P1077" s="86"/>
      <c r="Q1077" s="86"/>
      <c r="R1077" s="86"/>
      <c r="S1077" s="86"/>
      <c r="T1077" s="87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T1077" s="19" t="s">
        <v>232</v>
      </c>
      <c r="AU1077" s="19" t="s">
        <v>85</v>
      </c>
    </row>
    <row r="1078" s="2" customFormat="1">
      <c r="A1078" s="40"/>
      <c r="B1078" s="41"/>
      <c r="C1078" s="42"/>
      <c r="D1078" s="233" t="s">
        <v>234</v>
      </c>
      <c r="E1078" s="42"/>
      <c r="F1078" s="234" t="s">
        <v>1358</v>
      </c>
      <c r="G1078" s="42"/>
      <c r="H1078" s="42"/>
      <c r="I1078" s="230"/>
      <c r="J1078" s="42"/>
      <c r="K1078" s="42"/>
      <c r="L1078" s="46"/>
      <c r="M1078" s="231"/>
      <c r="N1078" s="232"/>
      <c r="O1078" s="86"/>
      <c r="P1078" s="86"/>
      <c r="Q1078" s="86"/>
      <c r="R1078" s="86"/>
      <c r="S1078" s="86"/>
      <c r="T1078" s="87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T1078" s="19" t="s">
        <v>234</v>
      </c>
      <c r="AU1078" s="19" t="s">
        <v>85</v>
      </c>
    </row>
    <row r="1079" s="2" customFormat="1" ht="16.5" customHeight="1">
      <c r="A1079" s="40"/>
      <c r="B1079" s="41"/>
      <c r="C1079" s="215" t="s">
        <v>3469</v>
      </c>
      <c r="D1079" s="215" t="s">
        <v>226</v>
      </c>
      <c r="E1079" s="216" t="s">
        <v>1420</v>
      </c>
      <c r="F1079" s="217" t="s">
        <v>1421</v>
      </c>
      <c r="G1079" s="218" t="s">
        <v>152</v>
      </c>
      <c r="H1079" s="219">
        <v>4.5999999999999996</v>
      </c>
      <c r="I1079" s="220"/>
      <c r="J1079" s="221">
        <f>ROUND(I1079*H1079,2)</f>
        <v>0</v>
      </c>
      <c r="K1079" s="217" t="s">
        <v>229</v>
      </c>
      <c r="L1079" s="46"/>
      <c r="M1079" s="222" t="s">
        <v>40</v>
      </c>
      <c r="N1079" s="223" t="s">
        <v>48</v>
      </c>
      <c r="O1079" s="86"/>
      <c r="P1079" s="224">
        <f>O1079*H1079</f>
        <v>0</v>
      </c>
      <c r="Q1079" s="224">
        <v>0</v>
      </c>
      <c r="R1079" s="224">
        <f>Q1079*H1079</f>
        <v>0</v>
      </c>
      <c r="S1079" s="224">
        <v>0</v>
      </c>
      <c r="T1079" s="225">
        <f>S1079*H1079</f>
        <v>0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26" t="s">
        <v>230</v>
      </c>
      <c r="AT1079" s="226" t="s">
        <v>226</v>
      </c>
      <c r="AU1079" s="226" t="s">
        <v>85</v>
      </c>
      <c r="AY1079" s="19" t="s">
        <v>224</v>
      </c>
      <c r="BE1079" s="227">
        <f>IF(N1079="základní",J1079,0)</f>
        <v>0</v>
      </c>
      <c r="BF1079" s="227">
        <f>IF(N1079="snížená",J1079,0)</f>
        <v>0</v>
      </c>
      <c r="BG1079" s="227">
        <f>IF(N1079="zákl. přenesená",J1079,0)</f>
        <v>0</v>
      </c>
      <c r="BH1079" s="227">
        <f>IF(N1079="sníž. přenesená",J1079,0)</f>
        <v>0</v>
      </c>
      <c r="BI1079" s="227">
        <f>IF(N1079="nulová",J1079,0)</f>
        <v>0</v>
      </c>
      <c r="BJ1079" s="19" t="s">
        <v>83</v>
      </c>
      <c r="BK1079" s="227">
        <f>ROUND(I1079*H1079,2)</f>
        <v>0</v>
      </c>
      <c r="BL1079" s="19" t="s">
        <v>230</v>
      </c>
      <c r="BM1079" s="226" t="s">
        <v>3470</v>
      </c>
    </row>
    <row r="1080" s="2" customFormat="1">
      <c r="A1080" s="40"/>
      <c r="B1080" s="41"/>
      <c r="C1080" s="42"/>
      <c r="D1080" s="228" t="s">
        <v>232</v>
      </c>
      <c r="E1080" s="42"/>
      <c r="F1080" s="229" t="s">
        <v>1423</v>
      </c>
      <c r="G1080" s="42"/>
      <c r="H1080" s="42"/>
      <c r="I1080" s="230"/>
      <c r="J1080" s="42"/>
      <c r="K1080" s="42"/>
      <c r="L1080" s="46"/>
      <c r="M1080" s="231"/>
      <c r="N1080" s="232"/>
      <c r="O1080" s="86"/>
      <c r="P1080" s="86"/>
      <c r="Q1080" s="86"/>
      <c r="R1080" s="86"/>
      <c r="S1080" s="86"/>
      <c r="T1080" s="87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T1080" s="19" t="s">
        <v>232</v>
      </c>
      <c r="AU1080" s="19" t="s">
        <v>85</v>
      </c>
    </row>
    <row r="1081" s="2" customFormat="1">
      <c r="A1081" s="40"/>
      <c r="B1081" s="41"/>
      <c r="C1081" s="42"/>
      <c r="D1081" s="233" t="s">
        <v>234</v>
      </c>
      <c r="E1081" s="42"/>
      <c r="F1081" s="234" t="s">
        <v>1424</v>
      </c>
      <c r="G1081" s="42"/>
      <c r="H1081" s="42"/>
      <c r="I1081" s="230"/>
      <c r="J1081" s="42"/>
      <c r="K1081" s="42"/>
      <c r="L1081" s="46"/>
      <c r="M1081" s="231"/>
      <c r="N1081" s="232"/>
      <c r="O1081" s="86"/>
      <c r="P1081" s="86"/>
      <c r="Q1081" s="86"/>
      <c r="R1081" s="86"/>
      <c r="S1081" s="86"/>
      <c r="T1081" s="87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T1081" s="19" t="s">
        <v>234</v>
      </c>
      <c r="AU1081" s="19" t="s">
        <v>85</v>
      </c>
    </row>
    <row r="1082" s="2" customFormat="1" ht="24.15" customHeight="1">
      <c r="A1082" s="40"/>
      <c r="B1082" s="41"/>
      <c r="C1082" s="215" t="s">
        <v>3471</v>
      </c>
      <c r="D1082" s="215" t="s">
        <v>226</v>
      </c>
      <c r="E1082" s="216" t="s">
        <v>3472</v>
      </c>
      <c r="F1082" s="217" t="s">
        <v>3473</v>
      </c>
      <c r="G1082" s="218" t="s">
        <v>152</v>
      </c>
      <c r="H1082" s="219">
        <v>4.2999999999999998</v>
      </c>
      <c r="I1082" s="220"/>
      <c r="J1082" s="221">
        <f>ROUND(I1082*H1082,2)</f>
        <v>0</v>
      </c>
      <c r="K1082" s="217" t="s">
        <v>229</v>
      </c>
      <c r="L1082" s="46"/>
      <c r="M1082" s="222" t="s">
        <v>40</v>
      </c>
      <c r="N1082" s="223" t="s">
        <v>48</v>
      </c>
      <c r="O1082" s="86"/>
      <c r="P1082" s="224">
        <f>O1082*H1082</f>
        <v>0</v>
      </c>
      <c r="Q1082" s="224">
        <v>0</v>
      </c>
      <c r="R1082" s="224">
        <f>Q1082*H1082</f>
        <v>0</v>
      </c>
      <c r="S1082" s="224">
        <v>0</v>
      </c>
      <c r="T1082" s="225">
        <f>S1082*H1082</f>
        <v>0</v>
      </c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R1082" s="226" t="s">
        <v>230</v>
      </c>
      <c r="AT1082" s="226" t="s">
        <v>226</v>
      </c>
      <c r="AU1082" s="226" t="s">
        <v>85</v>
      </c>
      <c r="AY1082" s="19" t="s">
        <v>224</v>
      </c>
      <c r="BE1082" s="227">
        <f>IF(N1082="základní",J1082,0)</f>
        <v>0</v>
      </c>
      <c r="BF1082" s="227">
        <f>IF(N1082="snížená",J1082,0)</f>
        <v>0</v>
      </c>
      <c r="BG1082" s="227">
        <f>IF(N1082="zákl. přenesená",J1082,0)</f>
        <v>0</v>
      </c>
      <c r="BH1082" s="227">
        <f>IF(N1082="sníž. přenesená",J1082,0)</f>
        <v>0</v>
      </c>
      <c r="BI1082" s="227">
        <f>IF(N1082="nulová",J1082,0)</f>
        <v>0</v>
      </c>
      <c r="BJ1082" s="19" t="s">
        <v>83</v>
      </c>
      <c r="BK1082" s="227">
        <f>ROUND(I1082*H1082,2)</f>
        <v>0</v>
      </c>
      <c r="BL1082" s="19" t="s">
        <v>230</v>
      </c>
      <c r="BM1082" s="226" t="s">
        <v>3474</v>
      </c>
    </row>
    <row r="1083" s="2" customFormat="1">
      <c r="A1083" s="40"/>
      <c r="B1083" s="41"/>
      <c r="C1083" s="42"/>
      <c r="D1083" s="228" t="s">
        <v>232</v>
      </c>
      <c r="E1083" s="42"/>
      <c r="F1083" s="229" t="s">
        <v>3475</v>
      </c>
      <c r="G1083" s="42"/>
      <c r="H1083" s="42"/>
      <c r="I1083" s="230"/>
      <c r="J1083" s="42"/>
      <c r="K1083" s="42"/>
      <c r="L1083" s="46"/>
      <c r="M1083" s="231"/>
      <c r="N1083" s="232"/>
      <c r="O1083" s="86"/>
      <c r="P1083" s="86"/>
      <c r="Q1083" s="86"/>
      <c r="R1083" s="86"/>
      <c r="S1083" s="86"/>
      <c r="T1083" s="87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T1083" s="19" t="s">
        <v>232</v>
      </c>
      <c r="AU1083" s="19" t="s">
        <v>85</v>
      </c>
    </row>
    <row r="1084" s="2" customFormat="1">
      <c r="A1084" s="40"/>
      <c r="B1084" s="41"/>
      <c r="C1084" s="42"/>
      <c r="D1084" s="233" t="s">
        <v>234</v>
      </c>
      <c r="E1084" s="42"/>
      <c r="F1084" s="234" t="s">
        <v>3476</v>
      </c>
      <c r="G1084" s="42"/>
      <c r="H1084" s="42"/>
      <c r="I1084" s="230"/>
      <c r="J1084" s="42"/>
      <c r="K1084" s="42"/>
      <c r="L1084" s="46"/>
      <c r="M1084" s="231"/>
      <c r="N1084" s="232"/>
      <c r="O1084" s="86"/>
      <c r="P1084" s="86"/>
      <c r="Q1084" s="86"/>
      <c r="R1084" s="86"/>
      <c r="S1084" s="86"/>
      <c r="T1084" s="87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T1084" s="19" t="s">
        <v>234</v>
      </c>
      <c r="AU1084" s="19" t="s">
        <v>85</v>
      </c>
    </row>
    <row r="1085" s="12" customFormat="1" ht="22.8" customHeight="1">
      <c r="A1085" s="12"/>
      <c r="B1085" s="199"/>
      <c r="C1085" s="200"/>
      <c r="D1085" s="201" t="s">
        <v>76</v>
      </c>
      <c r="E1085" s="213" t="s">
        <v>1439</v>
      </c>
      <c r="F1085" s="213" t="s">
        <v>1440</v>
      </c>
      <c r="G1085" s="200"/>
      <c r="H1085" s="200"/>
      <c r="I1085" s="203"/>
      <c r="J1085" s="214">
        <f>BK1085</f>
        <v>0</v>
      </c>
      <c r="K1085" s="200"/>
      <c r="L1085" s="205"/>
      <c r="M1085" s="206"/>
      <c r="N1085" s="207"/>
      <c r="O1085" s="207"/>
      <c r="P1085" s="208">
        <f>SUM(P1086:P1102)</f>
        <v>0</v>
      </c>
      <c r="Q1085" s="207"/>
      <c r="R1085" s="208">
        <f>SUM(R1086:R1102)</f>
        <v>0</v>
      </c>
      <c r="S1085" s="207"/>
      <c r="T1085" s="209">
        <f>SUM(T1086:T1102)</f>
        <v>0</v>
      </c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R1085" s="210" t="s">
        <v>83</v>
      </c>
      <c r="AT1085" s="211" t="s">
        <v>76</v>
      </c>
      <c r="AU1085" s="211" t="s">
        <v>83</v>
      </c>
      <c r="AY1085" s="210" t="s">
        <v>224</v>
      </c>
      <c r="BK1085" s="212">
        <f>SUM(BK1086:BK1102)</f>
        <v>0</v>
      </c>
    </row>
    <row r="1086" s="2" customFormat="1" ht="16.5" customHeight="1">
      <c r="A1086" s="40"/>
      <c r="B1086" s="41"/>
      <c r="C1086" s="215" t="s">
        <v>3477</v>
      </c>
      <c r="D1086" s="215" t="s">
        <v>226</v>
      </c>
      <c r="E1086" s="216" t="s">
        <v>1469</v>
      </c>
      <c r="F1086" s="217" t="s">
        <v>1470</v>
      </c>
      <c r="G1086" s="218" t="s">
        <v>604</v>
      </c>
      <c r="H1086" s="219">
        <v>439.63099999999997</v>
      </c>
      <c r="I1086" s="220"/>
      <c r="J1086" s="221">
        <f>ROUND(I1086*H1086,2)</f>
        <v>0</v>
      </c>
      <c r="K1086" s="217" t="s">
        <v>229</v>
      </c>
      <c r="L1086" s="46"/>
      <c r="M1086" s="222" t="s">
        <v>40</v>
      </c>
      <c r="N1086" s="223" t="s">
        <v>48</v>
      </c>
      <c r="O1086" s="86"/>
      <c r="P1086" s="224">
        <f>O1086*H1086</f>
        <v>0</v>
      </c>
      <c r="Q1086" s="224">
        <v>0</v>
      </c>
      <c r="R1086" s="224">
        <f>Q1086*H1086</f>
        <v>0</v>
      </c>
      <c r="S1086" s="224">
        <v>0</v>
      </c>
      <c r="T1086" s="225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26" t="s">
        <v>230</v>
      </c>
      <c r="AT1086" s="226" t="s">
        <v>226</v>
      </c>
      <c r="AU1086" s="226" t="s">
        <v>85</v>
      </c>
      <c r="AY1086" s="19" t="s">
        <v>224</v>
      </c>
      <c r="BE1086" s="227">
        <f>IF(N1086="základní",J1086,0)</f>
        <v>0</v>
      </c>
      <c r="BF1086" s="227">
        <f>IF(N1086="snížená",J1086,0)</f>
        <v>0</v>
      </c>
      <c r="BG1086" s="227">
        <f>IF(N1086="zákl. přenesená",J1086,0)</f>
        <v>0</v>
      </c>
      <c r="BH1086" s="227">
        <f>IF(N1086="sníž. přenesená",J1086,0)</f>
        <v>0</v>
      </c>
      <c r="BI1086" s="227">
        <f>IF(N1086="nulová",J1086,0)</f>
        <v>0</v>
      </c>
      <c r="BJ1086" s="19" t="s">
        <v>83</v>
      </c>
      <c r="BK1086" s="227">
        <f>ROUND(I1086*H1086,2)</f>
        <v>0</v>
      </c>
      <c r="BL1086" s="19" t="s">
        <v>230</v>
      </c>
      <c r="BM1086" s="226" t="s">
        <v>3478</v>
      </c>
    </row>
    <row r="1087" s="2" customFormat="1">
      <c r="A1087" s="40"/>
      <c r="B1087" s="41"/>
      <c r="C1087" s="42"/>
      <c r="D1087" s="228" t="s">
        <v>232</v>
      </c>
      <c r="E1087" s="42"/>
      <c r="F1087" s="229" t="s">
        <v>1472</v>
      </c>
      <c r="G1087" s="42"/>
      <c r="H1087" s="42"/>
      <c r="I1087" s="230"/>
      <c r="J1087" s="42"/>
      <c r="K1087" s="42"/>
      <c r="L1087" s="46"/>
      <c r="M1087" s="231"/>
      <c r="N1087" s="232"/>
      <c r="O1087" s="86"/>
      <c r="P1087" s="86"/>
      <c r="Q1087" s="86"/>
      <c r="R1087" s="86"/>
      <c r="S1087" s="86"/>
      <c r="T1087" s="87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T1087" s="19" t="s">
        <v>232</v>
      </c>
      <c r="AU1087" s="19" t="s">
        <v>85</v>
      </c>
    </row>
    <row r="1088" s="2" customFormat="1">
      <c r="A1088" s="40"/>
      <c r="B1088" s="41"/>
      <c r="C1088" s="42"/>
      <c r="D1088" s="233" t="s">
        <v>234</v>
      </c>
      <c r="E1088" s="42"/>
      <c r="F1088" s="234" t="s">
        <v>1473</v>
      </c>
      <c r="G1088" s="42"/>
      <c r="H1088" s="42"/>
      <c r="I1088" s="230"/>
      <c r="J1088" s="42"/>
      <c r="K1088" s="42"/>
      <c r="L1088" s="46"/>
      <c r="M1088" s="231"/>
      <c r="N1088" s="232"/>
      <c r="O1088" s="86"/>
      <c r="P1088" s="86"/>
      <c r="Q1088" s="86"/>
      <c r="R1088" s="86"/>
      <c r="S1088" s="86"/>
      <c r="T1088" s="87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T1088" s="19" t="s">
        <v>234</v>
      </c>
      <c r="AU1088" s="19" t="s">
        <v>85</v>
      </c>
    </row>
    <row r="1089" s="13" customFormat="1">
      <c r="A1089" s="13"/>
      <c r="B1089" s="235"/>
      <c r="C1089" s="236"/>
      <c r="D1089" s="228" t="s">
        <v>236</v>
      </c>
      <c r="E1089" s="237" t="s">
        <v>40</v>
      </c>
      <c r="F1089" s="238" t="s">
        <v>3479</v>
      </c>
      <c r="G1089" s="236"/>
      <c r="H1089" s="239">
        <v>285.51100000000002</v>
      </c>
      <c r="I1089" s="240"/>
      <c r="J1089" s="236"/>
      <c r="K1089" s="236"/>
      <c r="L1089" s="241"/>
      <c r="M1089" s="242"/>
      <c r="N1089" s="243"/>
      <c r="O1089" s="243"/>
      <c r="P1089" s="243"/>
      <c r="Q1089" s="243"/>
      <c r="R1089" s="243"/>
      <c r="S1089" s="243"/>
      <c r="T1089" s="244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5" t="s">
        <v>236</v>
      </c>
      <c r="AU1089" s="245" t="s">
        <v>85</v>
      </c>
      <c r="AV1089" s="13" t="s">
        <v>85</v>
      </c>
      <c r="AW1089" s="13" t="s">
        <v>38</v>
      </c>
      <c r="AX1089" s="13" t="s">
        <v>77</v>
      </c>
      <c r="AY1089" s="245" t="s">
        <v>224</v>
      </c>
    </row>
    <row r="1090" s="13" customFormat="1">
      <c r="A1090" s="13"/>
      <c r="B1090" s="235"/>
      <c r="C1090" s="236"/>
      <c r="D1090" s="228" t="s">
        <v>236</v>
      </c>
      <c r="E1090" s="237" t="s">
        <v>40</v>
      </c>
      <c r="F1090" s="238" t="s">
        <v>3480</v>
      </c>
      <c r="G1090" s="236"/>
      <c r="H1090" s="239">
        <v>154.12000000000001</v>
      </c>
      <c r="I1090" s="240"/>
      <c r="J1090" s="236"/>
      <c r="K1090" s="236"/>
      <c r="L1090" s="241"/>
      <c r="M1090" s="242"/>
      <c r="N1090" s="243"/>
      <c r="O1090" s="243"/>
      <c r="P1090" s="243"/>
      <c r="Q1090" s="243"/>
      <c r="R1090" s="243"/>
      <c r="S1090" s="243"/>
      <c r="T1090" s="244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5" t="s">
        <v>236</v>
      </c>
      <c r="AU1090" s="245" t="s">
        <v>85</v>
      </c>
      <c r="AV1090" s="13" t="s">
        <v>85</v>
      </c>
      <c r="AW1090" s="13" t="s">
        <v>38</v>
      </c>
      <c r="AX1090" s="13" t="s">
        <v>77</v>
      </c>
      <c r="AY1090" s="245" t="s">
        <v>224</v>
      </c>
    </row>
    <row r="1091" s="15" customFormat="1">
      <c r="A1091" s="15"/>
      <c r="B1091" s="256"/>
      <c r="C1091" s="257"/>
      <c r="D1091" s="228" t="s">
        <v>236</v>
      </c>
      <c r="E1091" s="258" t="s">
        <v>2228</v>
      </c>
      <c r="F1091" s="259" t="s">
        <v>253</v>
      </c>
      <c r="G1091" s="257"/>
      <c r="H1091" s="260">
        <v>439.63099999999997</v>
      </c>
      <c r="I1091" s="261"/>
      <c r="J1091" s="257"/>
      <c r="K1091" s="257"/>
      <c r="L1091" s="262"/>
      <c r="M1091" s="263"/>
      <c r="N1091" s="264"/>
      <c r="O1091" s="264"/>
      <c r="P1091" s="264"/>
      <c r="Q1091" s="264"/>
      <c r="R1091" s="264"/>
      <c r="S1091" s="264"/>
      <c r="T1091" s="26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T1091" s="266" t="s">
        <v>236</v>
      </c>
      <c r="AU1091" s="266" t="s">
        <v>85</v>
      </c>
      <c r="AV1091" s="15" t="s">
        <v>230</v>
      </c>
      <c r="AW1091" s="15" t="s">
        <v>38</v>
      </c>
      <c r="AX1091" s="15" t="s">
        <v>83</v>
      </c>
      <c r="AY1091" s="266" t="s">
        <v>224</v>
      </c>
    </row>
    <row r="1092" s="2" customFormat="1" ht="16.5" customHeight="1">
      <c r="A1092" s="40"/>
      <c r="B1092" s="41"/>
      <c r="C1092" s="215" t="s">
        <v>3481</v>
      </c>
      <c r="D1092" s="215" t="s">
        <v>226</v>
      </c>
      <c r="E1092" s="216" t="s">
        <v>1476</v>
      </c>
      <c r="F1092" s="217" t="s">
        <v>1477</v>
      </c>
      <c r="G1092" s="218" t="s">
        <v>604</v>
      </c>
      <c r="H1092" s="219">
        <v>3956.6790000000001</v>
      </c>
      <c r="I1092" s="220"/>
      <c r="J1092" s="221">
        <f>ROUND(I1092*H1092,2)</f>
        <v>0</v>
      </c>
      <c r="K1092" s="217" t="s">
        <v>229</v>
      </c>
      <c r="L1092" s="46"/>
      <c r="M1092" s="222" t="s">
        <v>40</v>
      </c>
      <c r="N1092" s="223" t="s">
        <v>48</v>
      </c>
      <c r="O1092" s="86"/>
      <c r="P1092" s="224">
        <f>O1092*H1092</f>
        <v>0</v>
      </c>
      <c r="Q1092" s="224">
        <v>0</v>
      </c>
      <c r="R1092" s="224">
        <f>Q1092*H1092</f>
        <v>0</v>
      </c>
      <c r="S1092" s="224">
        <v>0</v>
      </c>
      <c r="T1092" s="225">
        <f>S1092*H1092</f>
        <v>0</v>
      </c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R1092" s="226" t="s">
        <v>230</v>
      </c>
      <c r="AT1092" s="226" t="s">
        <v>226</v>
      </c>
      <c r="AU1092" s="226" t="s">
        <v>85</v>
      </c>
      <c r="AY1092" s="19" t="s">
        <v>224</v>
      </c>
      <c r="BE1092" s="227">
        <f>IF(N1092="základní",J1092,0)</f>
        <v>0</v>
      </c>
      <c r="BF1092" s="227">
        <f>IF(N1092="snížená",J1092,0)</f>
        <v>0</v>
      </c>
      <c r="BG1092" s="227">
        <f>IF(N1092="zákl. přenesená",J1092,0)</f>
        <v>0</v>
      </c>
      <c r="BH1092" s="227">
        <f>IF(N1092="sníž. přenesená",J1092,0)</f>
        <v>0</v>
      </c>
      <c r="BI1092" s="227">
        <f>IF(N1092="nulová",J1092,0)</f>
        <v>0</v>
      </c>
      <c r="BJ1092" s="19" t="s">
        <v>83</v>
      </c>
      <c r="BK1092" s="227">
        <f>ROUND(I1092*H1092,2)</f>
        <v>0</v>
      </c>
      <c r="BL1092" s="19" t="s">
        <v>230</v>
      </c>
      <c r="BM1092" s="226" t="s">
        <v>3482</v>
      </c>
    </row>
    <row r="1093" s="2" customFormat="1">
      <c r="A1093" s="40"/>
      <c r="B1093" s="41"/>
      <c r="C1093" s="42"/>
      <c r="D1093" s="228" t="s">
        <v>232</v>
      </c>
      <c r="E1093" s="42"/>
      <c r="F1093" s="229" t="s">
        <v>1479</v>
      </c>
      <c r="G1093" s="42"/>
      <c r="H1093" s="42"/>
      <c r="I1093" s="230"/>
      <c r="J1093" s="42"/>
      <c r="K1093" s="42"/>
      <c r="L1093" s="46"/>
      <c r="M1093" s="231"/>
      <c r="N1093" s="232"/>
      <c r="O1093" s="86"/>
      <c r="P1093" s="86"/>
      <c r="Q1093" s="86"/>
      <c r="R1093" s="86"/>
      <c r="S1093" s="86"/>
      <c r="T1093" s="87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T1093" s="19" t="s">
        <v>232</v>
      </c>
      <c r="AU1093" s="19" t="s">
        <v>85</v>
      </c>
    </row>
    <row r="1094" s="2" customFormat="1">
      <c r="A1094" s="40"/>
      <c r="B1094" s="41"/>
      <c r="C1094" s="42"/>
      <c r="D1094" s="233" t="s">
        <v>234</v>
      </c>
      <c r="E1094" s="42"/>
      <c r="F1094" s="234" t="s">
        <v>1480</v>
      </c>
      <c r="G1094" s="42"/>
      <c r="H1094" s="42"/>
      <c r="I1094" s="230"/>
      <c r="J1094" s="42"/>
      <c r="K1094" s="42"/>
      <c r="L1094" s="46"/>
      <c r="M1094" s="231"/>
      <c r="N1094" s="232"/>
      <c r="O1094" s="86"/>
      <c r="P1094" s="86"/>
      <c r="Q1094" s="86"/>
      <c r="R1094" s="86"/>
      <c r="S1094" s="86"/>
      <c r="T1094" s="87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T1094" s="19" t="s">
        <v>234</v>
      </c>
      <c r="AU1094" s="19" t="s">
        <v>85</v>
      </c>
    </row>
    <row r="1095" s="14" customFormat="1">
      <c r="A1095" s="14"/>
      <c r="B1095" s="246"/>
      <c r="C1095" s="247"/>
      <c r="D1095" s="228" t="s">
        <v>236</v>
      </c>
      <c r="E1095" s="248" t="s">
        <v>40</v>
      </c>
      <c r="F1095" s="249" t="s">
        <v>3483</v>
      </c>
      <c r="G1095" s="247"/>
      <c r="H1095" s="248" t="s">
        <v>40</v>
      </c>
      <c r="I1095" s="250"/>
      <c r="J1095" s="247"/>
      <c r="K1095" s="247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5" t="s">
        <v>236</v>
      </c>
      <c r="AU1095" s="255" t="s">
        <v>85</v>
      </c>
      <c r="AV1095" s="14" t="s">
        <v>83</v>
      </c>
      <c r="AW1095" s="14" t="s">
        <v>38</v>
      </c>
      <c r="AX1095" s="14" t="s">
        <v>77</v>
      </c>
      <c r="AY1095" s="255" t="s">
        <v>224</v>
      </c>
    </row>
    <row r="1096" s="13" customFormat="1">
      <c r="A1096" s="13"/>
      <c r="B1096" s="235"/>
      <c r="C1096" s="236"/>
      <c r="D1096" s="228" t="s">
        <v>236</v>
      </c>
      <c r="E1096" s="237" t="s">
        <v>40</v>
      </c>
      <c r="F1096" s="238" t="s">
        <v>3484</v>
      </c>
      <c r="G1096" s="236"/>
      <c r="H1096" s="239">
        <v>3956.6790000000001</v>
      </c>
      <c r="I1096" s="240"/>
      <c r="J1096" s="236"/>
      <c r="K1096" s="236"/>
      <c r="L1096" s="241"/>
      <c r="M1096" s="242"/>
      <c r="N1096" s="243"/>
      <c r="O1096" s="243"/>
      <c r="P1096" s="243"/>
      <c r="Q1096" s="243"/>
      <c r="R1096" s="243"/>
      <c r="S1096" s="243"/>
      <c r="T1096" s="244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5" t="s">
        <v>236</v>
      </c>
      <c r="AU1096" s="245" t="s">
        <v>85</v>
      </c>
      <c r="AV1096" s="13" t="s">
        <v>85</v>
      </c>
      <c r="AW1096" s="13" t="s">
        <v>38</v>
      </c>
      <c r="AX1096" s="13" t="s">
        <v>83</v>
      </c>
      <c r="AY1096" s="245" t="s">
        <v>224</v>
      </c>
    </row>
    <row r="1097" s="2" customFormat="1" ht="16.5" customHeight="1">
      <c r="A1097" s="40"/>
      <c r="B1097" s="41"/>
      <c r="C1097" s="215" t="s">
        <v>3485</v>
      </c>
      <c r="D1097" s="215" t="s">
        <v>226</v>
      </c>
      <c r="E1097" s="216" t="s">
        <v>3486</v>
      </c>
      <c r="F1097" s="217" t="s">
        <v>718</v>
      </c>
      <c r="G1097" s="218" t="s">
        <v>604</v>
      </c>
      <c r="H1097" s="219">
        <v>285.51100000000002</v>
      </c>
      <c r="I1097" s="220"/>
      <c r="J1097" s="221">
        <f>ROUND(I1097*H1097,2)</f>
        <v>0</v>
      </c>
      <c r="K1097" s="217" t="s">
        <v>229</v>
      </c>
      <c r="L1097" s="46"/>
      <c r="M1097" s="222" t="s">
        <v>40</v>
      </c>
      <c r="N1097" s="223" t="s">
        <v>48</v>
      </c>
      <c r="O1097" s="86"/>
      <c r="P1097" s="224">
        <f>O1097*H1097</f>
        <v>0</v>
      </c>
      <c r="Q1097" s="224">
        <v>0</v>
      </c>
      <c r="R1097" s="224">
        <f>Q1097*H1097</f>
        <v>0</v>
      </c>
      <c r="S1097" s="224">
        <v>0</v>
      </c>
      <c r="T1097" s="225">
        <f>S1097*H1097</f>
        <v>0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226" t="s">
        <v>230</v>
      </c>
      <c r="AT1097" s="226" t="s">
        <v>226</v>
      </c>
      <c r="AU1097" s="226" t="s">
        <v>85</v>
      </c>
      <c r="AY1097" s="19" t="s">
        <v>224</v>
      </c>
      <c r="BE1097" s="227">
        <f>IF(N1097="základní",J1097,0)</f>
        <v>0</v>
      </c>
      <c r="BF1097" s="227">
        <f>IF(N1097="snížená",J1097,0)</f>
        <v>0</v>
      </c>
      <c r="BG1097" s="227">
        <f>IF(N1097="zákl. přenesená",J1097,0)</f>
        <v>0</v>
      </c>
      <c r="BH1097" s="227">
        <f>IF(N1097="sníž. přenesená",J1097,0)</f>
        <v>0</v>
      </c>
      <c r="BI1097" s="227">
        <f>IF(N1097="nulová",J1097,0)</f>
        <v>0</v>
      </c>
      <c r="BJ1097" s="19" t="s">
        <v>83</v>
      </c>
      <c r="BK1097" s="227">
        <f>ROUND(I1097*H1097,2)</f>
        <v>0</v>
      </c>
      <c r="BL1097" s="19" t="s">
        <v>230</v>
      </c>
      <c r="BM1097" s="226" t="s">
        <v>3487</v>
      </c>
    </row>
    <row r="1098" s="2" customFormat="1">
      <c r="A1098" s="40"/>
      <c r="B1098" s="41"/>
      <c r="C1098" s="42"/>
      <c r="D1098" s="228" t="s">
        <v>232</v>
      </c>
      <c r="E1098" s="42"/>
      <c r="F1098" s="229" t="s">
        <v>720</v>
      </c>
      <c r="G1098" s="42"/>
      <c r="H1098" s="42"/>
      <c r="I1098" s="230"/>
      <c r="J1098" s="42"/>
      <c r="K1098" s="42"/>
      <c r="L1098" s="46"/>
      <c r="M1098" s="231"/>
      <c r="N1098" s="232"/>
      <c r="O1098" s="86"/>
      <c r="P1098" s="86"/>
      <c r="Q1098" s="86"/>
      <c r="R1098" s="86"/>
      <c r="S1098" s="86"/>
      <c r="T1098" s="87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T1098" s="19" t="s">
        <v>232</v>
      </c>
      <c r="AU1098" s="19" t="s">
        <v>85</v>
      </c>
    </row>
    <row r="1099" s="2" customFormat="1">
      <c r="A1099" s="40"/>
      <c r="B1099" s="41"/>
      <c r="C1099" s="42"/>
      <c r="D1099" s="233" t="s">
        <v>234</v>
      </c>
      <c r="E1099" s="42"/>
      <c r="F1099" s="234" t="s">
        <v>3488</v>
      </c>
      <c r="G1099" s="42"/>
      <c r="H1099" s="42"/>
      <c r="I1099" s="230"/>
      <c r="J1099" s="42"/>
      <c r="K1099" s="42"/>
      <c r="L1099" s="46"/>
      <c r="M1099" s="231"/>
      <c r="N1099" s="232"/>
      <c r="O1099" s="86"/>
      <c r="P1099" s="86"/>
      <c r="Q1099" s="86"/>
      <c r="R1099" s="86"/>
      <c r="S1099" s="86"/>
      <c r="T1099" s="87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T1099" s="19" t="s">
        <v>234</v>
      </c>
      <c r="AU1099" s="19" t="s">
        <v>85</v>
      </c>
    </row>
    <row r="1100" s="2" customFormat="1" ht="21.75" customHeight="1">
      <c r="A1100" s="40"/>
      <c r="B1100" s="41"/>
      <c r="C1100" s="215" t="s">
        <v>3489</v>
      </c>
      <c r="D1100" s="215" t="s">
        <v>226</v>
      </c>
      <c r="E1100" s="216" t="s">
        <v>3490</v>
      </c>
      <c r="F1100" s="217" t="s">
        <v>3491</v>
      </c>
      <c r="G1100" s="218" t="s">
        <v>604</v>
      </c>
      <c r="H1100" s="219">
        <v>154.12000000000001</v>
      </c>
      <c r="I1100" s="220"/>
      <c r="J1100" s="221">
        <f>ROUND(I1100*H1100,2)</f>
        <v>0</v>
      </c>
      <c r="K1100" s="217" t="s">
        <v>229</v>
      </c>
      <c r="L1100" s="46"/>
      <c r="M1100" s="222" t="s">
        <v>40</v>
      </c>
      <c r="N1100" s="223" t="s">
        <v>48</v>
      </c>
      <c r="O1100" s="86"/>
      <c r="P1100" s="224">
        <f>O1100*H1100</f>
        <v>0</v>
      </c>
      <c r="Q1100" s="224">
        <v>0</v>
      </c>
      <c r="R1100" s="224">
        <f>Q1100*H1100</f>
        <v>0</v>
      </c>
      <c r="S1100" s="224">
        <v>0</v>
      </c>
      <c r="T1100" s="225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26" t="s">
        <v>230</v>
      </c>
      <c r="AT1100" s="226" t="s">
        <v>226</v>
      </c>
      <c r="AU1100" s="226" t="s">
        <v>85</v>
      </c>
      <c r="AY1100" s="19" t="s">
        <v>224</v>
      </c>
      <c r="BE1100" s="227">
        <f>IF(N1100="základní",J1100,0)</f>
        <v>0</v>
      </c>
      <c r="BF1100" s="227">
        <f>IF(N1100="snížená",J1100,0)</f>
        <v>0</v>
      </c>
      <c r="BG1100" s="227">
        <f>IF(N1100="zákl. přenesená",J1100,0)</f>
        <v>0</v>
      </c>
      <c r="BH1100" s="227">
        <f>IF(N1100="sníž. přenesená",J1100,0)</f>
        <v>0</v>
      </c>
      <c r="BI1100" s="227">
        <f>IF(N1100="nulová",J1100,0)</f>
        <v>0</v>
      </c>
      <c r="BJ1100" s="19" t="s">
        <v>83</v>
      </c>
      <c r="BK1100" s="227">
        <f>ROUND(I1100*H1100,2)</f>
        <v>0</v>
      </c>
      <c r="BL1100" s="19" t="s">
        <v>230</v>
      </c>
      <c r="BM1100" s="226" t="s">
        <v>3492</v>
      </c>
    </row>
    <row r="1101" s="2" customFormat="1">
      <c r="A1101" s="40"/>
      <c r="B1101" s="41"/>
      <c r="C1101" s="42"/>
      <c r="D1101" s="228" t="s">
        <v>232</v>
      </c>
      <c r="E1101" s="42"/>
      <c r="F1101" s="229" t="s">
        <v>3493</v>
      </c>
      <c r="G1101" s="42"/>
      <c r="H1101" s="42"/>
      <c r="I1101" s="230"/>
      <c r="J1101" s="42"/>
      <c r="K1101" s="42"/>
      <c r="L1101" s="46"/>
      <c r="M1101" s="231"/>
      <c r="N1101" s="232"/>
      <c r="O1101" s="86"/>
      <c r="P1101" s="86"/>
      <c r="Q1101" s="86"/>
      <c r="R1101" s="86"/>
      <c r="S1101" s="86"/>
      <c r="T1101" s="87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232</v>
      </c>
      <c r="AU1101" s="19" t="s">
        <v>85</v>
      </c>
    </row>
    <row r="1102" s="2" customFormat="1">
      <c r="A1102" s="40"/>
      <c r="B1102" s="41"/>
      <c r="C1102" s="42"/>
      <c r="D1102" s="233" t="s">
        <v>234</v>
      </c>
      <c r="E1102" s="42"/>
      <c r="F1102" s="234" t="s">
        <v>3494</v>
      </c>
      <c r="G1102" s="42"/>
      <c r="H1102" s="42"/>
      <c r="I1102" s="230"/>
      <c r="J1102" s="42"/>
      <c r="K1102" s="42"/>
      <c r="L1102" s="46"/>
      <c r="M1102" s="231"/>
      <c r="N1102" s="232"/>
      <c r="O1102" s="86"/>
      <c r="P1102" s="86"/>
      <c r="Q1102" s="86"/>
      <c r="R1102" s="86"/>
      <c r="S1102" s="86"/>
      <c r="T1102" s="87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T1102" s="19" t="s">
        <v>234</v>
      </c>
      <c r="AU1102" s="19" t="s">
        <v>85</v>
      </c>
    </row>
    <row r="1103" s="12" customFormat="1" ht="22.8" customHeight="1">
      <c r="A1103" s="12"/>
      <c r="B1103" s="199"/>
      <c r="C1103" s="200"/>
      <c r="D1103" s="201" t="s">
        <v>76</v>
      </c>
      <c r="E1103" s="213" t="s">
        <v>1501</v>
      </c>
      <c r="F1103" s="213" t="s">
        <v>1502</v>
      </c>
      <c r="G1103" s="200"/>
      <c r="H1103" s="200"/>
      <c r="I1103" s="203"/>
      <c r="J1103" s="214">
        <f>BK1103</f>
        <v>0</v>
      </c>
      <c r="K1103" s="200"/>
      <c r="L1103" s="205"/>
      <c r="M1103" s="206"/>
      <c r="N1103" s="207"/>
      <c r="O1103" s="207"/>
      <c r="P1103" s="208">
        <f>SUM(P1104:P1106)</f>
        <v>0</v>
      </c>
      <c r="Q1103" s="207"/>
      <c r="R1103" s="208">
        <f>SUM(R1104:R1106)</f>
        <v>0</v>
      </c>
      <c r="S1103" s="207"/>
      <c r="T1103" s="209">
        <f>SUM(T1104:T1106)</f>
        <v>0</v>
      </c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R1103" s="210" t="s">
        <v>83</v>
      </c>
      <c r="AT1103" s="211" t="s">
        <v>76</v>
      </c>
      <c r="AU1103" s="211" t="s">
        <v>83</v>
      </c>
      <c r="AY1103" s="210" t="s">
        <v>224</v>
      </c>
      <c r="BK1103" s="212">
        <f>SUM(BK1104:BK1106)</f>
        <v>0</v>
      </c>
    </row>
    <row r="1104" s="2" customFormat="1" ht="16.5" customHeight="1">
      <c r="A1104" s="40"/>
      <c r="B1104" s="41"/>
      <c r="C1104" s="215" t="s">
        <v>3495</v>
      </c>
      <c r="D1104" s="215" t="s">
        <v>226</v>
      </c>
      <c r="E1104" s="216" t="s">
        <v>3496</v>
      </c>
      <c r="F1104" s="217" t="s">
        <v>3497</v>
      </c>
      <c r="G1104" s="218" t="s">
        <v>604</v>
      </c>
      <c r="H1104" s="219">
        <v>99.805999999999997</v>
      </c>
      <c r="I1104" s="220"/>
      <c r="J1104" s="221">
        <f>ROUND(I1104*H1104,2)</f>
        <v>0</v>
      </c>
      <c r="K1104" s="217" t="s">
        <v>229</v>
      </c>
      <c r="L1104" s="46"/>
      <c r="M1104" s="222" t="s">
        <v>40</v>
      </c>
      <c r="N1104" s="223" t="s">
        <v>48</v>
      </c>
      <c r="O1104" s="86"/>
      <c r="P1104" s="224">
        <f>O1104*H1104</f>
        <v>0</v>
      </c>
      <c r="Q1104" s="224">
        <v>0</v>
      </c>
      <c r="R1104" s="224">
        <f>Q1104*H1104</f>
        <v>0</v>
      </c>
      <c r="S1104" s="224">
        <v>0</v>
      </c>
      <c r="T1104" s="225">
        <f>S1104*H1104</f>
        <v>0</v>
      </c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R1104" s="226" t="s">
        <v>230</v>
      </c>
      <c r="AT1104" s="226" t="s">
        <v>226</v>
      </c>
      <c r="AU1104" s="226" t="s">
        <v>85</v>
      </c>
      <c r="AY1104" s="19" t="s">
        <v>224</v>
      </c>
      <c r="BE1104" s="227">
        <f>IF(N1104="základní",J1104,0)</f>
        <v>0</v>
      </c>
      <c r="BF1104" s="227">
        <f>IF(N1104="snížená",J1104,0)</f>
        <v>0</v>
      </c>
      <c r="BG1104" s="227">
        <f>IF(N1104="zákl. přenesená",J1104,0)</f>
        <v>0</v>
      </c>
      <c r="BH1104" s="227">
        <f>IF(N1104="sníž. přenesená",J1104,0)</f>
        <v>0</v>
      </c>
      <c r="BI1104" s="227">
        <f>IF(N1104="nulová",J1104,0)</f>
        <v>0</v>
      </c>
      <c r="BJ1104" s="19" t="s">
        <v>83</v>
      </c>
      <c r="BK1104" s="227">
        <f>ROUND(I1104*H1104,2)</f>
        <v>0</v>
      </c>
      <c r="BL1104" s="19" t="s">
        <v>230</v>
      </c>
      <c r="BM1104" s="226" t="s">
        <v>3498</v>
      </c>
    </row>
    <row r="1105" s="2" customFormat="1">
      <c r="A1105" s="40"/>
      <c r="B1105" s="41"/>
      <c r="C1105" s="42"/>
      <c r="D1105" s="228" t="s">
        <v>232</v>
      </c>
      <c r="E1105" s="42"/>
      <c r="F1105" s="229" t="s">
        <v>3499</v>
      </c>
      <c r="G1105" s="42"/>
      <c r="H1105" s="42"/>
      <c r="I1105" s="230"/>
      <c r="J1105" s="42"/>
      <c r="K1105" s="42"/>
      <c r="L1105" s="46"/>
      <c r="M1105" s="231"/>
      <c r="N1105" s="232"/>
      <c r="O1105" s="86"/>
      <c r="P1105" s="86"/>
      <c r="Q1105" s="86"/>
      <c r="R1105" s="86"/>
      <c r="S1105" s="86"/>
      <c r="T1105" s="87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T1105" s="19" t="s">
        <v>232</v>
      </c>
      <c r="AU1105" s="19" t="s">
        <v>85</v>
      </c>
    </row>
    <row r="1106" s="2" customFormat="1">
      <c r="A1106" s="40"/>
      <c r="B1106" s="41"/>
      <c r="C1106" s="42"/>
      <c r="D1106" s="233" t="s">
        <v>234</v>
      </c>
      <c r="E1106" s="42"/>
      <c r="F1106" s="234" t="s">
        <v>3500</v>
      </c>
      <c r="G1106" s="42"/>
      <c r="H1106" s="42"/>
      <c r="I1106" s="230"/>
      <c r="J1106" s="42"/>
      <c r="K1106" s="42"/>
      <c r="L1106" s="46"/>
      <c r="M1106" s="231"/>
      <c r="N1106" s="232"/>
      <c r="O1106" s="86"/>
      <c r="P1106" s="86"/>
      <c r="Q1106" s="86"/>
      <c r="R1106" s="86"/>
      <c r="S1106" s="86"/>
      <c r="T1106" s="87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T1106" s="19" t="s">
        <v>234</v>
      </c>
      <c r="AU1106" s="19" t="s">
        <v>85</v>
      </c>
    </row>
    <row r="1107" s="12" customFormat="1" ht="25.92" customHeight="1">
      <c r="A1107" s="12"/>
      <c r="B1107" s="199"/>
      <c r="C1107" s="200"/>
      <c r="D1107" s="201" t="s">
        <v>76</v>
      </c>
      <c r="E1107" s="202" t="s">
        <v>1509</v>
      </c>
      <c r="F1107" s="202" t="s">
        <v>1510</v>
      </c>
      <c r="G1107" s="200"/>
      <c r="H1107" s="200"/>
      <c r="I1107" s="203"/>
      <c r="J1107" s="204">
        <f>BK1107</f>
        <v>0</v>
      </c>
      <c r="K1107" s="200"/>
      <c r="L1107" s="205"/>
      <c r="M1107" s="206"/>
      <c r="N1107" s="207"/>
      <c r="O1107" s="207"/>
      <c r="P1107" s="208">
        <f>P1108+P1127</f>
        <v>0</v>
      </c>
      <c r="Q1107" s="207"/>
      <c r="R1107" s="208">
        <f>R1108+R1127</f>
        <v>2.0485302000000001</v>
      </c>
      <c r="S1107" s="207"/>
      <c r="T1107" s="209">
        <f>T1108+T1127</f>
        <v>0</v>
      </c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R1107" s="210" t="s">
        <v>85</v>
      </c>
      <c r="AT1107" s="211" t="s">
        <v>76</v>
      </c>
      <c r="AU1107" s="211" t="s">
        <v>77</v>
      </c>
      <c r="AY1107" s="210" t="s">
        <v>224</v>
      </c>
      <c r="BK1107" s="212">
        <f>BK1108+BK1127</f>
        <v>0</v>
      </c>
    </row>
    <row r="1108" s="12" customFormat="1" ht="22.8" customHeight="1">
      <c r="A1108" s="12"/>
      <c r="B1108" s="199"/>
      <c r="C1108" s="200"/>
      <c r="D1108" s="201" t="s">
        <v>76</v>
      </c>
      <c r="E1108" s="213" t="s">
        <v>3501</v>
      </c>
      <c r="F1108" s="213" t="s">
        <v>3502</v>
      </c>
      <c r="G1108" s="200"/>
      <c r="H1108" s="200"/>
      <c r="I1108" s="203"/>
      <c r="J1108" s="214">
        <f>BK1108</f>
        <v>0</v>
      </c>
      <c r="K1108" s="200"/>
      <c r="L1108" s="205"/>
      <c r="M1108" s="206"/>
      <c r="N1108" s="207"/>
      <c r="O1108" s="207"/>
      <c r="P1108" s="208">
        <f>SUM(P1109:P1126)</f>
        <v>0</v>
      </c>
      <c r="Q1108" s="207"/>
      <c r="R1108" s="208">
        <f>SUM(R1109:R1126)</f>
        <v>1.9399602</v>
      </c>
      <c r="S1108" s="207"/>
      <c r="T1108" s="209">
        <f>SUM(T1109:T1126)</f>
        <v>0</v>
      </c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R1108" s="210" t="s">
        <v>85</v>
      </c>
      <c r="AT1108" s="211" t="s">
        <v>76</v>
      </c>
      <c r="AU1108" s="211" t="s">
        <v>83</v>
      </c>
      <c r="AY1108" s="210" t="s">
        <v>224</v>
      </c>
      <c r="BK1108" s="212">
        <f>SUM(BK1109:BK1126)</f>
        <v>0</v>
      </c>
    </row>
    <row r="1109" s="2" customFormat="1" ht="16.5" customHeight="1">
      <c r="A1109" s="40"/>
      <c r="B1109" s="41"/>
      <c r="C1109" s="215" t="s">
        <v>3503</v>
      </c>
      <c r="D1109" s="215" t="s">
        <v>226</v>
      </c>
      <c r="E1109" s="216" t="s">
        <v>3504</v>
      </c>
      <c r="F1109" s="217" t="s">
        <v>3505</v>
      </c>
      <c r="G1109" s="218" t="s">
        <v>152</v>
      </c>
      <c r="H1109" s="219">
        <v>165</v>
      </c>
      <c r="I1109" s="220"/>
      <c r="J1109" s="221">
        <f>ROUND(I1109*H1109,2)</f>
        <v>0</v>
      </c>
      <c r="K1109" s="217" t="s">
        <v>229</v>
      </c>
      <c r="L1109" s="46"/>
      <c r="M1109" s="222" t="s">
        <v>40</v>
      </c>
      <c r="N1109" s="223" t="s">
        <v>48</v>
      </c>
      <c r="O1109" s="86"/>
      <c r="P1109" s="224">
        <f>O1109*H1109</f>
        <v>0</v>
      </c>
      <c r="Q1109" s="224">
        <v>0.00034000000000000002</v>
      </c>
      <c r="R1109" s="224">
        <f>Q1109*H1109</f>
        <v>0.056100000000000004</v>
      </c>
      <c r="S1109" s="224">
        <v>0</v>
      </c>
      <c r="T1109" s="225">
        <f>S1109*H1109</f>
        <v>0</v>
      </c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R1109" s="226" t="s">
        <v>340</v>
      </c>
      <c r="AT1109" s="226" t="s">
        <v>226</v>
      </c>
      <c r="AU1109" s="226" t="s">
        <v>85</v>
      </c>
      <c r="AY1109" s="19" t="s">
        <v>224</v>
      </c>
      <c r="BE1109" s="227">
        <f>IF(N1109="základní",J1109,0)</f>
        <v>0</v>
      </c>
      <c r="BF1109" s="227">
        <f>IF(N1109="snížená",J1109,0)</f>
        <v>0</v>
      </c>
      <c r="BG1109" s="227">
        <f>IF(N1109="zákl. přenesená",J1109,0)</f>
        <v>0</v>
      </c>
      <c r="BH1109" s="227">
        <f>IF(N1109="sníž. přenesená",J1109,0)</f>
        <v>0</v>
      </c>
      <c r="BI1109" s="227">
        <f>IF(N1109="nulová",J1109,0)</f>
        <v>0</v>
      </c>
      <c r="BJ1109" s="19" t="s">
        <v>83</v>
      </c>
      <c r="BK1109" s="227">
        <f>ROUND(I1109*H1109,2)</f>
        <v>0</v>
      </c>
      <c r="BL1109" s="19" t="s">
        <v>340</v>
      </c>
      <c r="BM1109" s="226" t="s">
        <v>3506</v>
      </c>
    </row>
    <row r="1110" s="2" customFormat="1">
      <c r="A1110" s="40"/>
      <c r="B1110" s="41"/>
      <c r="C1110" s="42"/>
      <c r="D1110" s="228" t="s">
        <v>232</v>
      </c>
      <c r="E1110" s="42"/>
      <c r="F1110" s="229" t="s">
        <v>3507</v>
      </c>
      <c r="G1110" s="42"/>
      <c r="H1110" s="42"/>
      <c r="I1110" s="230"/>
      <c r="J1110" s="42"/>
      <c r="K1110" s="42"/>
      <c r="L1110" s="46"/>
      <c r="M1110" s="231"/>
      <c r="N1110" s="232"/>
      <c r="O1110" s="86"/>
      <c r="P1110" s="86"/>
      <c r="Q1110" s="86"/>
      <c r="R1110" s="86"/>
      <c r="S1110" s="86"/>
      <c r="T1110" s="87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T1110" s="19" t="s">
        <v>232</v>
      </c>
      <c r="AU1110" s="19" t="s">
        <v>85</v>
      </c>
    </row>
    <row r="1111" s="2" customFormat="1">
      <c r="A1111" s="40"/>
      <c r="B1111" s="41"/>
      <c r="C1111" s="42"/>
      <c r="D1111" s="233" t="s">
        <v>234</v>
      </c>
      <c r="E1111" s="42"/>
      <c r="F1111" s="234" t="s">
        <v>3508</v>
      </c>
      <c r="G1111" s="42"/>
      <c r="H1111" s="42"/>
      <c r="I1111" s="230"/>
      <c r="J1111" s="42"/>
      <c r="K1111" s="42"/>
      <c r="L1111" s="46"/>
      <c r="M1111" s="231"/>
      <c r="N1111" s="232"/>
      <c r="O1111" s="86"/>
      <c r="P1111" s="86"/>
      <c r="Q1111" s="86"/>
      <c r="R1111" s="86"/>
      <c r="S1111" s="86"/>
      <c r="T1111" s="87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234</v>
      </c>
      <c r="AU1111" s="19" t="s">
        <v>85</v>
      </c>
    </row>
    <row r="1112" s="2" customFormat="1" ht="16.5" customHeight="1">
      <c r="A1112" s="40"/>
      <c r="B1112" s="41"/>
      <c r="C1112" s="215" t="s">
        <v>3509</v>
      </c>
      <c r="D1112" s="215" t="s">
        <v>226</v>
      </c>
      <c r="E1112" s="216" t="s">
        <v>3510</v>
      </c>
      <c r="F1112" s="217" t="s">
        <v>3511</v>
      </c>
      <c r="G1112" s="218" t="s">
        <v>152</v>
      </c>
      <c r="H1112" s="219">
        <v>271.17000000000002</v>
      </c>
      <c r="I1112" s="220"/>
      <c r="J1112" s="221">
        <f>ROUND(I1112*H1112,2)</f>
        <v>0</v>
      </c>
      <c r="K1112" s="217" t="s">
        <v>229</v>
      </c>
      <c r="L1112" s="46"/>
      <c r="M1112" s="222" t="s">
        <v>40</v>
      </c>
      <c r="N1112" s="223" t="s">
        <v>48</v>
      </c>
      <c r="O1112" s="86"/>
      <c r="P1112" s="224">
        <f>O1112*H1112</f>
        <v>0</v>
      </c>
      <c r="Q1112" s="224">
        <v>0.00036000000000000002</v>
      </c>
      <c r="R1112" s="224">
        <f>Q1112*H1112</f>
        <v>0.097621200000000005</v>
      </c>
      <c r="S1112" s="224">
        <v>0</v>
      </c>
      <c r="T1112" s="225">
        <f>S1112*H1112</f>
        <v>0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26" t="s">
        <v>340</v>
      </c>
      <c r="AT1112" s="226" t="s">
        <v>226</v>
      </c>
      <c r="AU1112" s="226" t="s">
        <v>85</v>
      </c>
      <c r="AY1112" s="19" t="s">
        <v>224</v>
      </c>
      <c r="BE1112" s="227">
        <f>IF(N1112="základní",J1112,0)</f>
        <v>0</v>
      </c>
      <c r="BF1112" s="227">
        <f>IF(N1112="snížená",J1112,0)</f>
        <v>0</v>
      </c>
      <c r="BG1112" s="227">
        <f>IF(N1112="zákl. přenesená",J1112,0)</f>
        <v>0</v>
      </c>
      <c r="BH1112" s="227">
        <f>IF(N1112="sníž. přenesená",J1112,0)</f>
        <v>0</v>
      </c>
      <c r="BI1112" s="227">
        <f>IF(N1112="nulová",J1112,0)</f>
        <v>0</v>
      </c>
      <c r="BJ1112" s="19" t="s">
        <v>83</v>
      </c>
      <c r="BK1112" s="227">
        <f>ROUND(I1112*H1112,2)</f>
        <v>0</v>
      </c>
      <c r="BL1112" s="19" t="s">
        <v>340</v>
      </c>
      <c r="BM1112" s="226" t="s">
        <v>3512</v>
      </c>
    </row>
    <row r="1113" s="2" customFormat="1">
      <c r="A1113" s="40"/>
      <c r="B1113" s="41"/>
      <c r="C1113" s="42"/>
      <c r="D1113" s="228" t="s">
        <v>232</v>
      </c>
      <c r="E1113" s="42"/>
      <c r="F1113" s="229" t="s">
        <v>3513</v>
      </c>
      <c r="G1113" s="42"/>
      <c r="H1113" s="42"/>
      <c r="I1113" s="230"/>
      <c r="J1113" s="42"/>
      <c r="K1113" s="42"/>
      <c r="L1113" s="46"/>
      <c r="M1113" s="231"/>
      <c r="N1113" s="232"/>
      <c r="O1113" s="86"/>
      <c r="P1113" s="86"/>
      <c r="Q1113" s="86"/>
      <c r="R1113" s="86"/>
      <c r="S1113" s="86"/>
      <c r="T1113" s="87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T1113" s="19" t="s">
        <v>232</v>
      </c>
      <c r="AU1113" s="19" t="s">
        <v>85</v>
      </c>
    </row>
    <row r="1114" s="2" customFormat="1">
      <c r="A1114" s="40"/>
      <c r="B1114" s="41"/>
      <c r="C1114" s="42"/>
      <c r="D1114" s="233" t="s">
        <v>234</v>
      </c>
      <c r="E1114" s="42"/>
      <c r="F1114" s="234" t="s">
        <v>3514</v>
      </c>
      <c r="G1114" s="42"/>
      <c r="H1114" s="42"/>
      <c r="I1114" s="230"/>
      <c r="J1114" s="42"/>
      <c r="K1114" s="42"/>
      <c r="L1114" s="46"/>
      <c r="M1114" s="231"/>
      <c r="N1114" s="232"/>
      <c r="O1114" s="86"/>
      <c r="P1114" s="86"/>
      <c r="Q1114" s="86"/>
      <c r="R1114" s="86"/>
      <c r="S1114" s="86"/>
      <c r="T1114" s="87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T1114" s="19" t="s">
        <v>234</v>
      </c>
      <c r="AU1114" s="19" t="s">
        <v>85</v>
      </c>
    </row>
    <row r="1115" s="13" customFormat="1">
      <c r="A1115" s="13"/>
      <c r="B1115" s="235"/>
      <c r="C1115" s="236"/>
      <c r="D1115" s="228" t="s">
        <v>236</v>
      </c>
      <c r="E1115" s="237" t="s">
        <v>40</v>
      </c>
      <c r="F1115" s="238" t="s">
        <v>3515</v>
      </c>
      <c r="G1115" s="236"/>
      <c r="H1115" s="239">
        <v>197.81999999999999</v>
      </c>
      <c r="I1115" s="240"/>
      <c r="J1115" s="236"/>
      <c r="K1115" s="236"/>
      <c r="L1115" s="241"/>
      <c r="M1115" s="242"/>
      <c r="N1115" s="243"/>
      <c r="O1115" s="243"/>
      <c r="P1115" s="243"/>
      <c r="Q1115" s="243"/>
      <c r="R1115" s="243"/>
      <c r="S1115" s="243"/>
      <c r="T1115" s="244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5" t="s">
        <v>236</v>
      </c>
      <c r="AU1115" s="245" t="s">
        <v>85</v>
      </c>
      <c r="AV1115" s="13" t="s">
        <v>85</v>
      </c>
      <c r="AW1115" s="13" t="s">
        <v>38</v>
      </c>
      <c r="AX1115" s="13" t="s">
        <v>77</v>
      </c>
      <c r="AY1115" s="245" t="s">
        <v>224</v>
      </c>
    </row>
    <row r="1116" s="13" customFormat="1">
      <c r="A1116" s="13"/>
      <c r="B1116" s="235"/>
      <c r="C1116" s="236"/>
      <c r="D1116" s="228" t="s">
        <v>236</v>
      </c>
      <c r="E1116" s="237" t="s">
        <v>40</v>
      </c>
      <c r="F1116" s="238" t="s">
        <v>3516</v>
      </c>
      <c r="G1116" s="236"/>
      <c r="H1116" s="239">
        <v>1.1299999999999999</v>
      </c>
      <c r="I1116" s="240"/>
      <c r="J1116" s="236"/>
      <c r="K1116" s="236"/>
      <c r="L1116" s="241"/>
      <c r="M1116" s="242"/>
      <c r="N1116" s="243"/>
      <c r="O1116" s="243"/>
      <c r="P1116" s="243"/>
      <c r="Q1116" s="243"/>
      <c r="R1116" s="243"/>
      <c r="S1116" s="243"/>
      <c r="T1116" s="244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5" t="s">
        <v>236</v>
      </c>
      <c r="AU1116" s="245" t="s">
        <v>85</v>
      </c>
      <c r="AV1116" s="13" t="s">
        <v>85</v>
      </c>
      <c r="AW1116" s="13" t="s">
        <v>38</v>
      </c>
      <c r="AX1116" s="13" t="s">
        <v>77</v>
      </c>
      <c r="AY1116" s="245" t="s">
        <v>224</v>
      </c>
    </row>
    <row r="1117" s="13" customFormat="1">
      <c r="A1117" s="13"/>
      <c r="B1117" s="235"/>
      <c r="C1117" s="236"/>
      <c r="D1117" s="228" t="s">
        <v>236</v>
      </c>
      <c r="E1117" s="237" t="s">
        <v>40</v>
      </c>
      <c r="F1117" s="238" t="s">
        <v>3517</v>
      </c>
      <c r="G1117" s="236"/>
      <c r="H1117" s="239">
        <v>53.380000000000003</v>
      </c>
      <c r="I1117" s="240"/>
      <c r="J1117" s="236"/>
      <c r="K1117" s="236"/>
      <c r="L1117" s="241"/>
      <c r="M1117" s="242"/>
      <c r="N1117" s="243"/>
      <c r="O1117" s="243"/>
      <c r="P1117" s="243"/>
      <c r="Q1117" s="243"/>
      <c r="R1117" s="243"/>
      <c r="S1117" s="243"/>
      <c r="T1117" s="244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5" t="s">
        <v>236</v>
      </c>
      <c r="AU1117" s="245" t="s">
        <v>85</v>
      </c>
      <c r="AV1117" s="13" t="s">
        <v>85</v>
      </c>
      <c r="AW1117" s="13" t="s">
        <v>38</v>
      </c>
      <c r="AX1117" s="13" t="s">
        <v>77</v>
      </c>
      <c r="AY1117" s="245" t="s">
        <v>224</v>
      </c>
    </row>
    <row r="1118" s="13" customFormat="1">
      <c r="A1118" s="13"/>
      <c r="B1118" s="235"/>
      <c r="C1118" s="236"/>
      <c r="D1118" s="228" t="s">
        <v>236</v>
      </c>
      <c r="E1118" s="237" t="s">
        <v>40</v>
      </c>
      <c r="F1118" s="238" t="s">
        <v>3518</v>
      </c>
      <c r="G1118" s="236"/>
      <c r="H1118" s="239">
        <v>18.84</v>
      </c>
      <c r="I1118" s="240"/>
      <c r="J1118" s="236"/>
      <c r="K1118" s="236"/>
      <c r="L1118" s="241"/>
      <c r="M1118" s="242"/>
      <c r="N1118" s="243"/>
      <c r="O1118" s="243"/>
      <c r="P1118" s="243"/>
      <c r="Q1118" s="243"/>
      <c r="R1118" s="243"/>
      <c r="S1118" s="243"/>
      <c r="T1118" s="24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5" t="s">
        <v>236</v>
      </c>
      <c r="AU1118" s="245" t="s">
        <v>85</v>
      </c>
      <c r="AV1118" s="13" t="s">
        <v>85</v>
      </c>
      <c r="AW1118" s="13" t="s">
        <v>38</v>
      </c>
      <c r="AX1118" s="13" t="s">
        <v>77</v>
      </c>
      <c r="AY1118" s="245" t="s">
        <v>224</v>
      </c>
    </row>
    <row r="1119" s="15" customFormat="1">
      <c r="A1119" s="15"/>
      <c r="B1119" s="256"/>
      <c r="C1119" s="257"/>
      <c r="D1119" s="228" t="s">
        <v>236</v>
      </c>
      <c r="E1119" s="258" t="s">
        <v>40</v>
      </c>
      <c r="F1119" s="259" t="s">
        <v>253</v>
      </c>
      <c r="G1119" s="257"/>
      <c r="H1119" s="260">
        <v>271.17000000000002</v>
      </c>
      <c r="I1119" s="261"/>
      <c r="J1119" s="257"/>
      <c r="K1119" s="257"/>
      <c r="L1119" s="262"/>
      <c r="M1119" s="263"/>
      <c r="N1119" s="264"/>
      <c r="O1119" s="264"/>
      <c r="P1119" s="264"/>
      <c r="Q1119" s="264"/>
      <c r="R1119" s="264"/>
      <c r="S1119" s="264"/>
      <c r="T1119" s="26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66" t="s">
        <v>236</v>
      </c>
      <c r="AU1119" s="266" t="s">
        <v>85</v>
      </c>
      <c r="AV1119" s="15" t="s">
        <v>230</v>
      </c>
      <c r="AW1119" s="15" t="s">
        <v>38</v>
      </c>
      <c r="AX1119" s="15" t="s">
        <v>83</v>
      </c>
      <c r="AY1119" s="266" t="s">
        <v>224</v>
      </c>
    </row>
    <row r="1120" s="2" customFormat="1" ht="16.5" customHeight="1">
      <c r="A1120" s="40"/>
      <c r="B1120" s="41"/>
      <c r="C1120" s="268" t="s">
        <v>3519</v>
      </c>
      <c r="D1120" s="268" t="s">
        <v>305</v>
      </c>
      <c r="E1120" s="269" t="s">
        <v>3520</v>
      </c>
      <c r="F1120" s="270" t="s">
        <v>3521</v>
      </c>
      <c r="G1120" s="271" t="s">
        <v>152</v>
      </c>
      <c r="H1120" s="272">
        <v>458.00999999999999</v>
      </c>
      <c r="I1120" s="273"/>
      <c r="J1120" s="274">
        <f>ROUND(I1120*H1120,2)</f>
        <v>0</v>
      </c>
      <c r="K1120" s="270" t="s">
        <v>229</v>
      </c>
      <c r="L1120" s="275"/>
      <c r="M1120" s="276" t="s">
        <v>40</v>
      </c>
      <c r="N1120" s="277" t="s">
        <v>48</v>
      </c>
      <c r="O1120" s="86"/>
      <c r="P1120" s="224">
        <f>O1120*H1120</f>
        <v>0</v>
      </c>
      <c r="Q1120" s="224">
        <v>0.0038999999999999998</v>
      </c>
      <c r="R1120" s="224">
        <f>Q1120*H1120</f>
        <v>1.7862389999999999</v>
      </c>
      <c r="S1120" s="224">
        <v>0</v>
      </c>
      <c r="T1120" s="225">
        <f>S1120*H1120</f>
        <v>0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26" t="s">
        <v>455</v>
      </c>
      <c r="AT1120" s="226" t="s">
        <v>305</v>
      </c>
      <c r="AU1120" s="226" t="s">
        <v>85</v>
      </c>
      <c r="AY1120" s="19" t="s">
        <v>224</v>
      </c>
      <c r="BE1120" s="227">
        <f>IF(N1120="základní",J1120,0)</f>
        <v>0</v>
      </c>
      <c r="BF1120" s="227">
        <f>IF(N1120="snížená",J1120,0)</f>
        <v>0</v>
      </c>
      <c r="BG1120" s="227">
        <f>IF(N1120="zákl. přenesená",J1120,0)</f>
        <v>0</v>
      </c>
      <c r="BH1120" s="227">
        <f>IF(N1120="sníž. přenesená",J1120,0)</f>
        <v>0</v>
      </c>
      <c r="BI1120" s="227">
        <f>IF(N1120="nulová",J1120,0)</f>
        <v>0</v>
      </c>
      <c r="BJ1120" s="19" t="s">
        <v>83</v>
      </c>
      <c r="BK1120" s="227">
        <f>ROUND(I1120*H1120,2)</f>
        <v>0</v>
      </c>
      <c r="BL1120" s="19" t="s">
        <v>340</v>
      </c>
      <c r="BM1120" s="226" t="s">
        <v>3522</v>
      </c>
    </row>
    <row r="1121" s="2" customFormat="1">
      <c r="A1121" s="40"/>
      <c r="B1121" s="41"/>
      <c r="C1121" s="42"/>
      <c r="D1121" s="228" t="s">
        <v>232</v>
      </c>
      <c r="E1121" s="42"/>
      <c r="F1121" s="229" t="s">
        <v>3521</v>
      </c>
      <c r="G1121" s="42"/>
      <c r="H1121" s="42"/>
      <c r="I1121" s="230"/>
      <c r="J1121" s="42"/>
      <c r="K1121" s="42"/>
      <c r="L1121" s="46"/>
      <c r="M1121" s="231"/>
      <c r="N1121" s="232"/>
      <c r="O1121" s="86"/>
      <c r="P1121" s="86"/>
      <c r="Q1121" s="86"/>
      <c r="R1121" s="86"/>
      <c r="S1121" s="86"/>
      <c r="T1121" s="87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T1121" s="19" t="s">
        <v>232</v>
      </c>
      <c r="AU1121" s="19" t="s">
        <v>85</v>
      </c>
    </row>
    <row r="1122" s="2" customFormat="1">
      <c r="A1122" s="40"/>
      <c r="B1122" s="41"/>
      <c r="C1122" s="42"/>
      <c r="D1122" s="233" t="s">
        <v>234</v>
      </c>
      <c r="E1122" s="42"/>
      <c r="F1122" s="234" t="s">
        <v>3523</v>
      </c>
      <c r="G1122" s="42"/>
      <c r="H1122" s="42"/>
      <c r="I1122" s="230"/>
      <c r="J1122" s="42"/>
      <c r="K1122" s="42"/>
      <c r="L1122" s="46"/>
      <c r="M1122" s="231"/>
      <c r="N1122" s="232"/>
      <c r="O1122" s="86"/>
      <c r="P1122" s="86"/>
      <c r="Q1122" s="86"/>
      <c r="R1122" s="86"/>
      <c r="S1122" s="86"/>
      <c r="T1122" s="87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T1122" s="19" t="s">
        <v>234</v>
      </c>
      <c r="AU1122" s="19" t="s">
        <v>85</v>
      </c>
    </row>
    <row r="1123" s="13" customFormat="1">
      <c r="A1123" s="13"/>
      <c r="B1123" s="235"/>
      <c r="C1123" s="236"/>
      <c r="D1123" s="228" t="s">
        <v>236</v>
      </c>
      <c r="E1123" s="236"/>
      <c r="F1123" s="238" t="s">
        <v>3524</v>
      </c>
      <c r="G1123" s="236"/>
      <c r="H1123" s="239">
        <v>458.00999999999999</v>
      </c>
      <c r="I1123" s="240"/>
      <c r="J1123" s="236"/>
      <c r="K1123" s="236"/>
      <c r="L1123" s="241"/>
      <c r="M1123" s="242"/>
      <c r="N1123" s="243"/>
      <c r="O1123" s="243"/>
      <c r="P1123" s="243"/>
      <c r="Q1123" s="243"/>
      <c r="R1123" s="243"/>
      <c r="S1123" s="243"/>
      <c r="T1123" s="244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5" t="s">
        <v>236</v>
      </c>
      <c r="AU1123" s="245" t="s">
        <v>85</v>
      </c>
      <c r="AV1123" s="13" t="s">
        <v>85</v>
      </c>
      <c r="AW1123" s="13" t="s">
        <v>4</v>
      </c>
      <c r="AX1123" s="13" t="s">
        <v>83</v>
      </c>
      <c r="AY1123" s="245" t="s">
        <v>224</v>
      </c>
    </row>
    <row r="1124" s="2" customFormat="1" ht="16.5" customHeight="1">
      <c r="A1124" s="40"/>
      <c r="B1124" s="41"/>
      <c r="C1124" s="215" t="s">
        <v>3525</v>
      </c>
      <c r="D1124" s="215" t="s">
        <v>226</v>
      </c>
      <c r="E1124" s="216" t="s">
        <v>3526</v>
      </c>
      <c r="F1124" s="217" t="s">
        <v>3527</v>
      </c>
      <c r="G1124" s="218" t="s">
        <v>604</v>
      </c>
      <c r="H1124" s="219">
        <v>1.94</v>
      </c>
      <c r="I1124" s="220"/>
      <c r="J1124" s="221">
        <f>ROUND(I1124*H1124,2)</f>
        <v>0</v>
      </c>
      <c r="K1124" s="217" t="s">
        <v>229</v>
      </c>
      <c r="L1124" s="46"/>
      <c r="M1124" s="222" t="s">
        <v>40</v>
      </c>
      <c r="N1124" s="223" t="s">
        <v>48</v>
      </c>
      <c r="O1124" s="86"/>
      <c r="P1124" s="224">
        <f>O1124*H1124</f>
        <v>0</v>
      </c>
      <c r="Q1124" s="224">
        <v>0</v>
      </c>
      <c r="R1124" s="224">
        <f>Q1124*H1124</f>
        <v>0</v>
      </c>
      <c r="S1124" s="224">
        <v>0</v>
      </c>
      <c r="T1124" s="225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26" t="s">
        <v>340</v>
      </c>
      <c r="AT1124" s="226" t="s">
        <v>226</v>
      </c>
      <c r="AU1124" s="226" t="s">
        <v>85</v>
      </c>
      <c r="AY1124" s="19" t="s">
        <v>224</v>
      </c>
      <c r="BE1124" s="227">
        <f>IF(N1124="základní",J1124,0)</f>
        <v>0</v>
      </c>
      <c r="BF1124" s="227">
        <f>IF(N1124="snížená",J1124,0)</f>
        <v>0</v>
      </c>
      <c r="BG1124" s="227">
        <f>IF(N1124="zákl. přenesená",J1124,0)</f>
        <v>0</v>
      </c>
      <c r="BH1124" s="227">
        <f>IF(N1124="sníž. přenesená",J1124,0)</f>
        <v>0</v>
      </c>
      <c r="BI1124" s="227">
        <f>IF(N1124="nulová",J1124,0)</f>
        <v>0</v>
      </c>
      <c r="BJ1124" s="19" t="s">
        <v>83</v>
      </c>
      <c r="BK1124" s="227">
        <f>ROUND(I1124*H1124,2)</f>
        <v>0</v>
      </c>
      <c r="BL1124" s="19" t="s">
        <v>340</v>
      </c>
      <c r="BM1124" s="226" t="s">
        <v>3528</v>
      </c>
    </row>
    <row r="1125" s="2" customFormat="1">
      <c r="A1125" s="40"/>
      <c r="B1125" s="41"/>
      <c r="C1125" s="42"/>
      <c r="D1125" s="228" t="s">
        <v>232</v>
      </c>
      <c r="E1125" s="42"/>
      <c r="F1125" s="229" t="s">
        <v>3529</v>
      </c>
      <c r="G1125" s="42"/>
      <c r="H1125" s="42"/>
      <c r="I1125" s="230"/>
      <c r="J1125" s="42"/>
      <c r="K1125" s="42"/>
      <c r="L1125" s="46"/>
      <c r="M1125" s="231"/>
      <c r="N1125" s="232"/>
      <c r="O1125" s="86"/>
      <c r="P1125" s="86"/>
      <c r="Q1125" s="86"/>
      <c r="R1125" s="86"/>
      <c r="S1125" s="86"/>
      <c r="T1125" s="87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T1125" s="19" t="s">
        <v>232</v>
      </c>
      <c r="AU1125" s="19" t="s">
        <v>85</v>
      </c>
    </row>
    <row r="1126" s="2" customFormat="1">
      <c r="A1126" s="40"/>
      <c r="B1126" s="41"/>
      <c r="C1126" s="42"/>
      <c r="D1126" s="233" t="s">
        <v>234</v>
      </c>
      <c r="E1126" s="42"/>
      <c r="F1126" s="234" t="s">
        <v>3530</v>
      </c>
      <c r="G1126" s="42"/>
      <c r="H1126" s="42"/>
      <c r="I1126" s="230"/>
      <c r="J1126" s="42"/>
      <c r="K1126" s="42"/>
      <c r="L1126" s="46"/>
      <c r="M1126" s="231"/>
      <c r="N1126" s="232"/>
      <c r="O1126" s="86"/>
      <c r="P1126" s="86"/>
      <c r="Q1126" s="86"/>
      <c r="R1126" s="86"/>
      <c r="S1126" s="86"/>
      <c r="T1126" s="87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T1126" s="19" t="s">
        <v>234</v>
      </c>
      <c r="AU1126" s="19" t="s">
        <v>85</v>
      </c>
    </row>
    <row r="1127" s="12" customFormat="1" ht="22.8" customHeight="1">
      <c r="A1127" s="12"/>
      <c r="B1127" s="199"/>
      <c r="C1127" s="200"/>
      <c r="D1127" s="201" t="s">
        <v>76</v>
      </c>
      <c r="E1127" s="213" t="s">
        <v>3531</v>
      </c>
      <c r="F1127" s="213" t="s">
        <v>3532</v>
      </c>
      <c r="G1127" s="200"/>
      <c r="H1127" s="200"/>
      <c r="I1127" s="203"/>
      <c r="J1127" s="214">
        <f>BK1127</f>
        <v>0</v>
      </c>
      <c r="K1127" s="200"/>
      <c r="L1127" s="205"/>
      <c r="M1127" s="206"/>
      <c r="N1127" s="207"/>
      <c r="O1127" s="207"/>
      <c r="P1127" s="208">
        <f>SUM(P1128:P1179)</f>
        <v>0</v>
      </c>
      <c r="Q1127" s="207"/>
      <c r="R1127" s="208">
        <f>SUM(R1128:R1179)</f>
        <v>0.10857000000000001</v>
      </c>
      <c r="S1127" s="207"/>
      <c r="T1127" s="209">
        <f>SUM(T1128:T1179)</f>
        <v>0</v>
      </c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R1127" s="210" t="s">
        <v>85</v>
      </c>
      <c r="AT1127" s="211" t="s">
        <v>76</v>
      </c>
      <c r="AU1127" s="211" t="s">
        <v>83</v>
      </c>
      <c r="AY1127" s="210" t="s">
        <v>224</v>
      </c>
      <c r="BK1127" s="212">
        <f>SUM(BK1128:BK1179)</f>
        <v>0</v>
      </c>
    </row>
    <row r="1128" s="2" customFormat="1" ht="16.5" customHeight="1">
      <c r="A1128" s="40"/>
      <c r="B1128" s="41"/>
      <c r="C1128" s="215" t="s">
        <v>3533</v>
      </c>
      <c r="D1128" s="215" t="s">
        <v>226</v>
      </c>
      <c r="E1128" s="216" t="s">
        <v>3534</v>
      </c>
      <c r="F1128" s="217" t="s">
        <v>3535</v>
      </c>
      <c r="G1128" s="218" t="s">
        <v>811</v>
      </c>
      <c r="H1128" s="219">
        <v>4</v>
      </c>
      <c r="I1128" s="220"/>
      <c r="J1128" s="221">
        <f>ROUND(I1128*H1128,2)</f>
        <v>0</v>
      </c>
      <c r="K1128" s="217" t="s">
        <v>40</v>
      </c>
      <c r="L1128" s="46"/>
      <c r="M1128" s="222" t="s">
        <v>40</v>
      </c>
      <c r="N1128" s="223" t="s">
        <v>48</v>
      </c>
      <c r="O1128" s="86"/>
      <c r="P1128" s="224">
        <f>O1128*H1128</f>
        <v>0</v>
      </c>
      <c r="Q1128" s="224">
        <v>0.0025000000000000001</v>
      </c>
      <c r="R1128" s="224">
        <f>Q1128*H1128</f>
        <v>0.01</v>
      </c>
      <c r="S1128" s="224">
        <v>0</v>
      </c>
      <c r="T1128" s="225">
        <f>S1128*H1128</f>
        <v>0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R1128" s="226" t="s">
        <v>340</v>
      </c>
      <c r="AT1128" s="226" t="s">
        <v>226</v>
      </c>
      <c r="AU1128" s="226" t="s">
        <v>85</v>
      </c>
      <c r="AY1128" s="19" t="s">
        <v>224</v>
      </c>
      <c r="BE1128" s="227">
        <f>IF(N1128="základní",J1128,0)</f>
        <v>0</v>
      </c>
      <c r="BF1128" s="227">
        <f>IF(N1128="snížená",J1128,0)</f>
        <v>0</v>
      </c>
      <c r="BG1128" s="227">
        <f>IF(N1128="zákl. přenesená",J1128,0)</f>
        <v>0</v>
      </c>
      <c r="BH1128" s="227">
        <f>IF(N1128="sníž. přenesená",J1128,0)</f>
        <v>0</v>
      </c>
      <c r="BI1128" s="227">
        <f>IF(N1128="nulová",J1128,0)</f>
        <v>0</v>
      </c>
      <c r="BJ1128" s="19" t="s">
        <v>83</v>
      </c>
      <c r="BK1128" s="227">
        <f>ROUND(I1128*H1128,2)</f>
        <v>0</v>
      </c>
      <c r="BL1128" s="19" t="s">
        <v>340</v>
      </c>
      <c r="BM1128" s="226" t="s">
        <v>3536</v>
      </c>
    </row>
    <row r="1129" s="13" customFormat="1">
      <c r="A1129" s="13"/>
      <c r="B1129" s="235"/>
      <c r="C1129" s="236"/>
      <c r="D1129" s="228" t="s">
        <v>236</v>
      </c>
      <c r="E1129" s="237" t="s">
        <v>40</v>
      </c>
      <c r="F1129" s="238" t="s">
        <v>3164</v>
      </c>
      <c r="G1129" s="236"/>
      <c r="H1129" s="239">
        <v>2</v>
      </c>
      <c r="I1129" s="240"/>
      <c r="J1129" s="236"/>
      <c r="K1129" s="236"/>
      <c r="L1129" s="241"/>
      <c r="M1129" s="242"/>
      <c r="N1129" s="243"/>
      <c r="O1129" s="243"/>
      <c r="P1129" s="243"/>
      <c r="Q1129" s="243"/>
      <c r="R1129" s="243"/>
      <c r="S1129" s="243"/>
      <c r="T1129" s="244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5" t="s">
        <v>236</v>
      </c>
      <c r="AU1129" s="245" t="s">
        <v>85</v>
      </c>
      <c r="AV1129" s="13" t="s">
        <v>85</v>
      </c>
      <c r="AW1129" s="13" t="s">
        <v>38</v>
      </c>
      <c r="AX1129" s="13" t="s">
        <v>77</v>
      </c>
      <c r="AY1129" s="245" t="s">
        <v>224</v>
      </c>
    </row>
    <row r="1130" s="13" customFormat="1">
      <c r="A1130" s="13"/>
      <c r="B1130" s="235"/>
      <c r="C1130" s="236"/>
      <c r="D1130" s="228" t="s">
        <v>236</v>
      </c>
      <c r="E1130" s="237" t="s">
        <v>40</v>
      </c>
      <c r="F1130" s="238" t="s">
        <v>3165</v>
      </c>
      <c r="G1130" s="236"/>
      <c r="H1130" s="239">
        <v>2</v>
      </c>
      <c r="I1130" s="240"/>
      <c r="J1130" s="236"/>
      <c r="K1130" s="236"/>
      <c r="L1130" s="241"/>
      <c r="M1130" s="242"/>
      <c r="N1130" s="243"/>
      <c r="O1130" s="243"/>
      <c r="P1130" s="243"/>
      <c r="Q1130" s="243"/>
      <c r="R1130" s="243"/>
      <c r="S1130" s="243"/>
      <c r="T1130" s="24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5" t="s">
        <v>236</v>
      </c>
      <c r="AU1130" s="245" t="s">
        <v>85</v>
      </c>
      <c r="AV1130" s="13" t="s">
        <v>85</v>
      </c>
      <c r="AW1130" s="13" t="s">
        <v>38</v>
      </c>
      <c r="AX1130" s="13" t="s">
        <v>77</v>
      </c>
      <c r="AY1130" s="245" t="s">
        <v>224</v>
      </c>
    </row>
    <row r="1131" s="15" customFormat="1">
      <c r="A1131" s="15"/>
      <c r="B1131" s="256"/>
      <c r="C1131" s="257"/>
      <c r="D1131" s="228" t="s">
        <v>236</v>
      </c>
      <c r="E1131" s="258" t="s">
        <v>40</v>
      </c>
      <c r="F1131" s="259" t="s">
        <v>253</v>
      </c>
      <c r="G1131" s="257"/>
      <c r="H1131" s="260">
        <v>4</v>
      </c>
      <c r="I1131" s="261"/>
      <c r="J1131" s="257"/>
      <c r="K1131" s="257"/>
      <c r="L1131" s="262"/>
      <c r="M1131" s="263"/>
      <c r="N1131" s="264"/>
      <c r="O1131" s="264"/>
      <c r="P1131" s="264"/>
      <c r="Q1131" s="264"/>
      <c r="R1131" s="264"/>
      <c r="S1131" s="264"/>
      <c r="T1131" s="26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66" t="s">
        <v>236</v>
      </c>
      <c r="AU1131" s="266" t="s">
        <v>85</v>
      </c>
      <c r="AV1131" s="15" t="s">
        <v>230</v>
      </c>
      <c r="AW1131" s="15" t="s">
        <v>38</v>
      </c>
      <c r="AX1131" s="15" t="s">
        <v>83</v>
      </c>
      <c r="AY1131" s="266" t="s">
        <v>224</v>
      </c>
    </row>
    <row r="1132" s="2" customFormat="1" ht="16.5" customHeight="1">
      <c r="A1132" s="40"/>
      <c r="B1132" s="41"/>
      <c r="C1132" s="215" t="s">
        <v>3537</v>
      </c>
      <c r="D1132" s="215" t="s">
        <v>226</v>
      </c>
      <c r="E1132" s="216" t="s">
        <v>3538</v>
      </c>
      <c r="F1132" s="217" t="s">
        <v>3539</v>
      </c>
      <c r="G1132" s="218" t="s">
        <v>811</v>
      </c>
      <c r="H1132" s="219">
        <v>4</v>
      </c>
      <c r="I1132" s="220"/>
      <c r="J1132" s="221">
        <f>ROUND(I1132*H1132,2)</f>
        <v>0</v>
      </c>
      <c r="K1132" s="217" t="s">
        <v>40</v>
      </c>
      <c r="L1132" s="46"/>
      <c r="M1132" s="222" t="s">
        <v>40</v>
      </c>
      <c r="N1132" s="223" t="s">
        <v>48</v>
      </c>
      <c r="O1132" s="86"/>
      <c r="P1132" s="224">
        <f>O1132*H1132</f>
        <v>0</v>
      </c>
      <c r="Q1132" s="224">
        <v>0.00050000000000000001</v>
      </c>
      <c r="R1132" s="224">
        <f>Q1132*H1132</f>
        <v>0.002</v>
      </c>
      <c r="S1132" s="224">
        <v>0</v>
      </c>
      <c r="T1132" s="225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26" t="s">
        <v>340</v>
      </c>
      <c r="AT1132" s="226" t="s">
        <v>226</v>
      </c>
      <c r="AU1132" s="226" t="s">
        <v>85</v>
      </c>
      <c r="AY1132" s="19" t="s">
        <v>224</v>
      </c>
      <c r="BE1132" s="227">
        <f>IF(N1132="základní",J1132,0)</f>
        <v>0</v>
      </c>
      <c r="BF1132" s="227">
        <f>IF(N1132="snížená",J1132,0)</f>
        <v>0</v>
      </c>
      <c r="BG1132" s="227">
        <f>IF(N1132="zákl. přenesená",J1132,0)</f>
        <v>0</v>
      </c>
      <c r="BH1132" s="227">
        <f>IF(N1132="sníž. přenesená",J1132,0)</f>
        <v>0</v>
      </c>
      <c r="BI1132" s="227">
        <f>IF(N1132="nulová",J1132,0)</f>
        <v>0</v>
      </c>
      <c r="BJ1132" s="19" t="s">
        <v>83</v>
      </c>
      <c r="BK1132" s="227">
        <f>ROUND(I1132*H1132,2)</f>
        <v>0</v>
      </c>
      <c r="BL1132" s="19" t="s">
        <v>340</v>
      </c>
      <c r="BM1132" s="226" t="s">
        <v>3540</v>
      </c>
    </row>
    <row r="1133" s="13" customFormat="1">
      <c r="A1133" s="13"/>
      <c r="B1133" s="235"/>
      <c r="C1133" s="236"/>
      <c r="D1133" s="228" t="s">
        <v>236</v>
      </c>
      <c r="E1133" s="237" t="s">
        <v>40</v>
      </c>
      <c r="F1133" s="238" t="s">
        <v>3164</v>
      </c>
      <c r="G1133" s="236"/>
      <c r="H1133" s="239">
        <v>2</v>
      </c>
      <c r="I1133" s="240"/>
      <c r="J1133" s="236"/>
      <c r="K1133" s="236"/>
      <c r="L1133" s="241"/>
      <c r="M1133" s="242"/>
      <c r="N1133" s="243"/>
      <c r="O1133" s="243"/>
      <c r="P1133" s="243"/>
      <c r="Q1133" s="243"/>
      <c r="R1133" s="243"/>
      <c r="S1133" s="243"/>
      <c r="T1133" s="244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5" t="s">
        <v>236</v>
      </c>
      <c r="AU1133" s="245" t="s">
        <v>85</v>
      </c>
      <c r="AV1133" s="13" t="s">
        <v>85</v>
      </c>
      <c r="AW1133" s="13" t="s">
        <v>38</v>
      </c>
      <c r="AX1133" s="13" t="s">
        <v>77</v>
      </c>
      <c r="AY1133" s="245" t="s">
        <v>224</v>
      </c>
    </row>
    <row r="1134" s="13" customFormat="1">
      <c r="A1134" s="13"/>
      <c r="B1134" s="235"/>
      <c r="C1134" s="236"/>
      <c r="D1134" s="228" t="s">
        <v>236</v>
      </c>
      <c r="E1134" s="237" t="s">
        <v>40</v>
      </c>
      <c r="F1134" s="238" t="s">
        <v>3165</v>
      </c>
      <c r="G1134" s="236"/>
      <c r="H1134" s="239">
        <v>2</v>
      </c>
      <c r="I1134" s="240"/>
      <c r="J1134" s="236"/>
      <c r="K1134" s="236"/>
      <c r="L1134" s="241"/>
      <c r="M1134" s="242"/>
      <c r="N1134" s="243"/>
      <c r="O1134" s="243"/>
      <c r="P1134" s="243"/>
      <c r="Q1134" s="243"/>
      <c r="R1134" s="243"/>
      <c r="S1134" s="243"/>
      <c r="T1134" s="244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5" t="s">
        <v>236</v>
      </c>
      <c r="AU1134" s="245" t="s">
        <v>85</v>
      </c>
      <c r="AV1134" s="13" t="s">
        <v>85</v>
      </c>
      <c r="AW1134" s="13" t="s">
        <v>38</v>
      </c>
      <c r="AX1134" s="13" t="s">
        <v>77</v>
      </c>
      <c r="AY1134" s="245" t="s">
        <v>224</v>
      </c>
    </row>
    <row r="1135" s="15" customFormat="1">
      <c r="A1135" s="15"/>
      <c r="B1135" s="256"/>
      <c r="C1135" s="257"/>
      <c r="D1135" s="228" t="s">
        <v>236</v>
      </c>
      <c r="E1135" s="258" t="s">
        <v>40</v>
      </c>
      <c r="F1135" s="259" t="s">
        <v>253</v>
      </c>
      <c r="G1135" s="257"/>
      <c r="H1135" s="260">
        <v>4</v>
      </c>
      <c r="I1135" s="261"/>
      <c r="J1135" s="257"/>
      <c r="K1135" s="257"/>
      <c r="L1135" s="262"/>
      <c r="M1135" s="263"/>
      <c r="N1135" s="264"/>
      <c r="O1135" s="264"/>
      <c r="P1135" s="264"/>
      <c r="Q1135" s="264"/>
      <c r="R1135" s="264"/>
      <c r="S1135" s="264"/>
      <c r="T1135" s="26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66" t="s">
        <v>236</v>
      </c>
      <c r="AU1135" s="266" t="s">
        <v>85</v>
      </c>
      <c r="AV1135" s="15" t="s">
        <v>230</v>
      </c>
      <c r="AW1135" s="15" t="s">
        <v>38</v>
      </c>
      <c r="AX1135" s="15" t="s">
        <v>83</v>
      </c>
      <c r="AY1135" s="266" t="s">
        <v>224</v>
      </c>
    </row>
    <row r="1136" s="2" customFormat="1" ht="16.5" customHeight="1">
      <c r="A1136" s="40"/>
      <c r="B1136" s="41"/>
      <c r="C1136" s="215" t="s">
        <v>3541</v>
      </c>
      <c r="D1136" s="215" t="s">
        <v>226</v>
      </c>
      <c r="E1136" s="216" t="s">
        <v>3542</v>
      </c>
      <c r="F1136" s="217" t="s">
        <v>3543</v>
      </c>
      <c r="G1136" s="218" t="s">
        <v>811</v>
      </c>
      <c r="H1136" s="219">
        <v>4</v>
      </c>
      <c r="I1136" s="220"/>
      <c r="J1136" s="221">
        <f>ROUND(I1136*H1136,2)</f>
        <v>0</v>
      </c>
      <c r="K1136" s="217" t="s">
        <v>40</v>
      </c>
      <c r="L1136" s="46"/>
      <c r="M1136" s="222" t="s">
        <v>40</v>
      </c>
      <c r="N1136" s="223" t="s">
        <v>48</v>
      </c>
      <c r="O1136" s="86"/>
      <c r="P1136" s="224">
        <f>O1136*H1136</f>
        <v>0</v>
      </c>
      <c r="Q1136" s="224">
        <v>0.00029999999999999997</v>
      </c>
      <c r="R1136" s="224">
        <f>Q1136*H1136</f>
        <v>0.0011999999999999999</v>
      </c>
      <c r="S1136" s="224">
        <v>0</v>
      </c>
      <c r="T1136" s="225">
        <f>S1136*H1136</f>
        <v>0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26" t="s">
        <v>340</v>
      </c>
      <c r="AT1136" s="226" t="s">
        <v>226</v>
      </c>
      <c r="AU1136" s="226" t="s">
        <v>85</v>
      </c>
      <c r="AY1136" s="19" t="s">
        <v>224</v>
      </c>
      <c r="BE1136" s="227">
        <f>IF(N1136="základní",J1136,0)</f>
        <v>0</v>
      </c>
      <c r="BF1136" s="227">
        <f>IF(N1136="snížená",J1136,0)</f>
        <v>0</v>
      </c>
      <c r="BG1136" s="227">
        <f>IF(N1136="zákl. přenesená",J1136,0)</f>
        <v>0</v>
      </c>
      <c r="BH1136" s="227">
        <f>IF(N1136="sníž. přenesená",J1136,0)</f>
        <v>0</v>
      </c>
      <c r="BI1136" s="227">
        <f>IF(N1136="nulová",J1136,0)</f>
        <v>0</v>
      </c>
      <c r="BJ1136" s="19" t="s">
        <v>83</v>
      </c>
      <c r="BK1136" s="227">
        <f>ROUND(I1136*H1136,2)</f>
        <v>0</v>
      </c>
      <c r="BL1136" s="19" t="s">
        <v>340</v>
      </c>
      <c r="BM1136" s="226" t="s">
        <v>3544</v>
      </c>
    </row>
    <row r="1137" s="13" customFormat="1">
      <c r="A1137" s="13"/>
      <c r="B1137" s="235"/>
      <c r="C1137" s="236"/>
      <c r="D1137" s="228" t="s">
        <v>236</v>
      </c>
      <c r="E1137" s="237" t="s">
        <v>40</v>
      </c>
      <c r="F1137" s="238" t="s">
        <v>3545</v>
      </c>
      <c r="G1137" s="236"/>
      <c r="H1137" s="239">
        <v>2</v>
      </c>
      <c r="I1137" s="240"/>
      <c r="J1137" s="236"/>
      <c r="K1137" s="236"/>
      <c r="L1137" s="241"/>
      <c r="M1137" s="242"/>
      <c r="N1137" s="243"/>
      <c r="O1137" s="243"/>
      <c r="P1137" s="243"/>
      <c r="Q1137" s="243"/>
      <c r="R1137" s="243"/>
      <c r="S1137" s="243"/>
      <c r="T1137" s="244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5" t="s">
        <v>236</v>
      </c>
      <c r="AU1137" s="245" t="s">
        <v>85</v>
      </c>
      <c r="AV1137" s="13" t="s">
        <v>85</v>
      </c>
      <c r="AW1137" s="13" t="s">
        <v>38</v>
      </c>
      <c r="AX1137" s="13" t="s">
        <v>77</v>
      </c>
      <c r="AY1137" s="245" t="s">
        <v>224</v>
      </c>
    </row>
    <row r="1138" s="13" customFormat="1">
      <c r="A1138" s="13"/>
      <c r="B1138" s="235"/>
      <c r="C1138" s="236"/>
      <c r="D1138" s="228" t="s">
        <v>236</v>
      </c>
      <c r="E1138" s="237" t="s">
        <v>40</v>
      </c>
      <c r="F1138" s="238" t="s">
        <v>3546</v>
      </c>
      <c r="G1138" s="236"/>
      <c r="H1138" s="239">
        <v>2</v>
      </c>
      <c r="I1138" s="240"/>
      <c r="J1138" s="236"/>
      <c r="K1138" s="236"/>
      <c r="L1138" s="241"/>
      <c r="M1138" s="242"/>
      <c r="N1138" s="243"/>
      <c r="O1138" s="243"/>
      <c r="P1138" s="243"/>
      <c r="Q1138" s="243"/>
      <c r="R1138" s="243"/>
      <c r="S1138" s="243"/>
      <c r="T1138" s="244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5" t="s">
        <v>236</v>
      </c>
      <c r="AU1138" s="245" t="s">
        <v>85</v>
      </c>
      <c r="AV1138" s="13" t="s">
        <v>85</v>
      </c>
      <c r="AW1138" s="13" t="s">
        <v>38</v>
      </c>
      <c r="AX1138" s="13" t="s">
        <v>77</v>
      </c>
      <c r="AY1138" s="245" t="s">
        <v>224</v>
      </c>
    </row>
    <row r="1139" s="15" customFormat="1">
      <c r="A1139" s="15"/>
      <c r="B1139" s="256"/>
      <c r="C1139" s="257"/>
      <c r="D1139" s="228" t="s">
        <v>236</v>
      </c>
      <c r="E1139" s="258" t="s">
        <v>40</v>
      </c>
      <c r="F1139" s="259" t="s">
        <v>253</v>
      </c>
      <c r="G1139" s="257"/>
      <c r="H1139" s="260">
        <v>4</v>
      </c>
      <c r="I1139" s="261"/>
      <c r="J1139" s="257"/>
      <c r="K1139" s="257"/>
      <c r="L1139" s="262"/>
      <c r="M1139" s="263"/>
      <c r="N1139" s="264"/>
      <c r="O1139" s="264"/>
      <c r="P1139" s="264"/>
      <c r="Q1139" s="264"/>
      <c r="R1139" s="264"/>
      <c r="S1139" s="264"/>
      <c r="T1139" s="26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T1139" s="266" t="s">
        <v>236</v>
      </c>
      <c r="AU1139" s="266" t="s">
        <v>85</v>
      </c>
      <c r="AV1139" s="15" t="s">
        <v>230</v>
      </c>
      <c r="AW1139" s="15" t="s">
        <v>38</v>
      </c>
      <c r="AX1139" s="15" t="s">
        <v>83</v>
      </c>
      <c r="AY1139" s="266" t="s">
        <v>224</v>
      </c>
    </row>
    <row r="1140" s="2" customFormat="1" ht="16.5" customHeight="1">
      <c r="A1140" s="40"/>
      <c r="B1140" s="41"/>
      <c r="C1140" s="215" t="s">
        <v>3547</v>
      </c>
      <c r="D1140" s="215" t="s">
        <v>226</v>
      </c>
      <c r="E1140" s="216" t="s">
        <v>3548</v>
      </c>
      <c r="F1140" s="217" t="s">
        <v>3549</v>
      </c>
      <c r="G1140" s="218" t="s">
        <v>811</v>
      </c>
      <c r="H1140" s="219">
        <v>1</v>
      </c>
      <c r="I1140" s="220"/>
      <c r="J1140" s="221">
        <f>ROUND(I1140*H1140,2)</f>
        <v>0</v>
      </c>
      <c r="K1140" s="217" t="s">
        <v>40</v>
      </c>
      <c r="L1140" s="46"/>
      <c r="M1140" s="222" t="s">
        <v>40</v>
      </c>
      <c r="N1140" s="223" t="s">
        <v>48</v>
      </c>
      <c r="O1140" s="86"/>
      <c r="P1140" s="224">
        <f>O1140*H1140</f>
        <v>0</v>
      </c>
      <c r="Q1140" s="224">
        <v>0.00035</v>
      </c>
      <c r="R1140" s="224">
        <f>Q1140*H1140</f>
        <v>0.00035</v>
      </c>
      <c r="S1140" s="224">
        <v>0</v>
      </c>
      <c r="T1140" s="225">
        <f>S1140*H1140</f>
        <v>0</v>
      </c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R1140" s="226" t="s">
        <v>340</v>
      </c>
      <c r="AT1140" s="226" t="s">
        <v>226</v>
      </c>
      <c r="AU1140" s="226" t="s">
        <v>85</v>
      </c>
      <c r="AY1140" s="19" t="s">
        <v>224</v>
      </c>
      <c r="BE1140" s="227">
        <f>IF(N1140="základní",J1140,0)</f>
        <v>0</v>
      </c>
      <c r="BF1140" s="227">
        <f>IF(N1140="snížená",J1140,0)</f>
        <v>0</v>
      </c>
      <c r="BG1140" s="227">
        <f>IF(N1140="zákl. přenesená",J1140,0)</f>
        <v>0</v>
      </c>
      <c r="BH1140" s="227">
        <f>IF(N1140="sníž. přenesená",J1140,0)</f>
        <v>0</v>
      </c>
      <c r="BI1140" s="227">
        <f>IF(N1140="nulová",J1140,0)</f>
        <v>0</v>
      </c>
      <c r="BJ1140" s="19" t="s">
        <v>83</v>
      </c>
      <c r="BK1140" s="227">
        <f>ROUND(I1140*H1140,2)</f>
        <v>0</v>
      </c>
      <c r="BL1140" s="19" t="s">
        <v>340</v>
      </c>
      <c r="BM1140" s="226" t="s">
        <v>3550</v>
      </c>
    </row>
    <row r="1141" s="2" customFormat="1" ht="16.5" customHeight="1">
      <c r="A1141" s="40"/>
      <c r="B1141" s="41"/>
      <c r="C1141" s="215" t="s">
        <v>3551</v>
      </c>
      <c r="D1141" s="215" t="s">
        <v>226</v>
      </c>
      <c r="E1141" s="216" t="s">
        <v>3552</v>
      </c>
      <c r="F1141" s="217" t="s">
        <v>3553</v>
      </c>
      <c r="G1141" s="218" t="s">
        <v>811</v>
      </c>
      <c r="H1141" s="219">
        <v>19</v>
      </c>
      <c r="I1141" s="220"/>
      <c r="J1141" s="221">
        <f>ROUND(I1141*H1141,2)</f>
        <v>0</v>
      </c>
      <c r="K1141" s="217" t="s">
        <v>40</v>
      </c>
      <c r="L1141" s="46"/>
      <c r="M1141" s="222" t="s">
        <v>40</v>
      </c>
      <c r="N1141" s="223" t="s">
        <v>48</v>
      </c>
      <c r="O1141" s="86"/>
      <c r="P1141" s="224">
        <f>O1141*H1141</f>
        <v>0</v>
      </c>
      <c r="Q1141" s="224">
        <v>0.00050000000000000001</v>
      </c>
      <c r="R1141" s="224">
        <f>Q1141*H1141</f>
        <v>0.0094999999999999998</v>
      </c>
      <c r="S1141" s="224">
        <v>0</v>
      </c>
      <c r="T1141" s="225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26" t="s">
        <v>340</v>
      </c>
      <c r="AT1141" s="226" t="s">
        <v>226</v>
      </c>
      <c r="AU1141" s="226" t="s">
        <v>85</v>
      </c>
      <c r="AY1141" s="19" t="s">
        <v>224</v>
      </c>
      <c r="BE1141" s="227">
        <f>IF(N1141="základní",J1141,0)</f>
        <v>0</v>
      </c>
      <c r="BF1141" s="227">
        <f>IF(N1141="snížená",J1141,0)</f>
        <v>0</v>
      </c>
      <c r="BG1141" s="227">
        <f>IF(N1141="zákl. přenesená",J1141,0)</f>
        <v>0</v>
      </c>
      <c r="BH1141" s="227">
        <f>IF(N1141="sníž. přenesená",J1141,0)</f>
        <v>0</v>
      </c>
      <c r="BI1141" s="227">
        <f>IF(N1141="nulová",J1141,0)</f>
        <v>0</v>
      </c>
      <c r="BJ1141" s="19" t="s">
        <v>83</v>
      </c>
      <c r="BK1141" s="227">
        <f>ROUND(I1141*H1141,2)</f>
        <v>0</v>
      </c>
      <c r="BL1141" s="19" t="s">
        <v>340</v>
      </c>
      <c r="BM1141" s="226" t="s">
        <v>3554</v>
      </c>
    </row>
    <row r="1142" s="13" customFormat="1">
      <c r="A1142" s="13"/>
      <c r="B1142" s="235"/>
      <c r="C1142" s="236"/>
      <c r="D1142" s="228" t="s">
        <v>236</v>
      </c>
      <c r="E1142" s="237" t="s">
        <v>40</v>
      </c>
      <c r="F1142" s="238" t="s">
        <v>3555</v>
      </c>
      <c r="G1142" s="236"/>
      <c r="H1142" s="239">
        <v>3</v>
      </c>
      <c r="I1142" s="240"/>
      <c r="J1142" s="236"/>
      <c r="K1142" s="236"/>
      <c r="L1142" s="241"/>
      <c r="M1142" s="242"/>
      <c r="N1142" s="243"/>
      <c r="O1142" s="243"/>
      <c r="P1142" s="243"/>
      <c r="Q1142" s="243"/>
      <c r="R1142" s="243"/>
      <c r="S1142" s="243"/>
      <c r="T1142" s="244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5" t="s">
        <v>236</v>
      </c>
      <c r="AU1142" s="245" t="s">
        <v>85</v>
      </c>
      <c r="AV1142" s="13" t="s">
        <v>85</v>
      </c>
      <c r="AW1142" s="13" t="s">
        <v>38</v>
      </c>
      <c r="AX1142" s="13" t="s">
        <v>77</v>
      </c>
      <c r="AY1142" s="245" t="s">
        <v>224</v>
      </c>
    </row>
    <row r="1143" s="13" customFormat="1">
      <c r="A1143" s="13"/>
      <c r="B1143" s="235"/>
      <c r="C1143" s="236"/>
      <c r="D1143" s="228" t="s">
        <v>236</v>
      </c>
      <c r="E1143" s="237" t="s">
        <v>40</v>
      </c>
      <c r="F1143" s="238" t="s">
        <v>3556</v>
      </c>
      <c r="G1143" s="236"/>
      <c r="H1143" s="239">
        <v>4</v>
      </c>
      <c r="I1143" s="240"/>
      <c r="J1143" s="236"/>
      <c r="K1143" s="236"/>
      <c r="L1143" s="241"/>
      <c r="M1143" s="242"/>
      <c r="N1143" s="243"/>
      <c r="O1143" s="243"/>
      <c r="P1143" s="243"/>
      <c r="Q1143" s="243"/>
      <c r="R1143" s="243"/>
      <c r="S1143" s="243"/>
      <c r="T1143" s="244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5" t="s">
        <v>236</v>
      </c>
      <c r="AU1143" s="245" t="s">
        <v>85</v>
      </c>
      <c r="AV1143" s="13" t="s">
        <v>85</v>
      </c>
      <c r="AW1143" s="13" t="s">
        <v>38</v>
      </c>
      <c r="AX1143" s="13" t="s">
        <v>77</v>
      </c>
      <c r="AY1143" s="245" t="s">
        <v>224</v>
      </c>
    </row>
    <row r="1144" s="13" customFormat="1">
      <c r="A1144" s="13"/>
      <c r="B1144" s="235"/>
      <c r="C1144" s="236"/>
      <c r="D1144" s="228" t="s">
        <v>236</v>
      </c>
      <c r="E1144" s="237" t="s">
        <v>40</v>
      </c>
      <c r="F1144" s="238" t="s">
        <v>3557</v>
      </c>
      <c r="G1144" s="236"/>
      <c r="H1144" s="239">
        <v>3</v>
      </c>
      <c r="I1144" s="240"/>
      <c r="J1144" s="236"/>
      <c r="K1144" s="236"/>
      <c r="L1144" s="241"/>
      <c r="M1144" s="242"/>
      <c r="N1144" s="243"/>
      <c r="O1144" s="243"/>
      <c r="P1144" s="243"/>
      <c r="Q1144" s="243"/>
      <c r="R1144" s="243"/>
      <c r="S1144" s="243"/>
      <c r="T1144" s="244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5" t="s">
        <v>236</v>
      </c>
      <c r="AU1144" s="245" t="s">
        <v>85</v>
      </c>
      <c r="AV1144" s="13" t="s">
        <v>85</v>
      </c>
      <c r="AW1144" s="13" t="s">
        <v>38</v>
      </c>
      <c r="AX1144" s="13" t="s">
        <v>77</v>
      </c>
      <c r="AY1144" s="245" t="s">
        <v>224</v>
      </c>
    </row>
    <row r="1145" s="13" customFormat="1">
      <c r="A1145" s="13"/>
      <c r="B1145" s="235"/>
      <c r="C1145" s="236"/>
      <c r="D1145" s="228" t="s">
        <v>236</v>
      </c>
      <c r="E1145" s="237" t="s">
        <v>40</v>
      </c>
      <c r="F1145" s="238" t="s">
        <v>3558</v>
      </c>
      <c r="G1145" s="236"/>
      <c r="H1145" s="239">
        <v>6</v>
      </c>
      <c r="I1145" s="240"/>
      <c r="J1145" s="236"/>
      <c r="K1145" s="236"/>
      <c r="L1145" s="241"/>
      <c r="M1145" s="242"/>
      <c r="N1145" s="243"/>
      <c r="O1145" s="243"/>
      <c r="P1145" s="243"/>
      <c r="Q1145" s="243"/>
      <c r="R1145" s="243"/>
      <c r="S1145" s="243"/>
      <c r="T1145" s="244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5" t="s">
        <v>236</v>
      </c>
      <c r="AU1145" s="245" t="s">
        <v>85</v>
      </c>
      <c r="AV1145" s="13" t="s">
        <v>85</v>
      </c>
      <c r="AW1145" s="13" t="s">
        <v>38</v>
      </c>
      <c r="AX1145" s="13" t="s">
        <v>77</v>
      </c>
      <c r="AY1145" s="245" t="s">
        <v>224</v>
      </c>
    </row>
    <row r="1146" s="13" customFormat="1">
      <c r="A1146" s="13"/>
      <c r="B1146" s="235"/>
      <c r="C1146" s="236"/>
      <c r="D1146" s="228" t="s">
        <v>236</v>
      </c>
      <c r="E1146" s="237" t="s">
        <v>40</v>
      </c>
      <c r="F1146" s="238" t="s">
        <v>3559</v>
      </c>
      <c r="G1146" s="236"/>
      <c r="H1146" s="239">
        <v>3</v>
      </c>
      <c r="I1146" s="240"/>
      <c r="J1146" s="236"/>
      <c r="K1146" s="236"/>
      <c r="L1146" s="241"/>
      <c r="M1146" s="242"/>
      <c r="N1146" s="243"/>
      <c r="O1146" s="243"/>
      <c r="P1146" s="243"/>
      <c r="Q1146" s="243"/>
      <c r="R1146" s="243"/>
      <c r="S1146" s="243"/>
      <c r="T1146" s="244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5" t="s">
        <v>236</v>
      </c>
      <c r="AU1146" s="245" t="s">
        <v>85</v>
      </c>
      <c r="AV1146" s="13" t="s">
        <v>85</v>
      </c>
      <c r="AW1146" s="13" t="s">
        <v>38</v>
      </c>
      <c r="AX1146" s="13" t="s">
        <v>77</v>
      </c>
      <c r="AY1146" s="245" t="s">
        <v>224</v>
      </c>
    </row>
    <row r="1147" s="15" customFormat="1">
      <c r="A1147" s="15"/>
      <c r="B1147" s="256"/>
      <c r="C1147" s="257"/>
      <c r="D1147" s="228" t="s">
        <v>236</v>
      </c>
      <c r="E1147" s="258" t="s">
        <v>40</v>
      </c>
      <c r="F1147" s="259" t="s">
        <v>253</v>
      </c>
      <c r="G1147" s="257"/>
      <c r="H1147" s="260">
        <v>19</v>
      </c>
      <c r="I1147" s="261"/>
      <c r="J1147" s="257"/>
      <c r="K1147" s="257"/>
      <c r="L1147" s="262"/>
      <c r="M1147" s="263"/>
      <c r="N1147" s="264"/>
      <c r="O1147" s="264"/>
      <c r="P1147" s="264"/>
      <c r="Q1147" s="264"/>
      <c r="R1147" s="264"/>
      <c r="S1147" s="264"/>
      <c r="T1147" s="26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66" t="s">
        <v>236</v>
      </c>
      <c r="AU1147" s="266" t="s">
        <v>85</v>
      </c>
      <c r="AV1147" s="15" t="s">
        <v>230</v>
      </c>
      <c r="AW1147" s="15" t="s">
        <v>38</v>
      </c>
      <c r="AX1147" s="15" t="s">
        <v>83</v>
      </c>
      <c r="AY1147" s="266" t="s">
        <v>224</v>
      </c>
    </row>
    <row r="1148" s="2" customFormat="1" ht="16.5" customHeight="1">
      <c r="A1148" s="40"/>
      <c r="B1148" s="41"/>
      <c r="C1148" s="215" t="s">
        <v>3560</v>
      </c>
      <c r="D1148" s="215" t="s">
        <v>226</v>
      </c>
      <c r="E1148" s="216" t="s">
        <v>3561</v>
      </c>
      <c r="F1148" s="217" t="s">
        <v>3562</v>
      </c>
      <c r="G1148" s="218" t="s">
        <v>811</v>
      </c>
      <c r="H1148" s="219">
        <v>4</v>
      </c>
      <c r="I1148" s="220"/>
      <c r="J1148" s="221">
        <f>ROUND(I1148*H1148,2)</f>
        <v>0</v>
      </c>
      <c r="K1148" s="217" t="s">
        <v>40</v>
      </c>
      <c r="L1148" s="46"/>
      <c r="M1148" s="222" t="s">
        <v>40</v>
      </c>
      <c r="N1148" s="223" t="s">
        <v>48</v>
      </c>
      <c r="O1148" s="86"/>
      <c r="P1148" s="224">
        <f>O1148*H1148</f>
        <v>0</v>
      </c>
      <c r="Q1148" s="224">
        <v>0.0012999999999999999</v>
      </c>
      <c r="R1148" s="224">
        <f>Q1148*H1148</f>
        <v>0.0051999999999999998</v>
      </c>
      <c r="S1148" s="224">
        <v>0</v>
      </c>
      <c r="T1148" s="225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26" t="s">
        <v>340</v>
      </c>
      <c r="AT1148" s="226" t="s">
        <v>226</v>
      </c>
      <c r="AU1148" s="226" t="s">
        <v>85</v>
      </c>
      <c r="AY1148" s="19" t="s">
        <v>224</v>
      </c>
      <c r="BE1148" s="227">
        <f>IF(N1148="základní",J1148,0)</f>
        <v>0</v>
      </c>
      <c r="BF1148" s="227">
        <f>IF(N1148="snížená",J1148,0)</f>
        <v>0</v>
      </c>
      <c r="BG1148" s="227">
        <f>IF(N1148="zákl. přenesená",J1148,0)</f>
        <v>0</v>
      </c>
      <c r="BH1148" s="227">
        <f>IF(N1148="sníž. přenesená",J1148,0)</f>
        <v>0</v>
      </c>
      <c r="BI1148" s="227">
        <f>IF(N1148="nulová",J1148,0)</f>
        <v>0</v>
      </c>
      <c r="BJ1148" s="19" t="s">
        <v>83</v>
      </c>
      <c r="BK1148" s="227">
        <f>ROUND(I1148*H1148,2)</f>
        <v>0</v>
      </c>
      <c r="BL1148" s="19" t="s">
        <v>340</v>
      </c>
      <c r="BM1148" s="226" t="s">
        <v>3563</v>
      </c>
    </row>
    <row r="1149" s="13" customFormat="1">
      <c r="A1149" s="13"/>
      <c r="B1149" s="235"/>
      <c r="C1149" s="236"/>
      <c r="D1149" s="228" t="s">
        <v>236</v>
      </c>
      <c r="E1149" s="237" t="s">
        <v>40</v>
      </c>
      <c r="F1149" s="238" t="s">
        <v>3164</v>
      </c>
      <c r="G1149" s="236"/>
      <c r="H1149" s="239">
        <v>2</v>
      </c>
      <c r="I1149" s="240"/>
      <c r="J1149" s="236"/>
      <c r="K1149" s="236"/>
      <c r="L1149" s="241"/>
      <c r="M1149" s="242"/>
      <c r="N1149" s="243"/>
      <c r="O1149" s="243"/>
      <c r="P1149" s="243"/>
      <c r="Q1149" s="243"/>
      <c r="R1149" s="243"/>
      <c r="S1149" s="243"/>
      <c r="T1149" s="244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5" t="s">
        <v>236</v>
      </c>
      <c r="AU1149" s="245" t="s">
        <v>85</v>
      </c>
      <c r="AV1149" s="13" t="s">
        <v>85</v>
      </c>
      <c r="AW1149" s="13" t="s">
        <v>38</v>
      </c>
      <c r="AX1149" s="13" t="s">
        <v>77</v>
      </c>
      <c r="AY1149" s="245" t="s">
        <v>224</v>
      </c>
    </row>
    <row r="1150" s="13" customFormat="1">
      <c r="A1150" s="13"/>
      <c r="B1150" s="235"/>
      <c r="C1150" s="236"/>
      <c r="D1150" s="228" t="s">
        <v>236</v>
      </c>
      <c r="E1150" s="237" t="s">
        <v>40</v>
      </c>
      <c r="F1150" s="238" t="s">
        <v>3165</v>
      </c>
      <c r="G1150" s="236"/>
      <c r="H1150" s="239">
        <v>2</v>
      </c>
      <c r="I1150" s="240"/>
      <c r="J1150" s="236"/>
      <c r="K1150" s="236"/>
      <c r="L1150" s="241"/>
      <c r="M1150" s="242"/>
      <c r="N1150" s="243"/>
      <c r="O1150" s="243"/>
      <c r="P1150" s="243"/>
      <c r="Q1150" s="243"/>
      <c r="R1150" s="243"/>
      <c r="S1150" s="243"/>
      <c r="T1150" s="244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5" t="s">
        <v>236</v>
      </c>
      <c r="AU1150" s="245" t="s">
        <v>85</v>
      </c>
      <c r="AV1150" s="13" t="s">
        <v>85</v>
      </c>
      <c r="AW1150" s="13" t="s">
        <v>38</v>
      </c>
      <c r="AX1150" s="13" t="s">
        <v>77</v>
      </c>
      <c r="AY1150" s="245" t="s">
        <v>224</v>
      </c>
    </row>
    <row r="1151" s="15" customFormat="1">
      <c r="A1151" s="15"/>
      <c r="B1151" s="256"/>
      <c r="C1151" s="257"/>
      <c r="D1151" s="228" t="s">
        <v>236</v>
      </c>
      <c r="E1151" s="258" t="s">
        <v>40</v>
      </c>
      <c r="F1151" s="259" t="s">
        <v>253</v>
      </c>
      <c r="G1151" s="257"/>
      <c r="H1151" s="260">
        <v>4</v>
      </c>
      <c r="I1151" s="261"/>
      <c r="J1151" s="257"/>
      <c r="K1151" s="257"/>
      <c r="L1151" s="262"/>
      <c r="M1151" s="263"/>
      <c r="N1151" s="264"/>
      <c r="O1151" s="264"/>
      <c r="P1151" s="264"/>
      <c r="Q1151" s="264"/>
      <c r="R1151" s="264"/>
      <c r="S1151" s="264"/>
      <c r="T1151" s="26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66" t="s">
        <v>236</v>
      </c>
      <c r="AU1151" s="266" t="s">
        <v>85</v>
      </c>
      <c r="AV1151" s="15" t="s">
        <v>230</v>
      </c>
      <c r="AW1151" s="15" t="s">
        <v>38</v>
      </c>
      <c r="AX1151" s="15" t="s">
        <v>83</v>
      </c>
      <c r="AY1151" s="266" t="s">
        <v>224</v>
      </c>
    </row>
    <row r="1152" s="2" customFormat="1" ht="16.5" customHeight="1">
      <c r="A1152" s="40"/>
      <c r="B1152" s="41"/>
      <c r="C1152" s="215" t="s">
        <v>3564</v>
      </c>
      <c r="D1152" s="215" t="s">
        <v>226</v>
      </c>
      <c r="E1152" s="216" t="s">
        <v>3565</v>
      </c>
      <c r="F1152" s="217" t="s">
        <v>3566</v>
      </c>
      <c r="G1152" s="218" t="s">
        <v>811</v>
      </c>
      <c r="H1152" s="219">
        <v>6</v>
      </c>
      <c r="I1152" s="220"/>
      <c r="J1152" s="221">
        <f>ROUND(I1152*H1152,2)</f>
        <v>0</v>
      </c>
      <c r="K1152" s="217" t="s">
        <v>40</v>
      </c>
      <c r="L1152" s="46"/>
      <c r="M1152" s="222" t="s">
        <v>40</v>
      </c>
      <c r="N1152" s="223" t="s">
        <v>48</v>
      </c>
      <c r="O1152" s="86"/>
      <c r="P1152" s="224">
        <f>O1152*H1152</f>
        <v>0</v>
      </c>
      <c r="Q1152" s="224">
        <v>0.002</v>
      </c>
      <c r="R1152" s="224">
        <f>Q1152*H1152</f>
        <v>0.012</v>
      </c>
      <c r="S1152" s="224">
        <v>0</v>
      </c>
      <c r="T1152" s="225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26" t="s">
        <v>340</v>
      </c>
      <c r="AT1152" s="226" t="s">
        <v>226</v>
      </c>
      <c r="AU1152" s="226" t="s">
        <v>85</v>
      </c>
      <c r="AY1152" s="19" t="s">
        <v>224</v>
      </c>
      <c r="BE1152" s="227">
        <f>IF(N1152="základní",J1152,0)</f>
        <v>0</v>
      </c>
      <c r="BF1152" s="227">
        <f>IF(N1152="snížená",J1152,0)</f>
        <v>0</v>
      </c>
      <c r="BG1152" s="227">
        <f>IF(N1152="zákl. přenesená",J1152,0)</f>
        <v>0</v>
      </c>
      <c r="BH1152" s="227">
        <f>IF(N1152="sníž. přenesená",J1152,0)</f>
        <v>0</v>
      </c>
      <c r="BI1152" s="227">
        <f>IF(N1152="nulová",J1152,0)</f>
        <v>0</v>
      </c>
      <c r="BJ1152" s="19" t="s">
        <v>83</v>
      </c>
      <c r="BK1152" s="227">
        <f>ROUND(I1152*H1152,2)</f>
        <v>0</v>
      </c>
      <c r="BL1152" s="19" t="s">
        <v>340</v>
      </c>
      <c r="BM1152" s="226" t="s">
        <v>3567</v>
      </c>
    </row>
    <row r="1153" s="13" customFormat="1">
      <c r="A1153" s="13"/>
      <c r="B1153" s="235"/>
      <c r="C1153" s="236"/>
      <c r="D1153" s="228" t="s">
        <v>236</v>
      </c>
      <c r="E1153" s="237" t="s">
        <v>40</v>
      </c>
      <c r="F1153" s="238" t="s">
        <v>3568</v>
      </c>
      <c r="G1153" s="236"/>
      <c r="H1153" s="239">
        <v>1</v>
      </c>
      <c r="I1153" s="240"/>
      <c r="J1153" s="236"/>
      <c r="K1153" s="236"/>
      <c r="L1153" s="241"/>
      <c r="M1153" s="242"/>
      <c r="N1153" s="243"/>
      <c r="O1153" s="243"/>
      <c r="P1153" s="243"/>
      <c r="Q1153" s="243"/>
      <c r="R1153" s="243"/>
      <c r="S1153" s="243"/>
      <c r="T1153" s="244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5" t="s">
        <v>236</v>
      </c>
      <c r="AU1153" s="245" t="s">
        <v>85</v>
      </c>
      <c r="AV1153" s="13" t="s">
        <v>85</v>
      </c>
      <c r="AW1153" s="13" t="s">
        <v>38</v>
      </c>
      <c r="AX1153" s="13" t="s">
        <v>77</v>
      </c>
      <c r="AY1153" s="245" t="s">
        <v>224</v>
      </c>
    </row>
    <row r="1154" s="13" customFormat="1">
      <c r="A1154" s="13"/>
      <c r="B1154" s="235"/>
      <c r="C1154" s="236"/>
      <c r="D1154" s="228" t="s">
        <v>236</v>
      </c>
      <c r="E1154" s="237" t="s">
        <v>40</v>
      </c>
      <c r="F1154" s="238" t="s">
        <v>3569</v>
      </c>
      <c r="G1154" s="236"/>
      <c r="H1154" s="239">
        <v>2</v>
      </c>
      <c r="I1154" s="240"/>
      <c r="J1154" s="236"/>
      <c r="K1154" s="236"/>
      <c r="L1154" s="241"/>
      <c r="M1154" s="242"/>
      <c r="N1154" s="243"/>
      <c r="O1154" s="243"/>
      <c r="P1154" s="243"/>
      <c r="Q1154" s="243"/>
      <c r="R1154" s="243"/>
      <c r="S1154" s="243"/>
      <c r="T1154" s="244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5" t="s">
        <v>236</v>
      </c>
      <c r="AU1154" s="245" t="s">
        <v>85</v>
      </c>
      <c r="AV1154" s="13" t="s">
        <v>85</v>
      </c>
      <c r="AW1154" s="13" t="s">
        <v>38</v>
      </c>
      <c r="AX1154" s="13" t="s">
        <v>77</v>
      </c>
      <c r="AY1154" s="245" t="s">
        <v>224</v>
      </c>
    </row>
    <row r="1155" s="13" customFormat="1">
      <c r="A1155" s="13"/>
      <c r="B1155" s="235"/>
      <c r="C1155" s="236"/>
      <c r="D1155" s="228" t="s">
        <v>236</v>
      </c>
      <c r="E1155" s="237" t="s">
        <v>40</v>
      </c>
      <c r="F1155" s="238" t="s">
        <v>3570</v>
      </c>
      <c r="G1155" s="236"/>
      <c r="H1155" s="239">
        <v>3</v>
      </c>
      <c r="I1155" s="240"/>
      <c r="J1155" s="236"/>
      <c r="K1155" s="236"/>
      <c r="L1155" s="241"/>
      <c r="M1155" s="242"/>
      <c r="N1155" s="243"/>
      <c r="O1155" s="243"/>
      <c r="P1155" s="243"/>
      <c r="Q1155" s="243"/>
      <c r="R1155" s="243"/>
      <c r="S1155" s="243"/>
      <c r="T1155" s="244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5" t="s">
        <v>236</v>
      </c>
      <c r="AU1155" s="245" t="s">
        <v>85</v>
      </c>
      <c r="AV1155" s="13" t="s">
        <v>85</v>
      </c>
      <c r="AW1155" s="13" t="s">
        <v>38</v>
      </c>
      <c r="AX1155" s="13" t="s">
        <v>77</v>
      </c>
      <c r="AY1155" s="245" t="s">
        <v>224</v>
      </c>
    </row>
    <row r="1156" s="15" customFormat="1">
      <c r="A1156" s="15"/>
      <c r="B1156" s="256"/>
      <c r="C1156" s="257"/>
      <c r="D1156" s="228" t="s">
        <v>236</v>
      </c>
      <c r="E1156" s="258" t="s">
        <v>40</v>
      </c>
      <c r="F1156" s="259" t="s">
        <v>253</v>
      </c>
      <c r="G1156" s="257"/>
      <c r="H1156" s="260">
        <v>6</v>
      </c>
      <c r="I1156" s="261"/>
      <c r="J1156" s="257"/>
      <c r="K1156" s="257"/>
      <c r="L1156" s="262"/>
      <c r="M1156" s="263"/>
      <c r="N1156" s="264"/>
      <c r="O1156" s="264"/>
      <c r="P1156" s="264"/>
      <c r="Q1156" s="264"/>
      <c r="R1156" s="264"/>
      <c r="S1156" s="264"/>
      <c r="T1156" s="26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T1156" s="266" t="s">
        <v>236</v>
      </c>
      <c r="AU1156" s="266" t="s">
        <v>85</v>
      </c>
      <c r="AV1156" s="15" t="s">
        <v>230</v>
      </c>
      <c r="AW1156" s="15" t="s">
        <v>38</v>
      </c>
      <c r="AX1156" s="15" t="s">
        <v>83</v>
      </c>
      <c r="AY1156" s="266" t="s">
        <v>224</v>
      </c>
    </row>
    <row r="1157" s="2" customFormat="1" ht="16.5" customHeight="1">
      <c r="A1157" s="40"/>
      <c r="B1157" s="41"/>
      <c r="C1157" s="215" t="s">
        <v>3571</v>
      </c>
      <c r="D1157" s="215" t="s">
        <v>226</v>
      </c>
      <c r="E1157" s="216" t="s">
        <v>3572</v>
      </c>
      <c r="F1157" s="217" t="s">
        <v>3573</v>
      </c>
      <c r="G1157" s="218" t="s">
        <v>811</v>
      </c>
      <c r="H1157" s="219">
        <v>1</v>
      </c>
      <c r="I1157" s="220"/>
      <c r="J1157" s="221">
        <f>ROUND(I1157*H1157,2)</f>
        <v>0</v>
      </c>
      <c r="K1157" s="217" t="s">
        <v>40</v>
      </c>
      <c r="L1157" s="46"/>
      <c r="M1157" s="222" t="s">
        <v>40</v>
      </c>
      <c r="N1157" s="223" t="s">
        <v>48</v>
      </c>
      <c r="O1157" s="86"/>
      <c r="P1157" s="224">
        <f>O1157*H1157</f>
        <v>0</v>
      </c>
      <c r="Q1157" s="224">
        <v>0.0054999999999999997</v>
      </c>
      <c r="R1157" s="224">
        <f>Q1157*H1157</f>
        <v>0.0054999999999999997</v>
      </c>
      <c r="S1157" s="224">
        <v>0</v>
      </c>
      <c r="T1157" s="225">
        <f>S1157*H1157</f>
        <v>0</v>
      </c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R1157" s="226" t="s">
        <v>340</v>
      </c>
      <c r="AT1157" s="226" t="s">
        <v>226</v>
      </c>
      <c r="AU1157" s="226" t="s">
        <v>85</v>
      </c>
      <c r="AY1157" s="19" t="s">
        <v>224</v>
      </c>
      <c r="BE1157" s="227">
        <f>IF(N1157="základní",J1157,0)</f>
        <v>0</v>
      </c>
      <c r="BF1157" s="227">
        <f>IF(N1157="snížená",J1157,0)</f>
        <v>0</v>
      </c>
      <c r="BG1157" s="227">
        <f>IF(N1157="zákl. přenesená",J1157,0)</f>
        <v>0</v>
      </c>
      <c r="BH1157" s="227">
        <f>IF(N1157="sníž. přenesená",J1157,0)</f>
        <v>0</v>
      </c>
      <c r="BI1157" s="227">
        <f>IF(N1157="nulová",J1157,0)</f>
        <v>0</v>
      </c>
      <c r="BJ1157" s="19" t="s">
        <v>83</v>
      </c>
      <c r="BK1157" s="227">
        <f>ROUND(I1157*H1157,2)</f>
        <v>0</v>
      </c>
      <c r="BL1157" s="19" t="s">
        <v>340</v>
      </c>
      <c r="BM1157" s="226" t="s">
        <v>3574</v>
      </c>
    </row>
    <row r="1158" s="13" customFormat="1">
      <c r="A1158" s="13"/>
      <c r="B1158" s="235"/>
      <c r="C1158" s="236"/>
      <c r="D1158" s="228" t="s">
        <v>236</v>
      </c>
      <c r="E1158" s="237" t="s">
        <v>40</v>
      </c>
      <c r="F1158" s="238" t="s">
        <v>3575</v>
      </c>
      <c r="G1158" s="236"/>
      <c r="H1158" s="239">
        <v>1</v>
      </c>
      <c r="I1158" s="240"/>
      <c r="J1158" s="236"/>
      <c r="K1158" s="236"/>
      <c r="L1158" s="241"/>
      <c r="M1158" s="242"/>
      <c r="N1158" s="243"/>
      <c r="O1158" s="243"/>
      <c r="P1158" s="243"/>
      <c r="Q1158" s="243"/>
      <c r="R1158" s="243"/>
      <c r="S1158" s="243"/>
      <c r="T1158" s="244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5" t="s">
        <v>236</v>
      </c>
      <c r="AU1158" s="245" t="s">
        <v>85</v>
      </c>
      <c r="AV1158" s="13" t="s">
        <v>85</v>
      </c>
      <c r="AW1158" s="13" t="s">
        <v>38</v>
      </c>
      <c r="AX1158" s="13" t="s">
        <v>83</v>
      </c>
      <c r="AY1158" s="245" t="s">
        <v>224</v>
      </c>
    </row>
    <row r="1159" s="2" customFormat="1" ht="16.5" customHeight="1">
      <c r="A1159" s="40"/>
      <c r="B1159" s="41"/>
      <c r="C1159" s="215" t="s">
        <v>3576</v>
      </c>
      <c r="D1159" s="215" t="s">
        <v>226</v>
      </c>
      <c r="E1159" s="216" t="s">
        <v>3577</v>
      </c>
      <c r="F1159" s="217" t="s">
        <v>3578</v>
      </c>
      <c r="G1159" s="218" t="s">
        <v>1605</v>
      </c>
      <c r="H1159" s="219">
        <v>12</v>
      </c>
      <c r="I1159" s="220"/>
      <c r="J1159" s="221">
        <f>ROUND(I1159*H1159,2)</f>
        <v>0</v>
      </c>
      <c r="K1159" s="217" t="s">
        <v>40</v>
      </c>
      <c r="L1159" s="46"/>
      <c r="M1159" s="222" t="s">
        <v>40</v>
      </c>
      <c r="N1159" s="223" t="s">
        <v>48</v>
      </c>
      <c r="O1159" s="86"/>
      <c r="P1159" s="224">
        <f>O1159*H1159</f>
        <v>0</v>
      </c>
      <c r="Q1159" s="224">
        <v>0.0030000000000000001</v>
      </c>
      <c r="R1159" s="224">
        <f>Q1159*H1159</f>
        <v>0.036000000000000004</v>
      </c>
      <c r="S1159" s="224">
        <v>0</v>
      </c>
      <c r="T1159" s="225">
        <f>S1159*H1159</f>
        <v>0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26" t="s">
        <v>340</v>
      </c>
      <c r="AT1159" s="226" t="s">
        <v>226</v>
      </c>
      <c r="AU1159" s="226" t="s">
        <v>85</v>
      </c>
      <c r="AY1159" s="19" t="s">
        <v>224</v>
      </c>
      <c r="BE1159" s="227">
        <f>IF(N1159="základní",J1159,0)</f>
        <v>0</v>
      </c>
      <c r="BF1159" s="227">
        <f>IF(N1159="snížená",J1159,0)</f>
        <v>0</v>
      </c>
      <c r="BG1159" s="227">
        <f>IF(N1159="zákl. přenesená",J1159,0)</f>
        <v>0</v>
      </c>
      <c r="BH1159" s="227">
        <f>IF(N1159="sníž. přenesená",J1159,0)</f>
        <v>0</v>
      </c>
      <c r="BI1159" s="227">
        <f>IF(N1159="nulová",J1159,0)</f>
        <v>0</v>
      </c>
      <c r="BJ1159" s="19" t="s">
        <v>83</v>
      </c>
      <c r="BK1159" s="227">
        <f>ROUND(I1159*H1159,2)</f>
        <v>0</v>
      </c>
      <c r="BL1159" s="19" t="s">
        <v>340</v>
      </c>
      <c r="BM1159" s="226" t="s">
        <v>3579</v>
      </c>
    </row>
    <row r="1160" s="2" customFormat="1">
      <c r="A1160" s="40"/>
      <c r="B1160" s="41"/>
      <c r="C1160" s="42"/>
      <c r="D1160" s="228" t="s">
        <v>232</v>
      </c>
      <c r="E1160" s="42"/>
      <c r="F1160" s="229" t="s">
        <v>3580</v>
      </c>
      <c r="G1160" s="42"/>
      <c r="H1160" s="42"/>
      <c r="I1160" s="230"/>
      <c r="J1160" s="42"/>
      <c r="K1160" s="42"/>
      <c r="L1160" s="46"/>
      <c r="M1160" s="231"/>
      <c r="N1160" s="232"/>
      <c r="O1160" s="86"/>
      <c r="P1160" s="86"/>
      <c r="Q1160" s="86"/>
      <c r="R1160" s="86"/>
      <c r="S1160" s="86"/>
      <c r="T1160" s="87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T1160" s="19" t="s">
        <v>232</v>
      </c>
      <c r="AU1160" s="19" t="s">
        <v>85</v>
      </c>
    </row>
    <row r="1161" s="2" customFormat="1" ht="16.5" customHeight="1">
      <c r="A1161" s="40"/>
      <c r="B1161" s="41"/>
      <c r="C1161" s="215" t="s">
        <v>3581</v>
      </c>
      <c r="D1161" s="215" t="s">
        <v>226</v>
      </c>
      <c r="E1161" s="216" t="s">
        <v>3582</v>
      </c>
      <c r="F1161" s="217" t="s">
        <v>3583</v>
      </c>
      <c r="G1161" s="218" t="s">
        <v>1605</v>
      </c>
      <c r="H1161" s="219">
        <v>6</v>
      </c>
      <c r="I1161" s="220"/>
      <c r="J1161" s="221">
        <f>ROUND(I1161*H1161,2)</f>
        <v>0</v>
      </c>
      <c r="K1161" s="217" t="s">
        <v>40</v>
      </c>
      <c r="L1161" s="46"/>
      <c r="M1161" s="222" t="s">
        <v>40</v>
      </c>
      <c r="N1161" s="223" t="s">
        <v>48</v>
      </c>
      <c r="O1161" s="86"/>
      <c r="P1161" s="224">
        <f>O1161*H1161</f>
        <v>0</v>
      </c>
      <c r="Q1161" s="224">
        <v>0.0030000000000000001</v>
      </c>
      <c r="R1161" s="224">
        <f>Q1161*H1161</f>
        <v>0.018000000000000002</v>
      </c>
      <c r="S1161" s="224">
        <v>0</v>
      </c>
      <c r="T1161" s="225">
        <f>S1161*H1161</f>
        <v>0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26" t="s">
        <v>340</v>
      </c>
      <c r="AT1161" s="226" t="s">
        <v>226</v>
      </c>
      <c r="AU1161" s="226" t="s">
        <v>85</v>
      </c>
      <c r="AY1161" s="19" t="s">
        <v>224</v>
      </c>
      <c r="BE1161" s="227">
        <f>IF(N1161="základní",J1161,0)</f>
        <v>0</v>
      </c>
      <c r="BF1161" s="227">
        <f>IF(N1161="snížená",J1161,0)</f>
        <v>0</v>
      </c>
      <c r="BG1161" s="227">
        <f>IF(N1161="zákl. přenesená",J1161,0)</f>
        <v>0</v>
      </c>
      <c r="BH1161" s="227">
        <f>IF(N1161="sníž. přenesená",J1161,0)</f>
        <v>0</v>
      </c>
      <c r="BI1161" s="227">
        <f>IF(N1161="nulová",J1161,0)</f>
        <v>0</v>
      </c>
      <c r="BJ1161" s="19" t="s">
        <v>83</v>
      </c>
      <c r="BK1161" s="227">
        <f>ROUND(I1161*H1161,2)</f>
        <v>0</v>
      </c>
      <c r="BL1161" s="19" t="s">
        <v>340</v>
      </c>
      <c r="BM1161" s="226" t="s">
        <v>3584</v>
      </c>
    </row>
    <row r="1162" s="13" customFormat="1">
      <c r="A1162" s="13"/>
      <c r="B1162" s="235"/>
      <c r="C1162" s="236"/>
      <c r="D1162" s="228" t="s">
        <v>236</v>
      </c>
      <c r="E1162" s="237" t="s">
        <v>40</v>
      </c>
      <c r="F1162" s="238" t="s">
        <v>3585</v>
      </c>
      <c r="G1162" s="236"/>
      <c r="H1162" s="239">
        <v>2</v>
      </c>
      <c r="I1162" s="240"/>
      <c r="J1162" s="236"/>
      <c r="K1162" s="236"/>
      <c r="L1162" s="241"/>
      <c r="M1162" s="242"/>
      <c r="N1162" s="243"/>
      <c r="O1162" s="243"/>
      <c r="P1162" s="243"/>
      <c r="Q1162" s="243"/>
      <c r="R1162" s="243"/>
      <c r="S1162" s="243"/>
      <c r="T1162" s="244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5" t="s">
        <v>236</v>
      </c>
      <c r="AU1162" s="245" t="s">
        <v>85</v>
      </c>
      <c r="AV1162" s="13" t="s">
        <v>85</v>
      </c>
      <c r="AW1162" s="13" t="s">
        <v>38</v>
      </c>
      <c r="AX1162" s="13" t="s">
        <v>77</v>
      </c>
      <c r="AY1162" s="245" t="s">
        <v>224</v>
      </c>
    </row>
    <row r="1163" s="13" customFormat="1">
      <c r="A1163" s="13"/>
      <c r="B1163" s="235"/>
      <c r="C1163" s="236"/>
      <c r="D1163" s="228" t="s">
        <v>236</v>
      </c>
      <c r="E1163" s="237" t="s">
        <v>40</v>
      </c>
      <c r="F1163" s="238" t="s">
        <v>3586</v>
      </c>
      <c r="G1163" s="236"/>
      <c r="H1163" s="239">
        <v>1</v>
      </c>
      <c r="I1163" s="240"/>
      <c r="J1163" s="236"/>
      <c r="K1163" s="236"/>
      <c r="L1163" s="241"/>
      <c r="M1163" s="242"/>
      <c r="N1163" s="243"/>
      <c r="O1163" s="243"/>
      <c r="P1163" s="243"/>
      <c r="Q1163" s="243"/>
      <c r="R1163" s="243"/>
      <c r="S1163" s="243"/>
      <c r="T1163" s="244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5" t="s">
        <v>236</v>
      </c>
      <c r="AU1163" s="245" t="s">
        <v>85</v>
      </c>
      <c r="AV1163" s="13" t="s">
        <v>85</v>
      </c>
      <c r="AW1163" s="13" t="s">
        <v>38</v>
      </c>
      <c r="AX1163" s="13" t="s">
        <v>77</v>
      </c>
      <c r="AY1163" s="245" t="s">
        <v>224</v>
      </c>
    </row>
    <row r="1164" s="13" customFormat="1">
      <c r="A1164" s="13"/>
      <c r="B1164" s="235"/>
      <c r="C1164" s="236"/>
      <c r="D1164" s="228" t="s">
        <v>236</v>
      </c>
      <c r="E1164" s="237" t="s">
        <v>40</v>
      </c>
      <c r="F1164" s="238" t="s">
        <v>3587</v>
      </c>
      <c r="G1164" s="236"/>
      <c r="H1164" s="239">
        <v>1</v>
      </c>
      <c r="I1164" s="240"/>
      <c r="J1164" s="236"/>
      <c r="K1164" s="236"/>
      <c r="L1164" s="241"/>
      <c r="M1164" s="242"/>
      <c r="N1164" s="243"/>
      <c r="O1164" s="243"/>
      <c r="P1164" s="243"/>
      <c r="Q1164" s="243"/>
      <c r="R1164" s="243"/>
      <c r="S1164" s="243"/>
      <c r="T1164" s="244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5" t="s">
        <v>236</v>
      </c>
      <c r="AU1164" s="245" t="s">
        <v>85</v>
      </c>
      <c r="AV1164" s="13" t="s">
        <v>85</v>
      </c>
      <c r="AW1164" s="13" t="s">
        <v>38</v>
      </c>
      <c r="AX1164" s="13" t="s">
        <v>77</v>
      </c>
      <c r="AY1164" s="245" t="s">
        <v>224</v>
      </c>
    </row>
    <row r="1165" s="13" customFormat="1">
      <c r="A1165" s="13"/>
      <c r="B1165" s="235"/>
      <c r="C1165" s="236"/>
      <c r="D1165" s="228" t="s">
        <v>236</v>
      </c>
      <c r="E1165" s="237" t="s">
        <v>40</v>
      </c>
      <c r="F1165" s="238" t="s">
        <v>3588</v>
      </c>
      <c r="G1165" s="236"/>
      <c r="H1165" s="239">
        <v>1</v>
      </c>
      <c r="I1165" s="240"/>
      <c r="J1165" s="236"/>
      <c r="K1165" s="236"/>
      <c r="L1165" s="241"/>
      <c r="M1165" s="242"/>
      <c r="N1165" s="243"/>
      <c r="O1165" s="243"/>
      <c r="P1165" s="243"/>
      <c r="Q1165" s="243"/>
      <c r="R1165" s="243"/>
      <c r="S1165" s="243"/>
      <c r="T1165" s="244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5" t="s">
        <v>236</v>
      </c>
      <c r="AU1165" s="245" t="s">
        <v>85</v>
      </c>
      <c r="AV1165" s="13" t="s">
        <v>85</v>
      </c>
      <c r="AW1165" s="13" t="s">
        <v>38</v>
      </c>
      <c r="AX1165" s="13" t="s">
        <v>77</v>
      </c>
      <c r="AY1165" s="245" t="s">
        <v>224</v>
      </c>
    </row>
    <row r="1166" s="13" customFormat="1">
      <c r="A1166" s="13"/>
      <c r="B1166" s="235"/>
      <c r="C1166" s="236"/>
      <c r="D1166" s="228" t="s">
        <v>236</v>
      </c>
      <c r="E1166" s="237" t="s">
        <v>40</v>
      </c>
      <c r="F1166" s="238" t="s">
        <v>3589</v>
      </c>
      <c r="G1166" s="236"/>
      <c r="H1166" s="239">
        <v>1</v>
      </c>
      <c r="I1166" s="240"/>
      <c r="J1166" s="236"/>
      <c r="K1166" s="236"/>
      <c r="L1166" s="241"/>
      <c r="M1166" s="242"/>
      <c r="N1166" s="243"/>
      <c r="O1166" s="243"/>
      <c r="P1166" s="243"/>
      <c r="Q1166" s="243"/>
      <c r="R1166" s="243"/>
      <c r="S1166" s="243"/>
      <c r="T1166" s="244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5" t="s">
        <v>236</v>
      </c>
      <c r="AU1166" s="245" t="s">
        <v>85</v>
      </c>
      <c r="AV1166" s="13" t="s">
        <v>85</v>
      </c>
      <c r="AW1166" s="13" t="s">
        <v>38</v>
      </c>
      <c r="AX1166" s="13" t="s">
        <v>77</v>
      </c>
      <c r="AY1166" s="245" t="s">
        <v>224</v>
      </c>
    </row>
    <row r="1167" s="15" customFormat="1">
      <c r="A1167" s="15"/>
      <c r="B1167" s="256"/>
      <c r="C1167" s="257"/>
      <c r="D1167" s="228" t="s">
        <v>236</v>
      </c>
      <c r="E1167" s="258" t="s">
        <v>40</v>
      </c>
      <c r="F1167" s="259" t="s">
        <v>253</v>
      </c>
      <c r="G1167" s="257"/>
      <c r="H1167" s="260">
        <v>6</v>
      </c>
      <c r="I1167" s="261"/>
      <c r="J1167" s="257"/>
      <c r="K1167" s="257"/>
      <c r="L1167" s="262"/>
      <c r="M1167" s="263"/>
      <c r="N1167" s="264"/>
      <c r="O1167" s="264"/>
      <c r="P1167" s="264"/>
      <c r="Q1167" s="264"/>
      <c r="R1167" s="264"/>
      <c r="S1167" s="264"/>
      <c r="T1167" s="26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T1167" s="266" t="s">
        <v>236</v>
      </c>
      <c r="AU1167" s="266" t="s">
        <v>85</v>
      </c>
      <c r="AV1167" s="15" t="s">
        <v>230</v>
      </c>
      <c r="AW1167" s="15" t="s">
        <v>38</v>
      </c>
      <c r="AX1167" s="15" t="s">
        <v>83</v>
      </c>
      <c r="AY1167" s="266" t="s">
        <v>224</v>
      </c>
    </row>
    <row r="1168" s="2" customFormat="1" ht="16.5" customHeight="1">
      <c r="A1168" s="40"/>
      <c r="B1168" s="41"/>
      <c r="C1168" s="215" t="s">
        <v>3590</v>
      </c>
      <c r="D1168" s="215" t="s">
        <v>226</v>
      </c>
      <c r="E1168" s="216" t="s">
        <v>3591</v>
      </c>
      <c r="F1168" s="217" t="s">
        <v>3592</v>
      </c>
      <c r="G1168" s="218" t="s">
        <v>811</v>
      </c>
      <c r="H1168" s="219">
        <v>18</v>
      </c>
      <c r="I1168" s="220"/>
      <c r="J1168" s="221">
        <f>ROUND(I1168*H1168,2)</f>
        <v>0</v>
      </c>
      <c r="K1168" s="217" t="s">
        <v>229</v>
      </c>
      <c r="L1168" s="46"/>
      <c r="M1168" s="222" t="s">
        <v>40</v>
      </c>
      <c r="N1168" s="223" t="s">
        <v>48</v>
      </c>
      <c r="O1168" s="86"/>
      <c r="P1168" s="224">
        <f>O1168*H1168</f>
        <v>0</v>
      </c>
      <c r="Q1168" s="224">
        <v>0.00048999999999999998</v>
      </c>
      <c r="R1168" s="224">
        <f>Q1168*H1168</f>
        <v>0.0088199999999999997</v>
      </c>
      <c r="S1168" s="224">
        <v>0</v>
      </c>
      <c r="T1168" s="225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26" t="s">
        <v>340</v>
      </c>
      <c r="AT1168" s="226" t="s">
        <v>226</v>
      </c>
      <c r="AU1168" s="226" t="s">
        <v>85</v>
      </c>
      <c r="AY1168" s="19" t="s">
        <v>224</v>
      </c>
      <c r="BE1168" s="227">
        <f>IF(N1168="základní",J1168,0)</f>
        <v>0</v>
      </c>
      <c r="BF1168" s="227">
        <f>IF(N1168="snížená",J1168,0)</f>
        <v>0</v>
      </c>
      <c r="BG1168" s="227">
        <f>IF(N1168="zákl. přenesená",J1168,0)</f>
        <v>0</v>
      </c>
      <c r="BH1168" s="227">
        <f>IF(N1168="sníž. přenesená",J1168,0)</f>
        <v>0</v>
      </c>
      <c r="BI1168" s="227">
        <f>IF(N1168="nulová",J1168,0)</f>
        <v>0</v>
      </c>
      <c r="BJ1168" s="19" t="s">
        <v>83</v>
      </c>
      <c r="BK1168" s="227">
        <f>ROUND(I1168*H1168,2)</f>
        <v>0</v>
      </c>
      <c r="BL1168" s="19" t="s">
        <v>340</v>
      </c>
      <c r="BM1168" s="226" t="s">
        <v>3593</v>
      </c>
    </row>
    <row r="1169" s="2" customFormat="1">
      <c r="A1169" s="40"/>
      <c r="B1169" s="41"/>
      <c r="C1169" s="42"/>
      <c r="D1169" s="228" t="s">
        <v>232</v>
      </c>
      <c r="E1169" s="42"/>
      <c r="F1169" s="229" t="s">
        <v>3594</v>
      </c>
      <c r="G1169" s="42"/>
      <c r="H1169" s="42"/>
      <c r="I1169" s="230"/>
      <c r="J1169" s="42"/>
      <c r="K1169" s="42"/>
      <c r="L1169" s="46"/>
      <c r="M1169" s="231"/>
      <c r="N1169" s="232"/>
      <c r="O1169" s="86"/>
      <c r="P1169" s="86"/>
      <c r="Q1169" s="86"/>
      <c r="R1169" s="86"/>
      <c r="S1169" s="86"/>
      <c r="T1169" s="87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T1169" s="19" t="s">
        <v>232</v>
      </c>
      <c r="AU1169" s="19" t="s">
        <v>85</v>
      </c>
    </row>
    <row r="1170" s="2" customFormat="1">
      <c r="A1170" s="40"/>
      <c r="B1170" s="41"/>
      <c r="C1170" s="42"/>
      <c r="D1170" s="233" t="s">
        <v>234</v>
      </c>
      <c r="E1170" s="42"/>
      <c r="F1170" s="234" t="s">
        <v>3595</v>
      </c>
      <c r="G1170" s="42"/>
      <c r="H1170" s="42"/>
      <c r="I1170" s="230"/>
      <c r="J1170" s="42"/>
      <c r="K1170" s="42"/>
      <c r="L1170" s="46"/>
      <c r="M1170" s="231"/>
      <c r="N1170" s="232"/>
      <c r="O1170" s="86"/>
      <c r="P1170" s="86"/>
      <c r="Q1170" s="86"/>
      <c r="R1170" s="86"/>
      <c r="S1170" s="86"/>
      <c r="T1170" s="87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T1170" s="19" t="s">
        <v>234</v>
      </c>
      <c r="AU1170" s="19" t="s">
        <v>85</v>
      </c>
    </row>
    <row r="1171" s="13" customFormat="1">
      <c r="A1171" s="13"/>
      <c r="B1171" s="235"/>
      <c r="C1171" s="236"/>
      <c r="D1171" s="228" t="s">
        <v>236</v>
      </c>
      <c r="E1171" s="237" t="s">
        <v>40</v>
      </c>
      <c r="F1171" s="238" t="s">
        <v>3596</v>
      </c>
      <c r="G1171" s="236"/>
      <c r="H1171" s="239">
        <v>4</v>
      </c>
      <c r="I1171" s="240"/>
      <c r="J1171" s="236"/>
      <c r="K1171" s="236"/>
      <c r="L1171" s="241"/>
      <c r="M1171" s="242"/>
      <c r="N1171" s="243"/>
      <c r="O1171" s="243"/>
      <c r="P1171" s="243"/>
      <c r="Q1171" s="243"/>
      <c r="R1171" s="243"/>
      <c r="S1171" s="243"/>
      <c r="T1171" s="244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5" t="s">
        <v>236</v>
      </c>
      <c r="AU1171" s="245" t="s">
        <v>85</v>
      </c>
      <c r="AV1171" s="13" t="s">
        <v>85</v>
      </c>
      <c r="AW1171" s="13" t="s">
        <v>38</v>
      </c>
      <c r="AX1171" s="13" t="s">
        <v>77</v>
      </c>
      <c r="AY1171" s="245" t="s">
        <v>224</v>
      </c>
    </row>
    <row r="1172" s="13" customFormat="1">
      <c r="A1172" s="13"/>
      <c r="B1172" s="235"/>
      <c r="C1172" s="236"/>
      <c r="D1172" s="228" t="s">
        <v>236</v>
      </c>
      <c r="E1172" s="237" t="s">
        <v>40</v>
      </c>
      <c r="F1172" s="238" t="s">
        <v>3597</v>
      </c>
      <c r="G1172" s="236"/>
      <c r="H1172" s="239">
        <v>4</v>
      </c>
      <c r="I1172" s="240"/>
      <c r="J1172" s="236"/>
      <c r="K1172" s="236"/>
      <c r="L1172" s="241"/>
      <c r="M1172" s="242"/>
      <c r="N1172" s="243"/>
      <c r="O1172" s="243"/>
      <c r="P1172" s="243"/>
      <c r="Q1172" s="243"/>
      <c r="R1172" s="243"/>
      <c r="S1172" s="243"/>
      <c r="T1172" s="244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5" t="s">
        <v>236</v>
      </c>
      <c r="AU1172" s="245" t="s">
        <v>85</v>
      </c>
      <c r="AV1172" s="13" t="s">
        <v>85</v>
      </c>
      <c r="AW1172" s="13" t="s">
        <v>38</v>
      </c>
      <c r="AX1172" s="13" t="s">
        <v>77</v>
      </c>
      <c r="AY1172" s="245" t="s">
        <v>224</v>
      </c>
    </row>
    <row r="1173" s="13" customFormat="1">
      <c r="A1173" s="13"/>
      <c r="B1173" s="235"/>
      <c r="C1173" s="236"/>
      <c r="D1173" s="228" t="s">
        <v>236</v>
      </c>
      <c r="E1173" s="237" t="s">
        <v>40</v>
      </c>
      <c r="F1173" s="238" t="s">
        <v>3598</v>
      </c>
      <c r="G1173" s="236"/>
      <c r="H1173" s="239">
        <v>2</v>
      </c>
      <c r="I1173" s="240"/>
      <c r="J1173" s="236"/>
      <c r="K1173" s="236"/>
      <c r="L1173" s="241"/>
      <c r="M1173" s="242"/>
      <c r="N1173" s="243"/>
      <c r="O1173" s="243"/>
      <c r="P1173" s="243"/>
      <c r="Q1173" s="243"/>
      <c r="R1173" s="243"/>
      <c r="S1173" s="243"/>
      <c r="T1173" s="244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5" t="s">
        <v>236</v>
      </c>
      <c r="AU1173" s="245" t="s">
        <v>85</v>
      </c>
      <c r="AV1173" s="13" t="s">
        <v>85</v>
      </c>
      <c r="AW1173" s="13" t="s">
        <v>38</v>
      </c>
      <c r="AX1173" s="13" t="s">
        <v>77</v>
      </c>
      <c r="AY1173" s="245" t="s">
        <v>224</v>
      </c>
    </row>
    <row r="1174" s="13" customFormat="1">
      <c r="A1174" s="13"/>
      <c r="B1174" s="235"/>
      <c r="C1174" s="236"/>
      <c r="D1174" s="228" t="s">
        <v>236</v>
      </c>
      <c r="E1174" s="237" t="s">
        <v>40</v>
      </c>
      <c r="F1174" s="238" t="s">
        <v>3599</v>
      </c>
      <c r="G1174" s="236"/>
      <c r="H1174" s="239">
        <v>4</v>
      </c>
      <c r="I1174" s="240"/>
      <c r="J1174" s="236"/>
      <c r="K1174" s="236"/>
      <c r="L1174" s="241"/>
      <c r="M1174" s="242"/>
      <c r="N1174" s="243"/>
      <c r="O1174" s="243"/>
      <c r="P1174" s="243"/>
      <c r="Q1174" s="243"/>
      <c r="R1174" s="243"/>
      <c r="S1174" s="243"/>
      <c r="T1174" s="244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5" t="s">
        <v>236</v>
      </c>
      <c r="AU1174" s="245" t="s">
        <v>85</v>
      </c>
      <c r="AV1174" s="13" t="s">
        <v>85</v>
      </c>
      <c r="AW1174" s="13" t="s">
        <v>38</v>
      </c>
      <c r="AX1174" s="13" t="s">
        <v>77</v>
      </c>
      <c r="AY1174" s="245" t="s">
        <v>224</v>
      </c>
    </row>
    <row r="1175" s="13" customFormat="1">
      <c r="A1175" s="13"/>
      <c r="B1175" s="235"/>
      <c r="C1175" s="236"/>
      <c r="D1175" s="228" t="s">
        <v>236</v>
      </c>
      <c r="E1175" s="237" t="s">
        <v>40</v>
      </c>
      <c r="F1175" s="238" t="s">
        <v>3600</v>
      </c>
      <c r="G1175" s="236"/>
      <c r="H1175" s="239">
        <v>4</v>
      </c>
      <c r="I1175" s="240"/>
      <c r="J1175" s="236"/>
      <c r="K1175" s="236"/>
      <c r="L1175" s="241"/>
      <c r="M1175" s="242"/>
      <c r="N1175" s="243"/>
      <c r="O1175" s="243"/>
      <c r="P1175" s="243"/>
      <c r="Q1175" s="243"/>
      <c r="R1175" s="243"/>
      <c r="S1175" s="243"/>
      <c r="T1175" s="244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5" t="s">
        <v>236</v>
      </c>
      <c r="AU1175" s="245" t="s">
        <v>85</v>
      </c>
      <c r="AV1175" s="13" t="s">
        <v>85</v>
      </c>
      <c r="AW1175" s="13" t="s">
        <v>38</v>
      </c>
      <c r="AX1175" s="13" t="s">
        <v>77</v>
      </c>
      <c r="AY1175" s="245" t="s">
        <v>224</v>
      </c>
    </row>
    <row r="1176" s="15" customFormat="1">
      <c r="A1176" s="15"/>
      <c r="B1176" s="256"/>
      <c r="C1176" s="257"/>
      <c r="D1176" s="228" t="s">
        <v>236</v>
      </c>
      <c r="E1176" s="258" t="s">
        <v>40</v>
      </c>
      <c r="F1176" s="259" t="s">
        <v>253</v>
      </c>
      <c r="G1176" s="257"/>
      <c r="H1176" s="260">
        <v>18</v>
      </c>
      <c r="I1176" s="261"/>
      <c r="J1176" s="257"/>
      <c r="K1176" s="257"/>
      <c r="L1176" s="262"/>
      <c r="M1176" s="263"/>
      <c r="N1176" s="264"/>
      <c r="O1176" s="264"/>
      <c r="P1176" s="264"/>
      <c r="Q1176" s="264"/>
      <c r="R1176" s="264"/>
      <c r="S1176" s="264"/>
      <c r="T1176" s="26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66" t="s">
        <v>236</v>
      </c>
      <c r="AU1176" s="266" t="s">
        <v>85</v>
      </c>
      <c r="AV1176" s="15" t="s">
        <v>230</v>
      </c>
      <c r="AW1176" s="15" t="s">
        <v>38</v>
      </c>
      <c r="AX1176" s="15" t="s">
        <v>83</v>
      </c>
      <c r="AY1176" s="266" t="s">
        <v>224</v>
      </c>
    </row>
    <row r="1177" s="2" customFormat="1" ht="16.5" customHeight="1">
      <c r="A1177" s="40"/>
      <c r="B1177" s="41"/>
      <c r="C1177" s="215" t="s">
        <v>3601</v>
      </c>
      <c r="D1177" s="215" t="s">
        <v>226</v>
      </c>
      <c r="E1177" s="216" t="s">
        <v>3602</v>
      </c>
      <c r="F1177" s="217" t="s">
        <v>3603</v>
      </c>
      <c r="G1177" s="218" t="s">
        <v>604</v>
      </c>
      <c r="H1177" s="219">
        <v>0.109</v>
      </c>
      <c r="I1177" s="220"/>
      <c r="J1177" s="221">
        <f>ROUND(I1177*H1177,2)</f>
        <v>0</v>
      </c>
      <c r="K1177" s="217" t="s">
        <v>229</v>
      </c>
      <c r="L1177" s="46"/>
      <c r="M1177" s="222" t="s">
        <v>40</v>
      </c>
      <c r="N1177" s="223" t="s">
        <v>48</v>
      </c>
      <c r="O1177" s="86"/>
      <c r="P1177" s="224">
        <f>O1177*H1177</f>
        <v>0</v>
      </c>
      <c r="Q1177" s="224">
        <v>0</v>
      </c>
      <c r="R1177" s="224">
        <f>Q1177*H1177</f>
        <v>0</v>
      </c>
      <c r="S1177" s="224">
        <v>0</v>
      </c>
      <c r="T1177" s="225">
        <f>S1177*H1177</f>
        <v>0</v>
      </c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R1177" s="226" t="s">
        <v>340</v>
      </c>
      <c r="AT1177" s="226" t="s">
        <v>226</v>
      </c>
      <c r="AU1177" s="226" t="s">
        <v>85</v>
      </c>
      <c r="AY1177" s="19" t="s">
        <v>224</v>
      </c>
      <c r="BE1177" s="227">
        <f>IF(N1177="základní",J1177,0)</f>
        <v>0</v>
      </c>
      <c r="BF1177" s="227">
        <f>IF(N1177="snížená",J1177,0)</f>
        <v>0</v>
      </c>
      <c r="BG1177" s="227">
        <f>IF(N1177="zákl. přenesená",J1177,0)</f>
        <v>0</v>
      </c>
      <c r="BH1177" s="227">
        <f>IF(N1177="sníž. přenesená",J1177,0)</f>
        <v>0</v>
      </c>
      <c r="BI1177" s="227">
        <f>IF(N1177="nulová",J1177,0)</f>
        <v>0</v>
      </c>
      <c r="BJ1177" s="19" t="s">
        <v>83</v>
      </c>
      <c r="BK1177" s="227">
        <f>ROUND(I1177*H1177,2)</f>
        <v>0</v>
      </c>
      <c r="BL1177" s="19" t="s">
        <v>340</v>
      </c>
      <c r="BM1177" s="226" t="s">
        <v>3604</v>
      </c>
    </row>
    <row r="1178" s="2" customFormat="1">
      <c r="A1178" s="40"/>
      <c r="B1178" s="41"/>
      <c r="C1178" s="42"/>
      <c r="D1178" s="228" t="s">
        <v>232</v>
      </c>
      <c r="E1178" s="42"/>
      <c r="F1178" s="229" t="s">
        <v>3605</v>
      </c>
      <c r="G1178" s="42"/>
      <c r="H1178" s="42"/>
      <c r="I1178" s="230"/>
      <c r="J1178" s="42"/>
      <c r="K1178" s="42"/>
      <c r="L1178" s="46"/>
      <c r="M1178" s="231"/>
      <c r="N1178" s="232"/>
      <c r="O1178" s="86"/>
      <c r="P1178" s="86"/>
      <c r="Q1178" s="86"/>
      <c r="R1178" s="86"/>
      <c r="S1178" s="86"/>
      <c r="T1178" s="87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T1178" s="19" t="s">
        <v>232</v>
      </c>
      <c r="AU1178" s="19" t="s">
        <v>85</v>
      </c>
    </row>
    <row r="1179" s="2" customFormat="1">
      <c r="A1179" s="40"/>
      <c r="B1179" s="41"/>
      <c r="C1179" s="42"/>
      <c r="D1179" s="233" t="s">
        <v>234</v>
      </c>
      <c r="E1179" s="42"/>
      <c r="F1179" s="234" t="s">
        <v>3606</v>
      </c>
      <c r="G1179" s="42"/>
      <c r="H1179" s="42"/>
      <c r="I1179" s="230"/>
      <c r="J1179" s="42"/>
      <c r="K1179" s="42"/>
      <c r="L1179" s="46"/>
      <c r="M1179" s="231"/>
      <c r="N1179" s="232"/>
      <c r="O1179" s="86"/>
      <c r="P1179" s="86"/>
      <c r="Q1179" s="86"/>
      <c r="R1179" s="86"/>
      <c r="S1179" s="86"/>
      <c r="T1179" s="87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T1179" s="19" t="s">
        <v>234</v>
      </c>
      <c r="AU1179" s="19" t="s">
        <v>85</v>
      </c>
    </row>
    <row r="1180" s="12" customFormat="1" ht="25.92" customHeight="1">
      <c r="A1180" s="12"/>
      <c r="B1180" s="199"/>
      <c r="C1180" s="200"/>
      <c r="D1180" s="201" t="s">
        <v>76</v>
      </c>
      <c r="E1180" s="202" t="s">
        <v>305</v>
      </c>
      <c r="F1180" s="202" t="s">
        <v>1545</v>
      </c>
      <c r="G1180" s="200"/>
      <c r="H1180" s="200"/>
      <c r="I1180" s="203"/>
      <c r="J1180" s="204">
        <f>BK1180</f>
        <v>0</v>
      </c>
      <c r="K1180" s="200"/>
      <c r="L1180" s="205"/>
      <c r="M1180" s="206"/>
      <c r="N1180" s="207"/>
      <c r="O1180" s="207"/>
      <c r="P1180" s="208">
        <f>P1181+P1314</f>
        <v>0</v>
      </c>
      <c r="Q1180" s="207"/>
      <c r="R1180" s="208">
        <f>R1181+R1314</f>
        <v>22.694759999999999</v>
      </c>
      <c r="S1180" s="207"/>
      <c r="T1180" s="209">
        <f>T1181+T1314</f>
        <v>0</v>
      </c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R1180" s="210" t="s">
        <v>244</v>
      </c>
      <c r="AT1180" s="211" t="s">
        <v>76</v>
      </c>
      <c r="AU1180" s="211" t="s">
        <v>77</v>
      </c>
      <c r="AY1180" s="210" t="s">
        <v>224</v>
      </c>
      <c r="BK1180" s="212">
        <f>BK1181+BK1314</f>
        <v>0</v>
      </c>
    </row>
    <row r="1181" s="12" customFormat="1" ht="22.8" customHeight="1">
      <c r="A1181" s="12"/>
      <c r="B1181" s="199"/>
      <c r="C1181" s="200"/>
      <c r="D1181" s="201" t="s">
        <v>76</v>
      </c>
      <c r="E1181" s="213" t="s">
        <v>2101</v>
      </c>
      <c r="F1181" s="213" t="s">
        <v>2102</v>
      </c>
      <c r="G1181" s="200"/>
      <c r="H1181" s="200"/>
      <c r="I1181" s="203"/>
      <c r="J1181" s="214">
        <f>BK1181</f>
        <v>0</v>
      </c>
      <c r="K1181" s="200"/>
      <c r="L1181" s="205"/>
      <c r="M1181" s="206"/>
      <c r="N1181" s="207"/>
      <c r="O1181" s="207"/>
      <c r="P1181" s="208">
        <f>SUM(P1182:P1313)</f>
        <v>0</v>
      </c>
      <c r="Q1181" s="207"/>
      <c r="R1181" s="208">
        <f>SUM(R1182:R1313)</f>
        <v>8.7867599999999992</v>
      </c>
      <c r="S1181" s="207"/>
      <c r="T1181" s="209">
        <f>SUM(T1182:T1313)</f>
        <v>0</v>
      </c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R1181" s="210" t="s">
        <v>244</v>
      </c>
      <c r="AT1181" s="211" t="s">
        <v>76</v>
      </c>
      <c r="AU1181" s="211" t="s">
        <v>83</v>
      </c>
      <c r="AY1181" s="210" t="s">
        <v>224</v>
      </c>
      <c r="BK1181" s="212">
        <f>SUM(BK1182:BK1313)</f>
        <v>0</v>
      </c>
    </row>
    <row r="1182" s="2" customFormat="1" ht="16.5" customHeight="1">
      <c r="A1182" s="40"/>
      <c r="B1182" s="41"/>
      <c r="C1182" s="215" t="s">
        <v>3607</v>
      </c>
      <c r="D1182" s="215" t="s">
        <v>226</v>
      </c>
      <c r="E1182" s="216" t="s">
        <v>3608</v>
      </c>
      <c r="F1182" s="217" t="s">
        <v>3609</v>
      </c>
      <c r="G1182" s="218" t="s">
        <v>160</v>
      </c>
      <c r="H1182" s="219">
        <v>2</v>
      </c>
      <c r="I1182" s="220"/>
      <c r="J1182" s="221">
        <f>ROUND(I1182*H1182,2)</f>
        <v>0</v>
      </c>
      <c r="K1182" s="217" t="s">
        <v>229</v>
      </c>
      <c r="L1182" s="46"/>
      <c r="M1182" s="222" t="s">
        <v>40</v>
      </c>
      <c r="N1182" s="223" t="s">
        <v>48</v>
      </c>
      <c r="O1182" s="86"/>
      <c r="P1182" s="224">
        <f>O1182*H1182</f>
        <v>0</v>
      </c>
      <c r="Q1182" s="224">
        <v>2.0000000000000002E-05</v>
      </c>
      <c r="R1182" s="224">
        <f>Q1182*H1182</f>
        <v>4.0000000000000003E-05</v>
      </c>
      <c r="S1182" s="224">
        <v>0</v>
      </c>
      <c r="T1182" s="225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26" t="s">
        <v>672</v>
      </c>
      <c r="AT1182" s="226" t="s">
        <v>226</v>
      </c>
      <c r="AU1182" s="226" t="s">
        <v>85</v>
      </c>
      <c r="AY1182" s="19" t="s">
        <v>224</v>
      </c>
      <c r="BE1182" s="227">
        <f>IF(N1182="základní",J1182,0)</f>
        <v>0</v>
      </c>
      <c r="BF1182" s="227">
        <f>IF(N1182="snížená",J1182,0)</f>
        <v>0</v>
      </c>
      <c r="BG1182" s="227">
        <f>IF(N1182="zákl. přenesená",J1182,0)</f>
        <v>0</v>
      </c>
      <c r="BH1182" s="227">
        <f>IF(N1182="sníž. přenesená",J1182,0)</f>
        <v>0</v>
      </c>
      <c r="BI1182" s="227">
        <f>IF(N1182="nulová",J1182,0)</f>
        <v>0</v>
      </c>
      <c r="BJ1182" s="19" t="s">
        <v>83</v>
      </c>
      <c r="BK1182" s="227">
        <f>ROUND(I1182*H1182,2)</f>
        <v>0</v>
      </c>
      <c r="BL1182" s="19" t="s">
        <v>672</v>
      </c>
      <c r="BM1182" s="226" t="s">
        <v>3610</v>
      </c>
    </row>
    <row r="1183" s="2" customFormat="1">
      <c r="A1183" s="40"/>
      <c r="B1183" s="41"/>
      <c r="C1183" s="42"/>
      <c r="D1183" s="228" t="s">
        <v>232</v>
      </c>
      <c r="E1183" s="42"/>
      <c r="F1183" s="229" t="s">
        <v>3611</v>
      </c>
      <c r="G1183" s="42"/>
      <c r="H1183" s="42"/>
      <c r="I1183" s="230"/>
      <c r="J1183" s="42"/>
      <c r="K1183" s="42"/>
      <c r="L1183" s="46"/>
      <c r="M1183" s="231"/>
      <c r="N1183" s="232"/>
      <c r="O1183" s="86"/>
      <c r="P1183" s="86"/>
      <c r="Q1183" s="86"/>
      <c r="R1183" s="86"/>
      <c r="S1183" s="86"/>
      <c r="T1183" s="87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T1183" s="19" t="s">
        <v>232</v>
      </c>
      <c r="AU1183" s="19" t="s">
        <v>85</v>
      </c>
    </row>
    <row r="1184" s="2" customFormat="1">
      <c r="A1184" s="40"/>
      <c r="B1184" s="41"/>
      <c r="C1184" s="42"/>
      <c r="D1184" s="233" t="s">
        <v>234</v>
      </c>
      <c r="E1184" s="42"/>
      <c r="F1184" s="234" t="s">
        <v>3612</v>
      </c>
      <c r="G1184" s="42"/>
      <c r="H1184" s="42"/>
      <c r="I1184" s="230"/>
      <c r="J1184" s="42"/>
      <c r="K1184" s="42"/>
      <c r="L1184" s="46"/>
      <c r="M1184" s="231"/>
      <c r="N1184" s="232"/>
      <c r="O1184" s="86"/>
      <c r="P1184" s="86"/>
      <c r="Q1184" s="86"/>
      <c r="R1184" s="86"/>
      <c r="S1184" s="86"/>
      <c r="T1184" s="87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T1184" s="19" t="s">
        <v>234</v>
      </c>
      <c r="AU1184" s="19" t="s">
        <v>85</v>
      </c>
    </row>
    <row r="1185" s="13" customFormat="1">
      <c r="A1185" s="13"/>
      <c r="B1185" s="235"/>
      <c r="C1185" s="236"/>
      <c r="D1185" s="228" t="s">
        <v>236</v>
      </c>
      <c r="E1185" s="237" t="s">
        <v>40</v>
      </c>
      <c r="F1185" s="238" t="s">
        <v>3613</v>
      </c>
      <c r="G1185" s="236"/>
      <c r="H1185" s="239">
        <v>2</v>
      </c>
      <c r="I1185" s="240"/>
      <c r="J1185" s="236"/>
      <c r="K1185" s="236"/>
      <c r="L1185" s="241"/>
      <c r="M1185" s="242"/>
      <c r="N1185" s="243"/>
      <c r="O1185" s="243"/>
      <c r="P1185" s="243"/>
      <c r="Q1185" s="243"/>
      <c r="R1185" s="243"/>
      <c r="S1185" s="243"/>
      <c r="T1185" s="244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5" t="s">
        <v>236</v>
      </c>
      <c r="AU1185" s="245" t="s">
        <v>85</v>
      </c>
      <c r="AV1185" s="13" t="s">
        <v>85</v>
      </c>
      <c r="AW1185" s="13" t="s">
        <v>38</v>
      </c>
      <c r="AX1185" s="13" t="s">
        <v>83</v>
      </c>
      <c r="AY1185" s="245" t="s">
        <v>224</v>
      </c>
    </row>
    <row r="1186" s="2" customFormat="1" ht="16.5" customHeight="1">
      <c r="A1186" s="40"/>
      <c r="B1186" s="41"/>
      <c r="C1186" s="268" t="s">
        <v>3614</v>
      </c>
      <c r="D1186" s="268" t="s">
        <v>305</v>
      </c>
      <c r="E1186" s="269" t="s">
        <v>3615</v>
      </c>
      <c r="F1186" s="270" t="s">
        <v>3616</v>
      </c>
      <c r="G1186" s="271" t="s">
        <v>160</v>
      </c>
      <c r="H1186" s="272">
        <v>2</v>
      </c>
      <c r="I1186" s="273"/>
      <c r="J1186" s="274">
        <f>ROUND(I1186*H1186,2)</f>
        <v>0</v>
      </c>
      <c r="K1186" s="270" t="s">
        <v>229</v>
      </c>
      <c r="L1186" s="275"/>
      <c r="M1186" s="276" t="s">
        <v>40</v>
      </c>
      <c r="N1186" s="277" t="s">
        <v>48</v>
      </c>
      <c r="O1186" s="86"/>
      <c r="P1186" s="224">
        <f>O1186*H1186</f>
        <v>0</v>
      </c>
      <c r="Q1186" s="224">
        <v>0.0055500000000000002</v>
      </c>
      <c r="R1186" s="224">
        <f>Q1186*H1186</f>
        <v>0.011100000000000001</v>
      </c>
      <c r="S1186" s="224">
        <v>0</v>
      </c>
      <c r="T1186" s="225">
        <f>S1186*H1186</f>
        <v>0</v>
      </c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R1186" s="226" t="s">
        <v>1099</v>
      </c>
      <c r="AT1186" s="226" t="s">
        <v>305</v>
      </c>
      <c r="AU1186" s="226" t="s">
        <v>85</v>
      </c>
      <c r="AY1186" s="19" t="s">
        <v>224</v>
      </c>
      <c r="BE1186" s="227">
        <f>IF(N1186="základní",J1186,0)</f>
        <v>0</v>
      </c>
      <c r="BF1186" s="227">
        <f>IF(N1186="snížená",J1186,0)</f>
        <v>0</v>
      </c>
      <c r="BG1186" s="227">
        <f>IF(N1186="zákl. přenesená",J1186,0)</f>
        <v>0</v>
      </c>
      <c r="BH1186" s="227">
        <f>IF(N1186="sníž. přenesená",J1186,0)</f>
        <v>0</v>
      </c>
      <c r="BI1186" s="227">
        <f>IF(N1186="nulová",J1186,0)</f>
        <v>0</v>
      </c>
      <c r="BJ1186" s="19" t="s">
        <v>83</v>
      </c>
      <c r="BK1186" s="227">
        <f>ROUND(I1186*H1186,2)</f>
        <v>0</v>
      </c>
      <c r="BL1186" s="19" t="s">
        <v>1099</v>
      </c>
      <c r="BM1186" s="226" t="s">
        <v>3617</v>
      </c>
    </row>
    <row r="1187" s="2" customFormat="1">
      <c r="A1187" s="40"/>
      <c r="B1187" s="41"/>
      <c r="C1187" s="42"/>
      <c r="D1187" s="228" t="s">
        <v>232</v>
      </c>
      <c r="E1187" s="42"/>
      <c r="F1187" s="229" t="s">
        <v>3616</v>
      </c>
      <c r="G1187" s="42"/>
      <c r="H1187" s="42"/>
      <c r="I1187" s="230"/>
      <c r="J1187" s="42"/>
      <c r="K1187" s="42"/>
      <c r="L1187" s="46"/>
      <c r="M1187" s="231"/>
      <c r="N1187" s="232"/>
      <c r="O1187" s="86"/>
      <c r="P1187" s="86"/>
      <c r="Q1187" s="86"/>
      <c r="R1187" s="86"/>
      <c r="S1187" s="86"/>
      <c r="T1187" s="87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T1187" s="19" t="s">
        <v>232</v>
      </c>
      <c r="AU1187" s="19" t="s">
        <v>85</v>
      </c>
    </row>
    <row r="1188" s="2" customFormat="1">
      <c r="A1188" s="40"/>
      <c r="B1188" s="41"/>
      <c r="C1188" s="42"/>
      <c r="D1188" s="233" t="s">
        <v>234</v>
      </c>
      <c r="E1188" s="42"/>
      <c r="F1188" s="234" t="s">
        <v>3618</v>
      </c>
      <c r="G1188" s="42"/>
      <c r="H1188" s="42"/>
      <c r="I1188" s="230"/>
      <c r="J1188" s="42"/>
      <c r="K1188" s="42"/>
      <c r="L1188" s="46"/>
      <c r="M1188" s="231"/>
      <c r="N1188" s="232"/>
      <c r="O1188" s="86"/>
      <c r="P1188" s="86"/>
      <c r="Q1188" s="86"/>
      <c r="R1188" s="86"/>
      <c r="S1188" s="86"/>
      <c r="T1188" s="87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T1188" s="19" t="s">
        <v>234</v>
      </c>
      <c r="AU1188" s="19" t="s">
        <v>85</v>
      </c>
    </row>
    <row r="1189" s="2" customFormat="1" ht="16.5" customHeight="1">
      <c r="A1189" s="40"/>
      <c r="B1189" s="41"/>
      <c r="C1189" s="215" t="s">
        <v>3619</v>
      </c>
      <c r="D1189" s="215" t="s">
        <v>226</v>
      </c>
      <c r="E1189" s="216" t="s">
        <v>3620</v>
      </c>
      <c r="F1189" s="217" t="s">
        <v>3621</v>
      </c>
      <c r="G1189" s="218" t="s">
        <v>811</v>
      </c>
      <c r="H1189" s="219">
        <v>7</v>
      </c>
      <c r="I1189" s="220"/>
      <c r="J1189" s="221">
        <f>ROUND(I1189*H1189,2)</f>
        <v>0</v>
      </c>
      <c r="K1189" s="217" t="s">
        <v>229</v>
      </c>
      <c r="L1189" s="46"/>
      <c r="M1189" s="222" t="s">
        <v>40</v>
      </c>
      <c r="N1189" s="223" t="s">
        <v>48</v>
      </c>
      <c r="O1189" s="86"/>
      <c r="P1189" s="224">
        <f>O1189*H1189</f>
        <v>0</v>
      </c>
      <c r="Q1189" s="224">
        <v>0.00025999999999999998</v>
      </c>
      <c r="R1189" s="224">
        <f>Q1189*H1189</f>
        <v>0.0018199999999999998</v>
      </c>
      <c r="S1189" s="224">
        <v>0</v>
      </c>
      <c r="T1189" s="225">
        <f>S1189*H1189</f>
        <v>0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226" t="s">
        <v>672</v>
      </c>
      <c r="AT1189" s="226" t="s">
        <v>226</v>
      </c>
      <c r="AU1189" s="226" t="s">
        <v>85</v>
      </c>
      <c r="AY1189" s="19" t="s">
        <v>224</v>
      </c>
      <c r="BE1189" s="227">
        <f>IF(N1189="základní",J1189,0)</f>
        <v>0</v>
      </c>
      <c r="BF1189" s="227">
        <f>IF(N1189="snížená",J1189,0)</f>
        <v>0</v>
      </c>
      <c r="BG1189" s="227">
        <f>IF(N1189="zákl. přenesená",J1189,0)</f>
        <v>0</v>
      </c>
      <c r="BH1189" s="227">
        <f>IF(N1189="sníž. přenesená",J1189,0)</f>
        <v>0</v>
      </c>
      <c r="BI1189" s="227">
        <f>IF(N1189="nulová",J1189,0)</f>
        <v>0</v>
      </c>
      <c r="BJ1189" s="19" t="s">
        <v>83</v>
      </c>
      <c r="BK1189" s="227">
        <f>ROUND(I1189*H1189,2)</f>
        <v>0</v>
      </c>
      <c r="BL1189" s="19" t="s">
        <v>672</v>
      </c>
      <c r="BM1189" s="226" t="s">
        <v>3622</v>
      </c>
    </row>
    <row r="1190" s="2" customFormat="1">
      <c r="A1190" s="40"/>
      <c r="B1190" s="41"/>
      <c r="C1190" s="42"/>
      <c r="D1190" s="228" t="s">
        <v>232</v>
      </c>
      <c r="E1190" s="42"/>
      <c r="F1190" s="229" t="s">
        <v>3623</v>
      </c>
      <c r="G1190" s="42"/>
      <c r="H1190" s="42"/>
      <c r="I1190" s="230"/>
      <c r="J1190" s="42"/>
      <c r="K1190" s="42"/>
      <c r="L1190" s="46"/>
      <c r="M1190" s="231"/>
      <c r="N1190" s="232"/>
      <c r="O1190" s="86"/>
      <c r="P1190" s="86"/>
      <c r="Q1190" s="86"/>
      <c r="R1190" s="86"/>
      <c r="S1190" s="86"/>
      <c r="T1190" s="87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T1190" s="19" t="s">
        <v>232</v>
      </c>
      <c r="AU1190" s="19" t="s">
        <v>85</v>
      </c>
    </row>
    <row r="1191" s="2" customFormat="1">
      <c r="A1191" s="40"/>
      <c r="B1191" s="41"/>
      <c r="C1191" s="42"/>
      <c r="D1191" s="233" t="s">
        <v>234</v>
      </c>
      <c r="E1191" s="42"/>
      <c r="F1191" s="234" t="s">
        <v>3624</v>
      </c>
      <c r="G1191" s="42"/>
      <c r="H1191" s="42"/>
      <c r="I1191" s="230"/>
      <c r="J1191" s="42"/>
      <c r="K1191" s="42"/>
      <c r="L1191" s="46"/>
      <c r="M1191" s="231"/>
      <c r="N1191" s="232"/>
      <c r="O1191" s="86"/>
      <c r="P1191" s="86"/>
      <c r="Q1191" s="86"/>
      <c r="R1191" s="86"/>
      <c r="S1191" s="86"/>
      <c r="T1191" s="87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T1191" s="19" t="s">
        <v>234</v>
      </c>
      <c r="AU1191" s="19" t="s">
        <v>85</v>
      </c>
    </row>
    <row r="1192" s="2" customFormat="1" ht="16.5" customHeight="1">
      <c r="A1192" s="40"/>
      <c r="B1192" s="41"/>
      <c r="C1192" s="215" t="s">
        <v>3625</v>
      </c>
      <c r="D1192" s="215" t="s">
        <v>226</v>
      </c>
      <c r="E1192" s="216" t="s">
        <v>2103</v>
      </c>
      <c r="F1192" s="217" t="s">
        <v>2104</v>
      </c>
      <c r="G1192" s="218" t="s">
        <v>160</v>
      </c>
      <c r="H1192" s="219">
        <v>140</v>
      </c>
      <c r="I1192" s="220"/>
      <c r="J1192" s="221">
        <f>ROUND(I1192*H1192,2)</f>
        <v>0</v>
      </c>
      <c r="K1192" s="217" t="s">
        <v>229</v>
      </c>
      <c r="L1192" s="46"/>
      <c r="M1192" s="222" t="s">
        <v>40</v>
      </c>
      <c r="N1192" s="223" t="s">
        <v>48</v>
      </c>
      <c r="O1192" s="86"/>
      <c r="P1192" s="224">
        <f>O1192*H1192</f>
        <v>0</v>
      </c>
      <c r="Q1192" s="224">
        <v>0.00027</v>
      </c>
      <c r="R1192" s="224">
        <f>Q1192*H1192</f>
        <v>0.0378</v>
      </c>
      <c r="S1192" s="224">
        <v>0</v>
      </c>
      <c r="T1192" s="225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26" t="s">
        <v>672</v>
      </c>
      <c r="AT1192" s="226" t="s">
        <v>226</v>
      </c>
      <c r="AU1192" s="226" t="s">
        <v>85</v>
      </c>
      <c r="AY1192" s="19" t="s">
        <v>224</v>
      </c>
      <c r="BE1192" s="227">
        <f>IF(N1192="základní",J1192,0)</f>
        <v>0</v>
      </c>
      <c r="BF1192" s="227">
        <f>IF(N1192="snížená",J1192,0)</f>
        <v>0</v>
      </c>
      <c r="BG1192" s="227">
        <f>IF(N1192="zákl. přenesená",J1192,0)</f>
        <v>0</v>
      </c>
      <c r="BH1192" s="227">
        <f>IF(N1192="sníž. přenesená",J1192,0)</f>
        <v>0</v>
      </c>
      <c r="BI1192" s="227">
        <f>IF(N1192="nulová",J1192,0)</f>
        <v>0</v>
      </c>
      <c r="BJ1192" s="19" t="s">
        <v>83</v>
      </c>
      <c r="BK1192" s="227">
        <f>ROUND(I1192*H1192,2)</f>
        <v>0</v>
      </c>
      <c r="BL1192" s="19" t="s">
        <v>672</v>
      </c>
      <c r="BM1192" s="226" t="s">
        <v>3626</v>
      </c>
    </row>
    <row r="1193" s="2" customFormat="1">
      <c r="A1193" s="40"/>
      <c r="B1193" s="41"/>
      <c r="C1193" s="42"/>
      <c r="D1193" s="228" t="s">
        <v>232</v>
      </c>
      <c r="E1193" s="42"/>
      <c r="F1193" s="229" t="s">
        <v>2106</v>
      </c>
      <c r="G1193" s="42"/>
      <c r="H1193" s="42"/>
      <c r="I1193" s="230"/>
      <c r="J1193" s="42"/>
      <c r="K1193" s="42"/>
      <c r="L1193" s="46"/>
      <c r="M1193" s="231"/>
      <c r="N1193" s="232"/>
      <c r="O1193" s="86"/>
      <c r="P1193" s="86"/>
      <c r="Q1193" s="86"/>
      <c r="R1193" s="86"/>
      <c r="S1193" s="86"/>
      <c r="T1193" s="87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T1193" s="19" t="s">
        <v>232</v>
      </c>
      <c r="AU1193" s="19" t="s">
        <v>85</v>
      </c>
    </row>
    <row r="1194" s="2" customFormat="1">
      <c r="A1194" s="40"/>
      <c r="B1194" s="41"/>
      <c r="C1194" s="42"/>
      <c r="D1194" s="233" t="s">
        <v>234</v>
      </c>
      <c r="E1194" s="42"/>
      <c r="F1194" s="234" t="s">
        <v>2107</v>
      </c>
      <c r="G1194" s="42"/>
      <c r="H1194" s="42"/>
      <c r="I1194" s="230"/>
      <c r="J1194" s="42"/>
      <c r="K1194" s="42"/>
      <c r="L1194" s="46"/>
      <c r="M1194" s="231"/>
      <c r="N1194" s="232"/>
      <c r="O1194" s="86"/>
      <c r="P1194" s="86"/>
      <c r="Q1194" s="86"/>
      <c r="R1194" s="86"/>
      <c r="S1194" s="86"/>
      <c r="T1194" s="87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T1194" s="19" t="s">
        <v>234</v>
      </c>
      <c r="AU1194" s="19" t="s">
        <v>85</v>
      </c>
    </row>
    <row r="1195" s="13" customFormat="1">
      <c r="A1195" s="13"/>
      <c r="B1195" s="235"/>
      <c r="C1195" s="236"/>
      <c r="D1195" s="228" t="s">
        <v>236</v>
      </c>
      <c r="E1195" s="237" t="s">
        <v>40</v>
      </c>
      <c r="F1195" s="238" t="s">
        <v>3627</v>
      </c>
      <c r="G1195" s="236"/>
      <c r="H1195" s="239">
        <v>140</v>
      </c>
      <c r="I1195" s="240"/>
      <c r="J1195" s="236"/>
      <c r="K1195" s="236"/>
      <c r="L1195" s="241"/>
      <c r="M1195" s="242"/>
      <c r="N1195" s="243"/>
      <c r="O1195" s="243"/>
      <c r="P1195" s="243"/>
      <c r="Q1195" s="243"/>
      <c r="R1195" s="243"/>
      <c r="S1195" s="243"/>
      <c r="T1195" s="244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5" t="s">
        <v>236</v>
      </c>
      <c r="AU1195" s="245" t="s">
        <v>85</v>
      </c>
      <c r="AV1195" s="13" t="s">
        <v>85</v>
      </c>
      <c r="AW1195" s="13" t="s">
        <v>38</v>
      </c>
      <c r="AX1195" s="13" t="s">
        <v>83</v>
      </c>
      <c r="AY1195" s="245" t="s">
        <v>224</v>
      </c>
    </row>
    <row r="1196" s="2" customFormat="1" ht="16.5" customHeight="1">
      <c r="A1196" s="40"/>
      <c r="B1196" s="41"/>
      <c r="C1196" s="268" t="s">
        <v>3628</v>
      </c>
      <c r="D1196" s="268" t="s">
        <v>305</v>
      </c>
      <c r="E1196" s="269" t="s">
        <v>2109</v>
      </c>
      <c r="F1196" s="270" t="s">
        <v>2110</v>
      </c>
      <c r="G1196" s="271" t="s">
        <v>160</v>
      </c>
      <c r="H1196" s="272">
        <v>140</v>
      </c>
      <c r="I1196" s="273"/>
      <c r="J1196" s="274">
        <f>ROUND(I1196*H1196,2)</f>
        <v>0</v>
      </c>
      <c r="K1196" s="270" t="s">
        <v>229</v>
      </c>
      <c r="L1196" s="275"/>
      <c r="M1196" s="276" t="s">
        <v>40</v>
      </c>
      <c r="N1196" s="277" t="s">
        <v>48</v>
      </c>
      <c r="O1196" s="86"/>
      <c r="P1196" s="224">
        <f>O1196*H1196</f>
        <v>0</v>
      </c>
      <c r="Q1196" s="224">
        <v>0.062399999999999997</v>
      </c>
      <c r="R1196" s="224">
        <f>Q1196*H1196</f>
        <v>8.7359999999999989</v>
      </c>
      <c r="S1196" s="224">
        <v>0</v>
      </c>
      <c r="T1196" s="225">
        <f>S1196*H1196</f>
        <v>0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26" t="s">
        <v>1099</v>
      </c>
      <c r="AT1196" s="226" t="s">
        <v>305</v>
      </c>
      <c r="AU1196" s="226" t="s">
        <v>85</v>
      </c>
      <c r="AY1196" s="19" t="s">
        <v>224</v>
      </c>
      <c r="BE1196" s="227">
        <f>IF(N1196="základní",J1196,0)</f>
        <v>0</v>
      </c>
      <c r="BF1196" s="227">
        <f>IF(N1196="snížená",J1196,0)</f>
        <v>0</v>
      </c>
      <c r="BG1196" s="227">
        <f>IF(N1196="zákl. přenesená",J1196,0)</f>
        <v>0</v>
      </c>
      <c r="BH1196" s="227">
        <f>IF(N1196="sníž. přenesená",J1196,0)</f>
        <v>0</v>
      </c>
      <c r="BI1196" s="227">
        <f>IF(N1196="nulová",J1196,0)</f>
        <v>0</v>
      </c>
      <c r="BJ1196" s="19" t="s">
        <v>83</v>
      </c>
      <c r="BK1196" s="227">
        <f>ROUND(I1196*H1196,2)</f>
        <v>0</v>
      </c>
      <c r="BL1196" s="19" t="s">
        <v>1099</v>
      </c>
      <c r="BM1196" s="226" t="s">
        <v>3629</v>
      </c>
    </row>
    <row r="1197" s="2" customFormat="1">
      <c r="A1197" s="40"/>
      <c r="B1197" s="41"/>
      <c r="C1197" s="42"/>
      <c r="D1197" s="228" t="s">
        <v>232</v>
      </c>
      <c r="E1197" s="42"/>
      <c r="F1197" s="229" t="s">
        <v>2110</v>
      </c>
      <c r="G1197" s="42"/>
      <c r="H1197" s="42"/>
      <c r="I1197" s="230"/>
      <c r="J1197" s="42"/>
      <c r="K1197" s="42"/>
      <c r="L1197" s="46"/>
      <c r="M1197" s="231"/>
      <c r="N1197" s="232"/>
      <c r="O1197" s="86"/>
      <c r="P1197" s="86"/>
      <c r="Q1197" s="86"/>
      <c r="R1197" s="86"/>
      <c r="S1197" s="86"/>
      <c r="T1197" s="87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T1197" s="19" t="s">
        <v>232</v>
      </c>
      <c r="AU1197" s="19" t="s">
        <v>85</v>
      </c>
    </row>
    <row r="1198" s="2" customFormat="1">
      <c r="A1198" s="40"/>
      <c r="B1198" s="41"/>
      <c r="C1198" s="42"/>
      <c r="D1198" s="233" t="s">
        <v>234</v>
      </c>
      <c r="E1198" s="42"/>
      <c r="F1198" s="234" t="s">
        <v>2112</v>
      </c>
      <c r="G1198" s="42"/>
      <c r="H1198" s="42"/>
      <c r="I1198" s="230"/>
      <c r="J1198" s="42"/>
      <c r="K1198" s="42"/>
      <c r="L1198" s="46"/>
      <c r="M1198" s="231"/>
      <c r="N1198" s="232"/>
      <c r="O1198" s="86"/>
      <c r="P1198" s="86"/>
      <c r="Q1198" s="86"/>
      <c r="R1198" s="86"/>
      <c r="S1198" s="86"/>
      <c r="T1198" s="87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T1198" s="19" t="s">
        <v>234</v>
      </c>
      <c r="AU1198" s="19" t="s">
        <v>85</v>
      </c>
    </row>
    <row r="1199" s="2" customFormat="1" ht="16.5" customHeight="1">
      <c r="A1199" s="40"/>
      <c r="B1199" s="41"/>
      <c r="C1199" s="215" t="s">
        <v>3630</v>
      </c>
      <c r="D1199" s="215" t="s">
        <v>226</v>
      </c>
      <c r="E1199" s="216" t="s">
        <v>3631</v>
      </c>
      <c r="F1199" s="217" t="s">
        <v>3632</v>
      </c>
      <c r="G1199" s="218" t="s">
        <v>811</v>
      </c>
      <c r="H1199" s="219">
        <v>7</v>
      </c>
      <c r="I1199" s="220"/>
      <c r="J1199" s="221">
        <f>ROUND(I1199*H1199,2)</f>
        <v>0</v>
      </c>
      <c r="K1199" s="217" t="s">
        <v>40</v>
      </c>
      <c r="L1199" s="46"/>
      <c r="M1199" s="222" t="s">
        <v>40</v>
      </c>
      <c r="N1199" s="223" t="s">
        <v>48</v>
      </c>
      <c r="O1199" s="86"/>
      <c r="P1199" s="224">
        <f>O1199*H1199</f>
        <v>0</v>
      </c>
      <c r="Q1199" s="224">
        <v>0</v>
      </c>
      <c r="R1199" s="224">
        <f>Q1199*H1199</f>
        <v>0</v>
      </c>
      <c r="S1199" s="224">
        <v>0</v>
      </c>
      <c r="T1199" s="225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26" t="s">
        <v>672</v>
      </c>
      <c r="AT1199" s="226" t="s">
        <v>226</v>
      </c>
      <c r="AU1199" s="226" t="s">
        <v>85</v>
      </c>
      <c r="AY1199" s="19" t="s">
        <v>224</v>
      </c>
      <c r="BE1199" s="227">
        <f>IF(N1199="základní",J1199,0)</f>
        <v>0</v>
      </c>
      <c r="BF1199" s="227">
        <f>IF(N1199="snížená",J1199,0)</f>
        <v>0</v>
      </c>
      <c r="BG1199" s="227">
        <f>IF(N1199="zákl. přenesená",J1199,0)</f>
        <v>0</v>
      </c>
      <c r="BH1199" s="227">
        <f>IF(N1199="sníž. přenesená",J1199,0)</f>
        <v>0</v>
      </c>
      <c r="BI1199" s="227">
        <f>IF(N1199="nulová",J1199,0)</f>
        <v>0</v>
      </c>
      <c r="BJ1199" s="19" t="s">
        <v>83</v>
      </c>
      <c r="BK1199" s="227">
        <f>ROUND(I1199*H1199,2)</f>
        <v>0</v>
      </c>
      <c r="BL1199" s="19" t="s">
        <v>672</v>
      </c>
      <c r="BM1199" s="226" t="s">
        <v>3633</v>
      </c>
    </row>
    <row r="1200" s="13" customFormat="1">
      <c r="A1200" s="13"/>
      <c r="B1200" s="235"/>
      <c r="C1200" s="236"/>
      <c r="D1200" s="228" t="s">
        <v>236</v>
      </c>
      <c r="E1200" s="237" t="s">
        <v>40</v>
      </c>
      <c r="F1200" s="238" t="s">
        <v>3634</v>
      </c>
      <c r="G1200" s="236"/>
      <c r="H1200" s="239">
        <v>7</v>
      </c>
      <c r="I1200" s="240"/>
      <c r="J1200" s="236"/>
      <c r="K1200" s="236"/>
      <c r="L1200" s="241"/>
      <c r="M1200" s="242"/>
      <c r="N1200" s="243"/>
      <c r="O1200" s="243"/>
      <c r="P1200" s="243"/>
      <c r="Q1200" s="243"/>
      <c r="R1200" s="243"/>
      <c r="S1200" s="243"/>
      <c r="T1200" s="244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5" t="s">
        <v>236</v>
      </c>
      <c r="AU1200" s="245" t="s">
        <v>85</v>
      </c>
      <c r="AV1200" s="13" t="s">
        <v>85</v>
      </c>
      <c r="AW1200" s="13" t="s">
        <v>38</v>
      </c>
      <c r="AX1200" s="13" t="s">
        <v>83</v>
      </c>
      <c r="AY1200" s="245" t="s">
        <v>224</v>
      </c>
    </row>
    <row r="1201" s="2" customFormat="1" ht="16.5" customHeight="1">
      <c r="A1201" s="40"/>
      <c r="B1201" s="41"/>
      <c r="C1201" s="215" t="s">
        <v>3635</v>
      </c>
      <c r="D1201" s="215" t="s">
        <v>226</v>
      </c>
      <c r="E1201" s="216" t="s">
        <v>3636</v>
      </c>
      <c r="F1201" s="217" t="s">
        <v>3637</v>
      </c>
      <c r="G1201" s="218" t="s">
        <v>811</v>
      </c>
      <c r="H1201" s="219">
        <v>2</v>
      </c>
      <c r="I1201" s="220"/>
      <c r="J1201" s="221">
        <f>ROUND(I1201*H1201,2)</f>
        <v>0</v>
      </c>
      <c r="K1201" s="217" t="s">
        <v>40</v>
      </c>
      <c r="L1201" s="46"/>
      <c r="M1201" s="222" t="s">
        <v>40</v>
      </c>
      <c r="N1201" s="223" t="s">
        <v>48</v>
      </c>
      <c r="O1201" s="86"/>
      <c r="P1201" s="224">
        <f>O1201*H1201</f>
        <v>0</v>
      </c>
      <c r="Q1201" s="224">
        <v>0</v>
      </c>
      <c r="R1201" s="224">
        <f>Q1201*H1201</f>
        <v>0</v>
      </c>
      <c r="S1201" s="224">
        <v>0</v>
      </c>
      <c r="T1201" s="225">
        <f>S1201*H1201</f>
        <v>0</v>
      </c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R1201" s="226" t="s">
        <v>672</v>
      </c>
      <c r="AT1201" s="226" t="s">
        <v>226</v>
      </c>
      <c r="AU1201" s="226" t="s">
        <v>85</v>
      </c>
      <c r="AY1201" s="19" t="s">
        <v>224</v>
      </c>
      <c r="BE1201" s="227">
        <f>IF(N1201="základní",J1201,0)</f>
        <v>0</v>
      </c>
      <c r="BF1201" s="227">
        <f>IF(N1201="snížená",J1201,0)</f>
        <v>0</v>
      </c>
      <c r="BG1201" s="227">
        <f>IF(N1201="zákl. přenesená",J1201,0)</f>
        <v>0</v>
      </c>
      <c r="BH1201" s="227">
        <f>IF(N1201="sníž. přenesená",J1201,0)</f>
        <v>0</v>
      </c>
      <c r="BI1201" s="227">
        <f>IF(N1201="nulová",J1201,0)</f>
        <v>0</v>
      </c>
      <c r="BJ1201" s="19" t="s">
        <v>83</v>
      </c>
      <c r="BK1201" s="227">
        <f>ROUND(I1201*H1201,2)</f>
        <v>0</v>
      </c>
      <c r="BL1201" s="19" t="s">
        <v>672</v>
      </c>
      <c r="BM1201" s="226" t="s">
        <v>3638</v>
      </c>
    </row>
    <row r="1202" s="13" customFormat="1">
      <c r="A1202" s="13"/>
      <c r="B1202" s="235"/>
      <c r="C1202" s="236"/>
      <c r="D1202" s="228" t="s">
        <v>236</v>
      </c>
      <c r="E1202" s="237" t="s">
        <v>40</v>
      </c>
      <c r="F1202" s="238" t="s">
        <v>3639</v>
      </c>
      <c r="G1202" s="236"/>
      <c r="H1202" s="239">
        <v>2</v>
      </c>
      <c r="I1202" s="240"/>
      <c r="J1202" s="236"/>
      <c r="K1202" s="236"/>
      <c r="L1202" s="241"/>
      <c r="M1202" s="242"/>
      <c r="N1202" s="243"/>
      <c r="O1202" s="243"/>
      <c r="P1202" s="243"/>
      <c r="Q1202" s="243"/>
      <c r="R1202" s="243"/>
      <c r="S1202" s="243"/>
      <c r="T1202" s="244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5" t="s">
        <v>236</v>
      </c>
      <c r="AU1202" s="245" t="s">
        <v>85</v>
      </c>
      <c r="AV1202" s="13" t="s">
        <v>85</v>
      </c>
      <c r="AW1202" s="13" t="s">
        <v>38</v>
      </c>
      <c r="AX1202" s="13" t="s">
        <v>83</v>
      </c>
      <c r="AY1202" s="245" t="s">
        <v>224</v>
      </c>
    </row>
    <row r="1203" s="2" customFormat="1" ht="16.5" customHeight="1">
      <c r="A1203" s="40"/>
      <c r="B1203" s="41"/>
      <c r="C1203" s="215" t="s">
        <v>3640</v>
      </c>
      <c r="D1203" s="215" t="s">
        <v>226</v>
      </c>
      <c r="E1203" s="216" t="s">
        <v>3641</v>
      </c>
      <c r="F1203" s="217" t="s">
        <v>3642</v>
      </c>
      <c r="G1203" s="218" t="s">
        <v>811</v>
      </c>
      <c r="H1203" s="219">
        <v>4</v>
      </c>
      <c r="I1203" s="220"/>
      <c r="J1203" s="221">
        <f>ROUND(I1203*H1203,2)</f>
        <v>0</v>
      </c>
      <c r="K1203" s="217" t="s">
        <v>40</v>
      </c>
      <c r="L1203" s="46"/>
      <c r="M1203" s="222" t="s">
        <v>40</v>
      </c>
      <c r="N1203" s="223" t="s">
        <v>48</v>
      </c>
      <c r="O1203" s="86"/>
      <c r="P1203" s="224">
        <f>O1203*H1203</f>
        <v>0</v>
      </c>
      <c r="Q1203" s="224">
        <v>0</v>
      </c>
      <c r="R1203" s="224">
        <f>Q1203*H1203</f>
        <v>0</v>
      </c>
      <c r="S1203" s="224">
        <v>0</v>
      </c>
      <c r="T1203" s="225">
        <f>S1203*H1203</f>
        <v>0</v>
      </c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R1203" s="226" t="s">
        <v>672</v>
      </c>
      <c r="AT1203" s="226" t="s">
        <v>226</v>
      </c>
      <c r="AU1203" s="226" t="s">
        <v>85</v>
      </c>
      <c r="AY1203" s="19" t="s">
        <v>224</v>
      </c>
      <c r="BE1203" s="227">
        <f>IF(N1203="základní",J1203,0)</f>
        <v>0</v>
      </c>
      <c r="BF1203" s="227">
        <f>IF(N1203="snížená",J1203,0)</f>
        <v>0</v>
      </c>
      <c r="BG1203" s="227">
        <f>IF(N1203="zákl. přenesená",J1203,0)</f>
        <v>0</v>
      </c>
      <c r="BH1203" s="227">
        <f>IF(N1203="sníž. přenesená",J1203,0)</f>
        <v>0</v>
      </c>
      <c r="BI1203" s="227">
        <f>IF(N1203="nulová",J1203,0)</f>
        <v>0</v>
      </c>
      <c r="BJ1203" s="19" t="s">
        <v>83</v>
      </c>
      <c r="BK1203" s="227">
        <f>ROUND(I1203*H1203,2)</f>
        <v>0</v>
      </c>
      <c r="BL1203" s="19" t="s">
        <v>672</v>
      </c>
      <c r="BM1203" s="226" t="s">
        <v>3643</v>
      </c>
    </row>
    <row r="1204" s="14" customFormat="1">
      <c r="A1204" s="14"/>
      <c r="B1204" s="246"/>
      <c r="C1204" s="247"/>
      <c r="D1204" s="228" t="s">
        <v>236</v>
      </c>
      <c r="E1204" s="248" t="s">
        <v>40</v>
      </c>
      <c r="F1204" s="249" t="s">
        <v>3644</v>
      </c>
      <c r="G1204" s="247"/>
      <c r="H1204" s="248" t="s">
        <v>40</v>
      </c>
      <c r="I1204" s="250"/>
      <c r="J1204" s="247"/>
      <c r="K1204" s="247"/>
      <c r="L1204" s="251"/>
      <c r="M1204" s="252"/>
      <c r="N1204" s="253"/>
      <c r="O1204" s="253"/>
      <c r="P1204" s="253"/>
      <c r="Q1204" s="253"/>
      <c r="R1204" s="253"/>
      <c r="S1204" s="253"/>
      <c r="T1204" s="25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5" t="s">
        <v>236</v>
      </c>
      <c r="AU1204" s="255" t="s">
        <v>85</v>
      </c>
      <c r="AV1204" s="14" t="s">
        <v>83</v>
      </c>
      <c r="AW1204" s="14" t="s">
        <v>38</v>
      </c>
      <c r="AX1204" s="14" t="s">
        <v>77</v>
      </c>
      <c r="AY1204" s="255" t="s">
        <v>224</v>
      </c>
    </row>
    <row r="1205" s="14" customFormat="1">
      <c r="A1205" s="14"/>
      <c r="B1205" s="246"/>
      <c r="C1205" s="247"/>
      <c r="D1205" s="228" t="s">
        <v>236</v>
      </c>
      <c r="E1205" s="248" t="s">
        <v>40</v>
      </c>
      <c r="F1205" s="249" t="s">
        <v>3645</v>
      </c>
      <c r="G1205" s="247"/>
      <c r="H1205" s="248" t="s">
        <v>40</v>
      </c>
      <c r="I1205" s="250"/>
      <c r="J1205" s="247"/>
      <c r="K1205" s="247"/>
      <c r="L1205" s="251"/>
      <c r="M1205" s="252"/>
      <c r="N1205" s="253"/>
      <c r="O1205" s="253"/>
      <c r="P1205" s="253"/>
      <c r="Q1205" s="253"/>
      <c r="R1205" s="253"/>
      <c r="S1205" s="253"/>
      <c r="T1205" s="25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5" t="s">
        <v>236</v>
      </c>
      <c r="AU1205" s="255" t="s">
        <v>85</v>
      </c>
      <c r="AV1205" s="14" t="s">
        <v>83</v>
      </c>
      <c r="AW1205" s="14" t="s">
        <v>38</v>
      </c>
      <c r="AX1205" s="14" t="s">
        <v>77</v>
      </c>
      <c r="AY1205" s="255" t="s">
        <v>224</v>
      </c>
    </row>
    <row r="1206" s="14" customFormat="1">
      <c r="A1206" s="14"/>
      <c r="B1206" s="246"/>
      <c r="C1206" s="247"/>
      <c r="D1206" s="228" t="s">
        <v>236</v>
      </c>
      <c r="E1206" s="248" t="s">
        <v>40</v>
      </c>
      <c r="F1206" s="249" t="s">
        <v>3646</v>
      </c>
      <c r="G1206" s="247"/>
      <c r="H1206" s="248" t="s">
        <v>40</v>
      </c>
      <c r="I1206" s="250"/>
      <c r="J1206" s="247"/>
      <c r="K1206" s="247"/>
      <c r="L1206" s="251"/>
      <c r="M1206" s="252"/>
      <c r="N1206" s="253"/>
      <c r="O1206" s="253"/>
      <c r="P1206" s="253"/>
      <c r="Q1206" s="253"/>
      <c r="R1206" s="253"/>
      <c r="S1206" s="253"/>
      <c r="T1206" s="25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5" t="s">
        <v>236</v>
      </c>
      <c r="AU1206" s="255" t="s">
        <v>85</v>
      </c>
      <c r="AV1206" s="14" t="s">
        <v>83</v>
      </c>
      <c r="AW1206" s="14" t="s">
        <v>38</v>
      </c>
      <c r="AX1206" s="14" t="s">
        <v>77</v>
      </c>
      <c r="AY1206" s="255" t="s">
        <v>224</v>
      </c>
    </row>
    <row r="1207" s="13" customFormat="1">
      <c r="A1207" s="13"/>
      <c r="B1207" s="235"/>
      <c r="C1207" s="236"/>
      <c r="D1207" s="228" t="s">
        <v>236</v>
      </c>
      <c r="E1207" s="237" t="s">
        <v>40</v>
      </c>
      <c r="F1207" s="238" t="s">
        <v>3647</v>
      </c>
      <c r="G1207" s="236"/>
      <c r="H1207" s="239">
        <v>2</v>
      </c>
      <c r="I1207" s="240"/>
      <c r="J1207" s="236"/>
      <c r="K1207" s="236"/>
      <c r="L1207" s="241"/>
      <c r="M1207" s="242"/>
      <c r="N1207" s="243"/>
      <c r="O1207" s="243"/>
      <c r="P1207" s="243"/>
      <c r="Q1207" s="243"/>
      <c r="R1207" s="243"/>
      <c r="S1207" s="243"/>
      <c r="T1207" s="244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5" t="s">
        <v>236</v>
      </c>
      <c r="AU1207" s="245" t="s">
        <v>85</v>
      </c>
      <c r="AV1207" s="13" t="s">
        <v>85</v>
      </c>
      <c r="AW1207" s="13" t="s">
        <v>38</v>
      </c>
      <c r="AX1207" s="13" t="s">
        <v>77</v>
      </c>
      <c r="AY1207" s="245" t="s">
        <v>224</v>
      </c>
    </row>
    <row r="1208" s="13" customFormat="1">
      <c r="A1208" s="13"/>
      <c r="B1208" s="235"/>
      <c r="C1208" s="236"/>
      <c r="D1208" s="228" t="s">
        <v>236</v>
      </c>
      <c r="E1208" s="237" t="s">
        <v>40</v>
      </c>
      <c r="F1208" s="238" t="s">
        <v>3648</v>
      </c>
      <c r="G1208" s="236"/>
      <c r="H1208" s="239">
        <v>2</v>
      </c>
      <c r="I1208" s="240"/>
      <c r="J1208" s="236"/>
      <c r="K1208" s="236"/>
      <c r="L1208" s="241"/>
      <c r="M1208" s="242"/>
      <c r="N1208" s="243"/>
      <c r="O1208" s="243"/>
      <c r="P1208" s="243"/>
      <c r="Q1208" s="243"/>
      <c r="R1208" s="243"/>
      <c r="S1208" s="243"/>
      <c r="T1208" s="244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5" t="s">
        <v>236</v>
      </c>
      <c r="AU1208" s="245" t="s">
        <v>85</v>
      </c>
      <c r="AV1208" s="13" t="s">
        <v>85</v>
      </c>
      <c r="AW1208" s="13" t="s">
        <v>38</v>
      </c>
      <c r="AX1208" s="13" t="s">
        <v>77</v>
      </c>
      <c r="AY1208" s="245" t="s">
        <v>224</v>
      </c>
    </row>
    <row r="1209" s="15" customFormat="1">
      <c r="A1209" s="15"/>
      <c r="B1209" s="256"/>
      <c r="C1209" s="257"/>
      <c r="D1209" s="228" t="s">
        <v>236</v>
      </c>
      <c r="E1209" s="258" t="s">
        <v>40</v>
      </c>
      <c r="F1209" s="259" t="s">
        <v>253</v>
      </c>
      <c r="G1209" s="257"/>
      <c r="H1209" s="260">
        <v>4</v>
      </c>
      <c r="I1209" s="261"/>
      <c r="J1209" s="257"/>
      <c r="K1209" s="257"/>
      <c r="L1209" s="262"/>
      <c r="M1209" s="263"/>
      <c r="N1209" s="264"/>
      <c r="O1209" s="264"/>
      <c r="P1209" s="264"/>
      <c r="Q1209" s="264"/>
      <c r="R1209" s="264"/>
      <c r="S1209" s="264"/>
      <c r="T1209" s="26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6" t="s">
        <v>236</v>
      </c>
      <c r="AU1209" s="266" t="s">
        <v>85</v>
      </c>
      <c r="AV1209" s="15" t="s">
        <v>230</v>
      </c>
      <c r="AW1209" s="15" t="s">
        <v>38</v>
      </c>
      <c r="AX1209" s="15" t="s">
        <v>83</v>
      </c>
      <c r="AY1209" s="266" t="s">
        <v>224</v>
      </c>
    </row>
    <row r="1210" s="2" customFormat="1" ht="16.5" customHeight="1">
      <c r="A1210" s="40"/>
      <c r="B1210" s="41"/>
      <c r="C1210" s="215" t="s">
        <v>3649</v>
      </c>
      <c r="D1210" s="215" t="s">
        <v>226</v>
      </c>
      <c r="E1210" s="216" t="s">
        <v>3650</v>
      </c>
      <c r="F1210" s="217" t="s">
        <v>3651</v>
      </c>
      <c r="G1210" s="218" t="s">
        <v>811</v>
      </c>
      <c r="H1210" s="219">
        <v>2</v>
      </c>
      <c r="I1210" s="220"/>
      <c r="J1210" s="221">
        <f>ROUND(I1210*H1210,2)</f>
        <v>0</v>
      </c>
      <c r="K1210" s="217" t="s">
        <v>40</v>
      </c>
      <c r="L1210" s="46"/>
      <c r="M1210" s="222" t="s">
        <v>40</v>
      </c>
      <c r="N1210" s="223" t="s">
        <v>48</v>
      </c>
      <c r="O1210" s="86"/>
      <c r="P1210" s="224">
        <f>O1210*H1210</f>
        <v>0</v>
      </c>
      <c r="Q1210" s="224">
        <v>0</v>
      </c>
      <c r="R1210" s="224">
        <f>Q1210*H1210</f>
        <v>0</v>
      </c>
      <c r="S1210" s="224">
        <v>0</v>
      </c>
      <c r="T1210" s="225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26" t="s">
        <v>672</v>
      </c>
      <c r="AT1210" s="226" t="s">
        <v>226</v>
      </c>
      <c r="AU1210" s="226" t="s">
        <v>85</v>
      </c>
      <c r="AY1210" s="19" t="s">
        <v>224</v>
      </c>
      <c r="BE1210" s="227">
        <f>IF(N1210="základní",J1210,0)</f>
        <v>0</v>
      </c>
      <c r="BF1210" s="227">
        <f>IF(N1210="snížená",J1210,0)</f>
        <v>0</v>
      </c>
      <c r="BG1210" s="227">
        <f>IF(N1210="zákl. přenesená",J1210,0)</f>
        <v>0</v>
      </c>
      <c r="BH1210" s="227">
        <f>IF(N1210="sníž. přenesená",J1210,0)</f>
        <v>0</v>
      </c>
      <c r="BI1210" s="227">
        <f>IF(N1210="nulová",J1210,0)</f>
        <v>0</v>
      </c>
      <c r="BJ1210" s="19" t="s">
        <v>83</v>
      </c>
      <c r="BK1210" s="227">
        <f>ROUND(I1210*H1210,2)</f>
        <v>0</v>
      </c>
      <c r="BL1210" s="19" t="s">
        <v>672</v>
      </c>
      <c r="BM1210" s="226" t="s">
        <v>3652</v>
      </c>
    </row>
    <row r="1211" s="14" customFormat="1">
      <c r="A1211" s="14"/>
      <c r="B1211" s="246"/>
      <c r="C1211" s="247"/>
      <c r="D1211" s="228" t="s">
        <v>236</v>
      </c>
      <c r="E1211" s="248" t="s">
        <v>40</v>
      </c>
      <c r="F1211" s="249" t="s">
        <v>3653</v>
      </c>
      <c r="G1211" s="247"/>
      <c r="H1211" s="248" t="s">
        <v>40</v>
      </c>
      <c r="I1211" s="250"/>
      <c r="J1211" s="247"/>
      <c r="K1211" s="247"/>
      <c r="L1211" s="251"/>
      <c r="M1211" s="252"/>
      <c r="N1211" s="253"/>
      <c r="O1211" s="253"/>
      <c r="P1211" s="253"/>
      <c r="Q1211" s="253"/>
      <c r="R1211" s="253"/>
      <c r="S1211" s="253"/>
      <c r="T1211" s="25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5" t="s">
        <v>236</v>
      </c>
      <c r="AU1211" s="255" t="s">
        <v>85</v>
      </c>
      <c r="AV1211" s="14" t="s">
        <v>83</v>
      </c>
      <c r="AW1211" s="14" t="s">
        <v>38</v>
      </c>
      <c r="AX1211" s="14" t="s">
        <v>77</v>
      </c>
      <c r="AY1211" s="255" t="s">
        <v>224</v>
      </c>
    </row>
    <row r="1212" s="14" customFormat="1">
      <c r="A1212" s="14"/>
      <c r="B1212" s="246"/>
      <c r="C1212" s="247"/>
      <c r="D1212" s="228" t="s">
        <v>236</v>
      </c>
      <c r="E1212" s="248" t="s">
        <v>40</v>
      </c>
      <c r="F1212" s="249" t="s">
        <v>3645</v>
      </c>
      <c r="G1212" s="247"/>
      <c r="H1212" s="248" t="s">
        <v>40</v>
      </c>
      <c r="I1212" s="250"/>
      <c r="J1212" s="247"/>
      <c r="K1212" s="247"/>
      <c r="L1212" s="251"/>
      <c r="M1212" s="252"/>
      <c r="N1212" s="253"/>
      <c r="O1212" s="253"/>
      <c r="P1212" s="253"/>
      <c r="Q1212" s="253"/>
      <c r="R1212" s="253"/>
      <c r="S1212" s="253"/>
      <c r="T1212" s="25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5" t="s">
        <v>236</v>
      </c>
      <c r="AU1212" s="255" t="s">
        <v>85</v>
      </c>
      <c r="AV1212" s="14" t="s">
        <v>83</v>
      </c>
      <c r="AW1212" s="14" t="s">
        <v>38</v>
      </c>
      <c r="AX1212" s="14" t="s">
        <v>77</v>
      </c>
      <c r="AY1212" s="255" t="s">
        <v>224</v>
      </c>
    </row>
    <row r="1213" s="14" customFormat="1">
      <c r="A1213" s="14"/>
      <c r="B1213" s="246"/>
      <c r="C1213" s="247"/>
      <c r="D1213" s="228" t="s">
        <v>236</v>
      </c>
      <c r="E1213" s="248" t="s">
        <v>40</v>
      </c>
      <c r="F1213" s="249" t="s">
        <v>3654</v>
      </c>
      <c r="G1213" s="247"/>
      <c r="H1213" s="248" t="s">
        <v>40</v>
      </c>
      <c r="I1213" s="250"/>
      <c r="J1213" s="247"/>
      <c r="K1213" s="247"/>
      <c r="L1213" s="251"/>
      <c r="M1213" s="252"/>
      <c r="N1213" s="253"/>
      <c r="O1213" s="253"/>
      <c r="P1213" s="253"/>
      <c r="Q1213" s="253"/>
      <c r="R1213" s="253"/>
      <c r="S1213" s="253"/>
      <c r="T1213" s="25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5" t="s">
        <v>236</v>
      </c>
      <c r="AU1213" s="255" t="s">
        <v>85</v>
      </c>
      <c r="AV1213" s="14" t="s">
        <v>83</v>
      </c>
      <c r="AW1213" s="14" t="s">
        <v>38</v>
      </c>
      <c r="AX1213" s="14" t="s">
        <v>77</v>
      </c>
      <c r="AY1213" s="255" t="s">
        <v>224</v>
      </c>
    </row>
    <row r="1214" s="14" customFormat="1">
      <c r="A1214" s="14"/>
      <c r="B1214" s="246"/>
      <c r="C1214" s="247"/>
      <c r="D1214" s="228" t="s">
        <v>236</v>
      </c>
      <c r="E1214" s="248" t="s">
        <v>40</v>
      </c>
      <c r="F1214" s="249" t="s">
        <v>3655</v>
      </c>
      <c r="G1214" s="247"/>
      <c r="H1214" s="248" t="s">
        <v>40</v>
      </c>
      <c r="I1214" s="250"/>
      <c r="J1214" s="247"/>
      <c r="K1214" s="247"/>
      <c r="L1214" s="251"/>
      <c r="M1214" s="252"/>
      <c r="N1214" s="253"/>
      <c r="O1214" s="253"/>
      <c r="P1214" s="253"/>
      <c r="Q1214" s="253"/>
      <c r="R1214" s="253"/>
      <c r="S1214" s="253"/>
      <c r="T1214" s="25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5" t="s">
        <v>236</v>
      </c>
      <c r="AU1214" s="255" t="s">
        <v>85</v>
      </c>
      <c r="AV1214" s="14" t="s">
        <v>83</v>
      </c>
      <c r="AW1214" s="14" t="s">
        <v>38</v>
      </c>
      <c r="AX1214" s="14" t="s">
        <v>77</v>
      </c>
      <c r="AY1214" s="255" t="s">
        <v>224</v>
      </c>
    </row>
    <row r="1215" s="13" customFormat="1">
      <c r="A1215" s="13"/>
      <c r="B1215" s="235"/>
      <c r="C1215" s="236"/>
      <c r="D1215" s="228" t="s">
        <v>236</v>
      </c>
      <c r="E1215" s="237" t="s">
        <v>40</v>
      </c>
      <c r="F1215" s="238" t="s">
        <v>3656</v>
      </c>
      <c r="G1215" s="236"/>
      <c r="H1215" s="239">
        <v>2</v>
      </c>
      <c r="I1215" s="240"/>
      <c r="J1215" s="236"/>
      <c r="K1215" s="236"/>
      <c r="L1215" s="241"/>
      <c r="M1215" s="242"/>
      <c r="N1215" s="243"/>
      <c r="O1215" s="243"/>
      <c r="P1215" s="243"/>
      <c r="Q1215" s="243"/>
      <c r="R1215" s="243"/>
      <c r="S1215" s="243"/>
      <c r="T1215" s="244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5" t="s">
        <v>236</v>
      </c>
      <c r="AU1215" s="245" t="s">
        <v>85</v>
      </c>
      <c r="AV1215" s="13" t="s">
        <v>85</v>
      </c>
      <c r="AW1215" s="13" t="s">
        <v>38</v>
      </c>
      <c r="AX1215" s="13" t="s">
        <v>83</v>
      </c>
      <c r="AY1215" s="245" t="s">
        <v>224</v>
      </c>
    </row>
    <row r="1216" s="2" customFormat="1" ht="16.5" customHeight="1">
      <c r="A1216" s="40"/>
      <c r="B1216" s="41"/>
      <c r="C1216" s="215" t="s">
        <v>3657</v>
      </c>
      <c r="D1216" s="215" t="s">
        <v>226</v>
      </c>
      <c r="E1216" s="216" t="s">
        <v>3658</v>
      </c>
      <c r="F1216" s="217" t="s">
        <v>3659</v>
      </c>
      <c r="G1216" s="218" t="s">
        <v>811</v>
      </c>
      <c r="H1216" s="219">
        <v>2</v>
      </c>
      <c r="I1216" s="220"/>
      <c r="J1216" s="221">
        <f>ROUND(I1216*H1216,2)</f>
        <v>0</v>
      </c>
      <c r="K1216" s="217" t="s">
        <v>40</v>
      </c>
      <c r="L1216" s="46"/>
      <c r="M1216" s="222" t="s">
        <v>40</v>
      </c>
      <c r="N1216" s="223" t="s">
        <v>48</v>
      </c>
      <c r="O1216" s="86"/>
      <c r="P1216" s="224">
        <f>O1216*H1216</f>
        <v>0</v>
      </c>
      <c r="Q1216" s="224">
        <v>0</v>
      </c>
      <c r="R1216" s="224">
        <f>Q1216*H1216</f>
        <v>0</v>
      </c>
      <c r="S1216" s="224">
        <v>0</v>
      </c>
      <c r="T1216" s="225">
        <f>S1216*H1216</f>
        <v>0</v>
      </c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R1216" s="226" t="s">
        <v>672</v>
      </c>
      <c r="AT1216" s="226" t="s">
        <v>226</v>
      </c>
      <c r="AU1216" s="226" t="s">
        <v>85</v>
      </c>
      <c r="AY1216" s="19" t="s">
        <v>224</v>
      </c>
      <c r="BE1216" s="227">
        <f>IF(N1216="základní",J1216,0)</f>
        <v>0</v>
      </c>
      <c r="BF1216" s="227">
        <f>IF(N1216="snížená",J1216,0)</f>
        <v>0</v>
      </c>
      <c r="BG1216" s="227">
        <f>IF(N1216="zákl. přenesená",J1216,0)</f>
        <v>0</v>
      </c>
      <c r="BH1216" s="227">
        <f>IF(N1216="sníž. přenesená",J1216,0)</f>
        <v>0</v>
      </c>
      <c r="BI1216" s="227">
        <f>IF(N1216="nulová",J1216,0)</f>
        <v>0</v>
      </c>
      <c r="BJ1216" s="19" t="s">
        <v>83</v>
      </c>
      <c r="BK1216" s="227">
        <f>ROUND(I1216*H1216,2)</f>
        <v>0</v>
      </c>
      <c r="BL1216" s="19" t="s">
        <v>672</v>
      </c>
      <c r="BM1216" s="226" t="s">
        <v>3660</v>
      </c>
    </row>
    <row r="1217" s="14" customFormat="1">
      <c r="A1217" s="14"/>
      <c r="B1217" s="246"/>
      <c r="C1217" s="247"/>
      <c r="D1217" s="228" t="s">
        <v>236</v>
      </c>
      <c r="E1217" s="248" t="s">
        <v>40</v>
      </c>
      <c r="F1217" s="249" t="s">
        <v>3661</v>
      </c>
      <c r="G1217" s="247"/>
      <c r="H1217" s="248" t="s">
        <v>40</v>
      </c>
      <c r="I1217" s="250"/>
      <c r="J1217" s="247"/>
      <c r="K1217" s="247"/>
      <c r="L1217" s="251"/>
      <c r="M1217" s="252"/>
      <c r="N1217" s="253"/>
      <c r="O1217" s="253"/>
      <c r="P1217" s="253"/>
      <c r="Q1217" s="253"/>
      <c r="R1217" s="253"/>
      <c r="S1217" s="253"/>
      <c r="T1217" s="25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5" t="s">
        <v>236</v>
      </c>
      <c r="AU1217" s="255" t="s">
        <v>85</v>
      </c>
      <c r="AV1217" s="14" t="s">
        <v>83</v>
      </c>
      <c r="AW1217" s="14" t="s">
        <v>38</v>
      </c>
      <c r="AX1217" s="14" t="s">
        <v>77</v>
      </c>
      <c r="AY1217" s="255" t="s">
        <v>224</v>
      </c>
    </row>
    <row r="1218" s="14" customFormat="1">
      <c r="A1218" s="14"/>
      <c r="B1218" s="246"/>
      <c r="C1218" s="247"/>
      <c r="D1218" s="228" t="s">
        <v>236</v>
      </c>
      <c r="E1218" s="248" t="s">
        <v>40</v>
      </c>
      <c r="F1218" s="249" t="s">
        <v>3645</v>
      </c>
      <c r="G1218" s="247"/>
      <c r="H1218" s="248" t="s">
        <v>40</v>
      </c>
      <c r="I1218" s="250"/>
      <c r="J1218" s="247"/>
      <c r="K1218" s="247"/>
      <c r="L1218" s="251"/>
      <c r="M1218" s="252"/>
      <c r="N1218" s="253"/>
      <c r="O1218" s="253"/>
      <c r="P1218" s="253"/>
      <c r="Q1218" s="253"/>
      <c r="R1218" s="253"/>
      <c r="S1218" s="253"/>
      <c r="T1218" s="25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5" t="s">
        <v>236</v>
      </c>
      <c r="AU1218" s="255" t="s">
        <v>85</v>
      </c>
      <c r="AV1218" s="14" t="s">
        <v>83</v>
      </c>
      <c r="AW1218" s="14" t="s">
        <v>38</v>
      </c>
      <c r="AX1218" s="14" t="s">
        <v>77</v>
      </c>
      <c r="AY1218" s="255" t="s">
        <v>224</v>
      </c>
    </row>
    <row r="1219" s="14" customFormat="1">
      <c r="A1219" s="14"/>
      <c r="B1219" s="246"/>
      <c r="C1219" s="247"/>
      <c r="D1219" s="228" t="s">
        <v>236</v>
      </c>
      <c r="E1219" s="248" t="s">
        <v>40</v>
      </c>
      <c r="F1219" s="249" t="s">
        <v>3654</v>
      </c>
      <c r="G1219" s="247"/>
      <c r="H1219" s="248" t="s">
        <v>40</v>
      </c>
      <c r="I1219" s="250"/>
      <c r="J1219" s="247"/>
      <c r="K1219" s="247"/>
      <c r="L1219" s="251"/>
      <c r="M1219" s="252"/>
      <c r="N1219" s="253"/>
      <c r="O1219" s="253"/>
      <c r="P1219" s="253"/>
      <c r="Q1219" s="253"/>
      <c r="R1219" s="253"/>
      <c r="S1219" s="253"/>
      <c r="T1219" s="25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5" t="s">
        <v>236</v>
      </c>
      <c r="AU1219" s="255" t="s">
        <v>85</v>
      </c>
      <c r="AV1219" s="14" t="s">
        <v>83</v>
      </c>
      <c r="AW1219" s="14" t="s">
        <v>38</v>
      </c>
      <c r="AX1219" s="14" t="s">
        <v>77</v>
      </c>
      <c r="AY1219" s="255" t="s">
        <v>224</v>
      </c>
    </row>
    <row r="1220" s="14" customFormat="1">
      <c r="A1220" s="14"/>
      <c r="B1220" s="246"/>
      <c r="C1220" s="247"/>
      <c r="D1220" s="228" t="s">
        <v>236</v>
      </c>
      <c r="E1220" s="248" t="s">
        <v>40</v>
      </c>
      <c r="F1220" s="249" t="s">
        <v>3655</v>
      </c>
      <c r="G1220" s="247"/>
      <c r="H1220" s="248" t="s">
        <v>40</v>
      </c>
      <c r="I1220" s="250"/>
      <c r="J1220" s="247"/>
      <c r="K1220" s="247"/>
      <c r="L1220" s="251"/>
      <c r="M1220" s="252"/>
      <c r="N1220" s="253"/>
      <c r="O1220" s="253"/>
      <c r="P1220" s="253"/>
      <c r="Q1220" s="253"/>
      <c r="R1220" s="253"/>
      <c r="S1220" s="253"/>
      <c r="T1220" s="25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5" t="s">
        <v>236</v>
      </c>
      <c r="AU1220" s="255" t="s">
        <v>85</v>
      </c>
      <c r="AV1220" s="14" t="s">
        <v>83</v>
      </c>
      <c r="AW1220" s="14" t="s">
        <v>38</v>
      </c>
      <c r="AX1220" s="14" t="s">
        <v>77</v>
      </c>
      <c r="AY1220" s="255" t="s">
        <v>224</v>
      </c>
    </row>
    <row r="1221" s="13" customFormat="1">
      <c r="A1221" s="13"/>
      <c r="B1221" s="235"/>
      <c r="C1221" s="236"/>
      <c r="D1221" s="228" t="s">
        <v>236</v>
      </c>
      <c r="E1221" s="237" t="s">
        <v>40</v>
      </c>
      <c r="F1221" s="238" t="s">
        <v>3662</v>
      </c>
      <c r="G1221" s="236"/>
      <c r="H1221" s="239">
        <v>2</v>
      </c>
      <c r="I1221" s="240"/>
      <c r="J1221" s="236"/>
      <c r="K1221" s="236"/>
      <c r="L1221" s="241"/>
      <c r="M1221" s="242"/>
      <c r="N1221" s="243"/>
      <c r="O1221" s="243"/>
      <c r="P1221" s="243"/>
      <c r="Q1221" s="243"/>
      <c r="R1221" s="243"/>
      <c r="S1221" s="243"/>
      <c r="T1221" s="244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5" t="s">
        <v>236</v>
      </c>
      <c r="AU1221" s="245" t="s">
        <v>85</v>
      </c>
      <c r="AV1221" s="13" t="s">
        <v>85</v>
      </c>
      <c r="AW1221" s="13" t="s">
        <v>38</v>
      </c>
      <c r="AX1221" s="13" t="s">
        <v>83</v>
      </c>
      <c r="AY1221" s="245" t="s">
        <v>224</v>
      </c>
    </row>
    <row r="1222" s="2" customFormat="1" ht="16.5" customHeight="1">
      <c r="A1222" s="40"/>
      <c r="B1222" s="41"/>
      <c r="C1222" s="215" t="s">
        <v>3663</v>
      </c>
      <c r="D1222" s="215" t="s">
        <v>226</v>
      </c>
      <c r="E1222" s="216" t="s">
        <v>3664</v>
      </c>
      <c r="F1222" s="217" t="s">
        <v>3665</v>
      </c>
      <c r="G1222" s="218" t="s">
        <v>811</v>
      </c>
      <c r="H1222" s="219">
        <v>2</v>
      </c>
      <c r="I1222" s="220"/>
      <c r="J1222" s="221">
        <f>ROUND(I1222*H1222,2)</f>
        <v>0</v>
      </c>
      <c r="K1222" s="217" t="s">
        <v>40</v>
      </c>
      <c r="L1222" s="46"/>
      <c r="M1222" s="222" t="s">
        <v>40</v>
      </c>
      <c r="N1222" s="223" t="s">
        <v>48</v>
      </c>
      <c r="O1222" s="86"/>
      <c r="P1222" s="224">
        <f>O1222*H1222</f>
        <v>0</v>
      </c>
      <c r="Q1222" s="224">
        <v>0</v>
      </c>
      <c r="R1222" s="224">
        <f>Q1222*H1222</f>
        <v>0</v>
      </c>
      <c r="S1222" s="224">
        <v>0</v>
      </c>
      <c r="T1222" s="225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26" t="s">
        <v>672</v>
      </c>
      <c r="AT1222" s="226" t="s">
        <v>226</v>
      </c>
      <c r="AU1222" s="226" t="s">
        <v>85</v>
      </c>
      <c r="AY1222" s="19" t="s">
        <v>224</v>
      </c>
      <c r="BE1222" s="227">
        <f>IF(N1222="základní",J1222,0)</f>
        <v>0</v>
      </c>
      <c r="BF1222" s="227">
        <f>IF(N1222="snížená",J1222,0)</f>
        <v>0</v>
      </c>
      <c r="BG1222" s="227">
        <f>IF(N1222="zákl. přenesená",J1222,0)</f>
        <v>0</v>
      </c>
      <c r="BH1222" s="227">
        <f>IF(N1222="sníž. přenesená",J1222,0)</f>
        <v>0</v>
      </c>
      <c r="BI1222" s="227">
        <f>IF(N1222="nulová",J1222,0)</f>
        <v>0</v>
      </c>
      <c r="BJ1222" s="19" t="s">
        <v>83</v>
      </c>
      <c r="BK1222" s="227">
        <f>ROUND(I1222*H1222,2)</f>
        <v>0</v>
      </c>
      <c r="BL1222" s="19" t="s">
        <v>672</v>
      </c>
      <c r="BM1222" s="226" t="s">
        <v>3666</v>
      </c>
    </row>
    <row r="1223" s="14" customFormat="1">
      <c r="A1223" s="14"/>
      <c r="B1223" s="246"/>
      <c r="C1223" s="247"/>
      <c r="D1223" s="228" t="s">
        <v>236</v>
      </c>
      <c r="E1223" s="248" t="s">
        <v>40</v>
      </c>
      <c r="F1223" s="249" t="s">
        <v>3667</v>
      </c>
      <c r="G1223" s="247"/>
      <c r="H1223" s="248" t="s">
        <v>40</v>
      </c>
      <c r="I1223" s="250"/>
      <c r="J1223" s="247"/>
      <c r="K1223" s="247"/>
      <c r="L1223" s="251"/>
      <c r="M1223" s="252"/>
      <c r="N1223" s="253"/>
      <c r="O1223" s="253"/>
      <c r="P1223" s="253"/>
      <c r="Q1223" s="253"/>
      <c r="R1223" s="253"/>
      <c r="S1223" s="253"/>
      <c r="T1223" s="25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5" t="s">
        <v>236</v>
      </c>
      <c r="AU1223" s="255" t="s">
        <v>85</v>
      </c>
      <c r="AV1223" s="14" t="s">
        <v>83</v>
      </c>
      <c r="AW1223" s="14" t="s">
        <v>38</v>
      </c>
      <c r="AX1223" s="14" t="s">
        <v>77</v>
      </c>
      <c r="AY1223" s="255" t="s">
        <v>224</v>
      </c>
    </row>
    <row r="1224" s="14" customFormat="1">
      <c r="A1224" s="14"/>
      <c r="B1224" s="246"/>
      <c r="C1224" s="247"/>
      <c r="D1224" s="228" t="s">
        <v>236</v>
      </c>
      <c r="E1224" s="248" t="s">
        <v>40</v>
      </c>
      <c r="F1224" s="249" t="s">
        <v>3645</v>
      </c>
      <c r="G1224" s="247"/>
      <c r="H1224" s="248" t="s">
        <v>40</v>
      </c>
      <c r="I1224" s="250"/>
      <c r="J1224" s="247"/>
      <c r="K1224" s="247"/>
      <c r="L1224" s="251"/>
      <c r="M1224" s="252"/>
      <c r="N1224" s="253"/>
      <c r="O1224" s="253"/>
      <c r="P1224" s="253"/>
      <c r="Q1224" s="253"/>
      <c r="R1224" s="253"/>
      <c r="S1224" s="253"/>
      <c r="T1224" s="25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5" t="s">
        <v>236</v>
      </c>
      <c r="AU1224" s="255" t="s">
        <v>85</v>
      </c>
      <c r="AV1224" s="14" t="s">
        <v>83</v>
      </c>
      <c r="AW1224" s="14" t="s">
        <v>38</v>
      </c>
      <c r="AX1224" s="14" t="s">
        <v>77</v>
      </c>
      <c r="AY1224" s="255" t="s">
        <v>224</v>
      </c>
    </row>
    <row r="1225" s="14" customFormat="1">
      <c r="A1225" s="14"/>
      <c r="B1225" s="246"/>
      <c r="C1225" s="247"/>
      <c r="D1225" s="228" t="s">
        <v>236</v>
      </c>
      <c r="E1225" s="248" t="s">
        <v>40</v>
      </c>
      <c r="F1225" s="249" t="s">
        <v>3654</v>
      </c>
      <c r="G1225" s="247"/>
      <c r="H1225" s="248" t="s">
        <v>40</v>
      </c>
      <c r="I1225" s="250"/>
      <c r="J1225" s="247"/>
      <c r="K1225" s="247"/>
      <c r="L1225" s="251"/>
      <c r="M1225" s="252"/>
      <c r="N1225" s="253"/>
      <c r="O1225" s="253"/>
      <c r="P1225" s="253"/>
      <c r="Q1225" s="253"/>
      <c r="R1225" s="253"/>
      <c r="S1225" s="253"/>
      <c r="T1225" s="25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5" t="s">
        <v>236</v>
      </c>
      <c r="AU1225" s="255" t="s">
        <v>85</v>
      </c>
      <c r="AV1225" s="14" t="s">
        <v>83</v>
      </c>
      <c r="AW1225" s="14" t="s">
        <v>38</v>
      </c>
      <c r="AX1225" s="14" t="s">
        <v>77</v>
      </c>
      <c r="AY1225" s="255" t="s">
        <v>224</v>
      </c>
    </row>
    <row r="1226" s="14" customFormat="1">
      <c r="A1226" s="14"/>
      <c r="B1226" s="246"/>
      <c r="C1226" s="247"/>
      <c r="D1226" s="228" t="s">
        <v>236</v>
      </c>
      <c r="E1226" s="248" t="s">
        <v>40</v>
      </c>
      <c r="F1226" s="249" t="s">
        <v>3655</v>
      </c>
      <c r="G1226" s="247"/>
      <c r="H1226" s="248" t="s">
        <v>40</v>
      </c>
      <c r="I1226" s="250"/>
      <c r="J1226" s="247"/>
      <c r="K1226" s="247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236</v>
      </c>
      <c r="AU1226" s="255" t="s">
        <v>85</v>
      </c>
      <c r="AV1226" s="14" t="s">
        <v>83</v>
      </c>
      <c r="AW1226" s="14" t="s">
        <v>38</v>
      </c>
      <c r="AX1226" s="14" t="s">
        <v>77</v>
      </c>
      <c r="AY1226" s="255" t="s">
        <v>224</v>
      </c>
    </row>
    <row r="1227" s="13" customFormat="1">
      <c r="A1227" s="13"/>
      <c r="B1227" s="235"/>
      <c r="C1227" s="236"/>
      <c r="D1227" s="228" t="s">
        <v>236</v>
      </c>
      <c r="E1227" s="237" t="s">
        <v>40</v>
      </c>
      <c r="F1227" s="238" t="s">
        <v>3668</v>
      </c>
      <c r="G1227" s="236"/>
      <c r="H1227" s="239">
        <v>2</v>
      </c>
      <c r="I1227" s="240"/>
      <c r="J1227" s="236"/>
      <c r="K1227" s="236"/>
      <c r="L1227" s="241"/>
      <c r="M1227" s="242"/>
      <c r="N1227" s="243"/>
      <c r="O1227" s="243"/>
      <c r="P1227" s="243"/>
      <c r="Q1227" s="243"/>
      <c r="R1227" s="243"/>
      <c r="S1227" s="243"/>
      <c r="T1227" s="244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5" t="s">
        <v>236</v>
      </c>
      <c r="AU1227" s="245" t="s">
        <v>85</v>
      </c>
      <c r="AV1227" s="13" t="s">
        <v>85</v>
      </c>
      <c r="AW1227" s="13" t="s">
        <v>38</v>
      </c>
      <c r="AX1227" s="13" t="s">
        <v>83</v>
      </c>
      <c r="AY1227" s="245" t="s">
        <v>224</v>
      </c>
    </row>
    <row r="1228" s="2" customFormat="1" ht="16.5" customHeight="1">
      <c r="A1228" s="40"/>
      <c r="B1228" s="41"/>
      <c r="C1228" s="215" t="s">
        <v>3669</v>
      </c>
      <c r="D1228" s="215" t="s">
        <v>226</v>
      </c>
      <c r="E1228" s="216" t="s">
        <v>3670</v>
      </c>
      <c r="F1228" s="217" t="s">
        <v>3671</v>
      </c>
      <c r="G1228" s="218" t="s">
        <v>811</v>
      </c>
      <c r="H1228" s="219">
        <v>2</v>
      </c>
      <c r="I1228" s="220"/>
      <c r="J1228" s="221">
        <f>ROUND(I1228*H1228,2)</f>
        <v>0</v>
      </c>
      <c r="K1228" s="217" t="s">
        <v>40</v>
      </c>
      <c r="L1228" s="46"/>
      <c r="M1228" s="222" t="s">
        <v>40</v>
      </c>
      <c r="N1228" s="223" t="s">
        <v>48</v>
      </c>
      <c r="O1228" s="86"/>
      <c r="P1228" s="224">
        <f>O1228*H1228</f>
        <v>0</v>
      </c>
      <c r="Q1228" s="224">
        <v>0</v>
      </c>
      <c r="R1228" s="224">
        <f>Q1228*H1228</f>
        <v>0</v>
      </c>
      <c r="S1228" s="224">
        <v>0</v>
      </c>
      <c r="T1228" s="225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26" t="s">
        <v>672</v>
      </c>
      <c r="AT1228" s="226" t="s">
        <v>226</v>
      </c>
      <c r="AU1228" s="226" t="s">
        <v>85</v>
      </c>
      <c r="AY1228" s="19" t="s">
        <v>224</v>
      </c>
      <c r="BE1228" s="227">
        <f>IF(N1228="základní",J1228,0)</f>
        <v>0</v>
      </c>
      <c r="BF1228" s="227">
        <f>IF(N1228="snížená",J1228,0)</f>
        <v>0</v>
      </c>
      <c r="BG1228" s="227">
        <f>IF(N1228="zákl. přenesená",J1228,0)</f>
        <v>0</v>
      </c>
      <c r="BH1228" s="227">
        <f>IF(N1228="sníž. přenesená",J1228,0)</f>
        <v>0</v>
      </c>
      <c r="BI1228" s="227">
        <f>IF(N1228="nulová",J1228,0)</f>
        <v>0</v>
      </c>
      <c r="BJ1228" s="19" t="s">
        <v>83</v>
      </c>
      <c r="BK1228" s="227">
        <f>ROUND(I1228*H1228,2)</f>
        <v>0</v>
      </c>
      <c r="BL1228" s="19" t="s">
        <v>672</v>
      </c>
      <c r="BM1228" s="226" t="s">
        <v>3672</v>
      </c>
    </row>
    <row r="1229" s="14" customFormat="1">
      <c r="A1229" s="14"/>
      <c r="B1229" s="246"/>
      <c r="C1229" s="247"/>
      <c r="D1229" s="228" t="s">
        <v>236</v>
      </c>
      <c r="E1229" s="248" t="s">
        <v>40</v>
      </c>
      <c r="F1229" s="249" t="s">
        <v>3673</v>
      </c>
      <c r="G1229" s="247"/>
      <c r="H1229" s="248" t="s">
        <v>40</v>
      </c>
      <c r="I1229" s="250"/>
      <c r="J1229" s="247"/>
      <c r="K1229" s="247"/>
      <c r="L1229" s="251"/>
      <c r="M1229" s="252"/>
      <c r="N1229" s="253"/>
      <c r="O1229" s="253"/>
      <c r="P1229" s="253"/>
      <c r="Q1229" s="253"/>
      <c r="R1229" s="253"/>
      <c r="S1229" s="253"/>
      <c r="T1229" s="25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5" t="s">
        <v>236</v>
      </c>
      <c r="AU1229" s="255" t="s">
        <v>85</v>
      </c>
      <c r="AV1229" s="14" t="s">
        <v>83</v>
      </c>
      <c r="AW1229" s="14" t="s">
        <v>38</v>
      </c>
      <c r="AX1229" s="14" t="s">
        <v>77</v>
      </c>
      <c r="AY1229" s="255" t="s">
        <v>224</v>
      </c>
    </row>
    <row r="1230" s="14" customFormat="1">
      <c r="A1230" s="14"/>
      <c r="B1230" s="246"/>
      <c r="C1230" s="247"/>
      <c r="D1230" s="228" t="s">
        <v>236</v>
      </c>
      <c r="E1230" s="248" t="s">
        <v>40</v>
      </c>
      <c r="F1230" s="249" t="s">
        <v>3645</v>
      </c>
      <c r="G1230" s="247"/>
      <c r="H1230" s="248" t="s">
        <v>40</v>
      </c>
      <c r="I1230" s="250"/>
      <c r="J1230" s="247"/>
      <c r="K1230" s="247"/>
      <c r="L1230" s="251"/>
      <c r="M1230" s="252"/>
      <c r="N1230" s="253"/>
      <c r="O1230" s="253"/>
      <c r="P1230" s="253"/>
      <c r="Q1230" s="253"/>
      <c r="R1230" s="253"/>
      <c r="S1230" s="253"/>
      <c r="T1230" s="25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5" t="s">
        <v>236</v>
      </c>
      <c r="AU1230" s="255" t="s">
        <v>85</v>
      </c>
      <c r="AV1230" s="14" t="s">
        <v>83</v>
      </c>
      <c r="AW1230" s="14" t="s">
        <v>38</v>
      </c>
      <c r="AX1230" s="14" t="s">
        <v>77</v>
      </c>
      <c r="AY1230" s="255" t="s">
        <v>224</v>
      </c>
    </row>
    <row r="1231" s="14" customFormat="1">
      <c r="A1231" s="14"/>
      <c r="B1231" s="246"/>
      <c r="C1231" s="247"/>
      <c r="D1231" s="228" t="s">
        <v>236</v>
      </c>
      <c r="E1231" s="248" t="s">
        <v>40</v>
      </c>
      <c r="F1231" s="249" t="s">
        <v>3654</v>
      </c>
      <c r="G1231" s="247"/>
      <c r="H1231" s="248" t="s">
        <v>40</v>
      </c>
      <c r="I1231" s="250"/>
      <c r="J1231" s="247"/>
      <c r="K1231" s="247"/>
      <c r="L1231" s="251"/>
      <c r="M1231" s="252"/>
      <c r="N1231" s="253"/>
      <c r="O1231" s="253"/>
      <c r="P1231" s="253"/>
      <c r="Q1231" s="253"/>
      <c r="R1231" s="253"/>
      <c r="S1231" s="253"/>
      <c r="T1231" s="25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5" t="s">
        <v>236</v>
      </c>
      <c r="AU1231" s="255" t="s">
        <v>85</v>
      </c>
      <c r="AV1231" s="14" t="s">
        <v>83</v>
      </c>
      <c r="AW1231" s="14" t="s">
        <v>38</v>
      </c>
      <c r="AX1231" s="14" t="s">
        <v>77</v>
      </c>
      <c r="AY1231" s="255" t="s">
        <v>224</v>
      </c>
    </row>
    <row r="1232" s="14" customFormat="1">
      <c r="A1232" s="14"/>
      <c r="B1232" s="246"/>
      <c r="C1232" s="247"/>
      <c r="D1232" s="228" t="s">
        <v>236</v>
      </c>
      <c r="E1232" s="248" t="s">
        <v>40</v>
      </c>
      <c r="F1232" s="249" t="s">
        <v>3655</v>
      </c>
      <c r="G1232" s="247"/>
      <c r="H1232" s="248" t="s">
        <v>40</v>
      </c>
      <c r="I1232" s="250"/>
      <c r="J1232" s="247"/>
      <c r="K1232" s="247"/>
      <c r="L1232" s="251"/>
      <c r="M1232" s="252"/>
      <c r="N1232" s="253"/>
      <c r="O1232" s="253"/>
      <c r="P1232" s="253"/>
      <c r="Q1232" s="253"/>
      <c r="R1232" s="253"/>
      <c r="S1232" s="253"/>
      <c r="T1232" s="25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5" t="s">
        <v>236</v>
      </c>
      <c r="AU1232" s="255" t="s">
        <v>85</v>
      </c>
      <c r="AV1232" s="14" t="s">
        <v>83</v>
      </c>
      <c r="AW1232" s="14" t="s">
        <v>38</v>
      </c>
      <c r="AX1232" s="14" t="s">
        <v>77</v>
      </c>
      <c r="AY1232" s="255" t="s">
        <v>224</v>
      </c>
    </row>
    <row r="1233" s="13" customFormat="1">
      <c r="A1233" s="13"/>
      <c r="B1233" s="235"/>
      <c r="C1233" s="236"/>
      <c r="D1233" s="228" t="s">
        <v>236</v>
      </c>
      <c r="E1233" s="237" t="s">
        <v>40</v>
      </c>
      <c r="F1233" s="238" t="s">
        <v>3674</v>
      </c>
      <c r="G1233" s="236"/>
      <c r="H1233" s="239">
        <v>2</v>
      </c>
      <c r="I1233" s="240"/>
      <c r="J1233" s="236"/>
      <c r="K1233" s="236"/>
      <c r="L1233" s="241"/>
      <c r="M1233" s="242"/>
      <c r="N1233" s="243"/>
      <c r="O1233" s="243"/>
      <c r="P1233" s="243"/>
      <c r="Q1233" s="243"/>
      <c r="R1233" s="243"/>
      <c r="S1233" s="243"/>
      <c r="T1233" s="244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5" t="s">
        <v>236</v>
      </c>
      <c r="AU1233" s="245" t="s">
        <v>85</v>
      </c>
      <c r="AV1233" s="13" t="s">
        <v>85</v>
      </c>
      <c r="AW1233" s="13" t="s">
        <v>38</v>
      </c>
      <c r="AX1233" s="13" t="s">
        <v>83</v>
      </c>
      <c r="AY1233" s="245" t="s">
        <v>224</v>
      </c>
    </row>
    <row r="1234" s="2" customFormat="1" ht="16.5" customHeight="1">
      <c r="A1234" s="40"/>
      <c r="B1234" s="41"/>
      <c r="C1234" s="215" t="s">
        <v>3675</v>
      </c>
      <c r="D1234" s="215" t="s">
        <v>226</v>
      </c>
      <c r="E1234" s="216" t="s">
        <v>3676</v>
      </c>
      <c r="F1234" s="217" t="s">
        <v>3677</v>
      </c>
      <c r="G1234" s="218" t="s">
        <v>811</v>
      </c>
      <c r="H1234" s="219">
        <v>1</v>
      </c>
      <c r="I1234" s="220"/>
      <c r="J1234" s="221">
        <f>ROUND(I1234*H1234,2)</f>
        <v>0</v>
      </c>
      <c r="K1234" s="217" t="s">
        <v>40</v>
      </c>
      <c r="L1234" s="46"/>
      <c r="M1234" s="222" t="s">
        <v>40</v>
      </c>
      <c r="N1234" s="223" t="s">
        <v>48</v>
      </c>
      <c r="O1234" s="86"/>
      <c r="P1234" s="224">
        <f>O1234*H1234</f>
        <v>0</v>
      </c>
      <c r="Q1234" s="224">
        <v>0</v>
      </c>
      <c r="R1234" s="224">
        <f>Q1234*H1234</f>
        <v>0</v>
      </c>
      <c r="S1234" s="224">
        <v>0</v>
      </c>
      <c r="T1234" s="225">
        <f>S1234*H1234</f>
        <v>0</v>
      </c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R1234" s="226" t="s">
        <v>672</v>
      </c>
      <c r="AT1234" s="226" t="s">
        <v>226</v>
      </c>
      <c r="AU1234" s="226" t="s">
        <v>85</v>
      </c>
      <c r="AY1234" s="19" t="s">
        <v>224</v>
      </c>
      <c r="BE1234" s="227">
        <f>IF(N1234="základní",J1234,0)</f>
        <v>0</v>
      </c>
      <c r="BF1234" s="227">
        <f>IF(N1234="snížená",J1234,0)</f>
        <v>0</v>
      </c>
      <c r="BG1234" s="227">
        <f>IF(N1234="zákl. přenesená",J1234,0)</f>
        <v>0</v>
      </c>
      <c r="BH1234" s="227">
        <f>IF(N1234="sníž. přenesená",J1234,0)</f>
        <v>0</v>
      </c>
      <c r="BI1234" s="227">
        <f>IF(N1234="nulová",J1234,0)</f>
        <v>0</v>
      </c>
      <c r="BJ1234" s="19" t="s">
        <v>83</v>
      </c>
      <c r="BK1234" s="227">
        <f>ROUND(I1234*H1234,2)</f>
        <v>0</v>
      </c>
      <c r="BL1234" s="19" t="s">
        <v>672</v>
      </c>
      <c r="BM1234" s="226" t="s">
        <v>3678</v>
      </c>
    </row>
    <row r="1235" s="13" customFormat="1">
      <c r="A1235" s="13"/>
      <c r="B1235" s="235"/>
      <c r="C1235" s="236"/>
      <c r="D1235" s="228" t="s">
        <v>236</v>
      </c>
      <c r="E1235" s="237" t="s">
        <v>40</v>
      </c>
      <c r="F1235" s="238" t="s">
        <v>3679</v>
      </c>
      <c r="G1235" s="236"/>
      <c r="H1235" s="239">
        <v>1</v>
      </c>
      <c r="I1235" s="240"/>
      <c r="J1235" s="236"/>
      <c r="K1235" s="236"/>
      <c r="L1235" s="241"/>
      <c r="M1235" s="242"/>
      <c r="N1235" s="243"/>
      <c r="O1235" s="243"/>
      <c r="P1235" s="243"/>
      <c r="Q1235" s="243"/>
      <c r="R1235" s="243"/>
      <c r="S1235" s="243"/>
      <c r="T1235" s="244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5" t="s">
        <v>236</v>
      </c>
      <c r="AU1235" s="245" t="s">
        <v>85</v>
      </c>
      <c r="AV1235" s="13" t="s">
        <v>85</v>
      </c>
      <c r="AW1235" s="13" t="s">
        <v>38</v>
      </c>
      <c r="AX1235" s="13" t="s">
        <v>83</v>
      </c>
      <c r="AY1235" s="245" t="s">
        <v>224</v>
      </c>
    </row>
    <row r="1236" s="2" customFormat="1" ht="16.5" customHeight="1">
      <c r="A1236" s="40"/>
      <c r="B1236" s="41"/>
      <c r="C1236" s="215" t="s">
        <v>3680</v>
      </c>
      <c r="D1236" s="215" t="s">
        <v>226</v>
      </c>
      <c r="E1236" s="216" t="s">
        <v>3681</v>
      </c>
      <c r="F1236" s="217" t="s">
        <v>3682</v>
      </c>
      <c r="G1236" s="218" t="s">
        <v>811</v>
      </c>
      <c r="H1236" s="219">
        <v>2</v>
      </c>
      <c r="I1236" s="220"/>
      <c r="J1236" s="221">
        <f>ROUND(I1236*H1236,2)</f>
        <v>0</v>
      </c>
      <c r="K1236" s="217" t="s">
        <v>40</v>
      </c>
      <c r="L1236" s="46"/>
      <c r="M1236" s="222" t="s">
        <v>40</v>
      </c>
      <c r="N1236" s="223" t="s">
        <v>48</v>
      </c>
      <c r="O1236" s="86"/>
      <c r="P1236" s="224">
        <f>O1236*H1236</f>
        <v>0</v>
      </c>
      <c r="Q1236" s="224">
        <v>0</v>
      </c>
      <c r="R1236" s="224">
        <f>Q1236*H1236</f>
        <v>0</v>
      </c>
      <c r="S1236" s="224">
        <v>0</v>
      </c>
      <c r="T1236" s="225">
        <f>S1236*H1236</f>
        <v>0</v>
      </c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R1236" s="226" t="s">
        <v>672</v>
      </c>
      <c r="AT1236" s="226" t="s">
        <v>226</v>
      </c>
      <c r="AU1236" s="226" t="s">
        <v>85</v>
      </c>
      <c r="AY1236" s="19" t="s">
        <v>224</v>
      </c>
      <c r="BE1236" s="227">
        <f>IF(N1236="základní",J1236,0)</f>
        <v>0</v>
      </c>
      <c r="BF1236" s="227">
        <f>IF(N1236="snížená",J1236,0)</f>
        <v>0</v>
      </c>
      <c r="BG1236" s="227">
        <f>IF(N1236="zákl. přenesená",J1236,0)</f>
        <v>0</v>
      </c>
      <c r="BH1236" s="227">
        <f>IF(N1236="sníž. přenesená",J1236,0)</f>
        <v>0</v>
      </c>
      <c r="BI1236" s="227">
        <f>IF(N1236="nulová",J1236,0)</f>
        <v>0</v>
      </c>
      <c r="BJ1236" s="19" t="s">
        <v>83</v>
      </c>
      <c r="BK1236" s="227">
        <f>ROUND(I1236*H1236,2)</f>
        <v>0</v>
      </c>
      <c r="BL1236" s="19" t="s">
        <v>672</v>
      </c>
      <c r="BM1236" s="226" t="s">
        <v>3683</v>
      </c>
    </row>
    <row r="1237" s="13" customFormat="1">
      <c r="A1237" s="13"/>
      <c r="B1237" s="235"/>
      <c r="C1237" s="236"/>
      <c r="D1237" s="228" t="s">
        <v>236</v>
      </c>
      <c r="E1237" s="237" t="s">
        <v>40</v>
      </c>
      <c r="F1237" s="238" t="s">
        <v>3684</v>
      </c>
      <c r="G1237" s="236"/>
      <c r="H1237" s="239">
        <v>2</v>
      </c>
      <c r="I1237" s="240"/>
      <c r="J1237" s="236"/>
      <c r="K1237" s="236"/>
      <c r="L1237" s="241"/>
      <c r="M1237" s="242"/>
      <c r="N1237" s="243"/>
      <c r="O1237" s="243"/>
      <c r="P1237" s="243"/>
      <c r="Q1237" s="243"/>
      <c r="R1237" s="243"/>
      <c r="S1237" s="243"/>
      <c r="T1237" s="244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5" t="s">
        <v>236</v>
      </c>
      <c r="AU1237" s="245" t="s">
        <v>85</v>
      </c>
      <c r="AV1237" s="13" t="s">
        <v>85</v>
      </c>
      <c r="AW1237" s="13" t="s">
        <v>38</v>
      </c>
      <c r="AX1237" s="13" t="s">
        <v>83</v>
      </c>
      <c r="AY1237" s="245" t="s">
        <v>224</v>
      </c>
    </row>
    <row r="1238" s="2" customFormat="1" ht="16.5" customHeight="1">
      <c r="A1238" s="40"/>
      <c r="B1238" s="41"/>
      <c r="C1238" s="215" t="s">
        <v>3685</v>
      </c>
      <c r="D1238" s="215" t="s">
        <v>226</v>
      </c>
      <c r="E1238" s="216" t="s">
        <v>3686</v>
      </c>
      <c r="F1238" s="217" t="s">
        <v>3687</v>
      </c>
      <c r="G1238" s="218" t="s">
        <v>811</v>
      </c>
      <c r="H1238" s="219">
        <v>8</v>
      </c>
      <c r="I1238" s="220"/>
      <c r="J1238" s="221">
        <f>ROUND(I1238*H1238,2)</f>
        <v>0</v>
      </c>
      <c r="K1238" s="217" t="s">
        <v>40</v>
      </c>
      <c r="L1238" s="46"/>
      <c r="M1238" s="222" t="s">
        <v>40</v>
      </c>
      <c r="N1238" s="223" t="s">
        <v>48</v>
      </c>
      <c r="O1238" s="86"/>
      <c r="P1238" s="224">
        <f>O1238*H1238</f>
        <v>0</v>
      </c>
      <c r="Q1238" s="224">
        <v>0</v>
      </c>
      <c r="R1238" s="224">
        <f>Q1238*H1238</f>
        <v>0</v>
      </c>
      <c r="S1238" s="224">
        <v>0</v>
      </c>
      <c r="T1238" s="225">
        <f>S1238*H1238</f>
        <v>0</v>
      </c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R1238" s="226" t="s">
        <v>672</v>
      </c>
      <c r="AT1238" s="226" t="s">
        <v>226</v>
      </c>
      <c r="AU1238" s="226" t="s">
        <v>85</v>
      </c>
      <c r="AY1238" s="19" t="s">
        <v>224</v>
      </c>
      <c r="BE1238" s="227">
        <f>IF(N1238="základní",J1238,0)</f>
        <v>0</v>
      </c>
      <c r="BF1238" s="227">
        <f>IF(N1238="snížená",J1238,0)</f>
        <v>0</v>
      </c>
      <c r="BG1238" s="227">
        <f>IF(N1238="zákl. přenesená",J1238,0)</f>
        <v>0</v>
      </c>
      <c r="BH1238" s="227">
        <f>IF(N1238="sníž. přenesená",J1238,0)</f>
        <v>0</v>
      </c>
      <c r="BI1238" s="227">
        <f>IF(N1238="nulová",J1238,0)</f>
        <v>0</v>
      </c>
      <c r="BJ1238" s="19" t="s">
        <v>83</v>
      </c>
      <c r="BK1238" s="227">
        <f>ROUND(I1238*H1238,2)</f>
        <v>0</v>
      </c>
      <c r="BL1238" s="19" t="s">
        <v>672</v>
      </c>
      <c r="BM1238" s="226" t="s">
        <v>3688</v>
      </c>
    </row>
    <row r="1239" s="13" customFormat="1">
      <c r="A1239" s="13"/>
      <c r="B1239" s="235"/>
      <c r="C1239" s="236"/>
      <c r="D1239" s="228" t="s">
        <v>236</v>
      </c>
      <c r="E1239" s="237" t="s">
        <v>40</v>
      </c>
      <c r="F1239" s="238" t="s">
        <v>3689</v>
      </c>
      <c r="G1239" s="236"/>
      <c r="H1239" s="239">
        <v>8</v>
      </c>
      <c r="I1239" s="240"/>
      <c r="J1239" s="236"/>
      <c r="K1239" s="236"/>
      <c r="L1239" s="241"/>
      <c r="M1239" s="242"/>
      <c r="N1239" s="243"/>
      <c r="O1239" s="243"/>
      <c r="P1239" s="243"/>
      <c r="Q1239" s="243"/>
      <c r="R1239" s="243"/>
      <c r="S1239" s="243"/>
      <c r="T1239" s="244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5" t="s">
        <v>236</v>
      </c>
      <c r="AU1239" s="245" t="s">
        <v>85</v>
      </c>
      <c r="AV1239" s="13" t="s">
        <v>85</v>
      </c>
      <c r="AW1239" s="13" t="s">
        <v>38</v>
      </c>
      <c r="AX1239" s="13" t="s">
        <v>83</v>
      </c>
      <c r="AY1239" s="245" t="s">
        <v>224</v>
      </c>
    </row>
    <row r="1240" s="2" customFormat="1" ht="16.5" customHeight="1">
      <c r="A1240" s="40"/>
      <c r="B1240" s="41"/>
      <c r="C1240" s="215" t="s">
        <v>3690</v>
      </c>
      <c r="D1240" s="215" t="s">
        <v>226</v>
      </c>
      <c r="E1240" s="216" t="s">
        <v>3691</v>
      </c>
      <c r="F1240" s="217" t="s">
        <v>3692</v>
      </c>
      <c r="G1240" s="218" t="s">
        <v>811</v>
      </c>
      <c r="H1240" s="219">
        <v>6</v>
      </c>
      <c r="I1240" s="220"/>
      <c r="J1240" s="221">
        <f>ROUND(I1240*H1240,2)</f>
        <v>0</v>
      </c>
      <c r="K1240" s="217" t="s">
        <v>40</v>
      </c>
      <c r="L1240" s="46"/>
      <c r="M1240" s="222" t="s">
        <v>40</v>
      </c>
      <c r="N1240" s="223" t="s">
        <v>48</v>
      </c>
      <c r="O1240" s="86"/>
      <c r="P1240" s="224">
        <f>O1240*H1240</f>
        <v>0</v>
      </c>
      <c r="Q1240" s="224">
        <v>0</v>
      </c>
      <c r="R1240" s="224">
        <f>Q1240*H1240</f>
        <v>0</v>
      </c>
      <c r="S1240" s="224">
        <v>0</v>
      </c>
      <c r="T1240" s="225">
        <f>S1240*H1240</f>
        <v>0</v>
      </c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R1240" s="226" t="s">
        <v>672</v>
      </c>
      <c r="AT1240" s="226" t="s">
        <v>226</v>
      </c>
      <c r="AU1240" s="226" t="s">
        <v>85</v>
      </c>
      <c r="AY1240" s="19" t="s">
        <v>224</v>
      </c>
      <c r="BE1240" s="227">
        <f>IF(N1240="základní",J1240,0)</f>
        <v>0</v>
      </c>
      <c r="BF1240" s="227">
        <f>IF(N1240="snížená",J1240,0)</f>
        <v>0</v>
      </c>
      <c r="BG1240" s="227">
        <f>IF(N1240="zákl. přenesená",J1240,0)</f>
        <v>0</v>
      </c>
      <c r="BH1240" s="227">
        <f>IF(N1240="sníž. přenesená",J1240,0)</f>
        <v>0</v>
      </c>
      <c r="BI1240" s="227">
        <f>IF(N1240="nulová",J1240,0)</f>
        <v>0</v>
      </c>
      <c r="BJ1240" s="19" t="s">
        <v>83</v>
      </c>
      <c r="BK1240" s="227">
        <f>ROUND(I1240*H1240,2)</f>
        <v>0</v>
      </c>
      <c r="BL1240" s="19" t="s">
        <v>672</v>
      </c>
      <c r="BM1240" s="226" t="s">
        <v>3693</v>
      </c>
    </row>
    <row r="1241" s="13" customFormat="1">
      <c r="A1241" s="13"/>
      <c r="B1241" s="235"/>
      <c r="C1241" s="236"/>
      <c r="D1241" s="228" t="s">
        <v>236</v>
      </c>
      <c r="E1241" s="237" t="s">
        <v>40</v>
      </c>
      <c r="F1241" s="238" t="s">
        <v>3694</v>
      </c>
      <c r="G1241" s="236"/>
      <c r="H1241" s="239">
        <v>6</v>
      </c>
      <c r="I1241" s="240"/>
      <c r="J1241" s="236"/>
      <c r="K1241" s="236"/>
      <c r="L1241" s="241"/>
      <c r="M1241" s="242"/>
      <c r="N1241" s="243"/>
      <c r="O1241" s="243"/>
      <c r="P1241" s="243"/>
      <c r="Q1241" s="243"/>
      <c r="R1241" s="243"/>
      <c r="S1241" s="243"/>
      <c r="T1241" s="244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5" t="s">
        <v>236</v>
      </c>
      <c r="AU1241" s="245" t="s">
        <v>85</v>
      </c>
      <c r="AV1241" s="13" t="s">
        <v>85</v>
      </c>
      <c r="AW1241" s="13" t="s">
        <v>38</v>
      </c>
      <c r="AX1241" s="13" t="s">
        <v>83</v>
      </c>
      <c r="AY1241" s="245" t="s">
        <v>224</v>
      </c>
    </row>
    <row r="1242" s="2" customFormat="1" ht="16.5" customHeight="1">
      <c r="A1242" s="40"/>
      <c r="B1242" s="41"/>
      <c r="C1242" s="215" t="s">
        <v>3695</v>
      </c>
      <c r="D1242" s="215" t="s">
        <v>226</v>
      </c>
      <c r="E1242" s="216" t="s">
        <v>3696</v>
      </c>
      <c r="F1242" s="217" t="s">
        <v>3697</v>
      </c>
      <c r="G1242" s="218" t="s">
        <v>811</v>
      </c>
      <c r="H1242" s="219">
        <v>15</v>
      </c>
      <c r="I1242" s="220"/>
      <c r="J1242" s="221">
        <f>ROUND(I1242*H1242,2)</f>
        <v>0</v>
      </c>
      <c r="K1242" s="217" t="s">
        <v>40</v>
      </c>
      <c r="L1242" s="46"/>
      <c r="M1242" s="222" t="s">
        <v>40</v>
      </c>
      <c r="N1242" s="223" t="s">
        <v>48</v>
      </c>
      <c r="O1242" s="86"/>
      <c r="P1242" s="224">
        <f>O1242*H1242</f>
        <v>0</v>
      </c>
      <c r="Q1242" s="224">
        <v>0</v>
      </c>
      <c r="R1242" s="224">
        <f>Q1242*H1242</f>
        <v>0</v>
      </c>
      <c r="S1242" s="224">
        <v>0</v>
      </c>
      <c r="T1242" s="225">
        <f>S1242*H1242</f>
        <v>0</v>
      </c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R1242" s="226" t="s">
        <v>672</v>
      </c>
      <c r="AT1242" s="226" t="s">
        <v>226</v>
      </c>
      <c r="AU1242" s="226" t="s">
        <v>85</v>
      </c>
      <c r="AY1242" s="19" t="s">
        <v>224</v>
      </c>
      <c r="BE1242" s="227">
        <f>IF(N1242="základní",J1242,0)</f>
        <v>0</v>
      </c>
      <c r="BF1242" s="227">
        <f>IF(N1242="snížená",J1242,0)</f>
        <v>0</v>
      </c>
      <c r="BG1242" s="227">
        <f>IF(N1242="zákl. přenesená",J1242,0)</f>
        <v>0</v>
      </c>
      <c r="BH1242" s="227">
        <f>IF(N1242="sníž. přenesená",J1242,0)</f>
        <v>0</v>
      </c>
      <c r="BI1242" s="227">
        <f>IF(N1242="nulová",J1242,0)</f>
        <v>0</v>
      </c>
      <c r="BJ1242" s="19" t="s">
        <v>83</v>
      </c>
      <c r="BK1242" s="227">
        <f>ROUND(I1242*H1242,2)</f>
        <v>0</v>
      </c>
      <c r="BL1242" s="19" t="s">
        <v>672</v>
      </c>
      <c r="BM1242" s="226" t="s">
        <v>3698</v>
      </c>
    </row>
    <row r="1243" s="14" customFormat="1">
      <c r="A1243" s="14"/>
      <c r="B1243" s="246"/>
      <c r="C1243" s="247"/>
      <c r="D1243" s="228" t="s">
        <v>236</v>
      </c>
      <c r="E1243" s="248" t="s">
        <v>40</v>
      </c>
      <c r="F1243" s="249" t="s">
        <v>3699</v>
      </c>
      <c r="G1243" s="247"/>
      <c r="H1243" s="248" t="s">
        <v>40</v>
      </c>
      <c r="I1243" s="250"/>
      <c r="J1243" s="247"/>
      <c r="K1243" s="247"/>
      <c r="L1243" s="251"/>
      <c r="M1243" s="252"/>
      <c r="N1243" s="253"/>
      <c r="O1243" s="253"/>
      <c r="P1243" s="253"/>
      <c r="Q1243" s="253"/>
      <c r="R1243" s="253"/>
      <c r="S1243" s="253"/>
      <c r="T1243" s="25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5" t="s">
        <v>236</v>
      </c>
      <c r="AU1243" s="255" t="s">
        <v>85</v>
      </c>
      <c r="AV1243" s="14" t="s">
        <v>83</v>
      </c>
      <c r="AW1243" s="14" t="s">
        <v>38</v>
      </c>
      <c r="AX1243" s="14" t="s">
        <v>77</v>
      </c>
      <c r="AY1243" s="255" t="s">
        <v>224</v>
      </c>
    </row>
    <row r="1244" s="14" customFormat="1">
      <c r="A1244" s="14"/>
      <c r="B1244" s="246"/>
      <c r="C1244" s="247"/>
      <c r="D1244" s="228" t="s">
        <v>236</v>
      </c>
      <c r="E1244" s="248" t="s">
        <v>40</v>
      </c>
      <c r="F1244" s="249" t="s">
        <v>3700</v>
      </c>
      <c r="G1244" s="247"/>
      <c r="H1244" s="248" t="s">
        <v>40</v>
      </c>
      <c r="I1244" s="250"/>
      <c r="J1244" s="247"/>
      <c r="K1244" s="247"/>
      <c r="L1244" s="251"/>
      <c r="M1244" s="252"/>
      <c r="N1244" s="253"/>
      <c r="O1244" s="253"/>
      <c r="P1244" s="253"/>
      <c r="Q1244" s="253"/>
      <c r="R1244" s="253"/>
      <c r="S1244" s="253"/>
      <c r="T1244" s="25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5" t="s">
        <v>236</v>
      </c>
      <c r="AU1244" s="255" t="s">
        <v>85</v>
      </c>
      <c r="AV1244" s="14" t="s">
        <v>83</v>
      </c>
      <c r="AW1244" s="14" t="s">
        <v>38</v>
      </c>
      <c r="AX1244" s="14" t="s">
        <v>77</v>
      </c>
      <c r="AY1244" s="255" t="s">
        <v>224</v>
      </c>
    </row>
    <row r="1245" s="14" customFormat="1">
      <c r="A1245" s="14"/>
      <c r="B1245" s="246"/>
      <c r="C1245" s="247"/>
      <c r="D1245" s="228" t="s">
        <v>236</v>
      </c>
      <c r="E1245" s="248" t="s">
        <v>40</v>
      </c>
      <c r="F1245" s="249" t="s">
        <v>3701</v>
      </c>
      <c r="G1245" s="247"/>
      <c r="H1245" s="248" t="s">
        <v>40</v>
      </c>
      <c r="I1245" s="250"/>
      <c r="J1245" s="247"/>
      <c r="K1245" s="247"/>
      <c r="L1245" s="251"/>
      <c r="M1245" s="252"/>
      <c r="N1245" s="253"/>
      <c r="O1245" s="253"/>
      <c r="P1245" s="253"/>
      <c r="Q1245" s="253"/>
      <c r="R1245" s="253"/>
      <c r="S1245" s="253"/>
      <c r="T1245" s="25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5" t="s">
        <v>236</v>
      </c>
      <c r="AU1245" s="255" t="s">
        <v>85</v>
      </c>
      <c r="AV1245" s="14" t="s">
        <v>83</v>
      </c>
      <c r="AW1245" s="14" t="s">
        <v>38</v>
      </c>
      <c r="AX1245" s="14" t="s">
        <v>77</v>
      </c>
      <c r="AY1245" s="255" t="s">
        <v>224</v>
      </c>
    </row>
    <row r="1246" s="14" customFormat="1">
      <c r="A1246" s="14"/>
      <c r="B1246" s="246"/>
      <c r="C1246" s="247"/>
      <c r="D1246" s="228" t="s">
        <v>236</v>
      </c>
      <c r="E1246" s="248" t="s">
        <v>40</v>
      </c>
      <c r="F1246" s="249" t="s">
        <v>3702</v>
      </c>
      <c r="G1246" s="247"/>
      <c r="H1246" s="248" t="s">
        <v>40</v>
      </c>
      <c r="I1246" s="250"/>
      <c r="J1246" s="247"/>
      <c r="K1246" s="247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5" t="s">
        <v>236</v>
      </c>
      <c r="AU1246" s="255" t="s">
        <v>85</v>
      </c>
      <c r="AV1246" s="14" t="s">
        <v>83</v>
      </c>
      <c r="AW1246" s="14" t="s">
        <v>38</v>
      </c>
      <c r="AX1246" s="14" t="s">
        <v>77</v>
      </c>
      <c r="AY1246" s="255" t="s">
        <v>224</v>
      </c>
    </row>
    <row r="1247" s="14" customFormat="1">
      <c r="A1247" s="14"/>
      <c r="B1247" s="246"/>
      <c r="C1247" s="247"/>
      <c r="D1247" s="228" t="s">
        <v>236</v>
      </c>
      <c r="E1247" s="248" t="s">
        <v>40</v>
      </c>
      <c r="F1247" s="249" t="s">
        <v>3703</v>
      </c>
      <c r="G1247" s="247"/>
      <c r="H1247" s="248" t="s">
        <v>40</v>
      </c>
      <c r="I1247" s="250"/>
      <c r="J1247" s="247"/>
      <c r="K1247" s="247"/>
      <c r="L1247" s="251"/>
      <c r="M1247" s="252"/>
      <c r="N1247" s="253"/>
      <c r="O1247" s="253"/>
      <c r="P1247" s="253"/>
      <c r="Q1247" s="253"/>
      <c r="R1247" s="253"/>
      <c r="S1247" s="253"/>
      <c r="T1247" s="25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5" t="s">
        <v>236</v>
      </c>
      <c r="AU1247" s="255" t="s">
        <v>85</v>
      </c>
      <c r="AV1247" s="14" t="s">
        <v>83</v>
      </c>
      <c r="AW1247" s="14" t="s">
        <v>38</v>
      </c>
      <c r="AX1247" s="14" t="s">
        <v>77</v>
      </c>
      <c r="AY1247" s="255" t="s">
        <v>224</v>
      </c>
    </row>
    <row r="1248" s="13" customFormat="1">
      <c r="A1248" s="13"/>
      <c r="B1248" s="235"/>
      <c r="C1248" s="236"/>
      <c r="D1248" s="228" t="s">
        <v>236</v>
      </c>
      <c r="E1248" s="237" t="s">
        <v>40</v>
      </c>
      <c r="F1248" s="238" t="s">
        <v>3704</v>
      </c>
      <c r="G1248" s="236"/>
      <c r="H1248" s="239">
        <v>6</v>
      </c>
      <c r="I1248" s="240"/>
      <c r="J1248" s="236"/>
      <c r="K1248" s="236"/>
      <c r="L1248" s="241"/>
      <c r="M1248" s="242"/>
      <c r="N1248" s="243"/>
      <c r="O1248" s="243"/>
      <c r="P1248" s="243"/>
      <c r="Q1248" s="243"/>
      <c r="R1248" s="243"/>
      <c r="S1248" s="243"/>
      <c r="T1248" s="244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5" t="s">
        <v>236</v>
      </c>
      <c r="AU1248" s="245" t="s">
        <v>85</v>
      </c>
      <c r="AV1248" s="13" t="s">
        <v>85</v>
      </c>
      <c r="AW1248" s="13" t="s">
        <v>38</v>
      </c>
      <c r="AX1248" s="13" t="s">
        <v>77</v>
      </c>
      <c r="AY1248" s="245" t="s">
        <v>224</v>
      </c>
    </row>
    <row r="1249" s="13" customFormat="1">
      <c r="A1249" s="13"/>
      <c r="B1249" s="235"/>
      <c r="C1249" s="236"/>
      <c r="D1249" s="228" t="s">
        <v>236</v>
      </c>
      <c r="E1249" s="237" t="s">
        <v>40</v>
      </c>
      <c r="F1249" s="238" t="s">
        <v>3705</v>
      </c>
      <c r="G1249" s="236"/>
      <c r="H1249" s="239">
        <v>9</v>
      </c>
      <c r="I1249" s="240"/>
      <c r="J1249" s="236"/>
      <c r="K1249" s="236"/>
      <c r="L1249" s="241"/>
      <c r="M1249" s="242"/>
      <c r="N1249" s="243"/>
      <c r="O1249" s="243"/>
      <c r="P1249" s="243"/>
      <c r="Q1249" s="243"/>
      <c r="R1249" s="243"/>
      <c r="S1249" s="243"/>
      <c r="T1249" s="244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5" t="s">
        <v>236</v>
      </c>
      <c r="AU1249" s="245" t="s">
        <v>85</v>
      </c>
      <c r="AV1249" s="13" t="s">
        <v>85</v>
      </c>
      <c r="AW1249" s="13" t="s">
        <v>38</v>
      </c>
      <c r="AX1249" s="13" t="s">
        <v>77</v>
      </c>
      <c r="AY1249" s="245" t="s">
        <v>224</v>
      </c>
    </row>
    <row r="1250" s="15" customFormat="1">
      <c r="A1250" s="15"/>
      <c r="B1250" s="256"/>
      <c r="C1250" s="257"/>
      <c r="D1250" s="228" t="s">
        <v>236</v>
      </c>
      <c r="E1250" s="258" t="s">
        <v>40</v>
      </c>
      <c r="F1250" s="259" t="s">
        <v>253</v>
      </c>
      <c r="G1250" s="257"/>
      <c r="H1250" s="260">
        <v>15</v>
      </c>
      <c r="I1250" s="261"/>
      <c r="J1250" s="257"/>
      <c r="K1250" s="257"/>
      <c r="L1250" s="262"/>
      <c r="M1250" s="263"/>
      <c r="N1250" s="264"/>
      <c r="O1250" s="264"/>
      <c r="P1250" s="264"/>
      <c r="Q1250" s="264"/>
      <c r="R1250" s="264"/>
      <c r="S1250" s="264"/>
      <c r="T1250" s="26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T1250" s="266" t="s">
        <v>236</v>
      </c>
      <c r="AU1250" s="266" t="s">
        <v>85</v>
      </c>
      <c r="AV1250" s="15" t="s">
        <v>230</v>
      </c>
      <c r="AW1250" s="15" t="s">
        <v>38</v>
      </c>
      <c r="AX1250" s="15" t="s">
        <v>83</v>
      </c>
      <c r="AY1250" s="266" t="s">
        <v>224</v>
      </c>
    </row>
    <row r="1251" s="2" customFormat="1" ht="16.5" customHeight="1">
      <c r="A1251" s="40"/>
      <c r="B1251" s="41"/>
      <c r="C1251" s="215" t="s">
        <v>3706</v>
      </c>
      <c r="D1251" s="215" t="s">
        <v>226</v>
      </c>
      <c r="E1251" s="216" t="s">
        <v>3707</v>
      </c>
      <c r="F1251" s="217" t="s">
        <v>3708</v>
      </c>
      <c r="G1251" s="218" t="s">
        <v>811</v>
      </c>
      <c r="H1251" s="219">
        <v>15</v>
      </c>
      <c r="I1251" s="220"/>
      <c r="J1251" s="221">
        <f>ROUND(I1251*H1251,2)</f>
        <v>0</v>
      </c>
      <c r="K1251" s="217" t="s">
        <v>40</v>
      </c>
      <c r="L1251" s="46"/>
      <c r="M1251" s="222" t="s">
        <v>40</v>
      </c>
      <c r="N1251" s="223" t="s">
        <v>48</v>
      </c>
      <c r="O1251" s="86"/>
      <c r="P1251" s="224">
        <f>O1251*H1251</f>
        <v>0</v>
      </c>
      <c r="Q1251" s="224">
        <v>0</v>
      </c>
      <c r="R1251" s="224">
        <f>Q1251*H1251</f>
        <v>0</v>
      </c>
      <c r="S1251" s="224">
        <v>0</v>
      </c>
      <c r="T1251" s="225">
        <f>S1251*H1251</f>
        <v>0</v>
      </c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R1251" s="226" t="s">
        <v>672</v>
      </c>
      <c r="AT1251" s="226" t="s">
        <v>226</v>
      </c>
      <c r="AU1251" s="226" t="s">
        <v>85</v>
      </c>
      <c r="AY1251" s="19" t="s">
        <v>224</v>
      </c>
      <c r="BE1251" s="227">
        <f>IF(N1251="základní",J1251,0)</f>
        <v>0</v>
      </c>
      <c r="BF1251" s="227">
        <f>IF(N1251="snížená",J1251,0)</f>
        <v>0</v>
      </c>
      <c r="BG1251" s="227">
        <f>IF(N1251="zákl. přenesená",J1251,0)</f>
        <v>0</v>
      </c>
      <c r="BH1251" s="227">
        <f>IF(N1251="sníž. přenesená",J1251,0)</f>
        <v>0</v>
      </c>
      <c r="BI1251" s="227">
        <f>IF(N1251="nulová",J1251,0)</f>
        <v>0</v>
      </c>
      <c r="BJ1251" s="19" t="s">
        <v>83</v>
      </c>
      <c r="BK1251" s="227">
        <f>ROUND(I1251*H1251,2)</f>
        <v>0</v>
      </c>
      <c r="BL1251" s="19" t="s">
        <v>672</v>
      </c>
      <c r="BM1251" s="226" t="s">
        <v>3709</v>
      </c>
    </row>
    <row r="1252" s="14" customFormat="1">
      <c r="A1252" s="14"/>
      <c r="B1252" s="246"/>
      <c r="C1252" s="247"/>
      <c r="D1252" s="228" t="s">
        <v>236</v>
      </c>
      <c r="E1252" s="248" t="s">
        <v>40</v>
      </c>
      <c r="F1252" s="249" t="s">
        <v>3710</v>
      </c>
      <c r="G1252" s="247"/>
      <c r="H1252" s="248" t="s">
        <v>40</v>
      </c>
      <c r="I1252" s="250"/>
      <c r="J1252" s="247"/>
      <c r="K1252" s="247"/>
      <c r="L1252" s="251"/>
      <c r="M1252" s="252"/>
      <c r="N1252" s="253"/>
      <c r="O1252" s="253"/>
      <c r="P1252" s="253"/>
      <c r="Q1252" s="253"/>
      <c r="R1252" s="253"/>
      <c r="S1252" s="253"/>
      <c r="T1252" s="25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5" t="s">
        <v>236</v>
      </c>
      <c r="AU1252" s="255" t="s">
        <v>85</v>
      </c>
      <c r="AV1252" s="14" t="s">
        <v>83</v>
      </c>
      <c r="AW1252" s="14" t="s">
        <v>38</v>
      </c>
      <c r="AX1252" s="14" t="s">
        <v>77</v>
      </c>
      <c r="AY1252" s="255" t="s">
        <v>224</v>
      </c>
    </row>
    <row r="1253" s="14" customFormat="1">
      <c r="A1253" s="14"/>
      <c r="B1253" s="246"/>
      <c r="C1253" s="247"/>
      <c r="D1253" s="228" t="s">
        <v>236</v>
      </c>
      <c r="E1253" s="248" t="s">
        <v>40</v>
      </c>
      <c r="F1253" s="249" t="s">
        <v>3700</v>
      </c>
      <c r="G1253" s="247"/>
      <c r="H1253" s="248" t="s">
        <v>40</v>
      </c>
      <c r="I1253" s="250"/>
      <c r="J1253" s="247"/>
      <c r="K1253" s="247"/>
      <c r="L1253" s="251"/>
      <c r="M1253" s="252"/>
      <c r="N1253" s="253"/>
      <c r="O1253" s="253"/>
      <c r="P1253" s="253"/>
      <c r="Q1253" s="253"/>
      <c r="R1253" s="253"/>
      <c r="S1253" s="253"/>
      <c r="T1253" s="25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5" t="s">
        <v>236</v>
      </c>
      <c r="AU1253" s="255" t="s">
        <v>85</v>
      </c>
      <c r="AV1253" s="14" t="s">
        <v>83</v>
      </c>
      <c r="AW1253" s="14" t="s">
        <v>38</v>
      </c>
      <c r="AX1253" s="14" t="s">
        <v>77</v>
      </c>
      <c r="AY1253" s="255" t="s">
        <v>224</v>
      </c>
    </row>
    <row r="1254" s="14" customFormat="1">
      <c r="A1254" s="14"/>
      <c r="B1254" s="246"/>
      <c r="C1254" s="247"/>
      <c r="D1254" s="228" t="s">
        <v>236</v>
      </c>
      <c r="E1254" s="248" t="s">
        <v>40</v>
      </c>
      <c r="F1254" s="249" t="s">
        <v>3701</v>
      </c>
      <c r="G1254" s="247"/>
      <c r="H1254" s="248" t="s">
        <v>40</v>
      </c>
      <c r="I1254" s="250"/>
      <c r="J1254" s="247"/>
      <c r="K1254" s="247"/>
      <c r="L1254" s="251"/>
      <c r="M1254" s="252"/>
      <c r="N1254" s="253"/>
      <c r="O1254" s="253"/>
      <c r="P1254" s="253"/>
      <c r="Q1254" s="253"/>
      <c r="R1254" s="253"/>
      <c r="S1254" s="253"/>
      <c r="T1254" s="25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5" t="s">
        <v>236</v>
      </c>
      <c r="AU1254" s="255" t="s">
        <v>85</v>
      </c>
      <c r="AV1254" s="14" t="s">
        <v>83</v>
      </c>
      <c r="AW1254" s="14" t="s">
        <v>38</v>
      </c>
      <c r="AX1254" s="14" t="s">
        <v>77</v>
      </c>
      <c r="AY1254" s="255" t="s">
        <v>224</v>
      </c>
    </row>
    <row r="1255" s="14" customFormat="1">
      <c r="A1255" s="14"/>
      <c r="B1255" s="246"/>
      <c r="C1255" s="247"/>
      <c r="D1255" s="228" t="s">
        <v>236</v>
      </c>
      <c r="E1255" s="248" t="s">
        <v>40</v>
      </c>
      <c r="F1255" s="249" t="s">
        <v>3702</v>
      </c>
      <c r="G1255" s="247"/>
      <c r="H1255" s="248" t="s">
        <v>40</v>
      </c>
      <c r="I1255" s="250"/>
      <c r="J1255" s="247"/>
      <c r="K1255" s="247"/>
      <c r="L1255" s="251"/>
      <c r="M1255" s="252"/>
      <c r="N1255" s="253"/>
      <c r="O1255" s="253"/>
      <c r="P1255" s="253"/>
      <c r="Q1255" s="253"/>
      <c r="R1255" s="253"/>
      <c r="S1255" s="253"/>
      <c r="T1255" s="25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5" t="s">
        <v>236</v>
      </c>
      <c r="AU1255" s="255" t="s">
        <v>85</v>
      </c>
      <c r="AV1255" s="14" t="s">
        <v>83</v>
      </c>
      <c r="AW1255" s="14" t="s">
        <v>38</v>
      </c>
      <c r="AX1255" s="14" t="s">
        <v>77</v>
      </c>
      <c r="AY1255" s="255" t="s">
        <v>224</v>
      </c>
    </row>
    <row r="1256" s="14" customFormat="1">
      <c r="A1256" s="14"/>
      <c r="B1256" s="246"/>
      <c r="C1256" s="247"/>
      <c r="D1256" s="228" t="s">
        <v>236</v>
      </c>
      <c r="E1256" s="248" t="s">
        <v>40</v>
      </c>
      <c r="F1256" s="249" t="s">
        <v>3703</v>
      </c>
      <c r="G1256" s="247"/>
      <c r="H1256" s="248" t="s">
        <v>40</v>
      </c>
      <c r="I1256" s="250"/>
      <c r="J1256" s="247"/>
      <c r="K1256" s="247"/>
      <c r="L1256" s="251"/>
      <c r="M1256" s="252"/>
      <c r="N1256" s="253"/>
      <c r="O1256" s="253"/>
      <c r="P1256" s="253"/>
      <c r="Q1256" s="253"/>
      <c r="R1256" s="253"/>
      <c r="S1256" s="253"/>
      <c r="T1256" s="25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5" t="s">
        <v>236</v>
      </c>
      <c r="AU1256" s="255" t="s">
        <v>85</v>
      </c>
      <c r="AV1256" s="14" t="s">
        <v>83</v>
      </c>
      <c r="AW1256" s="14" t="s">
        <v>38</v>
      </c>
      <c r="AX1256" s="14" t="s">
        <v>77</v>
      </c>
      <c r="AY1256" s="255" t="s">
        <v>224</v>
      </c>
    </row>
    <row r="1257" s="13" customFormat="1">
      <c r="A1257" s="13"/>
      <c r="B1257" s="235"/>
      <c r="C1257" s="236"/>
      <c r="D1257" s="228" t="s">
        <v>236</v>
      </c>
      <c r="E1257" s="237" t="s">
        <v>40</v>
      </c>
      <c r="F1257" s="238" t="s">
        <v>3711</v>
      </c>
      <c r="G1257" s="236"/>
      <c r="H1257" s="239">
        <v>9</v>
      </c>
      <c r="I1257" s="240"/>
      <c r="J1257" s="236"/>
      <c r="K1257" s="236"/>
      <c r="L1257" s="241"/>
      <c r="M1257" s="242"/>
      <c r="N1257" s="243"/>
      <c r="O1257" s="243"/>
      <c r="P1257" s="243"/>
      <c r="Q1257" s="243"/>
      <c r="R1257" s="243"/>
      <c r="S1257" s="243"/>
      <c r="T1257" s="244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5" t="s">
        <v>236</v>
      </c>
      <c r="AU1257" s="245" t="s">
        <v>85</v>
      </c>
      <c r="AV1257" s="13" t="s">
        <v>85</v>
      </c>
      <c r="AW1257" s="13" t="s">
        <v>38</v>
      </c>
      <c r="AX1257" s="13" t="s">
        <v>77</v>
      </c>
      <c r="AY1257" s="245" t="s">
        <v>224</v>
      </c>
    </row>
    <row r="1258" s="13" customFormat="1">
      <c r="A1258" s="13"/>
      <c r="B1258" s="235"/>
      <c r="C1258" s="236"/>
      <c r="D1258" s="228" t="s">
        <v>236</v>
      </c>
      <c r="E1258" s="237" t="s">
        <v>40</v>
      </c>
      <c r="F1258" s="238" t="s">
        <v>3712</v>
      </c>
      <c r="G1258" s="236"/>
      <c r="H1258" s="239">
        <v>4</v>
      </c>
      <c r="I1258" s="240"/>
      <c r="J1258" s="236"/>
      <c r="K1258" s="236"/>
      <c r="L1258" s="241"/>
      <c r="M1258" s="242"/>
      <c r="N1258" s="243"/>
      <c r="O1258" s="243"/>
      <c r="P1258" s="243"/>
      <c r="Q1258" s="243"/>
      <c r="R1258" s="243"/>
      <c r="S1258" s="243"/>
      <c r="T1258" s="244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5" t="s">
        <v>236</v>
      </c>
      <c r="AU1258" s="245" t="s">
        <v>85</v>
      </c>
      <c r="AV1258" s="13" t="s">
        <v>85</v>
      </c>
      <c r="AW1258" s="13" t="s">
        <v>38</v>
      </c>
      <c r="AX1258" s="13" t="s">
        <v>77</v>
      </c>
      <c r="AY1258" s="245" t="s">
        <v>224</v>
      </c>
    </row>
    <row r="1259" s="13" customFormat="1">
      <c r="A1259" s="13"/>
      <c r="B1259" s="235"/>
      <c r="C1259" s="236"/>
      <c r="D1259" s="228" t="s">
        <v>236</v>
      </c>
      <c r="E1259" s="237" t="s">
        <v>40</v>
      </c>
      <c r="F1259" s="238" t="s">
        <v>3713</v>
      </c>
      <c r="G1259" s="236"/>
      <c r="H1259" s="239">
        <v>1</v>
      </c>
      <c r="I1259" s="240"/>
      <c r="J1259" s="236"/>
      <c r="K1259" s="236"/>
      <c r="L1259" s="241"/>
      <c r="M1259" s="242"/>
      <c r="N1259" s="243"/>
      <c r="O1259" s="243"/>
      <c r="P1259" s="243"/>
      <c r="Q1259" s="243"/>
      <c r="R1259" s="243"/>
      <c r="S1259" s="243"/>
      <c r="T1259" s="244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5" t="s">
        <v>236</v>
      </c>
      <c r="AU1259" s="245" t="s">
        <v>85</v>
      </c>
      <c r="AV1259" s="13" t="s">
        <v>85</v>
      </c>
      <c r="AW1259" s="13" t="s">
        <v>38</v>
      </c>
      <c r="AX1259" s="13" t="s">
        <v>77</v>
      </c>
      <c r="AY1259" s="245" t="s">
        <v>224</v>
      </c>
    </row>
    <row r="1260" s="13" customFormat="1">
      <c r="A1260" s="13"/>
      <c r="B1260" s="235"/>
      <c r="C1260" s="236"/>
      <c r="D1260" s="228" t="s">
        <v>236</v>
      </c>
      <c r="E1260" s="237" t="s">
        <v>40</v>
      </c>
      <c r="F1260" s="238" t="s">
        <v>3714</v>
      </c>
      <c r="G1260" s="236"/>
      <c r="H1260" s="239">
        <v>1</v>
      </c>
      <c r="I1260" s="240"/>
      <c r="J1260" s="236"/>
      <c r="K1260" s="236"/>
      <c r="L1260" s="241"/>
      <c r="M1260" s="242"/>
      <c r="N1260" s="243"/>
      <c r="O1260" s="243"/>
      <c r="P1260" s="243"/>
      <c r="Q1260" s="243"/>
      <c r="R1260" s="243"/>
      <c r="S1260" s="243"/>
      <c r="T1260" s="244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5" t="s">
        <v>236</v>
      </c>
      <c r="AU1260" s="245" t="s">
        <v>85</v>
      </c>
      <c r="AV1260" s="13" t="s">
        <v>85</v>
      </c>
      <c r="AW1260" s="13" t="s">
        <v>38</v>
      </c>
      <c r="AX1260" s="13" t="s">
        <v>77</v>
      </c>
      <c r="AY1260" s="245" t="s">
        <v>224</v>
      </c>
    </row>
    <row r="1261" s="15" customFormat="1">
      <c r="A1261" s="15"/>
      <c r="B1261" s="256"/>
      <c r="C1261" s="257"/>
      <c r="D1261" s="228" t="s">
        <v>236</v>
      </c>
      <c r="E1261" s="258" t="s">
        <v>40</v>
      </c>
      <c r="F1261" s="259" t="s">
        <v>253</v>
      </c>
      <c r="G1261" s="257"/>
      <c r="H1261" s="260">
        <v>15</v>
      </c>
      <c r="I1261" s="261"/>
      <c r="J1261" s="257"/>
      <c r="K1261" s="257"/>
      <c r="L1261" s="262"/>
      <c r="M1261" s="263"/>
      <c r="N1261" s="264"/>
      <c r="O1261" s="264"/>
      <c r="P1261" s="264"/>
      <c r="Q1261" s="264"/>
      <c r="R1261" s="264"/>
      <c r="S1261" s="264"/>
      <c r="T1261" s="26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T1261" s="266" t="s">
        <v>236</v>
      </c>
      <c r="AU1261" s="266" t="s">
        <v>85</v>
      </c>
      <c r="AV1261" s="15" t="s">
        <v>230</v>
      </c>
      <c r="AW1261" s="15" t="s">
        <v>38</v>
      </c>
      <c r="AX1261" s="15" t="s">
        <v>83</v>
      </c>
      <c r="AY1261" s="266" t="s">
        <v>224</v>
      </c>
    </row>
    <row r="1262" s="2" customFormat="1" ht="16.5" customHeight="1">
      <c r="A1262" s="40"/>
      <c r="B1262" s="41"/>
      <c r="C1262" s="215" t="s">
        <v>3715</v>
      </c>
      <c r="D1262" s="215" t="s">
        <v>226</v>
      </c>
      <c r="E1262" s="216" t="s">
        <v>3716</v>
      </c>
      <c r="F1262" s="217" t="s">
        <v>3717</v>
      </c>
      <c r="G1262" s="218" t="s">
        <v>811</v>
      </c>
      <c r="H1262" s="219">
        <v>79</v>
      </c>
      <c r="I1262" s="220"/>
      <c r="J1262" s="221">
        <f>ROUND(I1262*H1262,2)</f>
        <v>0</v>
      </c>
      <c r="K1262" s="217" t="s">
        <v>40</v>
      </c>
      <c r="L1262" s="46"/>
      <c r="M1262" s="222" t="s">
        <v>40</v>
      </c>
      <c r="N1262" s="223" t="s">
        <v>48</v>
      </c>
      <c r="O1262" s="86"/>
      <c r="P1262" s="224">
        <f>O1262*H1262</f>
        <v>0</v>
      </c>
      <c r="Q1262" s="224">
        <v>0</v>
      </c>
      <c r="R1262" s="224">
        <f>Q1262*H1262</f>
        <v>0</v>
      </c>
      <c r="S1262" s="224">
        <v>0</v>
      </c>
      <c r="T1262" s="225">
        <f>S1262*H1262</f>
        <v>0</v>
      </c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R1262" s="226" t="s">
        <v>672</v>
      </c>
      <c r="AT1262" s="226" t="s">
        <v>226</v>
      </c>
      <c r="AU1262" s="226" t="s">
        <v>85</v>
      </c>
      <c r="AY1262" s="19" t="s">
        <v>224</v>
      </c>
      <c r="BE1262" s="227">
        <f>IF(N1262="základní",J1262,0)</f>
        <v>0</v>
      </c>
      <c r="BF1262" s="227">
        <f>IF(N1262="snížená",J1262,0)</f>
        <v>0</v>
      </c>
      <c r="BG1262" s="227">
        <f>IF(N1262="zákl. přenesená",J1262,0)</f>
        <v>0</v>
      </c>
      <c r="BH1262" s="227">
        <f>IF(N1262="sníž. přenesená",J1262,0)</f>
        <v>0</v>
      </c>
      <c r="BI1262" s="227">
        <f>IF(N1262="nulová",J1262,0)</f>
        <v>0</v>
      </c>
      <c r="BJ1262" s="19" t="s">
        <v>83</v>
      </c>
      <c r="BK1262" s="227">
        <f>ROUND(I1262*H1262,2)</f>
        <v>0</v>
      </c>
      <c r="BL1262" s="19" t="s">
        <v>672</v>
      </c>
      <c r="BM1262" s="226" t="s">
        <v>3718</v>
      </c>
    </row>
    <row r="1263" s="14" customFormat="1">
      <c r="A1263" s="14"/>
      <c r="B1263" s="246"/>
      <c r="C1263" s="247"/>
      <c r="D1263" s="228" t="s">
        <v>236</v>
      </c>
      <c r="E1263" s="248" t="s">
        <v>40</v>
      </c>
      <c r="F1263" s="249" t="s">
        <v>3719</v>
      </c>
      <c r="G1263" s="247"/>
      <c r="H1263" s="248" t="s">
        <v>40</v>
      </c>
      <c r="I1263" s="250"/>
      <c r="J1263" s="247"/>
      <c r="K1263" s="247"/>
      <c r="L1263" s="251"/>
      <c r="M1263" s="252"/>
      <c r="N1263" s="253"/>
      <c r="O1263" s="253"/>
      <c r="P1263" s="253"/>
      <c r="Q1263" s="253"/>
      <c r="R1263" s="253"/>
      <c r="S1263" s="253"/>
      <c r="T1263" s="25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5" t="s">
        <v>236</v>
      </c>
      <c r="AU1263" s="255" t="s">
        <v>85</v>
      </c>
      <c r="AV1263" s="14" t="s">
        <v>83</v>
      </c>
      <c r="AW1263" s="14" t="s">
        <v>38</v>
      </c>
      <c r="AX1263" s="14" t="s">
        <v>77</v>
      </c>
      <c r="AY1263" s="255" t="s">
        <v>224</v>
      </c>
    </row>
    <row r="1264" s="14" customFormat="1">
      <c r="A1264" s="14"/>
      <c r="B1264" s="246"/>
      <c r="C1264" s="247"/>
      <c r="D1264" s="228" t="s">
        <v>236</v>
      </c>
      <c r="E1264" s="248" t="s">
        <v>40</v>
      </c>
      <c r="F1264" s="249" t="s">
        <v>3720</v>
      </c>
      <c r="G1264" s="247"/>
      <c r="H1264" s="248" t="s">
        <v>40</v>
      </c>
      <c r="I1264" s="250"/>
      <c r="J1264" s="247"/>
      <c r="K1264" s="247"/>
      <c r="L1264" s="251"/>
      <c r="M1264" s="252"/>
      <c r="N1264" s="253"/>
      <c r="O1264" s="253"/>
      <c r="P1264" s="253"/>
      <c r="Q1264" s="253"/>
      <c r="R1264" s="253"/>
      <c r="S1264" s="253"/>
      <c r="T1264" s="25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5" t="s">
        <v>236</v>
      </c>
      <c r="AU1264" s="255" t="s">
        <v>85</v>
      </c>
      <c r="AV1264" s="14" t="s">
        <v>83</v>
      </c>
      <c r="AW1264" s="14" t="s">
        <v>38</v>
      </c>
      <c r="AX1264" s="14" t="s">
        <v>77</v>
      </c>
      <c r="AY1264" s="255" t="s">
        <v>224</v>
      </c>
    </row>
    <row r="1265" s="14" customFormat="1">
      <c r="A1265" s="14"/>
      <c r="B1265" s="246"/>
      <c r="C1265" s="247"/>
      <c r="D1265" s="228" t="s">
        <v>236</v>
      </c>
      <c r="E1265" s="248" t="s">
        <v>40</v>
      </c>
      <c r="F1265" s="249" t="s">
        <v>3721</v>
      </c>
      <c r="G1265" s="247"/>
      <c r="H1265" s="248" t="s">
        <v>40</v>
      </c>
      <c r="I1265" s="250"/>
      <c r="J1265" s="247"/>
      <c r="K1265" s="247"/>
      <c r="L1265" s="251"/>
      <c r="M1265" s="252"/>
      <c r="N1265" s="253"/>
      <c r="O1265" s="253"/>
      <c r="P1265" s="253"/>
      <c r="Q1265" s="253"/>
      <c r="R1265" s="253"/>
      <c r="S1265" s="253"/>
      <c r="T1265" s="25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5" t="s">
        <v>236</v>
      </c>
      <c r="AU1265" s="255" t="s">
        <v>85</v>
      </c>
      <c r="AV1265" s="14" t="s">
        <v>83</v>
      </c>
      <c r="AW1265" s="14" t="s">
        <v>38</v>
      </c>
      <c r="AX1265" s="14" t="s">
        <v>77</v>
      </c>
      <c r="AY1265" s="255" t="s">
        <v>224</v>
      </c>
    </row>
    <row r="1266" s="14" customFormat="1">
      <c r="A1266" s="14"/>
      <c r="B1266" s="246"/>
      <c r="C1266" s="247"/>
      <c r="D1266" s="228" t="s">
        <v>236</v>
      </c>
      <c r="E1266" s="248" t="s">
        <v>40</v>
      </c>
      <c r="F1266" s="249" t="s">
        <v>3722</v>
      </c>
      <c r="G1266" s="247"/>
      <c r="H1266" s="248" t="s">
        <v>40</v>
      </c>
      <c r="I1266" s="250"/>
      <c r="J1266" s="247"/>
      <c r="K1266" s="247"/>
      <c r="L1266" s="251"/>
      <c r="M1266" s="252"/>
      <c r="N1266" s="253"/>
      <c r="O1266" s="253"/>
      <c r="P1266" s="253"/>
      <c r="Q1266" s="253"/>
      <c r="R1266" s="253"/>
      <c r="S1266" s="253"/>
      <c r="T1266" s="25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5" t="s">
        <v>236</v>
      </c>
      <c r="AU1266" s="255" t="s">
        <v>85</v>
      </c>
      <c r="AV1266" s="14" t="s">
        <v>83</v>
      </c>
      <c r="AW1266" s="14" t="s">
        <v>38</v>
      </c>
      <c r="AX1266" s="14" t="s">
        <v>77</v>
      </c>
      <c r="AY1266" s="255" t="s">
        <v>224</v>
      </c>
    </row>
    <row r="1267" s="14" customFormat="1">
      <c r="A1267" s="14"/>
      <c r="B1267" s="246"/>
      <c r="C1267" s="247"/>
      <c r="D1267" s="228" t="s">
        <v>236</v>
      </c>
      <c r="E1267" s="248" t="s">
        <v>40</v>
      </c>
      <c r="F1267" s="249" t="s">
        <v>3703</v>
      </c>
      <c r="G1267" s="247"/>
      <c r="H1267" s="248" t="s">
        <v>40</v>
      </c>
      <c r="I1267" s="250"/>
      <c r="J1267" s="247"/>
      <c r="K1267" s="247"/>
      <c r="L1267" s="251"/>
      <c r="M1267" s="252"/>
      <c r="N1267" s="253"/>
      <c r="O1267" s="253"/>
      <c r="P1267" s="253"/>
      <c r="Q1267" s="253"/>
      <c r="R1267" s="253"/>
      <c r="S1267" s="253"/>
      <c r="T1267" s="25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5" t="s">
        <v>236</v>
      </c>
      <c r="AU1267" s="255" t="s">
        <v>85</v>
      </c>
      <c r="AV1267" s="14" t="s">
        <v>83</v>
      </c>
      <c r="AW1267" s="14" t="s">
        <v>38</v>
      </c>
      <c r="AX1267" s="14" t="s">
        <v>77</v>
      </c>
      <c r="AY1267" s="255" t="s">
        <v>224</v>
      </c>
    </row>
    <row r="1268" s="13" customFormat="1">
      <c r="A1268" s="13"/>
      <c r="B1268" s="235"/>
      <c r="C1268" s="236"/>
      <c r="D1268" s="228" t="s">
        <v>236</v>
      </c>
      <c r="E1268" s="237" t="s">
        <v>40</v>
      </c>
      <c r="F1268" s="238" t="s">
        <v>3723</v>
      </c>
      <c r="G1268" s="236"/>
      <c r="H1268" s="239">
        <v>25</v>
      </c>
      <c r="I1268" s="240"/>
      <c r="J1268" s="236"/>
      <c r="K1268" s="236"/>
      <c r="L1268" s="241"/>
      <c r="M1268" s="242"/>
      <c r="N1268" s="243"/>
      <c r="O1268" s="243"/>
      <c r="P1268" s="243"/>
      <c r="Q1268" s="243"/>
      <c r="R1268" s="243"/>
      <c r="S1268" s="243"/>
      <c r="T1268" s="244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5" t="s">
        <v>236</v>
      </c>
      <c r="AU1268" s="245" t="s">
        <v>85</v>
      </c>
      <c r="AV1268" s="13" t="s">
        <v>85</v>
      </c>
      <c r="AW1268" s="13" t="s">
        <v>38</v>
      </c>
      <c r="AX1268" s="13" t="s">
        <v>77</v>
      </c>
      <c r="AY1268" s="245" t="s">
        <v>224</v>
      </c>
    </row>
    <row r="1269" s="13" customFormat="1">
      <c r="A1269" s="13"/>
      <c r="B1269" s="235"/>
      <c r="C1269" s="236"/>
      <c r="D1269" s="228" t="s">
        <v>236</v>
      </c>
      <c r="E1269" s="237" t="s">
        <v>40</v>
      </c>
      <c r="F1269" s="238" t="s">
        <v>3724</v>
      </c>
      <c r="G1269" s="236"/>
      <c r="H1269" s="239">
        <v>24</v>
      </c>
      <c r="I1269" s="240"/>
      <c r="J1269" s="236"/>
      <c r="K1269" s="236"/>
      <c r="L1269" s="241"/>
      <c r="M1269" s="242"/>
      <c r="N1269" s="243"/>
      <c r="O1269" s="243"/>
      <c r="P1269" s="243"/>
      <c r="Q1269" s="243"/>
      <c r="R1269" s="243"/>
      <c r="S1269" s="243"/>
      <c r="T1269" s="244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5" t="s">
        <v>236</v>
      </c>
      <c r="AU1269" s="245" t="s">
        <v>85</v>
      </c>
      <c r="AV1269" s="13" t="s">
        <v>85</v>
      </c>
      <c r="AW1269" s="13" t="s">
        <v>38</v>
      </c>
      <c r="AX1269" s="13" t="s">
        <v>77</v>
      </c>
      <c r="AY1269" s="245" t="s">
        <v>224</v>
      </c>
    </row>
    <row r="1270" s="13" customFormat="1">
      <c r="A1270" s="13"/>
      <c r="B1270" s="235"/>
      <c r="C1270" s="236"/>
      <c r="D1270" s="228" t="s">
        <v>236</v>
      </c>
      <c r="E1270" s="237" t="s">
        <v>40</v>
      </c>
      <c r="F1270" s="238" t="s">
        <v>3725</v>
      </c>
      <c r="G1270" s="236"/>
      <c r="H1270" s="239">
        <v>10</v>
      </c>
      <c r="I1270" s="240"/>
      <c r="J1270" s="236"/>
      <c r="K1270" s="236"/>
      <c r="L1270" s="241"/>
      <c r="M1270" s="242"/>
      <c r="N1270" s="243"/>
      <c r="O1270" s="243"/>
      <c r="P1270" s="243"/>
      <c r="Q1270" s="243"/>
      <c r="R1270" s="243"/>
      <c r="S1270" s="243"/>
      <c r="T1270" s="244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5" t="s">
        <v>236</v>
      </c>
      <c r="AU1270" s="245" t="s">
        <v>85</v>
      </c>
      <c r="AV1270" s="13" t="s">
        <v>85</v>
      </c>
      <c r="AW1270" s="13" t="s">
        <v>38</v>
      </c>
      <c r="AX1270" s="13" t="s">
        <v>77</v>
      </c>
      <c r="AY1270" s="245" t="s">
        <v>224</v>
      </c>
    </row>
    <row r="1271" s="13" customFormat="1">
      <c r="A1271" s="13"/>
      <c r="B1271" s="235"/>
      <c r="C1271" s="236"/>
      <c r="D1271" s="228" t="s">
        <v>236</v>
      </c>
      <c r="E1271" s="237" t="s">
        <v>40</v>
      </c>
      <c r="F1271" s="238" t="s">
        <v>3726</v>
      </c>
      <c r="G1271" s="236"/>
      <c r="H1271" s="239">
        <v>11</v>
      </c>
      <c r="I1271" s="240"/>
      <c r="J1271" s="236"/>
      <c r="K1271" s="236"/>
      <c r="L1271" s="241"/>
      <c r="M1271" s="242"/>
      <c r="N1271" s="243"/>
      <c r="O1271" s="243"/>
      <c r="P1271" s="243"/>
      <c r="Q1271" s="243"/>
      <c r="R1271" s="243"/>
      <c r="S1271" s="243"/>
      <c r="T1271" s="244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5" t="s">
        <v>236</v>
      </c>
      <c r="AU1271" s="245" t="s">
        <v>85</v>
      </c>
      <c r="AV1271" s="13" t="s">
        <v>85</v>
      </c>
      <c r="AW1271" s="13" t="s">
        <v>38</v>
      </c>
      <c r="AX1271" s="13" t="s">
        <v>77</v>
      </c>
      <c r="AY1271" s="245" t="s">
        <v>224</v>
      </c>
    </row>
    <row r="1272" s="13" customFormat="1">
      <c r="A1272" s="13"/>
      <c r="B1272" s="235"/>
      <c r="C1272" s="236"/>
      <c r="D1272" s="228" t="s">
        <v>236</v>
      </c>
      <c r="E1272" s="237" t="s">
        <v>40</v>
      </c>
      <c r="F1272" s="238" t="s">
        <v>3727</v>
      </c>
      <c r="G1272" s="236"/>
      <c r="H1272" s="239">
        <v>9</v>
      </c>
      <c r="I1272" s="240"/>
      <c r="J1272" s="236"/>
      <c r="K1272" s="236"/>
      <c r="L1272" s="241"/>
      <c r="M1272" s="242"/>
      <c r="N1272" s="243"/>
      <c r="O1272" s="243"/>
      <c r="P1272" s="243"/>
      <c r="Q1272" s="243"/>
      <c r="R1272" s="243"/>
      <c r="S1272" s="243"/>
      <c r="T1272" s="244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5" t="s">
        <v>236</v>
      </c>
      <c r="AU1272" s="245" t="s">
        <v>85</v>
      </c>
      <c r="AV1272" s="13" t="s">
        <v>85</v>
      </c>
      <c r="AW1272" s="13" t="s">
        <v>38</v>
      </c>
      <c r="AX1272" s="13" t="s">
        <v>77</v>
      </c>
      <c r="AY1272" s="245" t="s">
        <v>224</v>
      </c>
    </row>
    <row r="1273" s="15" customFormat="1">
      <c r="A1273" s="15"/>
      <c r="B1273" s="256"/>
      <c r="C1273" s="257"/>
      <c r="D1273" s="228" t="s">
        <v>236</v>
      </c>
      <c r="E1273" s="258" t="s">
        <v>40</v>
      </c>
      <c r="F1273" s="259" t="s">
        <v>253</v>
      </c>
      <c r="G1273" s="257"/>
      <c r="H1273" s="260">
        <v>79</v>
      </c>
      <c r="I1273" s="261"/>
      <c r="J1273" s="257"/>
      <c r="K1273" s="257"/>
      <c r="L1273" s="262"/>
      <c r="M1273" s="263"/>
      <c r="N1273" s="264"/>
      <c r="O1273" s="264"/>
      <c r="P1273" s="264"/>
      <c r="Q1273" s="264"/>
      <c r="R1273" s="264"/>
      <c r="S1273" s="264"/>
      <c r="T1273" s="26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66" t="s">
        <v>236</v>
      </c>
      <c r="AU1273" s="266" t="s">
        <v>85</v>
      </c>
      <c r="AV1273" s="15" t="s">
        <v>230</v>
      </c>
      <c r="AW1273" s="15" t="s">
        <v>38</v>
      </c>
      <c r="AX1273" s="15" t="s">
        <v>83</v>
      </c>
      <c r="AY1273" s="266" t="s">
        <v>224</v>
      </c>
    </row>
    <row r="1274" s="2" customFormat="1" ht="16.5" customHeight="1">
      <c r="A1274" s="40"/>
      <c r="B1274" s="41"/>
      <c r="C1274" s="215" t="s">
        <v>3728</v>
      </c>
      <c r="D1274" s="215" t="s">
        <v>226</v>
      </c>
      <c r="E1274" s="216" t="s">
        <v>3729</v>
      </c>
      <c r="F1274" s="217" t="s">
        <v>3730</v>
      </c>
      <c r="G1274" s="218" t="s">
        <v>811</v>
      </c>
      <c r="H1274" s="219">
        <v>4</v>
      </c>
      <c r="I1274" s="220"/>
      <c r="J1274" s="221">
        <f>ROUND(I1274*H1274,2)</f>
        <v>0</v>
      </c>
      <c r="K1274" s="217" t="s">
        <v>40</v>
      </c>
      <c r="L1274" s="46"/>
      <c r="M1274" s="222" t="s">
        <v>40</v>
      </c>
      <c r="N1274" s="223" t="s">
        <v>48</v>
      </c>
      <c r="O1274" s="86"/>
      <c r="P1274" s="224">
        <f>O1274*H1274</f>
        <v>0</v>
      </c>
      <c r="Q1274" s="224">
        <v>0</v>
      </c>
      <c r="R1274" s="224">
        <f>Q1274*H1274</f>
        <v>0</v>
      </c>
      <c r="S1274" s="224">
        <v>0</v>
      </c>
      <c r="T1274" s="225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26" t="s">
        <v>672</v>
      </c>
      <c r="AT1274" s="226" t="s">
        <v>226</v>
      </c>
      <c r="AU1274" s="226" t="s">
        <v>85</v>
      </c>
      <c r="AY1274" s="19" t="s">
        <v>224</v>
      </c>
      <c r="BE1274" s="227">
        <f>IF(N1274="základní",J1274,0)</f>
        <v>0</v>
      </c>
      <c r="BF1274" s="227">
        <f>IF(N1274="snížená",J1274,0)</f>
        <v>0</v>
      </c>
      <c r="BG1274" s="227">
        <f>IF(N1274="zákl. přenesená",J1274,0)</f>
        <v>0</v>
      </c>
      <c r="BH1274" s="227">
        <f>IF(N1274="sníž. přenesená",J1274,0)</f>
        <v>0</v>
      </c>
      <c r="BI1274" s="227">
        <f>IF(N1274="nulová",J1274,0)</f>
        <v>0</v>
      </c>
      <c r="BJ1274" s="19" t="s">
        <v>83</v>
      </c>
      <c r="BK1274" s="227">
        <f>ROUND(I1274*H1274,2)</f>
        <v>0</v>
      </c>
      <c r="BL1274" s="19" t="s">
        <v>672</v>
      </c>
      <c r="BM1274" s="226" t="s">
        <v>3731</v>
      </c>
    </row>
    <row r="1275" s="14" customFormat="1">
      <c r="A1275" s="14"/>
      <c r="B1275" s="246"/>
      <c r="C1275" s="247"/>
      <c r="D1275" s="228" t="s">
        <v>236</v>
      </c>
      <c r="E1275" s="248" t="s">
        <v>40</v>
      </c>
      <c r="F1275" s="249" t="s">
        <v>3732</v>
      </c>
      <c r="G1275" s="247"/>
      <c r="H1275" s="248" t="s">
        <v>40</v>
      </c>
      <c r="I1275" s="250"/>
      <c r="J1275" s="247"/>
      <c r="K1275" s="247"/>
      <c r="L1275" s="251"/>
      <c r="M1275" s="252"/>
      <c r="N1275" s="253"/>
      <c r="O1275" s="253"/>
      <c r="P1275" s="253"/>
      <c r="Q1275" s="253"/>
      <c r="R1275" s="253"/>
      <c r="S1275" s="253"/>
      <c r="T1275" s="25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5" t="s">
        <v>236</v>
      </c>
      <c r="AU1275" s="255" t="s">
        <v>85</v>
      </c>
      <c r="AV1275" s="14" t="s">
        <v>83</v>
      </c>
      <c r="AW1275" s="14" t="s">
        <v>38</v>
      </c>
      <c r="AX1275" s="14" t="s">
        <v>77</v>
      </c>
      <c r="AY1275" s="255" t="s">
        <v>224</v>
      </c>
    </row>
    <row r="1276" s="14" customFormat="1">
      <c r="A1276" s="14"/>
      <c r="B1276" s="246"/>
      <c r="C1276" s="247"/>
      <c r="D1276" s="228" t="s">
        <v>236</v>
      </c>
      <c r="E1276" s="248" t="s">
        <v>40</v>
      </c>
      <c r="F1276" s="249" t="s">
        <v>3720</v>
      </c>
      <c r="G1276" s="247"/>
      <c r="H1276" s="248" t="s">
        <v>40</v>
      </c>
      <c r="I1276" s="250"/>
      <c r="J1276" s="247"/>
      <c r="K1276" s="247"/>
      <c r="L1276" s="251"/>
      <c r="M1276" s="252"/>
      <c r="N1276" s="253"/>
      <c r="O1276" s="253"/>
      <c r="P1276" s="253"/>
      <c r="Q1276" s="253"/>
      <c r="R1276" s="253"/>
      <c r="S1276" s="253"/>
      <c r="T1276" s="25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5" t="s">
        <v>236</v>
      </c>
      <c r="AU1276" s="255" t="s">
        <v>85</v>
      </c>
      <c r="AV1276" s="14" t="s">
        <v>83</v>
      </c>
      <c r="AW1276" s="14" t="s">
        <v>38</v>
      </c>
      <c r="AX1276" s="14" t="s">
        <v>77</v>
      </c>
      <c r="AY1276" s="255" t="s">
        <v>224</v>
      </c>
    </row>
    <row r="1277" s="14" customFormat="1">
      <c r="A1277" s="14"/>
      <c r="B1277" s="246"/>
      <c r="C1277" s="247"/>
      <c r="D1277" s="228" t="s">
        <v>236</v>
      </c>
      <c r="E1277" s="248" t="s">
        <v>40</v>
      </c>
      <c r="F1277" s="249" t="s">
        <v>3721</v>
      </c>
      <c r="G1277" s="247"/>
      <c r="H1277" s="248" t="s">
        <v>40</v>
      </c>
      <c r="I1277" s="250"/>
      <c r="J1277" s="247"/>
      <c r="K1277" s="247"/>
      <c r="L1277" s="251"/>
      <c r="M1277" s="252"/>
      <c r="N1277" s="253"/>
      <c r="O1277" s="253"/>
      <c r="P1277" s="253"/>
      <c r="Q1277" s="253"/>
      <c r="R1277" s="253"/>
      <c r="S1277" s="253"/>
      <c r="T1277" s="25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5" t="s">
        <v>236</v>
      </c>
      <c r="AU1277" s="255" t="s">
        <v>85</v>
      </c>
      <c r="AV1277" s="14" t="s">
        <v>83</v>
      </c>
      <c r="AW1277" s="14" t="s">
        <v>38</v>
      </c>
      <c r="AX1277" s="14" t="s">
        <v>77</v>
      </c>
      <c r="AY1277" s="255" t="s">
        <v>224</v>
      </c>
    </row>
    <row r="1278" s="14" customFormat="1">
      <c r="A1278" s="14"/>
      <c r="B1278" s="246"/>
      <c r="C1278" s="247"/>
      <c r="D1278" s="228" t="s">
        <v>236</v>
      </c>
      <c r="E1278" s="248" t="s">
        <v>40</v>
      </c>
      <c r="F1278" s="249" t="s">
        <v>3722</v>
      </c>
      <c r="G1278" s="247"/>
      <c r="H1278" s="248" t="s">
        <v>40</v>
      </c>
      <c r="I1278" s="250"/>
      <c r="J1278" s="247"/>
      <c r="K1278" s="247"/>
      <c r="L1278" s="251"/>
      <c r="M1278" s="252"/>
      <c r="N1278" s="253"/>
      <c r="O1278" s="253"/>
      <c r="P1278" s="253"/>
      <c r="Q1278" s="253"/>
      <c r="R1278" s="253"/>
      <c r="S1278" s="253"/>
      <c r="T1278" s="25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5" t="s">
        <v>236</v>
      </c>
      <c r="AU1278" s="255" t="s">
        <v>85</v>
      </c>
      <c r="AV1278" s="14" t="s">
        <v>83</v>
      </c>
      <c r="AW1278" s="14" t="s">
        <v>38</v>
      </c>
      <c r="AX1278" s="14" t="s">
        <v>77</v>
      </c>
      <c r="AY1278" s="255" t="s">
        <v>224</v>
      </c>
    </row>
    <row r="1279" s="14" customFormat="1">
      <c r="A1279" s="14"/>
      <c r="B1279" s="246"/>
      <c r="C1279" s="247"/>
      <c r="D1279" s="228" t="s">
        <v>236</v>
      </c>
      <c r="E1279" s="248" t="s">
        <v>40</v>
      </c>
      <c r="F1279" s="249" t="s">
        <v>3733</v>
      </c>
      <c r="G1279" s="247"/>
      <c r="H1279" s="248" t="s">
        <v>40</v>
      </c>
      <c r="I1279" s="250"/>
      <c r="J1279" s="247"/>
      <c r="K1279" s="247"/>
      <c r="L1279" s="251"/>
      <c r="M1279" s="252"/>
      <c r="N1279" s="253"/>
      <c r="O1279" s="253"/>
      <c r="P1279" s="253"/>
      <c r="Q1279" s="253"/>
      <c r="R1279" s="253"/>
      <c r="S1279" s="253"/>
      <c r="T1279" s="25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5" t="s">
        <v>236</v>
      </c>
      <c r="AU1279" s="255" t="s">
        <v>85</v>
      </c>
      <c r="AV1279" s="14" t="s">
        <v>83</v>
      </c>
      <c r="AW1279" s="14" t="s">
        <v>38</v>
      </c>
      <c r="AX1279" s="14" t="s">
        <v>77</v>
      </c>
      <c r="AY1279" s="255" t="s">
        <v>224</v>
      </c>
    </row>
    <row r="1280" s="13" customFormat="1">
      <c r="A1280" s="13"/>
      <c r="B1280" s="235"/>
      <c r="C1280" s="236"/>
      <c r="D1280" s="228" t="s">
        <v>236</v>
      </c>
      <c r="E1280" s="237" t="s">
        <v>40</v>
      </c>
      <c r="F1280" s="238" t="s">
        <v>3734</v>
      </c>
      <c r="G1280" s="236"/>
      <c r="H1280" s="239">
        <v>4</v>
      </c>
      <c r="I1280" s="240"/>
      <c r="J1280" s="236"/>
      <c r="K1280" s="236"/>
      <c r="L1280" s="241"/>
      <c r="M1280" s="242"/>
      <c r="N1280" s="243"/>
      <c r="O1280" s="243"/>
      <c r="P1280" s="243"/>
      <c r="Q1280" s="243"/>
      <c r="R1280" s="243"/>
      <c r="S1280" s="243"/>
      <c r="T1280" s="244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5" t="s">
        <v>236</v>
      </c>
      <c r="AU1280" s="245" t="s">
        <v>85</v>
      </c>
      <c r="AV1280" s="13" t="s">
        <v>85</v>
      </c>
      <c r="AW1280" s="13" t="s">
        <v>38</v>
      </c>
      <c r="AX1280" s="13" t="s">
        <v>77</v>
      </c>
      <c r="AY1280" s="245" t="s">
        <v>224</v>
      </c>
    </row>
    <row r="1281" s="15" customFormat="1">
      <c r="A1281" s="15"/>
      <c r="B1281" s="256"/>
      <c r="C1281" s="257"/>
      <c r="D1281" s="228" t="s">
        <v>236</v>
      </c>
      <c r="E1281" s="258" t="s">
        <v>40</v>
      </c>
      <c r="F1281" s="259" t="s">
        <v>253</v>
      </c>
      <c r="G1281" s="257"/>
      <c r="H1281" s="260">
        <v>4</v>
      </c>
      <c r="I1281" s="261"/>
      <c r="J1281" s="257"/>
      <c r="K1281" s="257"/>
      <c r="L1281" s="262"/>
      <c r="M1281" s="263"/>
      <c r="N1281" s="264"/>
      <c r="O1281" s="264"/>
      <c r="P1281" s="264"/>
      <c r="Q1281" s="264"/>
      <c r="R1281" s="264"/>
      <c r="S1281" s="264"/>
      <c r="T1281" s="26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T1281" s="266" t="s">
        <v>236</v>
      </c>
      <c r="AU1281" s="266" t="s">
        <v>85</v>
      </c>
      <c r="AV1281" s="15" t="s">
        <v>230</v>
      </c>
      <c r="AW1281" s="15" t="s">
        <v>38</v>
      </c>
      <c r="AX1281" s="15" t="s">
        <v>83</v>
      </c>
      <c r="AY1281" s="266" t="s">
        <v>224</v>
      </c>
    </row>
    <row r="1282" s="2" customFormat="1" ht="16.5" customHeight="1">
      <c r="A1282" s="40"/>
      <c r="B1282" s="41"/>
      <c r="C1282" s="215" t="s">
        <v>3735</v>
      </c>
      <c r="D1282" s="215" t="s">
        <v>226</v>
      </c>
      <c r="E1282" s="216" t="s">
        <v>3736</v>
      </c>
      <c r="F1282" s="217" t="s">
        <v>3737</v>
      </c>
      <c r="G1282" s="218" t="s">
        <v>811</v>
      </c>
      <c r="H1282" s="219">
        <v>4</v>
      </c>
      <c r="I1282" s="220"/>
      <c r="J1282" s="221">
        <f>ROUND(I1282*H1282,2)</f>
        <v>0</v>
      </c>
      <c r="K1282" s="217" t="s">
        <v>40</v>
      </c>
      <c r="L1282" s="46"/>
      <c r="M1282" s="222" t="s">
        <v>40</v>
      </c>
      <c r="N1282" s="223" t="s">
        <v>48</v>
      </c>
      <c r="O1282" s="86"/>
      <c r="P1282" s="224">
        <f>O1282*H1282</f>
        <v>0</v>
      </c>
      <c r="Q1282" s="224">
        <v>0</v>
      </c>
      <c r="R1282" s="224">
        <f>Q1282*H1282</f>
        <v>0</v>
      </c>
      <c r="S1282" s="224">
        <v>0</v>
      </c>
      <c r="T1282" s="225">
        <f>S1282*H1282</f>
        <v>0</v>
      </c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R1282" s="226" t="s">
        <v>672</v>
      </c>
      <c r="AT1282" s="226" t="s">
        <v>226</v>
      </c>
      <c r="AU1282" s="226" t="s">
        <v>85</v>
      </c>
      <c r="AY1282" s="19" t="s">
        <v>224</v>
      </c>
      <c r="BE1282" s="227">
        <f>IF(N1282="základní",J1282,0)</f>
        <v>0</v>
      </c>
      <c r="BF1282" s="227">
        <f>IF(N1282="snížená",J1282,0)</f>
        <v>0</v>
      </c>
      <c r="BG1282" s="227">
        <f>IF(N1282="zákl. přenesená",J1282,0)</f>
        <v>0</v>
      </c>
      <c r="BH1282" s="227">
        <f>IF(N1282="sníž. přenesená",J1282,0)</f>
        <v>0</v>
      </c>
      <c r="BI1282" s="227">
        <f>IF(N1282="nulová",J1282,0)</f>
        <v>0</v>
      </c>
      <c r="BJ1282" s="19" t="s">
        <v>83</v>
      </c>
      <c r="BK1282" s="227">
        <f>ROUND(I1282*H1282,2)</f>
        <v>0</v>
      </c>
      <c r="BL1282" s="19" t="s">
        <v>672</v>
      </c>
      <c r="BM1282" s="226" t="s">
        <v>3738</v>
      </c>
    </row>
    <row r="1283" s="14" customFormat="1">
      <c r="A1283" s="14"/>
      <c r="B1283" s="246"/>
      <c r="C1283" s="247"/>
      <c r="D1283" s="228" t="s">
        <v>236</v>
      </c>
      <c r="E1283" s="248" t="s">
        <v>40</v>
      </c>
      <c r="F1283" s="249" t="s">
        <v>3739</v>
      </c>
      <c r="G1283" s="247"/>
      <c r="H1283" s="248" t="s">
        <v>40</v>
      </c>
      <c r="I1283" s="250"/>
      <c r="J1283" s="247"/>
      <c r="K1283" s="247"/>
      <c r="L1283" s="251"/>
      <c r="M1283" s="252"/>
      <c r="N1283" s="253"/>
      <c r="O1283" s="253"/>
      <c r="P1283" s="253"/>
      <c r="Q1283" s="253"/>
      <c r="R1283" s="253"/>
      <c r="S1283" s="253"/>
      <c r="T1283" s="25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5" t="s">
        <v>236</v>
      </c>
      <c r="AU1283" s="255" t="s">
        <v>85</v>
      </c>
      <c r="AV1283" s="14" t="s">
        <v>83</v>
      </c>
      <c r="AW1283" s="14" t="s">
        <v>38</v>
      </c>
      <c r="AX1283" s="14" t="s">
        <v>77</v>
      </c>
      <c r="AY1283" s="255" t="s">
        <v>224</v>
      </c>
    </row>
    <row r="1284" s="14" customFormat="1">
      <c r="A1284" s="14"/>
      <c r="B1284" s="246"/>
      <c r="C1284" s="247"/>
      <c r="D1284" s="228" t="s">
        <v>236</v>
      </c>
      <c r="E1284" s="248" t="s">
        <v>40</v>
      </c>
      <c r="F1284" s="249" t="s">
        <v>3740</v>
      </c>
      <c r="G1284" s="247"/>
      <c r="H1284" s="248" t="s">
        <v>40</v>
      </c>
      <c r="I1284" s="250"/>
      <c r="J1284" s="247"/>
      <c r="K1284" s="247"/>
      <c r="L1284" s="251"/>
      <c r="M1284" s="252"/>
      <c r="N1284" s="253"/>
      <c r="O1284" s="253"/>
      <c r="P1284" s="253"/>
      <c r="Q1284" s="253"/>
      <c r="R1284" s="253"/>
      <c r="S1284" s="253"/>
      <c r="T1284" s="25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5" t="s">
        <v>236</v>
      </c>
      <c r="AU1284" s="255" t="s">
        <v>85</v>
      </c>
      <c r="AV1284" s="14" t="s">
        <v>83</v>
      </c>
      <c r="AW1284" s="14" t="s">
        <v>38</v>
      </c>
      <c r="AX1284" s="14" t="s">
        <v>77</v>
      </c>
      <c r="AY1284" s="255" t="s">
        <v>224</v>
      </c>
    </row>
    <row r="1285" s="14" customFormat="1">
      <c r="A1285" s="14"/>
      <c r="B1285" s="246"/>
      <c r="C1285" s="247"/>
      <c r="D1285" s="228" t="s">
        <v>236</v>
      </c>
      <c r="E1285" s="248" t="s">
        <v>40</v>
      </c>
      <c r="F1285" s="249" t="s">
        <v>3741</v>
      </c>
      <c r="G1285" s="247"/>
      <c r="H1285" s="248" t="s">
        <v>40</v>
      </c>
      <c r="I1285" s="250"/>
      <c r="J1285" s="247"/>
      <c r="K1285" s="247"/>
      <c r="L1285" s="251"/>
      <c r="M1285" s="252"/>
      <c r="N1285" s="253"/>
      <c r="O1285" s="253"/>
      <c r="P1285" s="253"/>
      <c r="Q1285" s="253"/>
      <c r="R1285" s="253"/>
      <c r="S1285" s="253"/>
      <c r="T1285" s="25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5" t="s">
        <v>236</v>
      </c>
      <c r="AU1285" s="255" t="s">
        <v>85</v>
      </c>
      <c r="AV1285" s="14" t="s">
        <v>83</v>
      </c>
      <c r="AW1285" s="14" t="s">
        <v>38</v>
      </c>
      <c r="AX1285" s="14" t="s">
        <v>77</v>
      </c>
      <c r="AY1285" s="255" t="s">
        <v>224</v>
      </c>
    </row>
    <row r="1286" s="14" customFormat="1">
      <c r="A1286" s="14"/>
      <c r="B1286" s="246"/>
      <c r="C1286" s="247"/>
      <c r="D1286" s="228" t="s">
        <v>236</v>
      </c>
      <c r="E1286" s="248" t="s">
        <v>40</v>
      </c>
      <c r="F1286" s="249" t="s">
        <v>3742</v>
      </c>
      <c r="G1286" s="247"/>
      <c r="H1286" s="248" t="s">
        <v>40</v>
      </c>
      <c r="I1286" s="250"/>
      <c r="J1286" s="247"/>
      <c r="K1286" s="247"/>
      <c r="L1286" s="251"/>
      <c r="M1286" s="252"/>
      <c r="N1286" s="253"/>
      <c r="O1286" s="253"/>
      <c r="P1286" s="253"/>
      <c r="Q1286" s="253"/>
      <c r="R1286" s="253"/>
      <c r="S1286" s="253"/>
      <c r="T1286" s="25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5" t="s">
        <v>236</v>
      </c>
      <c r="AU1286" s="255" t="s">
        <v>85</v>
      </c>
      <c r="AV1286" s="14" t="s">
        <v>83</v>
      </c>
      <c r="AW1286" s="14" t="s">
        <v>38</v>
      </c>
      <c r="AX1286" s="14" t="s">
        <v>77</v>
      </c>
      <c r="AY1286" s="255" t="s">
        <v>224</v>
      </c>
    </row>
    <row r="1287" s="14" customFormat="1">
      <c r="A1287" s="14"/>
      <c r="B1287" s="246"/>
      <c r="C1287" s="247"/>
      <c r="D1287" s="228" t="s">
        <v>236</v>
      </c>
      <c r="E1287" s="248" t="s">
        <v>40</v>
      </c>
      <c r="F1287" s="249" t="s">
        <v>3743</v>
      </c>
      <c r="G1287" s="247"/>
      <c r="H1287" s="248" t="s">
        <v>40</v>
      </c>
      <c r="I1287" s="250"/>
      <c r="J1287" s="247"/>
      <c r="K1287" s="247"/>
      <c r="L1287" s="251"/>
      <c r="M1287" s="252"/>
      <c r="N1287" s="253"/>
      <c r="O1287" s="253"/>
      <c r="P1287" s="253"/>
      <c r="Q1287" s="253"/>
      <c r="R1287" s="253"/>
      <c r="S1287" s="253"/>
      <c r="T1287" s="25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5" t="s">
        <v>236</v>
      </c>
      <c r="AU1287" s="255" t="s">
        <v>85</v>
      </c>
      <c r="AV1287" s="14" t="s">
        <v>83</v>
      </c>
      <c r="AW1287" s="14" t="s">
        <v>38</v>
      </c>
      <c r="AX1287" s="14" t="s">
        <v>77</v>
      </c>
      <c r="AY1287" s="255" t="s">
        <v>224</v>
      </c>
    </row>
    <row r="1288" s="13" customFormat="1">
      <c r="A1288" s="13"/>
      <c r="B1288" s="235"/>
      <c r="C1288" s="236"/>
      <c r="D1288" s="228" t="s">
        <v>236</v>
      </c>
      <c r="E1288" s="237" t="s">
        <v>40</v>
      </c>
      <c r="F1288" s="238" t="s">
        <v>3744</v>
      </c>
      <c r="G1288" s="236"/>
      <c r="H1288" s="239">
        <v>4</v>
      </c>
      <c r="I1288" s="240"/>
      <c r="J1288" s="236"/>
      <c r="K1288" s="236"/>
      <c r="L1288" s="241"/>
      <c r="M1288" s="242"/>
      <c r="N1288" s="243"/>
      <c r="O1288" s="243"/>
      <c r="P1288" s="243"/>
      <c r="Q1288" s="243"/>
      <c r="R1288" s="243"/>
      <c r="S1288" s="243"/>
      <c r="T1288" s="244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5" t="s">
        <v>236</v>
      </c>
      <c r="AU1288" s="245" t="s">
        <v>85</v>
      </c>
      <c r="AV1288" s="13" t="s">
        <v>85</v>
      </c>
      <c r="AW1288" s="13" t="s">
        <v>38</v>
      </c>
      <c r="AX1288" s="13" t="s">
        <v>83</v>
      </c>
      <c r="AY1288" s="245" t="s">
        <v>224</v>
      </c>
    </row>
    <row r="1289" s="2" customFormat="1" ht="16.5" customHeight="1">
      <c r="A1289" s="40"/>
      <c r="B1289" s="41"/>
      <c r="C1289" s="215" t="s">
        <v>3745</v>
      </c>
      <c r="D1289" s="215" t="s">
        <v>226</v>
      </c>
      <c r="E1289" s="216" t="s">
        <v>3746</v>
      </c>
      <c r="F1289" s="217" t="s">
        <v>3747</v>
      </c>
      <c r="G1289" s="218" t="s">
        <v>811</v>
      </c>
      <c r="H1289" s="219">
        <v>16</v>
      </c>
      <c r="I1289" s="220"/>
      <c r="J1289" s="221">
        <f>ROUND(I1289*H1289,2)</f>
        <v>0</v>
      </c>
      <c r="K1289" s="217" t="s">
        <v>40</v>
      </c>
      <c r="L1289" s="46"/>
      <c r="M1289" s="222" t="s">
        <v>40</v>
      </c>
      <c r="N1289" s="223" t="s">
        <v>48</v>
      </c>
      <c r="O1289" s="86"/>
      <c r="P1289" s="224">
        <f>O1289*H1289</f>
        <v>0</v>
      </c>
      <c r="Q1289" s="224">
        <v>0</v>
      </c>
      <c r="R1289" s="224">
        <f>Q1289*H1289</f>
        <v>0</v>
      </c>
      <c r="S1289" s="224">
        <v>0</v>
      </c>
      <c r="T1289" s="225">
        <f>S1289*H1289</f>
        <v>0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26" t="s">
        <v>672</v>
      </c>
      <c r="AT1289" s="226" t="s">
        <v>226</v>
      </c>
      <c r="AU1289" s="226" t="s">
        <v>85</v>
      </c>
      <c r="AY1289" s="19" t="s">
        <v>224</v>
      </c>
      <c r="BE1289" s="227">
        <f>IF(N1289="základní",J1289,0)</f>
        <v>0</v>
      </c>
      <c r="BF1289" s="227">
        <f>IF(N1289="snížená",J1289,0)</f>
        <v>0</v>
      </c>
      <c r="BG1289" s="227">
        <f>IF(N1289="zákl. přenesená",J1289,0)</f>
        <v>0</v>
      </c>
      <c r="BH1289" s="227">
        <f>IF(N1289="sníž. přenesená",J1289,0)</f>
        <v>0</v>
      </c>
      <c r="BI1289" s="227">
        <f>IF(N1289="nulová",J1289,0)</f>
        <v>0</v>
      </c>
      <c r="BJ1289" s="19" t="s">
        <v>83</v>
      </c>
      <c r="BK1289" s="227">
        <f>ROUND(I1289*H1289,2)</f>
        <v>0</v>
      </c>
      <c r="BL1289" s="19" t="s">
        <v>672</v>
      </c>
      <c r="BM1289" s="226" t="s">
        <v>3748</v>
      </c>
    </row>
    <row r="1290" s="14" customFormat="1">
      <c r="A1290" s="14"/>
      <c r="B1290" s="246"/>
      <c r="C1290" s="247"/>
      <c r="D1290" s="228" t="s">
        <v>236</v>
      </c>
      <c r="E1290" s="248" t="s">
        <v>40</v>
      </c>
      <c r="F1290" s="249" t="s">
        <v>3749</v>
      </c>
      <c r="G1290" s="247"/>
      <c r="H1290" s="248" t="s">
        <v>40</v>
      </c>
      <c r="I1290" s="250"/>
      <c r="J1290" s="247"/>
      <c r="K1290" s="247"/>
      <c r="L1290" s="251"/>
      <c r="M1290" s="252"/>
      <c r="N1290" s="253"/>
      <c r="O1290" s="253"/>
      <c r="P1290" s="253"/>
      <c r="Q1290" s="253"/>
      <c r="R1290" s="253"/>
      <c r="S1290" s="253"/>
      <c r="T1290" s="25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5" t="s">
        <v>236</v>
      </c>
      <c r="AU1290" s="255" t="s">
        <v>85</v>
      </c>
      <c r="AV1290" s="14" t="s">
        <v>83</v>
      </c>
      <c r="AW1290" s="14" t="s">
        <v>38</v>
      </c>
      <c r="AX1290" s="14" t="s">
        <v>77</v>
      </c>
      <c r="AY1290" s="255" t="s">
        <v>224</v>
      </c>
    </row>
    <row r="1291" s="14" customFormat="1">
      <c r="A1291" s="14"/>
      <c r="B1291" s="246"/>
      <c r="C1291" s="247"/>
      <c r="D1291" s="228" t="s">
        <v>236</v>
      </c>
      <c r="E1291" s="248" t="s">
        <v>40</v>
      </c>
      <c r="F1291" s="249" t="s">
        <v>3750</v>
      </c>
      <c r="G1291" s="247"/>
      <c r="H1291" s="248" t="s">
        <v>40</v>
      </c>
      <c r="I1291" s="250"/>
      <c r="J1291" s="247"/>
      <c r="K1291" s="247"/>
      <c r="L1291" s="251"/>
      <c r="M1291" s="252"/>
      <c r="N1291" s="253"/>
      <c r="O1291" s="253"/>
      <c r="P1291" s="253"/>
      <c r="Q1291" s="253"/>
      <c r="R1291" s="253"/>
      <c r="S1291" s="253"/>
      <c r="T1291" s="25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5" t="s">
        <v>236</v>
      </c>
      <c r="AU1291" s="255" t="s">
        <v>85</v>
      </c>
      <c r="AV1291" s="14" t="s">
        <v>83</v>
      </c>
      <c r="AW1291" s="14" t="s">
        <v>38</v>
      </c>
      <c r="AX1291" s="14" t="s">
        <v>77</v>
      </c>
      <c r="AY1291" s="255" t="s">
        <v>224</v>
      </c>
    </row>
    <row r="1292" s="14" customFormat="1">
      <c r="A1292" s="14"/>
      <c r="B1292" s="246"/>
      <c r="C1292" s="247"/>
      <c r="D1292" s="228" t="s">
        <v>236</v>
      </c>
      <c r="E1292" s="248" t="s">
        <v>40</v>
      </c>
      <c r="F1292" s="249" t="s">
        <v>3751</v>
      </c>
      <c r="G1292" s="247"/>
      <c r="H1292" s="248" t="s">
        <v>40</v>
      </c>
      <c r="I1292" s="250"/>
      <c r="J1292" s="247"/>
      <c r="K1292" s="247"/>
      <c r="L1292" s="251"/>
      <c r="M1292" s="252"/>
      <c r="N1292" s="253"/>
      <c r="O1292" s="253"/>
      <c r="P1292" s="253"/>
      <c r="Q1292" s="253"/>
      <c r="R1292" s="253"/>
      <c r="S1292" s="253"/>
      <c r="T1292" s="25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5" t="s">
        <v>236</v>
      </c>
      <c r="AU1292" s="255" t="s">
        <v>85</v>
      </c>
      <c r="AV1292" s="14" t="s">
        <v>83</v>
      </c>
      <c r="AW1292" s="14" t="s">
        <v>38</v>
      </c>
      <c r="AX1292" s="14" t="s">
        <v>77</v>
      </c>
      <c r="AY1292" s="255" t="s">
        <v>224</v>
      </c>
    </row>
    <row r="1293" s="14" customFormat="1">
      <c r="A1293" s="14"/>
      <c r="B1293" s="246"/>
      <c r="C1293" s="247"/>
      <c r="D1293" s="228" t="s">
        <v>236</v>
      </c>
      <c r="E1293" s="248" t="s">
        <v>40</v>
      </c>
      <c r="F1293" s="249" t="s">
        <v>3752</v>
      </c>
      <c r="G1293" s="247"/>
      <c r="H1293" s="248" t="s">
        <v>40</v>
      </c>
      <c r="I1293" s="250"/>
      <c r="J1293" s="247"/>
      <c r="K1293" s="247"/>
      <c r="L1293" s="251"/>
      <c r="M1293" s="252"/>
      <c r="N1293" s="253"/>
      <c r="O1293" s="253"/>
      <c r="P1293" s="253"/>
      <c r="Q1293" s="253"/>
      <c r="R1293" s="253"/>
      <c r="S1293" s="253"/>
      <c r="T1293" s="25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5" t="s">
        <v>236</v>
      </c>
      <c r="AU1293" s="255" t="s">
        <v>85</v>
      </c>
      <c r="AV1293" s="14" t="s">
        <v>83</v>
      </c>
      <c r="AW1293" s="14" t="s">
        <v>38</v>
      </c>
      <c r="AX1293" s="14" t="s">
        <v>77</v>
      </c>
      <c r="AY1293" s="255" t="s">
        <v>224</v>
      </c>
    </row>
    <row r="1294" s="14" customFormat="1">
      <c r="A1294" s="14"/>
      <c r="B1294" s="246"/>
      <c r="C1294" s="247"/>
      <c r="D1294" s="228" t="s">
        <v>236</v>
      </c>
      <c r="E1294" s="248" t="s">
        <v>40</v>
      </c>
      <c r="F1294" s="249" t="s">
        <v>3743</v>
      </c>
      <c r="G1294" s="247"/>
      <c r="H1294" s="248" t="s">
        <v>40</v>
      </c>
      <c r="I1294" s="250"/>
      <c r="J1294" s="247"/>
      <c r="K1294" s="247"/>
      <c r="L1294" s="251"/>
      <c r="M1294" s="252"/>
      <c r="N1294" s="253"/>
      <c r="O1294" s="253"/>
      <c r="P1294" s="253"/>
      <c r="Q1294" s="253"/>
      <c r="R1294" s="253"/>
      <c r="S1294" s="253"/>
      <c r="T1294" s="25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5" t="s">
        <v>236</v>
      </c>
      <c r="AU1294" s="255" t="s">
        <v>85</v>
      </c>
      <c r="AV1294" s="14" t="s">
        <v>83</v>
      </c>
      <c r="AW1294" s="14" t="s">
        <v>38</v>
      </c>
      <c r="AX1294" s="14" t="s">
        <v>77</v>
      </c>
      <c r="AY1294" s="255" t="s">
        <v>224</v>
      </c>
    </row>
    <row r="1295" s="13" customFormat="1">
      <c r="A1295" s="13"/>
      <c r="B1295" s="235"/>
      <c r="C1295" s="236"/>
      <c r="D1295" s="228" t="s">
        <v>236</v>
      </c>
      <c r="E1295" s="237" t="s">
        <v>40</v>
      </c>
      <c r="F1295" s="238" t="s">
        <v>3753</v>
      </c>
      <c r="G1295" s="236"/>
      <c r="H1295" s="239">
        <v>2</v>
      </c>
      <c r="I1295" s="240"/>
      <c r="J1295" s="236"/>
      <c r="K1295" s="236"/>
      <c r="L1295" s="241"/>
      <c r="M1295" s="242"/>
      <c r="N1295" s="243"/>
      <c r="O1295" s="243"/>
      <c r="P1295" s="243"/>
      <c r="Q1295" s="243"/>
      <c r="R1295" s="243"/>
      <c r="S1295" s="243"/>
      <c r="T1295" s="244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5" t="s">
        <v>236</v>
      </c>
      <c r="AU1295" s="245" t="s">
        <v>85</v>
      </c>
      <c r="AV1295" s="13" t="s">
        <v>85</v>
      </c>
      <c r="AW1295" s="13" t="s">
        <v>38</v>
      </c>
      <c r="AX1295" s="13" t="s">
        <v>77</v>
      </c>
      <c r="AY1295" s="245" t="s">
        <v>224</v>
      </c>
    </row>
    <row r="1296" s="13" customFormat="1">
      <c r="A1296" s="13"/>
      <c r="B1296" s="235"/>
      <c r="C1296" s="236"/>
      <c r="D1296" s="228" t="s">
        <v>236</v>
      </c>
      <c r="E1296" s="237" t="s">
        <v>40</v>
      </c>
      <c r="F1296" s="238" t="s">
        <v>3754</v>
      </c>
      <c r="G1296" s="236"/>
      <c r="H1296" s="239">
        <v>14</v>
      </c>
      <c r="I1296" s="240"/>
      <c r="J1296" s="236"/>
      <c r="K1296" s="236"/>
      <c r="L1296" s="241"/>
      <c r="M1296" s="242"/>
      <c r="N1296" s="243"/>
      <c r="O1296" s="243"/>
      <c r="P1296" s="243"/>
      <c r="Q1296" s="243"/>
      <c r="R1296" s="243"/>
      <c r="S1296" s="243"/>
      <c r="T1296" s="244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5" t="s">
        <v>236</v>
      </c>
      <c r="AU1296" s="245" t="s">
        <v>85</v>
      </c>
      <c r="AV1296" s="13" t="s">
        <v>85</v>
      </c>
      <c r="AW1296" s="13" t="s">
        <v>38</v>
      </c>
      <c r="AX1296" s="13" t="s">
        <v>77</v>
      </c>
      <c r="AY1296" s="245" t="s">
        <v>224</v>
      </c>
    </row>
    <row r="1297" s="15" customFormat="1">
      <c r="A1297" s="15"/>
      <c r="B1297" s="256"/>
      <c r="C1297" s="257"/>
      <c r="D1297" s="228" t="s">
        <v>236</v>
      </c>
      <c r="E1297" s="258" t="s">
        <v>40</v>
      </c>
      <c r="F1297" s="259" t="s">
        <v>253</v>
      </c>
      <c r="G1297" s="257"/>
      <c r="H1297" s="260">
        <v>16</v>
      </c>
      <c r="I1297" s="261"/>
      <c r="J1297" s="257"/>
      <c r="K1297" s="257"/>
      <c r="L1297" s="262"/>
      <c r="M1297" s="263"/>
      <c r="N1297" s="264"/>
      <c r="O1297" s="264"/>
      <c r="P1297" s="264"/>
      <c r="Q1297" s="264"/>
      <c r="R1297" s="264"/>
      <c r="S1297" s="264"/>
      <c r="T1297" s="26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T1297" s="266" t="s">
        <v>236</v>
      </c>
      <c r="AU1297" s="266" t="s">
        <v>85</v>
      </c>
      <c r="AV1297" s="15" t="s">
        <v>230</v>
      </c>
      <c r="AW1297" s="15" t="s">
        <v>38</v>
      </c>
      <c r="AX1297" s="15" t="s">
        <v>83</v>
      </c>
      <c r="AY1297" s="266" t="s">
        <v>224</v>
      </c>
    </row>
    <row r="1298" s="2" customFormat="1" ht="16.5" customHeight="1">
      <c r="A1298" s="40"/>
      <c r="B1298" s="41"/>
      <c r="C1298" s="215" t="s">
        <v>3755</v>
      </c>
      <c r="D1298" s="215" t="s">
        <v>226</v>
      </c>
      <c r="E1298" s="216" t="s">
        <v>3756</v>
      </c>
      <c r="F1298" s="217" t="s">
        <v>3757</v>
      </c>
      <c r="G1298" s="218" t="s">
        <v>811</v>
      </c>
      <c r="H1298" s="219">
        <v>7</v>
      </c>
      <c r="I1298" s="220"/>
      <c r="J1298" s="221">
        <f>ROUND(I1298*H1298,2)</f>
        <v>0</v>
      </c>
      <c r="K1298" s="217" t="s">
        <v>40</v>
      </c>
      <c r="L1298" s="46"/>
      <c r="M1298" s="222" t="s">
        <v>40</v>
      </c>
      <c r="N1298" s="223" t="s">
        <v>48</v>
      </c>
      <c r="O1298" s="86"/>
      <c r="P1298" s="224">
        <f>O1298*H1298</f>
        <v>0</v>
      </c>
      <c r="Q1298" s="224">
        <v>0</v>
      </c>
      <c r="R1298" s="224">
        <f>Q1298*H1298</f>
        <v>0</v>
      </c>
      <c r="S1298" s="224">
        <v>0</v>
      </c>
      <c r="T1298" s="225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26" t="s">
        <v>672</v>
      </c>
      <c r="AT1298" s="226" t="s">
        <v>226</v>
      </c>
      <c r="AU1298" s="226" t="s">
        <v>85</v>
      </c>
      <c r="AY1298" s="19" t="s">
        <v>224</v>
      </c>
      <c r="BE1298" s="227">
        <f>IF(N1298="základní",J1298,0)</f>
        <v>0</v>
      </c>
      <c r="BF1298" s="227">
        <f>IF(N1298="snížená",J1298,0)</f>
        <v>0</v>
      </c>
      <c r="BG1298" s="227">
        <f>IF(N1298="zákl. přenesená",J1298,0)</f>
        <v>0</v>
      </c>
      <c r="BH1298" s="227">
        <f>IF(N1298="sníž. přenesená",J1298,0)</f>
        <v>0</v>
      </c>
      <c r="BI1298" s="227">
        <f>IF(N1298="nulová",J1298,0)</f>
        <v>0</v>
      </c>
      <c r="BJ1298" s="19" t="s">
        <v>83</v>
      </c>
      <c r="BK1298" s="227">
        <f>ROUND(I1298*H1298,2)</f>
        <v>0</v>
      </c>
      <c r="BL1298" s="19" t="s">
        <v>672</v>
      </c>
      <c r="BM1298" s="226" t="s">
        <v>3758</v>
      </c>
    </row>
    <row r="1299" s="14" customFormat="1">
      <c r="A1299" s="14"/>
      <c r="B1299" s="246"/>
      <c r="C1299" s="247"/>
      <c r="D1299" s="228" t="s">
        <v>236</v>
      </c>
      <c r="E1299" s="248" t="s">
        <v>40</v>
      </c>
      <c r="F1299" s="249" t="s">
        <v>3759</v>
      </c>
      <c r="G1299" s="247"/>
      <c r="H1299" s="248" t="s">
        <v>40</v>
      </c>
      <c r="I1299" s="250"/>
      <c r="J1299" s="247"/>
      <c r="K1299" s="247"/>
      <c r="L1299" s="251"/>
      <c r="M1299" s="252"/>
      <c r="N1299" s="253"/>
      <c r="O1299" s="253"/>
      <c r="P1299" s="253"/>
      <c r="Q1299" s="253"/>
      <c r="R1299" s="253"/>
      <c r="S1299" s="253"/>
      <c r="T1299" s="25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5" t="s">
        <v>236</v>
      </c>
      <c r="AU1299" s="255" t="s">
        <v>85</v>
      </c>
      <c r="AV1299" s="14" t="s">
        <v>83</v>
      </c>
      <c r="AW1299" s="14" t="s">
        <v>38</v>
      </c>
      <c r="AX1299" s="14" t="s">
        <v>77</v>
      </c>
      <c r="AY1299" s="255" t="s">
        <v>224</v>
      </c>
    </row>
    <row r="1300" s="14" customFormat="1">
      <c r="A1300" s="14"/>
      <c r="B1300" s="246"/>
      <c r="C1300" s="247"/>
      <c r="D1300" s="228" t="s">
        <v>236</v>
      </c>
      <c r="E1300" s="248" t="s">
        <v>40</v>
      </c>
      <c r="F1300" s="249" t="s">
        <v>3740</v>
      </c>
      <c r="G1300" s="247"/>
      <c r="H1300" s="248" t="s">
        <v>40</v>
      </c>
      <c r="I1300" s="250"/>
      <c r="J1300" s="247"/>
      <c r="K1300" s="247"/>
      <c r="L1300" s="251"/>
      <c r="M1300" s="252"/>
      <c r="N1300" s="253"/>
      <c r="O1300" s="253"/>
      <c r="P1300" s="253"/>
      <c r="Q1300" s="253"/>
      <c r="R1300" s="253"/>
      <c r="S1300" s="253"/>
      <c r="T1300" s="25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5" t="s">
        <v>236</v>
      </c>
      <c r="AU1300" s="255" t="s">
        <v>85</v>
      </c>
      <c r="AV1300" s="14" t="s">
        <v>83</v>
      </c>
      <c r="AW1300" s="14" t="s">
        <v>38</v>
      </c>
      <c r="AX1300" s="14" t="s">
        <v>77</v>
      </c>
      <c r="AY1300" s="255" t="s">
        <v>224</v>
      </c>
    </row>
    <row r="1301" s="14" customFormat="1">
      <c r="A1301" s="14"/>
      <c r="B1301" s="246"/>
      <c r="C1301" s="247"/>
      <c r="D1301" s="228" t="s">
        <v>236</v>
      </c>
      <c r="E1301" s="248" t="s">
        <v>40</v>
      </c>
      <c r="F1301" s="249" t="s">
        <v>3741</v>
      </c>
      <c r="G1301" s="247"/>
      <c r="H1301" s="248" t="s">
        <v>40</v>
      </c>
      <c r="I1301" s="250"/>
      <c r="J1301" s="247"/>
      <c r="K1301" s="247"/>
      <c r="L1301" s="251"/>
      <c r="M1301" s="252"/>
      <c r="N1301" s="253"/>
      <c r="O1301" s="253"/>
      <c r="P1301" s="253"/>
      <c r="Q1301" s="253"/>
      <c r="R1301" s="253"/>
      <c r="S1301" s="253"/>
      <c r="T1301" s="25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5" t="s">
        <v>236</v>
      </c>
      <c r="AU1301" s="255" t="s">
        <v>85</v>
      </c>
      <c r="AV1301" s="14" t="s">
        <v>83</v>
      </c>
      <c r="AW1301" s="14" t="s">
        <v>38</v>
      </c>
      <c r="AX1301" s="14" t="s">
        <v>77</v>
      </c>
      <c r="AY1301" s="255" t="s">
        <v>224</v>
      </c>
    </row>
    <row r="1302" s="14" customFormat="1">
      <c r="A1302" s="14"/>
      <c r="B1302" s="246"/>
      <c r="C1302" s="247"/>
      <c r="D1302" s="228" t="s">
        <v>236</v>
      </c>
      <c r="E1302" s="248" t="s">
        <v>40</v>
      </c>
      <c r="F1302" s="249" t="s">
        <v>3742</v>
      </c>
      <c r="G1302" s="247"/>
      <c r="H1302" s="248" t="s">
        <v>40</v>
      </c>
      <c r="I1302" s="250"/>
      <c r="J1302" s="247"/>
      <c r="K1302" s="247"/>
      <c r="L1302" s="251"/>
      <c r="M1302" s="252"/>
      <c r="N1302" s="253"/>
      <c r="O1302" s="253"/>
      <c r="P1302" s="253"/>
      <c r="Q1302" s="253"/>
      <c r="R1302" s="253"/>
      <c r="S1302" s="253"/>
      <c r="T1302" s="25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5" t="s">
        <v>236</v>
      </c>
      <c r="AU1302" s="255" t="s">
        <v>85</v>
      </c>
      <c r="AV1302" s="14" t="s">
        <v>83</v>
      </c>
      <c r="AW1302" s="14" t="s">
        <v>38</v>
      </c>
      <c r="AX1302" s="14" t="s">
        <v>77</v>
      </c>
      <c r="AY1302" s="255" t="s">
        <v>224</v>
      </c>
    </row>
    <row r="1303" s="14" customFormat="1">
      <c r="A1303" s="14"/>
      <c r="B1303" s="246"/>
      <c r="C1303" s="247"/>
      <c r="D1303" s="228" t="s">
        <v>236</v>
      </c>
      <c r="E1303" s="248" t="s">
        <v>40</v>
      </c>
      <c r="F1303" s="249" t="s">
        <v>3743</v>
      </c>
      <c r="G1303" s="247"/>
      <c r="H1303" s="248" t="s">
        <v>40</v>
      </c>
      <c r="I1303" s="250"/>
      <c r="J1303" s="247"/>
      <c r="K1303" s="247"/>
      <c r="L1303" s="251"/>
      <c r="M1303" s="252"/>
      <c r="N1303" s="253"/>
      <c r="O1303" s="253"/>
      <c r="P1303" s="253"/>
      <c r="Q1303" s="253"/>
      <c r="R1303" s="253"/>
      <c r="S1303" s="253"/>
      <c r="T1303" s="25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5" t="s">
        <v>236</v>
      </c>
      <c r="AU1303" s="255" t="s">
        <v>85</v>
      </c>
      <c r="AV1303" s="14" t="s">
        <v>83</v>
      </c>
      <c r="AW1303" s="14" t="s">
        <v>38</v>
      </c>
      <c r="AX1303" s="14" t="s">
        <v>77</v>
      </c>
      <c r="AY1303" s="255" t="s">
        <v>224</v>
      </c>
    </row>
    <row r="1304" s="13" customFormat="1">
      <c r="A1304" s="13"/>
      <c r="B1304" s="235"/>
      <c r="C1304" s="236"/>
      <c r="D1304" s="228" t="s">
        <v>236</v>
      </c>
      <c r="E1304" s="237" t="s">
        <v>40</v>
      </c>
      <c r="F1304" s="238" t="s">
        <v>3760</v>
      </c>
      <c r="G1304" s="236"/>
      <c r="H1304" s="239">
        <v>7</v>
      </c>
      <c r="I1304" s="240"/>
      <c r="J1304" s="236"/>
      <c r="K1304" s="236"/>
      <c r="L1304" s="241"/>
      <c r="M1304" s="242"/>
      <c r="N1304" s="243"/>
      <c r="O1304" s="243"/>
      <c r="P1304" s="243"/>
      <c r="Q1304" s="243"/>
      <c r="R1304" s="243"/>
      <c r="S1304" s="243"/>
      <c r="T1304" s="244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5" t="s">
        <v>236</v>
      </c>
      <c r="AU1304" s="245" t="s">
        <v>85</v>
      </c>
      <c r="AV1304" s="13" t="s">
        <v>85</v>
      </c>
      <c r="AW1304" s="13" t="s">
        <v>38</v>
      </c>
      <c r="AX1304" s="13" t="s">
        <v>83</v>
      </c>
      <c r="AY1304" s="245" t="s">
        <v>224</v>
      </c>
    </row>
    <row r="1305" s="2" customFormat="1" ht="16.5" customHeight="1">
      <c r="A1305" s="40"/>
      <c r="B1305" s="41"/>
      <c r="C1305" s="215" t="s">
        <v>3761</v>
      </c>
      <c r="D1305" s="215" t="s">
        <v>226</v>
      </c>
      <c r="E1305" s="216" t="s">
        <v>3762</v>
      </c>
      <c r="F1305" s="217" t="s">
        <v>3763</v>
      </c>
      <c r="G1305" s="218" t="s">
        <v>811</v>
      </c>
      <c r="H1305" s="219">
        <v>17</v>
      </c>
      <c r="I1305" s="220"/>
      <c r="J1305" s="221">
        <f>ROUND(I1305*H1305,2)</f>
        <v>0</v>
      </c>
      <c r="K1305" s="217" t="s">
        <v>40</v>
      </c>
      <c r="L1305" s="46"/>
      <c r="M1305" s="222" t="s">
        <v>40</v>
      </c>
      <c r="N1305" s="223" t="s">
        <v>48</v>
      </c>
      <c r="O1305" s="86"/>
      <c r="P1305" s="224">
        <f>O1305*H1305</f>
        <v>0</v>
      </c>
      <c r="Q1305" s="224">
        <v>0</v>
      </c>
      <c r="R1305" s="224">
        <f>Q1305*H1305</f>
        <v>0</v>
      </c>
      <c r="S1305" s="224">
        <v>0</v>
      </c>
      <c r="T1305" s="225">
        <f>S1305*H1305</f>
        <v>0</v>
      </c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R1305" s="226" t="s">
        <v>672</v>
      </c>
      <c r="AT1305" s="226" t="s">
        <v>226</v>
      </c>
      <c r="AU1305" s="226" t="s">
        <v>85</v>
      </c>
      <c r="AY1305" s="19" t="s">
        <v>224</v>
      </c>
      <c r="BE1305" s="227">
        <f>IF(N1305="základní",J1305,0)</f>
        <v>0</v>
      </c>
      <c r="BF1305" s="227">
        <f>IF(N1305="snížená",J1305,0)</f>
        <v>0</v>
      </c>
      <c r="BG1305" s="227">
        <f>IF(N1305="zákl. přenesená",J1305,0)</f>
        <v>0</v>
      </c>
      <c r="BH1305" s="227">
        <f>IF(N1305="sníž. přenesená",J1305,0)</f>
        <v>0</v>
      </c>
      <c r="BI1305" s="227">
        <f>IF(N1305="nulová",J1305,0)</f>
        <v>0</v>
      </c>
      <c r="BJ1305" s="19" t="s">
        <v>83</v>
      </c>
      <c r="BK1305" s="227">
        <f>ROUND(I1305*H1305,2)</f>
        <v>0</v>
      </c>
      <c r="BL1305" s="19" t="s">
        <v>672</v>
      </c>
      <c r="BM1305" s="226" t="s">
        <v>3764</v>
      </c>
    </row>
    <row r="1306" s="14" customFormat="1">
      <c r="A1306" s="14"/>
      <c r="B1306" s="246"/>
      <c r="C1306" s="247"/>
      <c r="D1306" s="228" t="s">
        <v>236</v>
      </c>
      <c r="E1306" s="248" t="s">
        <v>40</v>
      </c>
      <c r="F1306" s="249" t="s">
        <v>3765</v>
      </c>
      <c r="G1306" s="247"/>
      <c r="H1306" s="248" t="s">
        <v>40</v>
      </c>
      <c r="I1306" s="250"/>
      <c r="J1306" s="247"/>
      <c r="K1306" s="247"/>
      <c r="L1306" s="251"/>
      <c r="M1306" s="252"/>
      <c r="N1306" s="253"/>
      <c r="O1306" s="253"/>
      <c r="P1306" s="253"/>
      <c r="Q1306" s="253"/>
      <c r="R1306" s="253"/>
      <c r="S1306" s="253"/>
      <c r="T1306" s="25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5" t="s">
        <v>236</v>
      </c>
      <c r="AU1306" s="255" t="s">
        <v>85</v>
      </c>
      <c r="AV1306" s="14" t="s">
        <v>83</v>
      </c>
      <c r="AW1306" s="14" t="s">
        <v>38</v>
      </c>
      <c r="AX1306" s="14" t="s">
        <v>77</v>
      </c>
      <c r="AY1306" s="255" t="s">
        <v>224</v>
      </c>
    </row>
    <row r="1307" s="14" customFormat="1">
      <c r="A1307" s="14"/>
      <c r="B1307" s="246"/>
      <c r="C1307" s="247"/>
      <c r="D1307" s="228" t="s">
        <v>236</v>
      </c>
      <c r="E1307" s="248" t="s">
        <v>40</v>
      </c>
      <c r="F1307" s="249" t="s">
        <v>3766</v>
      </c>
      <c r="G1307" s="247"/>
      <c r="H1307" s="248" t="s">
        <v>40</v>
      </c>
      <c r="I1307" s="250"/>
      <c r="J1307" s="247"/>
      <c r="K1307" s="247"/>
      <c r="L1307" s="251"/>
      <c r="M1307" s="252"/>
      <c r="N1307" s="253"/>
      <c r="O1307" s="253"/>
      <c r="P1307" s="253"/>
      <c r="Q1307" s="253"/>
      <c r="R1307" s="253"/>
      <c r="S1307" s="253"/>
      <c r="T1307" s="25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5" t="s">
        <v>236</v>
      </c>
      <c r="AU1307" s="255" t="s">
        <v>85</v>
      </c>
      <c r="AV1307" s="14" t="s">
        <v>83</v>
      </c>
      <c r="AW1307" s="14" t="s">
        <v>38</v>
      </c>
      <c r="AX1307" s="14" t="s">
        <v>77</v>
      </c>
      <c r="AY1307" s="255" t="s">
        <v>224</v>
      </c>
    </row>
    <row r="1308" s="14" customFormat="1">
      <c r="A1308" s="14"/>
      <c r="B1308" s="246"/>
      <c r="C1308" s="247"/>
      <c r="D1308" s="228" t="s">
        <v>236</v>
      </c>
      <c r="E1308" s="248" t="s">
        <v>40</v>
      </c>
      <c r="F1308" s="249" t="s">
        <v>3767</v>
      </c>
      <c r="G1308" s="247"/>
      <c r="H1308" s="248" t="s">
        <v>40</v>
      </c>
      <c r="I1308" s="250"/>
      <c r="J1308" s="247"/>
      <c r="K1308" s="247"/>
      <c r="L1308" s="251"/>
      <c r="M1308" s="252"/>
      <c r="N1308" s="253"/>
      <c r="O1308" s="253"/>
      <c r="P1308" s="253"/>
      <c r="Q1308" s="253"/>
      <c r="R1308" s="253"/>
      <c r="S1308" s="253"/>
      <c r="T1308" s="25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5" t="s">
        <v>236</v>
      </c>
      <c r="AU1308" s="255" t="s">
        <v>85</v>
      </c>
      <c r="AV1308" s="14" t="s">
        <v>83</v>
      </c>
      <c r="AW1308" s="14" t="s">
        <v>38</v>
      </c>
      <c r="AX1308" s="14" t="s">
        <v>77</v>
      </c>
      <c r="AY1308" s="255" t="s">
        <v>224</v>
      </c>
    </row>
    <row r="1309" s="14" customFormat="1">
      <c r="A1309" s="14"/>
      <c r="B1309" s="246"/>
      <c r="C1309" s="247"/>
      <c r="D1309" s="228" t="s">
        <v>236</v>
      </c>
      <c r="E1309" s="248" t="s">
        <v>40</v>
      </c>
      <c r="F1309" s="249" t="s">
        <v>3768</v>
      </c>
      <c r="G1309" s="247"/>
      <c r="H1309" s="248" t="s">
        <v>40</v>
      </c>
      <c r="I1309" s="250"/>
      <c r="J1309" s="247"/>
      <c r="K1309" s="247"/>
      <c r="L1309" s="251"/>
      <c r="M1309" s="252"/>
      <c r="N1309" s="253"/>
      <c r="O1309" s="253"/>
      <c r="P1309" s="253"/>
      <c r="Q1309" s="253"/>
      <c r="R1309" s="253"/>
      <c r="S1309" s="253"/>
      <c r="T1309" s="25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5" t="s">
        <v>236</v>
      </c>
      <c r="AU1309" s="255" t="s">
        <v>85</v>
      </c>
      <c r="AV1309" s="14" t="s">
        <v>83</v>
      </c>
      <c r="AW1309" s="14" t="s">
        <v>38</v>
      </c>
      <c r="AX1309" s="14" t="s">
        <v>77</v>
      </c>
      <c r="AY1309" s="255" t="s">
        <v>224</v>
      </c>
    </row>
    <row r="1310" s="14" customFormat="1">
      <c r="A1310" s="14"/>
      <c r="B1310" s="246"/>
      <c r="C1310" s="247"/>
      <c r="D1310" s="228" t="s">
        <v>236</v>
      </c>
      <c r="E1310" s="248" t="s">
        <v>40</v>
      </c>
      <c r="F1310" s="249" t="s">
        <v>3743</v>
      </c>
      <c r="G1310" s="247"/>
      <c r="H1310" s="248" t="s">
        <v>40</v>
      </c>
      <c r="I1310" s="250"/>
      <c r="J1310" s="247"/>
      <c r="K1310" s="247"/>
      <c r="L1310" s="251"/>
      <c r="M1310" s="252"/>
      <c r="N1310" s="253"/>
      <c r="O1310" s="253"/>
      <c r="P1310" s="253"/>
      <c r="Q1310" s="253"/>
      <c r="R1310" s="253"/>
      <c r="S1310" s="253"/>
      <c r="T1310" s="25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5" t="s">
        <v>236</v>
      </c>
      <c r="AU1310" s="255" t="s">
        <v>85</v>
      </c>
      <c r="AV1310" s="14" t="s">
        <v>83</v>
      </c>
      <c r="AW1310" s="14" t="s">
        <v>38</v>
      </c>
      <c r="AX1310" s="14" t="s">
        <v>77</v>
      </c>
      <c r="AY1310" s="255" t="s">
        <v>224</v>
      </c>
    </row>
    <row r="1311" s="13" customFormat="1">
      <c r="A1311" s="13"/>
      <c r="B1311" s="235"/>
      <c r="C1311" s="236"/>
      <c r="D1311" s="228" t="s">
        <v>236</v>
      </c>
      <c r="E1311" s="237" t="s">
        <v>40</v>
      </c>
      <c r="F1311" s="238" t="s">
        <v>3769</v>
      </c>
      <c r="G1311" s="236"/>
      <c r="H1311" s="239">
        <v>17</v>
      </c>
      <c r="I1311" s="240"/>
      <c r="J1311" s="236"/>
      <c r="K1311" s="236"/>
      <c r="L1311" s="241"/>
      <c r="M1311" s="242"/>
      <c r="N1311" s="243"/>
      <c r="O1311" s="243"/>
      <c r="P1311" s="243"/>
      <c r="Q1311" s="243"/>
      <c r="R1311" s="243"/>
      <c r="S1311" s="243"/>
      <c r="T1311" s="244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5" t="s">
        <v>236</v>
      </c>
      <c r="AU1311" s="245" t="s">
        <v>85</v>
      </c>
      <c r="AV1311" s="13" t="s">
        <v>85</v>
      </c>
      <c r="AW1311" s="13" t="s">
        <v>38</v>
      </c>
      <c r="AX1311" s="13" t="s">
        <v>83</v>
      </c>
      <c r="AY1311" s="245" t="s">
        <v>224</v>
      </c>
    </row>
    <row r="1312" s="2" customFormat="1" ht="16.5" customHeight="1">
      <c r="A1312" s="40"/>
      <c r="B1312" s="41"/>
      <c r="C1312" s="215" t="s">
        <v>3770</v>
      </c>
      <c r="D1312" s="215" t="s">
        <v>226</v>
      </c>
      <c r="E1312" s="216" t="s">
        <v>3771</v>
      </c>
      <c r="F1312" s="217" t="s">
        <v>3772</v>
      </c>
      <c r="G1312" s="218" t="s">
        <v>1605</v>
      </c>
      <c r="H1312" s="219">
        <v>1</v>
      </c>
      <c r="I1312" s="220"/>
      <c r="J1312" s="221">
        <f>ROUND(I1312*H1312,2)</f>
        <v>0</v>
      </c>
      <c r="K1312" s="217" t="s">
        <v>40</v>
      </c>
      <c r="L1312" s="46"/>
      <c r="M1312" s="222" t="s">
        <v>40</v>
      </c>
      <c r="N1312" s="223" t="s">
        <v>48</v>
      </c>
      <c r="O1312" s="86"/>
      <c r="P1312" s="224">
        <f>O1312*H1312</f>
        <v>0</v>
      </c>
      <c r="Q1312" s="224">
        <v>0</v>
      </c>
      <c r="R1312" s="224">
        <f>Q1312*H1312</f>
        <v>0</v>
      </c>
      <c r="S1312" s="224">
        <v>0</v>
      </c>
      <c r="T1312" s="225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26" t="s">
        <v>672</v>
      </c>
      <c r="AT1312" s="226" t="s">
        <v>226</v>
      </c>
      <c r="AU1312" s="226" t="s">
        <v>85</v>
      </c>
      <c r="AY1312" s="19" t="s">
        <v>224</v>
      </c>
      <c r="BE1312" s="227">
        <f>IF(N1312="základní",J1312,0)</f>
        <v>0</v>
      </c>
      <c r="BF1312" s="227">
        <f>IF(N1312="snížená",J1312,0)</f>
        <v>0</v>
      </c>
      <c r="BG1312" s="227">
        <f>IF(N1312="zákl. přenesená",J1312,0)</f>
        <v>0</v>
      </c>
      <c r="BH1312" s="227">
        <f>IF(N1312="sníž. přenesená",J1312,0)</f>
        <v>0</v>
      </c>
      <c r="BI1312" s="227">
        <f>IF(N1312="nulová",J1312,0)</f>
        <v>0</v>
      </c>
      <c r="BJ1312" s="19" t="s">
        <v>83</v>
      </c>
      <c r="BK1312" s="227">
        <f>ROUND(I1312*H1312,2)</f>
        <v>0</v>
      </c>
      <c r="BL1312" s="19" t="s">
        <v>672</v>
      </c>
      <c r="BM1312" s="226" t="s">
        <v>3773</v>
      </c>
    </row>
    <row r="1313" s="2" customFormat="1">
      <c r="A1313" s="40"/>
      <c r="B1313" s="41"/>
      <c r="C1313" s="42"/>
      <c r="D1313" s="228" t="s">
        <v>232</v>
      </c>
      <c r="E1313" s="42"/>
      <c r="F1313" s="229" t="s">
        <v>3772</v>
      </c>
      <c r="G1313" s="42"/>
      <c r="H1313" s="42"/>
      <c r="I1313" s="230"/>
      <c r="J1313" s="42"/>
      <c r="K1313" s="42"/>
      <c r="L1313" s="46"/>
      <c r="M1313" s="231"/>
      <c r="N1313" s="232"/>
      <c r="O1313" s="86"/>
      <c r="P1313" s="86"/>
      <c r="Q1313" s="86"/>
      <c r="R1313" s="86"/>
      <c r="S1313" s="86"/>
      <c r="T1313" s="87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T1313" s="19" t="s">
        <v>232</v>
      </c>
      <c r="AU1313" s="19" t="s">
        <v>85</v>
      </c>
    </row>
    <row r="1314" s="12" customFormat="1" ht="22.8" customHeight="1">
      <c r="A1314" s="12"/>
      <c r="B1314" s="199"/>
      <c r="C1314" s="200"/>
      <c r="D1314" s="201" t="s">
        <v>76</v>
      </c>
      <c r="E1314" s="213" t="s">
        <v>3774</v>
      </c>
      <c r="F1314" s="213" t="s">
        <v>3775</v>
      </c>
      <c r="G1314" s="200"/>
      <c r="H1314" s="200"/>
      <c r="I1314" s="203"/>
      <c r="J1314" s="214">
        <f>BK1314</f>
        <v>0</v>
      </c>
      <c r="K1314" s="200"/>
      <c r="L1314" s="205"/>
      <c r="M1314" s="206"/>
      <c r="N1314" s="207"/>
      <c r="O1314" s="207"/>
      <c r="P1314" s="208">
        <f>SUM(P1315:P1324)</f>
        <v>0</v>
      </c>
      <c r="Q1314" s="207"/>
      <c r="R1314" s="208">
        <f>SUM(R1315:R1324)</f>
        <v>13.908</v>
      </c>
      <c r="S1314" s="207"/>
      <c r="T1314" s="209">
        <f>SUM(T1315:T1324)</f>
        <v>0</v>
      </c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R1314" s="210" t="s">
        <v>244</v>
      </c>
      <c r="AT1314" s="211" t="s">
        <v>76</v>
      </c>
      <c r="AU1314" s="211" t="s">
        <v>83</v>
      </c>
      <c r="AY1314" s="210" t="s">
        <v>224</v>
      </c>
      <c r="BK1314" s="212">
        <f>SUM(BK1315:BK1324)</f>
        <v>0</v>
      </c>
    </row>
    <row r="1315" s="2" customFormat="1" ht="16.5" customHeight="1">
      <c r="A1315" s="40"/>
      <c r="B1315" s="41"/>
      <c r="C1315" s="215" t="s">
        <v>3776</v>
      </c>
      <c r="D1315" s="215" t="s">
        <v>226</v>
      </c>
      <c r="E1315" s="216" t="s">
        <v>3777</v>
      </c>
      <c r="F1315" s="217" t="s">
        <v>3778</v>
      </c>
      <c r="G1315" s="218" t="s">
        <v>160</v>
      </c>
      <c r="H1315" s="219">
        <v>240</v>
      </c>
      <c r="I1315" s="220"/>
      <c r="J1315" s="221">
        <f>ROUND(I1315*H1315,2)</f>
        <v>0</v>
      </c>
      <c r="K1315" s="217" t="s">
        <v>40</v>
      </c>
      <c r="L1315" s="46"/>
      <c r="M1315" s="222" t="s">
        <v>40</v>
      </c>
      <c r="N1315" s="223" t="s">
        <v>48</v>
      </c>
      <c r="O1315" s="86"/>
      <c r="P1315" s="224">
        <f>O1315*H1315</f>
        <v>0</v>
      </c>
      <c r="Q1315" s="224">
        <v>0.018350000000000002</v>
      </c>
      <c r="R1315" s="224">
        <f>Q1315*H1315</f>
        <v>4.4040000000000008</v>
      </c>
      <c r="S1315" s="224">
        <v>0</v>
      </c>
      <c r="T1315" s="225">
        <f>S1315*H1315</f>
        <v>0</v>
      </c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R1315" s="226" t="s">
        <v>672</v>
      </c>
      <c r="AT1315" s="226" t="s">
        <v>226</v>
      </c>
      <c r="AU1315" s="226" t="s">
        <v>85</v>
      </c>
      <c r="AY1315" s="19" t="s">
        <v>224</v>
      </c>
      <c r="BE1315" s="227">
        <f>IF(N1315="základní",J1315,0)</f>
        <v>0</v>
      </c>
      <c r="BF1315" s="227">
        <f>IF(N1315="snížená",J1315,0)</f>
        <v>0</v>
      </c>
      <c r="BG1315" s="227">
        <f>IF(N1315="zákl. přenesená",J1315,0)</f>
        <v>0</v>
      </c>
      <c r="BH1315" s="227">
        <f>IF(N1315="sníž. přenesená",J1315,0)</f>
        <v>0</v>
      </c>
      <c r="BI1315" s="227">
        <f>IF(N1315="nulová",J1315,0)</f>
        <v>0</v>
      </c>
      <c r="BJ1315" s="19" t="s">
        <v>83</v>
      </c>
      <c r="BK1315" s="227">
        <f>ROUND(I1315*H1315,2)</f>
        <v>0</v>
      </c>
      <c r="BL1315" s="19" t="s">
        <v>672</v>
      </c>
      <c r="BM1315" s="226" t="s">
        <v>3779</v>
      </c>
    </row>
    <row r="1316" s="13" customFormat="1">
      <c r="A1316" s="13"/>
      <c r="B1316" s="235"/>
      <c r="C1316" s="236"/>
      <c r="D1316" s="228" t="s">
        <v>236</v>
      </c>
      <c r="E1316" s="237" t="s">
        <v>40</v>
      </c>
      <c r="F1316" s="238" t="s">
        <v>3780</v>
      </c>
      <c r="G1316" s="236"/>
      <c r="H1316" s="239">
        <v>240</v>
      </c>
      <c r="I1316" s="240"/>
      <c r="J1316" s="236"/>
      <c r="K1316" s="236"/>
      <c r="L1316" s="241"/>
      <c r="M1316" s="242"/>
      <c r="N1316" s="243"/>
      <c r="O1316" s="243"/>
      <c r="P1316" s="243"/>
      <c r="Q1316" s="243"/>
      <c r="R1316" s="243"/>
      <c r="S1316" s="243"/>
      <c r="T1316" s="244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5" t="s">
        <v>236</v>
      </c>
      <c r="AU1316" s="245" t="s">
        <v>85</v>
      </c>
      <c r="AV1316" s="13" t="s">
        <v>85</v>
      </c>
      <c r="AW1316" s="13" t="s">
        <v>38</v>
      </c>
      <c r="AX1316" s="13" t="s">
        <v>83</v>
      </c>
      <c r="AY1316" s="245" t="s">
        <v>224</v>
      </c>
    </row>
    <row r="1317" s="2" customFormat="1" ht="16.5" customHeight="1">
      <c r="A1317" s="40"/>
      <c r="B1317" s="41"/>
      <c r="C1317" s="268" t="s">
        <v>3781</v>
      </c>
      <c r="D1317" s="268" t="s">
        <v>305</v>
      </c>
      <c r="E1317" s="269" t="s">
        <v>3782</v>
      </c>
      <c r="F1317" s="270" t="s">
        <v>3783</v>
      </c>
      <c r="G1317" s="271" t="s">
        <v>160</v>
      </c>
      <c r="H1317" s="272">
        <v>120</v>
      </c>
      <c r="I1317" s="273"/>
      <c r="J1317" s="274">
        <f>ROUND(I1317*H1317,2)</f>
        <v>0</v>
      </c>
      <c r="K1317" s="270" t="s">
        <v>229</v>
      </c>
      <c r="L1317" s="275"/>
      <c r="M1317" s="276" t="s">
        <v>40</v>
      </c>
      <c r="N1317" s="277" t="s">
        <v>48</v>
      </c>
      <c r="O1317" s="86"/>
      <c r="P1317" s="224">
        <f>O1317*H1317</f>
        <v>0</v>
      </c>
      <c r="Q1317" s="224">
        <v>0.059999999999999998</v>
      </c>
      <c r="R1317" s="224">
        <f>Q1317*H1317</f>
        <v>7.1999999999999993</v>
      </c>
      <c r="S1317" s="224">
        <v>0</v>
      </c>
      <c r="T1317" s="225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26" t="s">
        <v>1099</v>
      </c>
      <c r="AT1317" s="226" t="s">
        <v>305</v>
      </c>
      <c r="AU1317" s="226" t="s">
        <v>85</v>
      </c>
      <c r="AY1317" s="19" t="s">
        <v>224</v>
      </c>
      <c r="BE1317" s="227">
        <f>IF(N1317="základní",J1317,0)</f>
        <v>0</v>
      </c>
      <c r="BF1317" s="227">
        <f>IF(N1317="snížená",J1317,0)</f>
        <v>0</v>
      </c>
      <c r="BG1317" s="227">
        <f>IF(N1317="zákl. přenesená",J1317,0)</f>
        <v>0</v>
      </c>
      <c r="BH1317" s="227">
        <f>IF(N1317="sníž. přenesená",J1317,0)</f>
        <v>0</v>
      </c>
      <c r="BI1317" s="227">
        <f>IF(N1317="nulová",J1317,0)</f>
        <v>0</v>
      </c>
      <c r="BJ1317" s="19" t="s">
        <v>83</v>
      </c>
      <c r="BK1317" s="227">
        <f>ROUND(I1317*H1317,2)</f>
        <v>0</v>
      </c>
      <c r="BL1317" s="19" t="s">
        <v>1099</v>
      </c>
      <c r="BM1317" s="226" t="s">
        <v>3784</v>
      </c>
    </row>
    <row r="1318" s="2" customFormat="1">
      <c r="A1318" s="40"/>
      <c r="B1318" s="41"/>
      <c r="C1318" s="42"/>
      <c r="D1318" s="228" t="s">
        <v>232</v>
      </c>
      <c r="E1318" s="42"/>
      <c r="F1318" s="229" t="s">
        <v>3783</v>
      </c>
      <c r="G1318" s="42"/>
      <c r="H1318" s="42"/>
      <c r="I1318" s="230"/>
      <c r="J1318" s="42"/>
      <c r="K1318" s="42"/>
      <c r="L1318" s="46"/>
      <c r="M1318" s="231"/>
      <c r="N1318" s="232"/>
      <c r="O1318" s="86"/>
      <c r="P1318" s="86"/>
      <c r="Q1318" s="86"/>
      <c r="R1318" s="86"/>
      <c r="S1318" s="86"/>
      <c r="T1318" s="87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T1318" s="19" t="s">
        <v>232</v>
      </c>
      <c r="AU1318" s="19" t="s">
        <v>85</v>
      </c>
    </row>
    <row r="1319" s="2" customFormat="1">
      <c r="A1319" s="40"/>
      <c r="B1319" s="41"/>
      <c r="C1319" s="42"/>
      <c r="D1319" s="233" t="s">
        <v>234</v>
      </c>
      <c r="E1319" s="42"/>
      <c r="F1319" s="234" t="s">
        <v>3785</v>
      </c>
      <c r="G1319" s="42"/>
      <c r="H1319" s="42"/>
      <c r="I1319" s="230"/>
      <c r="J1319" s="42"/>
      <c r="K1319" s="42"/>
      <c r="L1319" s="46"/>
      <c r="M1319" s="231"/>
      <c r="N1319" s="232"/>
      <c r="O1319" s="86"/>
      <c r="P1319" s="86"/>
      <c r="Q1319" s="86"/>
      <c r="R1319" s="86"/>
      <c r="S1319" s="86"/>
      <c r="T1319" s="87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T1319" s="19" t="s">
        <v>234</v>
      </c>
      <c r="AU1319" s="19" t="s">
        <v>85</v>
      </c>
    </row>
    <row r="1320" s="13" customFormat="1">
      <c r="A1320" s="13"/>
      <c r="B1320" s="235"/>
      <c r="C1320" s="236"/>
      <c r="D1320" s="228" t="s">
        <v>236</v>
      </c>
      <c r="E1320" s="237" t="s">
        <v>40</v>
      </c>
      <c r="F1320" s="238" t="s">
        <v>3786</v>
      </c>
      <c r="G1320" s="236"/>
      <c r="H1320" s="239">
        <v>120</v>
      </c>
      <c r="I1320" s="240"/>
      <c r="J1320" s="236"/>
      <c r="K1320" s="236"/>
      <c r="L1320" s="241"/>
      <c r="M1320" s="242"/>
      <c r="N1320" s="243"/>
      <c r="O1320" s="243"/>
      <c r="P1320" s="243"/>
      <c r="Q1320" s="243"/>
      <c r="R1320" s="243"/>
      <c r="S1320" s="243"/>
      <c r="T1320" s="244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5" t="s">
        <v>236</v>
      </c>
      <c r="AU1320" s="245" t="s">
        <v>85</v>
      </c>
      <c r="AV1320" s="13" t="s">
        <v>85</v>
      </c>
      <c r="AW1320" s="13" t="s">
        <v>38</v>
      </c>
      <c r="AX1320" s="13" t="s">
        <v>83</v>
      </c>
      <c r="AY1320" s="245" t="s">
        <v>224</v>
      </c>
    </row>
    <row r="1321" s="2" customFormat="1" ht="16.5" customHeight="1">
      <c r="A1321" s="40"/>
      <c r="B1321" s="41"/>
      <c r="C1321" s="268" t="s">
        <v>3787</v>
      </c>
      <c r="D1321" s="268" t="s">
        <v>305</v>
      </c>
      <c r="E1321" s="269" t="s">
        <v>3788</v>
      </c>
      <c r="F1321" s="270" t="s">
        <v>3789</v>
      </c>
      <c r="G1321" s="271" t="s">
        <v>811</v>
      </c>
      <c r="H1321" s="272">
        <v>240</v>
      </c>
      <c r="I1321" s="273"/>
      <c r="J1321" s="274">
        <f>ROUND(I1321*H1321,2)</f>
        <v>0</v>
      </c>
      <c r="K1321" s="270" t="s">
        <v>229</v>
      </c>
      <c r="L1321" s="275"/>
      <c r="M1321" s="276" t="s">
        <v>40</v>
      </c>
      <c r="N1321" s="277" t="s">
        <v>48</v>
      </c>
      <c r="O1321" s="86"/>
      <c r="P1321" s="224">
        <f>O1321*H1321</f>
        <v>0</v>
      </c>
      <c r="Q1321" s="224">
        <v>0.0095999999999999992</v>
      </c>
      <c r="R1321" s="224">
        <f>Q1321*H1321</f>
        <v>2.3039999999999998</v>
      </c>
      <c r="S1321" s="224">
        <v>0</v>
      </c>
      <c r="T1321" s="225">
        <f>S1321*H1321</f>
        <v>0</v>
      </c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R1321" s="226" t="s">
        <v>1099</v>
      </c>
      <c r="AT1321" s="226" t="s">
        <v>305</v>
      </c>
      <c r="AU1321" s="226" t="s">
        <v>85</v>
      </c>
      <c r="AY1321" s="19" t="s">
        <v>224</v>
      </c>
      <c r="BE1321" s="227">
        <f>IF(N1321="základní",J1321,0)</f>
        <v>0</v>
      </c>
      <c r="BF1321" s="227">
        <f>IF(N1321="snížená",J1321,0)</f>
        <v>0</v>
      </c>
      <c r="BG1321" s="227">
        <f>IF(N1321="zákl. přenesená",J1321,0)</f>
        <v>0</v>
      </c>
      <c r="BH1321" s="227">
        <f>IF(N1321="sníž. přenesená",J1321,0)</f>
        <v>0</v>
      </c>
      <c r="BI1321" s="227">
        <f>IF(N1321="nulová",J1321,0)</f>
        <v>0</v>
      </c>
      <c r="BJ1321" s="19" t="s">
        <v>83</v>
      </c>
      <c r="BK1321" s="227">
        <f>ROUND(I1321*H1321,2)</f>
        <v>0</v>
      </c>
      <c r="BL1321" s="19" t="s">
        <v>1099</v>
      </c>
      <c r="BM1321" s="226" t="s">
        <v>3790</v>
      </c>
    </row>
    <row r="1322" s="2" customFormat="1">
      <c r="A1322" s="40"/>
      <c r="B1322" s="41"/>
      <c r="C1322" s="42"/>
      <c r="D1322" s="228" t="s">
        <v>232</v>
      </c>
      <c r="E1322" s="42"/>
      <c r="F1322" s="229" t="s">
        <v>3789</v>
      </c>
      <c r="G1322" s="42"/>
      <c r="H1322" s="42"/>
      <c r="I1322" s="230"/>
      <c r="J1322" s="42"/>
      <c r="K1322" s="42"/>
      <c r="L1322" s="46"/>
      <c r="M1322" s="231"/>
      <c r="N1322" s="232"/>
      <c r="O1322" s="86"/>
      <c r="P1322" s="86"/>
      <c r="Q1322" s="86"/>
      <c r="R1322" s="86"/>
      <c r="S1322" s="86"/>
      <c r="T1322" s="87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T1322" s="19" t="s">
        <v>232</v>
      </c>
      <c r="AU1322" s="19" t="s">
        <v>85</v>
      </c>
    </row>
    <row r="1323" s="2" customFormat="1">
      <c r="A1323" s="40"/>
      <c r="B1323" s="41"/>
      <c r="C1323" s="42"/>
      <c r="D1323" s="233" t="s">
        <v>234</v>
      </c>
      <c r="E1323" s="42"/>
      <c r="F1323" s="234" t="s">
        <v>3791</v>
      </c>
      <c r="G1323" s="42"/>
      <c r="H1323" s="42"/>
      <c r="I1323" s="230"/>
      <c r="J1323" s="42"/>
      <c r="K1323" s="42"/>
      <c r="L1323" s="46"/>
      <c r="M1323" s="231"/>
      <c r="N1323" s="232"/>
      <c r="O1323" s="86"/>
      <c r="P1323" s="86"/>
      <c r="Q1323" s="86"/>
      <c r="R1323" s="86"/>
      <c r="S1323" s="86"/>
      <c r="T1323" s="87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T1323" s="19" t="s">
        <v>234</v>
      </c>
      <c r="AU1323" s="19" t="s">
        <v>85</v>
      </c>
    </row>
    <row r="1324" s="2" customFormat="1" ht="16.5" customHeight="1">
      <c r="A1324" s="40"/>
      <c r="B1324" s="41"/>
      <c r="C1324" s="215" t="s">
        <v>3792</v>
      </c>
      <c r="D1324" s="215" t="s">
        <v>226</v>
      </c>
      <c r="E1324" s="216" t="s">
        <v>3793</v>
      </c>
      <c r="F1324" s="217" t="s">
        <v>3794</v>
      </c>
      <c r="G1324" s="218" t="s">
        <v>811</v>
      </c>
      <c r="H1324" s="219">
        <v>60</v>
      </c>
      <c r="I1324" s="220"/>
      <c r="J1324" s="221">
        <f>ROUND(I1324*H1324,2)</f>
        <v>0</v>
      </c>
      <c r="K1324" s="217" t="s">
        <v>40</v>
      </c>
      <c r="L1324" s="46"/>
      <c r="M1324" s="222" t="s">
        <v>40</v>
      </c>
      <c r="N1324" s="223" t="s">
        <v>48</v>
      </c>
      <c r="O1324" s="86"/>
      <c r="P1324" s="224">
        <f>O1324*H1324</f>
        <v>0</v>
      </c>
      <c r="Q1324" s="224">
        <v>0</v>
      </c>
      <c r="R1324" s="224">
        <f>Q1324*H1324</f>
        <v>0</v>
      </c>
      <c r="S1324" s="224">
        <v>0</v>
      </c>
      <c r="T1324" s="225">
        <f>S1324*H1324</f>
        <v>0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26" t="s">
        <v>672</v>
      </c>
      <c r="AT1324" s="226" t="s">
        <v>226</v>
      </c>
      <c r="AU1324" s="226" t="s">
        <v>85</v>
      </c>
      <c r="AY1324" s="19" t="s">
        <v>224</v>
      </c>
      <c r="BE1324" s="227">
        <f>IF(N1324="základní",J1324,0)</f>
        <v>0</v>
      </c>
      <c r="BF1324" s="227">
        <f>IF(N1324="snížená",J1324,0)</f>
        <v>0</v>
      </c>
      <c r="BG1324" s="227">
        <f>IF(N1324="zákl. přenesená",J1324,0)</f>
        <v>0</v>
      </c>
      <c r="BH1324" s="227">
        <f>IF(N1324="sníž. přenesená",J1324,0)</f>
        <v>0</v>
      </c>
      <c r="BI1324" s="227">
        <f>IF(N1324="nulová",J1324,0)</f>
        <v>0</v>
      </c>
      <c r="BJ1324" s="19" t="s">
        <v>83</v>
      </c>
      <c r="BK1324" s="227">
        <f>ROUND(I1324*H1324,2)</f>
        <v>0</v>
      </c>
      <c r="BL1324" s="19" t="s">
        <v>672</v>
      </c>
      <c r="BM1324" s="226" t="s">
        <v>3795</v>
      </c>
    </row>
    <row r="1325" s="12" customFormat="1" ht="25.92" customHeight="1">
      <c r="A1325" s="12"/>
      <c r="B1325" s="199"/>
      <c r="C1325" s="200"/>
      <c r="D1325" s="201" t="s">
        <v>76</v>
      </c>
      <c r="E1325" s="202" t="s">
        <v>2211</v>
      </c>
      <c r="F1325" s="202" t="s">
        <v>2212</v>
      </c>
      <c r="G1325" s="200"/>
      <c r="H1325" s="200"/>
      <c r="I1325" s="203"/>
      <c r="J1325" s="204">
        <f>BK1325</f>
        <v>0</v>
      </c>
      <c r="K1325" s="200"/>
      <c r="L1325" s="205"/>
      <c r="M1325" s="206"/>
      <c r="N1325" s="207"/>
      <c r="O1325" s="207"/>
      <c r="P1325" s="208">
        <f>P1326+P1332+P1336+P1346+P1350</f>
        <v>0</v>
      </c>
      <c r="Q1325" s="207"/>
      <c r="R1325" s="208">
        <f>R1326+R1332+R1336+R1346+R1350</f>
        <v>0</v>
      </c>
      <c r="S1325" s="207"/>
      <c r="T1325" s="209">
        <f>T1326+T1332+T1336+T1346+T1350</f>
        <v>0</v>
      </c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R1325" s="210" t="s">
        <v>259</v>
      </c>
      <c r="AT1325" s="211" t="s">
        <v>76</v>
      </c>
      <c r="AU1325" s="211" t="s">
        <v>77</v>
      </c>
      <c r="AY1325" s="210" t="s">
        <v>224</v>
      </c>
      <c r="BK1325" s="212">
        <f>BK1326+BK1332+BK1336+BK1346+BK1350</f>
        <v>0</v>
      </c>
    </row>
    <row r="1326" s="12" customFormat="1" ht="22.8" customHeight="1">
      <c r="A1326" s="12"/>
      <c r="B1326" s="199"/>
      <c r="C1326" s="200"/>
      <c r="D1326" s="201" t="s">
        <v>76</v>
      </c>
      <c r="E1326" s="213" t="s">
        <v>3796</v>
      </c>
      <c r="F1326" s="213" t="s">
        <v>3797</v>
      </c>
      <c r="G1326" s="200"/>
      <c r="H1326" s="200"/>
      <c r="I1326" s="203"/>
      <c r="J1326" s="214">
        <f>BK1326</f>
        <v>0</v>
      </c>
      <c r="K1326" s="200"/>
      <c r="L1326" s="205"/>
      <c r="M1326" s="206"/>
      <c r="N1326" s="207"/>
      <c r="O1326" s="207"/>
      <c r="P1326" s="208">
        <f>SUM(P1327:P1331)</f>
        <v>0</v>
      </c>
      <c r="Q1326" s="207"/>
      <c r="R1326" s="208">
        <f>SUM(R1327:R1331)</f>
        <v>0</v>
      </c>
      <c r="S1326" s="207"/>
      <c r="T1326" s="209">
        <f>SUM(T1327:T1331)</f>
        <v>0</v>
      </c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R1326" s="210" t="s">
        <v>259</v>
      </c>
      <c r="AT1326" s="211" t="s">
        <v>76</v>
      </c>
      <c r="AU1326" s="211" t="s">
        <v>83</v>
      </c>
      <c r="AY1326" s="210" t="s">
        <v>224</v>
      </c>
      <c r="BK1326" s="212">
        <f>SUM(BK1327:BK1331)</f>
        <v>0</v>
      </c>
    </row>
    <row r="1327" s="2" customFormat="1" ht="16.5" customHeight="1">
      <c r="A1327" s="40"/>
      <c r="B1327" s="41"/>
      <c r="C1327" s="215" t="s">
        <v>3798</v>
      </c>
      <c r="D1327" s="215" t="s">
        <v>226</v>
      </c>
      <c r="E1327" s="216" t="s">
        <v>3799</v>
      </c>
      <c r="F1327" s="217" t="s">
        <v>3800</v>
      </c>
      <c r="G1327" s="218" t="s">
        <v>811</v>
      </c>
      <c r="H1327" s="219">
        <v>8</v>
      </c>
      <c r="I1327" s="220"/>
      <c r="J1327" s="221">
        <f>ROUND(I1327*H1327,2)</f>
        <v>0</v>
      </c>
      <c r="K1327" s="217" t="s">
        <v>229</v>
      </c>
      <c r="L1327" s="46"/>
      <c r="M1327" s="222" t="s">
        <v>40</v>
      </c>
      <c r="N1327" s="223" t="s">
        <v>48</v>
      </c>
      <c r="O1327" s="86"/>
      <c r="P1327" s="224">
        <f>O1327*H1327</f>
        <v>0</v>
      </c>
      <c r="Q1327" s="224">
        <v>0</v>
      </c>
      <c r="R1327" s="224">
        <f>Q1327*H1327</f>
        <v>0</v>
      </c>
      <c r="S1327" s="224">
        <v>0</v>
      </c>
      <c r="T1327" s="225">
        <f>S1327*H1327</f>
        <v>0</v>
      </c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R1327" s="226" t="s">
        <v>2216</v>
      </c>
      <c r="AT1327" s="226" t="s">
        <v>226</v>
      </c>
      <c r="AU1327" s="226" t="s">
        <v>85</v>
      </c>
      <c r="AY1327" s="19" t="s">
        <v>224</v>
      </c>
      <c r="BE1327" s="227">
        <f>IF(N1327="základní",J1327,0)</f>
        <v>0</v>
      </c>
      <c r="BF1327" s="227">
        <f>IF(N1327="snížená",J1327,0)</f>
        <v>0</v>
      </c>
      <c r="BG1327" s="227">
        <f>IF(N1327="zákl. přenesená",J1327,0)</f>
        <v>0</v>
      </c>
      <c r="BH1327" s="227">
        <f>IF(N1327="sníž. přenesená",J1327,0)</f>
        <v>0</v>
      </c>
      <c r="BI1327" s="227">
        <f>IF(N1327="nulová",J1327,0)</f>
        <v>0</v>
      </c>
      <c r="BJ1327" s="19" t="s">
        <v>83</v>
      </c>
      <c r="BK1327" s="227">
        <f>ROUND(I1327*H1327,2)</f>
        <v>0</v>
      </c>
      <c r="BL1327" s="19" t="s">
        <v>2216</v>
      </c>
      <c r="BM1327" s="226" t="s">
        <v>3801</v>
      </c>
    </row>
    <row r="1328" s="2" customFormat="1">
      <c r="A1328" s="40"/>
      <c r="B1328" s="41"/>
      <c r="C1328" s="42"/>
      <c r="D1328" s="228" t="s">
        <v>232</v>
      </c>
      <c r="E1328" s="42"/>
      <c r="F1328" s="229" t="s">
        <v>3802</v>
      </c>
      <c r="G1328" s="42"/>
      <c r="H1328" s="42"/>
      <c r="I1328" s="230"/>
      <c r="J1328" s="42"/>
      <c r="K1328" s="42"/>
      <c r="L1328" s="46"/>
      <c r="M1328" s="231"/>
      <c r="N1328" s="232"/>
      <c r="O1328" s="86"/>
      <c r="P1328" s="86"/>
      <c r="Q1328" s="86"/>
      <c r="R1328" s="86"/>
      <c r="S1328" s="86"/>
      <c r="T1328" s="87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T1328" s="19" t="s">
        <v>232</v>
      </c>
      <c r="AU1328" s="19" t="s">
        <v>85</v>
      </c>
    </row>
    <row r="1329" s="2" customFormat="1">
      <c r="A1329" s="40"/>
      <c r="B1329" s="41"/>
      <c r="C1329" s="42"/>
      <c r="D1329" s="233" t="s">
        <v>234</v>
      </c>
      <c r="E1329" s="42"/>
      <c r="F1329" s="234" t="s">
        <v>3803</v>
      </c>
      <c r="G1329" s="42"/>
      <c r="H1329" s="42"/>
      <c r="I1329" s="230"/>
      <c r="J1329" s="42"/>
      <c r="K1329" s="42"/>
      <c r="L1329" s="46"/>
      <c r="M1329" s="231"/>
      <c r="N1329" s="232"/>
      <c r="O1329" s="86"/>
      <c r="P1329" s="86"/>
      <c r="Q1329" s="86"/>
      <c r="R1329" s="86"/>
      <c r="S1329" s="86"/>
      <c r="T1329" s="87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T1329" s="19" t="s">
        <v>234</v>
      </c>
      <c r="AU1329" s="19" t="s">
        <v>85</v>
      </c>
    </row>
    <row r="1330" s="14" customFormat="1">
      <c r="A1330" s="14"/>
      <c r="B1330" s="246"/>
      <c r="C1330" s="247"/>
      <c r="D1330" s="228" t="s">
        <v>236</v>
      </c>
      <c r="E1330" s="248" t="s">
        <v>40</v>
      </c>
      <c r="F1330" s="249" t="s">
        <v>3804</v>
      </c>
      <c r="G1330" s="247"/>
      <c r="H1330" s="248" t="s">
        <v>40</v>
      </c>
      <c r="I1330" s="250"/>
      <c r="J1330" s="247"/>
      <c r="K1330" s="247"/>
      <c r="L1330" s="251"/>
      <c r="M1330" s="252"/>
      <c r="N1330" s="253"/>
      <c r="O1330" s="253"/>
      <c r="P1330" s="253"/>
      <c r="Q1330" s="253"/>
      <c r="R1330" s="253"/>
      <c r="S1330" s="253"/>
      <c r="T1330" s="25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5" t="s">
        <v>236</v>
      </c>
      <c r="AU1330" s="255" t="s">
        <v>85</v>
      </c>
      <c r="AV1330" s="14" t="s">
        <v>83</v>
      </c>
      <c r="AW1330" s="14" t="s">
        <v>38</v>
      </c>
      <c r="AX1330" s="14" t="s">
        <v>77</v>
      </c>
      <c r="AY1330" s="255" t="s">
        <v>224</v>
      </c>
    </row>
    <row r="1331" s="13" customFormat="1">
      <c r="A1331" s="13"/>
      <c r="B1331" s="235"/>
      <c r="C1331" s="236"/>
      <c r="D1331" s="228" t="s">
        <v>236</v>
      </c>
      <c r="E1331" s="237" t="s">
        <v>40</v>
      </c>
      <c r="F1331" s="238" t="s">
        <v>3805</v>
      </c>
      <c r="G1331" s="236"/>
      <c r="H1331" s="239">
        <v>8</v>
      </c>
      <c r="I1331" s="240"/>
      <c r="J1331" s="236"/>
      <c r="K1331" s="236"/>
      <c r="L1331" s="241"/>
      <c r="M1331" s="242"/>
      <c r="N1331" s="243"/>
      <c r="O1331" s="243"/>
      <c r="P1331" s="243"/>
      <c r="Q1331" s="243"/>
      <c r="R1331" s="243"/>
      <c r="S1331" s="243"/>
      <c r="T1331" s="244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5" t="s">
        <v>236</v>
      </c>
      <c r="AU1331" s="245" t="s">
        <v>85</v>
      </c>
      <c r="AV1331" s="13" t="s">
        <v>85</v>
      </c>
      <c r="AW1331" s="13" t="s">
        <v>38</v>
      </c>
      <c r="AX1331" s="13" t="s">
        <v>83</v>
      </c>
      <c r="AY1331" s="245" t="s">
        <v>224</v>
      </c>
    </row>
    <row r="1332" s="12" customFormat="1" ht="22.8" customHeight="1">
      <c r="A1332" s="12"/>
      <c r="B1332" s="199"/>
      <c r="C1332" s="200"/>
      <c r="D1332" s="201" t="s">
        <v>76</v>
      </c>
      <c r="E1332" s="213" t="s">
        <v>2213</v>
      </c>
      <c r="F1332" s="213" t="s">
        <v>2214</v>
      </c>
      <c r="G1332" s="200"/>
      <c r="H1332" s="200"/>
      <c r="I1332" s="203"/>
      <c r="J1332" s="214">
        <f>BK1332</f>
        <v>0</v>
      </c>
      <c r="K1332" s="200"/>
      <c r="L1332" s="205"/>
      <c r="M1332" s="206"/>
      <c r="N1332" s="207"/>
      <c r="O1332" s="207"/>
      <c r="P1332" s="208">
        <f>SUM(P1333:P1335)</f>
        <v>0</v>
      </c>
      <c r="Q1332" s="207"/>
      <c r="R1332" s="208">
        <f>SUM(R1333:R1335)</f>
        <v>0</v>
      </c>
      <c r="S1332" s="207"/>
      <c r="T1332" s="209">
        <f>SUM(T1333:T1335)</f>
        <v>0</v>
      </c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R1332" s="210" t="s">
        <v>259</v>
      </c>
      <c r="AT1332" s="211" t="s">
        <v>76</v>
      </c>
      <c r="AU1332" s="211" t="s">
        <v>83</v>
      </c>
      <c r="AY1332" s="210" t="s">
        <v>224</v>
      </c>
      <c r="BK1332" s="212">
        <f>SUM(BK1333:BK1335)</f>
        <v>0</v>
      </c>
    </row>
    <row r="1333" s="2" customFormat="1" ht="16.5" customHeight="1">
      <c r="A1333" s="40"/>
      <c r="B1333" s="41"/>
      <c r="C1333" s="215" t="s">
        <v>3806</v>
      </c>
      <c r="D1333" s="215" t="s">
        <v>226</v>
      </c>
      <c r="E1333" s="216" t="s">
        <v>2215</v>
      </c>
      <c r="F1333" s="217" t="s">
        <v>2214</v>
      </c>
      <c r="G1333" s="218" t="s">
        <v>1605</v>
      </c>
      <c r="H1333" s="219">
        <v>1</v>
      </c>
      <c r="I1333" s="220"/>
      <c r="J1333" s="221">
        <f>ROUND(I1333*H1333,2)</f>
        <v>0</v>
      </c>
      <c r="K1333" s="217" t="s">
        <v>229</v>
      </c>
      <c r="L1333" s="46"/>
      <c r="M1333" s="222" t="s">
        <v>40</v>
      </c>
      <c r="N1333" s="223" t="s">
        <v>48</v>
      </c>
      <c r="O1333" s="86"/>
      <c r="P1333" s="224">
        <f>O1333*H1333</f>
        <v>0</v>
      </c>
      <c r="Q1333" s="224">
        <v>0</v>
      </c>
      <c r="R1333" s="224">
        <f>Q1333*H1333</f>
        <v>0</v>
      </c>
      <c r="S1333" s="224">
        <v>0</v>
      </c>
      <c r="T1333" s="225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26" t="s">
        <v>2216</v>
      </c>
      <c r="AT1333" s="226" t="s">
        <v>226</v>
      </c>
      <c r="AU1333" s="226" t="s">
        <v>85</v>
      </c>
      <c r="AY1333" s="19" t="s">
        <v>224</v>
      </c>
      <c r="BE1333" s="227">
        <f>IF(N1333="základní",J1333,0)</f>
        <v>0</v>
      </c>
      <c r="BF1333" s="227">
        <f>IF(N1333="snížená",J1333,0)</f>
        <v>0</v>
      </c>
      <c r="BG1333" s="227">
        <f>IF(N1333="zákl. přenesená",J1333,0)</f>
        <v>0</v>
      </c>
      <c r="BH1333" s="227">
        <f>IF(N1333="sníž. přenesená",J1333,0)</f>
        <v>0</v>
      </c>
      <c r="BI1333" s="227">
        <f>IF(N1333="nulová",J1333,0)</f>
        <v>0</v>
      </c>
      <c r="BJ1333" s="19" t="s">
        <v>83</v>
      </c>
      <c r="BK1333" s="227">
        <f>ROUND(I1333*H1333,2)</f>
        <v>0</v>
      </c>
      <c r="BL1333" s="19" t="s">
        <v>2216</v>
      </c>
      <c r="BM1333" s="226" t="s">
        <v>3807</v>
      </c>
    </row>
    <row r="1334" s="2" customFormat="1">
      <c r="A1334" s="40"/>
      <c r="B1334" s="41"/>
      <c r="C1334" s="42"/>
      <c r="D1334" s="228" t="s">
        <v>232</v>
      </c>
      <c r="E1334" s="42"/>
      <c r="F1334" s="229" t="s">
        <v>2214</v>
      </c>
      <c r="G1334" s="42"/>
      <c r="H1334" s="42"/>
      <c r="I1334" s="230"/>
      <c r="J1334" s="42"/>
      <c r="K1334" s="42"/>
      <c r="L1334" s="46"/>
      <c r="M1334" s="231"/>
      <c r="N1334" s="232"/>
      <c r="O1334" s="86"/>
      <c r="P1334" s="86"/>
      <c r="Q1334" s="86"/>
      <c r="R1334" s="86"/>
      <c r="S1334" s="86"/>
      <c r="T1334" s="87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T1334" s="19" t="s">
        <v>232</v>
      </c>
      <c r="AU1334" s="19" t="s">
        <v>85</v>
      </c>
    </row>
    <row r="1335" s="2" customFormat="1">
      <c r="A1335" s="40"/>
      <c r="B1335" s="41"/>
      <c r="C1335" s="42"/>
      <c r="D1335" s="233" t="s">
        <v>234</v>
      </c>
      <c r="E1335" s="42"/>
      <c r="F1335" s="234" t="s">
        <v>2218</v>
      </c>
      <c r="G1335" s="42"/>
      <c r="H1335" s="42"/>
      <c r="I1335" s="230"/>
      <c r="J1335" s="42"/>
      <c r="K1335" s="42"/>
      <c r="L1335" s="46"/>
      <c r="M1335" s="231"/>
      <c r="N1335" s="232"/>
      <c r="O1335" s="86"/>
      <c r="P1335" s="86"/>
      <c r="Q1335" s="86"/>
      <c r="R1335" s="86"/>
      <c r="S1335" s="86"/>
      <c r="T1335" s="87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T1335" s="19" t="s">
        <v>234</v>
      </c>
      <c r="AU1335" s="19" t="s">
        <v>85</v>
      </c>
    </row>
    <row r="1336" s="12" customFormat="1" ht="22.8" customHeight="1">
      <c r="A1336" s="12"/>
      <c r="B1336" s="199"/>
      <c r="C1336" s="200"/>
      <c r="D1336" s="201" t="s">
        <v>76</v>
      </c>
      <c r="E1336" s="213" t="s">
        <v>3808</v>
      </c>
      <c r="F1336" s="213" t="s">
        <v>3809</v>
      </c>
      <c r="G1336" s="200"/>
      <c r="H1336" s="200"/>
      <c r="I1336" s="203"/>
      <c r="J1336" s="214">
        <f>BK1336</f>
        <v>0</v>
      </c>
      <c r="K1336" s="200"/>
      <c r="L1336" s="205"/>
      <c r="M1336" s="206"/>
      <c r="N1336" s="207"/>
      <c r="O1336" s="207"/>
      <c r="P1336" s="208">
        <f>SUM(P1337:P1345)</f>
        <v>0</v>
      </c>
      <c r="Q1336" s="207"/>
      <c r="R1336" s="208">
        <f>SUM(R1337:R1345)</f>
        <v>0</v>
      </c>
      <c r="S1336" s="207"/>
      <c r="T1336" s="209">
        <f>SUM(T1337:T1345)</f>
        <v>0</v>
      </c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R1336" s="210" t="s">
        <v>259</v>
      </c>
      <c r="AT1336" s="211" t="s">
        <v>76</v>
      </c>
      <c r="AU1336" s="211" t="s">
        <v>83</v>
      </c>
      <c r="AY1336" s="210" t="s">
        <v>224</v>
      </c>
      <c r="BK1336" s="212">
        <f>SUM(BK1337:BK1345)</f>
        <v>0</v>
      </c>
    </row>
    <row r="1337" s="2" customFormat="1" ht="16.5" customHeight="1">
      <c r="A1337" s="40"/>
      <c r="B1337" s="41"/>
      <c r="C1337" s="215" t="s">
        <v>3810</v>
      </c>
      <c r="D1337" s="215" t="s">
        <v>226</v>
      </c>
      <c r="E1337" s="216" t="s">
        <v>3811</v>
      </c>
      <c r="F1337" s="217" t="s">
        <v>3812</v>
      </c>
      <c r="G1337" s="218" t="s">
        <v>1605</v>
      </c>
      <c r="H1337" s="219">
        <v>1</v>
      </c>
      <c r="I1337" s="220"/>
      <c r="J1337" s="221">
        <f>ROUND(I1337*H1337,2)</f>
        <v>0</v>
      </c>
      <c r="K1337" s="217" t="s">
        <v>229</v>
      </c>
      <c r="L1337" s="46"/>
      <c r="M1337" s="222" t="s">
        <v>40</v>
      </c>
      <c r="N1337" s="223" t="s">
        <v>48</v>
      </c>
      <c r="O1337" s="86"/>
      <c r="P1337" s="224">
        <f>O1337*H1337</f>
        <v>0</v>
      </c>
      <c r="Q1337" s="224">
        <v>0</v>
      </c>
      <c r="R1337" s="224">
        <f>Q1337*H1337</f>
        <v>0</v>
      </c>
      <c r="S1337" s="224">
        <v>0</v>
      </c>
      <c r="T1337" s="225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26" t="s">
        <v>2216</v>
      </c>
      <c r="AT1337" s="226" t="s">
        <v>226</v>
      </c>
      <c r="AU1337" s="226" t="s">
        <v>85</v>
      </c>
      <c r="AY1337" s="19" t="s">
        <v>224</v>
      </c>
      <c r="BE1337" s="227">
        <f>IF(N1337="základní",J1337,0)</f>
        <v>0</v>
      </c>
      <c r="BF1337" s="227">
        <f>IF(N1337="snížená",J1337,0)</f>
        <v>0</v>
      </c>
      <c r="BG1337" s="227">
        <f>IF(N1337="zákl. přenesená",J1337,0)</f>
        <v>0</v>
      </c>
      <c r="BH1337" s="227">
        <f>IF(N1337="sníž. přenesená",J1337,0)</f>
        <v>0</v>
      </c>
      <c r="BI1337" s="227">
        <f>IF(N1337="nulová",J1337,0)</f>
        <v>0</v>
      </c>
      <c r="BJ1337" s="19" t="s">
        <v>83</v>
      </c>
      <c r="BK1337" s="227">
        <f>ROUND(I1337*H1337,2)</f>
        <v>0</v>
      </c>
      <c r="BL1337" s="19" t="s">
        <v>2216</v>
      </c>
      <c r="BM1337" s="226" t="s">
        <v>3813</v>
      </c>
    </row>
    <row r="1338" s="2" customFormat="1">
      <c r="A1338" s="40"/>
      <c r="B1338" s="41"/>
      <c r="C1338" s="42"/>
      <c r="D1338" s="228" t="s">
        <v>232</v>
      </c>
      <c r="E1338" s="42"/>
      <c r="F1338" s="229" t="s">
        <v>3812</v>
      </c>
      <c r="G1338" s="42"/>
      <c r="H1338" s="42"/>
      <c r="I1338" s="230"/>
      <c r="J1338" s="42"/>
      <c r="K1338" s="42"/>
      <c r="L1338" s="46"/>
      <c r="M1338" s="231"/>
      <c r="N1338" s="232"/>
      <c r="O1338" s="86"/>
      <c r="P1338" s="86"/>
      <c r="Q1338" s="86"/>
      <c r="R1338" s="86"/>
      <c r="S1338" s="86"/>
      <c r="T1338" s="87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T1338" s="19" t="s">
        <v>232</v>
      </c>
      <c r="AU1338" s="19" t="s">
        <v>85</v>
      </c>
    </row>
    <row r="1339" s="2" customFormat="1">
      <c r="A1339" s="40"/>
      <c r="B1339" s="41"/>
      <c r="C1339" s="42"/>
      <c r="D1339" s="233" t="s">
        <v>234</v>
      </c>
      <c r="E1339" s="42"/>
      <c r="F1339" s="234" t="s">
        <v>3814</v>
      </c>
      <c r="G1339" s="42"/>
      <c r="H1339" s="42"/>
      <c r="I1339" s="230"/>
      <c r="J1339" s="42"/>
      <c r="K1339" s="42"/>
      <c r="L1339" s="46"/>
      <c r="M1339" s="231"/>
      <c r="N1339" s="232"/>
      <c r="O1339" s="86"/>
      <c r="P1339" s="86"/>
      <c r="Q1339" s="86"/>
      <c r="R1339" s="86"/>
      <c r="S1339" s="86"/>
      <c r="T1339" s="87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T1339" s="19" t="s">
        <v>234</v>
      </c>
      <c r="AU1339" s="19" t="s">
        <v>85</v>
      </c>
    </row>
    <row r="1340" s="2" customFormat="1" ht="16.5" customHeight="1">
      <c r="A1340" s="40"/>
      <c r="B1340" s="41"/>
      <c r="C1340" s="215" t="s">
        <v>3815</v>
      </c>
      <c r="D1340" s="215" t="s">
        <v>226</v>
      </c>
      <c r="E1340" s="216" t="s">
        <v>3816</v>
      </c>
      <c r="F1340" s="217" t="s">
        <v>3817</v>
      </c>
      <c r="G1340" s="218" t="s">
        <v>1605</v>
      </c>
      <c r="H1340" s="219">
        <v>1</v>
      </c>
      <c r="I1340" s="220"/>
      <c r="J1340" s="221">
        <f>ROUND(I1340*H1340,2)</f>
        <v>0</v>
      </c>
      <c r="K1340" s="217" t="s">
        <v>229</v>
      </c>
      <c r="L1340" s="46"/>
      <c r="M1340" s="222" t="s">
        <v>40</v>
      </c>
      <c r="N1340" s="223" t="s">
        <v>48</v>
      </c>
      <c r="O1340" s="86"/>
      <c r="P1340" s="224">
        <f>O1340*H1340</f>
        <v>0</v>
      </c>
      <c r="Q1340" s="224">
        <v>0</v>
      </c>
      <c r="R1340" s="224">
        <f>Q1340*H1340</f>
        <v>0</v>
      </c>
      <c r="S1340" s="224">
        <v>0</v>
      </c>
      <c r="T1340" s="225">
        <f>S1340*H1340</f>
        <v>0</v>
      </c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R1340" s="226" t="s">
        <v>2216</v>
      </c>
      <c r="AT1340" s="226" t="s">
        <v>226</v>
      </c>
      <c r="AU1340" s="226" t="s">
        <v>85</v>
      </c>
      <c r="AY1340" s="19" t="s">
        <v>224</v>
      </c>
      <c r="BE1340" s="227">
        <f>IF(N1340="základní",J1340,0)</f>
        <v>0</v>
      </c>
      <c r="BF1340" s="227">
        <f>IF(N1340="snížená",J1340,0)</f>
        <v>0</v>
      </c>
      <c r="BG1340" s="227">
        <f>IF(N1340="zákl. přenesená",J1340,0)</f>
        <v>0</v>
      </c>
      <c r="BH1340" s="227">
        <f>IF(N1340="sníž. přenesená",J1340,0)</f>
        <v>0</v>
      </c>
      <c r="BI1340" s="227">
        <f>IF(N1340="nulová",J1340,0)</f>
        <v>0</v>
      </c>
      <c r="BJ1340" s="19" t="s">
        <v>83</v>
      </c>
      <c r="BK1340" s="227">
        <f>ROUND(I1340*H1340,2)</f>
        <v>0</v>
      </c>
      <c r="BL1340" s="19" t="s">
        <v>2216</v>
      </c>
      <c r="BM1340" s="226" t="s">
        <v>3818</v>
      </c>
    </row>
    <row r="1341" s="2" customFormat="1">
      <c r="A1341" s="40"/>
      <c r="B1341" s="41"/>
      <c r="C1341" s="42"/>
      <c r="D1341" s="228" t="s">
        <v>232</v>
      </c>
      <c r="E1341" s="42"/>
      <c r="F1341" s="229" t="s">
        <v>3817</v>
      </c>
      <c r="G1341" s="42"/>
      <c r="H1341" s="42"/>
      <c r="I1341" s="230"/>
      <c r="J1341" s="42"/>
      <c r="K1341" s="42"/>
      <c r="L1341" s="46"/>
      <c r="M1341" s="231"/>
      <c r="N1341" s="232"/>
      <c r="O1341" s="86"/>
      <c r="P1341" s="86"/>
      <c r="Q1341" s="86"/>
      <c r="R1341" s="86"/>
      <c r="S1341" s="86"/>
      <c r="T1341" s="87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T1341" s="19" t="s">
        <v>232</v>
      </c>
      <c r="AU1341" s="19" t="s">
        <v>85</v>
      </c>
    </row>
    <row r="1342" s="2" customFormat="1">
      <c r="A1342" s="40"/>
      <c r="B1342" s="41"/>
      <c r="C1342" s="42"/>
      <c r="D1342" s="233" t="s">
        <v>234</v>
      </c>
      <c r="E1342" s="42"/>
      <c r="F1342" s="234" t="s">
        <v>3819</v>
      </c>
      <c r="G1342" s="42"/>
      <c r="H1342" s="42"/>
      <c r="I1342" s="230"/>
      <c r="J1342" s="42"/>
      <c r="K1342" s="42"/>
      <c r="L1342" s="46"/>
      <c r="M1342" s="231"/>
      <c r="N1342" s="232"/>
      <c r="O1342" s="86"/>
      <c r="P1342" s="86"/>
      <c r="Q1342" s="86"/>
      <c r="R1342" s="86"/>
      <c r="S1342" s="86"/>
      <c r="T1342" s="87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T1342" s="19" t="s">
        <v>234</v>
      </c>
      <c r="AU1342" s="19" t="s">
        <v>85</v>
      </c>
    </row>
    <row r="1343" s="2" customFormat="1" ht="16.5" customHeight="1">
      <c r="A1343" s="40"/>
      <c r="B1343" s="41"/>
      <c r="C1343" s="215" t="s">
        <v>3820</v>
      </c>
      <c r="D1343" s="215" t="s">
        <v>226</v>
      </c>
      <c r="E1343" s="216" t="s">
        <v>3821</v>
      </c>
      <c r="F1343" s="217" t="s">
        <v>3822</v>
      </c>
      <c r="G1343" s="218" t="s">
        <v>1605</v>
      </c>
      <c r="H1343" s="219">
        <v>1</v>
      </c>
      <c r="I1343" s="220"/>
      <c r="J1343" s="221">
        <f>ROUND(I1343*H1343,2)</f>
        <v>0</v>
      </c>
      <c r="K1343" s="217" t="s">
        <v>229</v>
      </c>
      <c r="L1343" s="46"/>
      <c r="M1343" s="222" t="s">
        <v>40</v>
      </c>
      <c r="N1343" s="223" t="s">
        <v>48</v>
      </c>
      <c r="O1343" s="86"/>
      <c r="P1343" s="224">
        <f>O1343*H1343</f>
        <v>0</v>
      </c>
      <c r="Q1343" s="224">
        <v>0</v>
      </c>
      <c r="R1343" s="224">
        <f>Q1343*H1343</f>
        <v>0</v>
      </c>
      <c r="S1343" s="224">
        <v>0</v>
      </c>
      <c r="T1343" s="225">
        <f>S1343*H1343</f>
        <v>0</v>
      </c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R1343" s="226" t="s">
        <v>2216</v>
      </c>
      <c r="AT1343" s="226" t="s">
        <v>226</v>
      </c>
      <c r="AU1343" s="226" t="s">
        <v>85</v>
      </c>
      <c r="AY1343" s="19" t="s">
        <v>224</v>
      </c>
      <c r="BE1343" s="227">
        <f>IF(N1343="základní",J1343,0)</f>
        <v>0</v>
      </c>
      <c r="BF1343" s="227">
        <f>IF(N1343="snížená",J1343,0)</f>
        <v>0</v>
      </c>
      <c r="BG1343" s="227">
        <f>IF(N1343="zákl. přenesená",J1343,0)</f>
        <v>0</v>
      </c>
      <c r="BH1343" s="227">
        <f>IF(N1343="sníž. přenesená",J1343,0)</f>
        <v>0</v>
      </c>
      <c r="BI1343" s="227">
        <f>IF(N1343="nulová",J1343,0)</f>
        <v>0</v>
      </c>
      <c r="BJ1343" s="19" t="s">
        <v>83</v>
      </c>
      <c r="BK1343" s="227">
        <f>ROUND(I1343*H1343,2)</f>
        <v>0</v>
      </c>
      <c r="BL1343" s="19" t="s">
        <v>2216</v>
      </c>
      <c r="BM1343" s="226" t="s">
        <v>3823</v>
      </c>
    </row>
    <row r="1344" s="2" customFormat="1">
      <c r="A1344" s="40"/>
      <c r="B1344" s="41"/>
      <c r="C1344" s="42"/>
      <c r="D1344" s="228" t="s">
        <v>232</v>
      </c>
      <c r="E1344" s="42"/>
      <c r="F1344" s="229" t="s">
        <v>3822</v>
      </c>
      <c r="G1344" s="42"/>
      <c r="H1344" s="42"/>
      <c r="I1344" s="230"/>
      <c r="J1344" s="42"/>
      <c r="K1344" s="42"/>
      <c r="L1344" s="46"/>
      <c r="M1344" s="231"/>
      <c r="N1344" s="232"/>
      <c r="O1344" s="86"/>
      <c r="P1344" s="86"/>
      <c r="Q1344" s="86"/>
      <c r="R1344" s="86"/>
      <c r="S1344" s="86"/>
      <c r="T1344" s="87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T1344" s="19" t="s">
        <v>232</v>
      </c>
      <c r="AU1344" s="19" t="s">
        <v>85</v>
      </c>
    </row>
    <row r="1345" s="2" customFormat="1">
      <c r="A1345" s="40"/>
      <c r="B1345" s="41"/>
      <c r="C1345" s="42"/>
      <c r="D1345" s="233" t="s">
        <v>234</v>
      </c>
      <c r="E1345" s="42"/>
      <c r="F1345" s="234" t="s">
        <v>3824</v>
      </c>
      <c r="G1345" s="42"/>
      <c r="H1345" s="42"/>
      <c r="I1345" s="230"/>
      <c r="J1345" s="42"/>
      <c r="K1345" s="42"/>
      <c r="L1345" s="46"/>
      <c r="M1345" s="231"/>
      <c r="N1345" s="232"/>
      <c r="O1345" s="86"/>
      <c r="P1345" s="86"/>
      <c r="Q1345" s="86"/>
      <c r="R1345" s="86"/>
      <c r="S1345" s="86"/>
      <c r="T1345" s="87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T1345" s="19" t="s">
        <v>234</v>
      </c>
      <c r="AU1345" s="19" t="s">
        <v>85</v>
      </c>
    </row>
    <row r="1346" s="12" customFormat="1" ht="22.8" customHeight="1">
      <c r="A1346" s="12"/>
      <c r="B1346" s="199"/>
      <c r="C1346" s="200"/>
      <c r="D1346" s="201" t="s">
        <v>76</v>
      </c>
      <c r="E1346" s="213" t="s">
        <v>3825</v>
      </c>
      <c r="F1346" s="213" t="s">
        <v>3826</v>
      </c>
      <c r="G1346" s="200"/>
      <c r="H1346" s="200"/>
      <c r="I1346" s="203"/>
      <c r="J1346" s="214">
        <f>BK1346</f>
        <v>0</v>
      </c>
      <c r="K1346" s="200"/>
      <c r="L1346" s="205"/>
      <c r="M1346" s="206"/>
      <c r="N1346" s="207"/>
      <c r="O1346" s="207"/>
      <c r="P1346" s="208">
        <f>SUM(P1347:P1349)</f>
        <v>0</v>
      </c>
      <c r="Q1346" s="207"/>
      <c r="R1346" s="208">
        <f>SUM(R1347:R1349)</f>
        <v>0</v>
      </c>
      <c r="S1346" s="207"/>
      <c r="T1346" s="209">
        <f>SUM(T1347:T1349)</f>
        <v>0</v>
      </c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R1346" s="210" t="s">
        <v>259</v>
      </c>
      <c r="AT1346" s="211" t="s">
        <v>76</v>
      </c>
      <c r="AU1346" s="211" t="s">
        <v>83</v>
      </c>
      <c r="AY1346" s="210" t="s">
        <v>224</v>
      </c>
      <c r="BK1346" s="212">
        <f>SUM(BK1347:BK1349)</f>
        <v>0</v>
      </c>
    </row>
    <row r="1347" s="2" customFormat="1" ht="16.5" customHeight="1">
      <c r="A1347" s="40"/>
      <c r="B1347" s="41"/>
      <c r="C1347" s="215" t="s">
        <v>3827</v>
      </c>
      <c r="D1347" s="215" t="s">
        <v>226</v>
      </c>
      <c r="E1347" s="216" t="s">
        <v>3828</v>
      </c>
      <c r="F1347" s="217" t="s">
        <v>3826</v>
      </c>
      <c r="G1347" s="218" t="s">
        <v>1605</v>
      </c>
      <c r="H1347" s="219">
        <v>1</v>
      </c>
      <c r="I1347" s="220"/>
      <c r="J1347" s="221">
        <f>ROUND(I1347*H1347,2)</f>
        <v>0</v>
      </c>
      <c r="K1347" s="217" t="s">
        <v>229</v>
      </c>
      <c r="L1347" s="46"/>
      <c r="M1347" s="222" t="s">
        <v>40</v>
      </c>
      <c r="N1347" s="223" t="s">
        <v>48</v>
      </c>
      <c r="O1347" s="86"/>
      <c r="P1347" s="224">
        <f>O1347*H1347</f>
        <v>0</v>
      </c>
      <c r="Q1347" s="224">
        <v>0</v>
      </c>
      <c r="R1347" s="224">
        <f>Q1347*H1347</f>
        <v>0</v>
      </c>
      <c r="S1347" s="224">
        <v>0</v>
      </c>
      <c r="T1347" s="225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26" t="s">
        <v>2216</v>
      </c>
      <c r="AT1347" s="226" t="s">
        <v>226</v>
      </c>
      <c r="AU1347" s="226" t="s">
        <v>85</v>
      </c>
      <c r="AY1347" s="19" t="s">
        <v>224</v>
      </c>
      <c r="BE1347" s="227">
        <f>IF(N1347="základní",J1347,0)</f>
        <v>0</v>
      </c>
      <c r="BF1347" s="227">
        <f>IF(N1347="snížená",J1347,0)</f>
        <v>0</v>
      </c>
      <c r="BG1347" s="227">
        <f>IF(N1347="zákl. přenesená",J1347,0)</f>
        <v>0</v>
      </c>
      <c r="BH1347" s="227">
        <f>IF(N1347="sníž. přenesená",J1347,0)</f>
        <v>0</v>
      </c>
      <c r="BI1347" s="227">
        <f>IF(N1347="nulová",J1347,0)</f>
        <v>0</v>
      </c>
      <c r="BJ1347" s="19" t="s">
        <v>83</v>
      </c>
      <c r="BK1347" s="227">
        <f>ROUND(I1347*H1347,2)</f>
        <v>0</v>
      </c>
      <c r="BL1347" s="19" t="s">
        <v>2216</v>
      </c>
      <c r="BM1347" s="226" t="s">
        <v>3829</v>
      </c>
    </row>
    <row r="1348" s="2" customFormat="1">
      <c r="A1348" s="40"/>
      <c r="B1348" s="41"/>
      <c r="C1348" s="42"/>
      <c r="D1348" s="228" t="s">
        <v>232</v>
      </c>
      <c r="E1348" s="42"/>
      <c r="F1348" s="229" t="s">
        <v>3826</v>
      </c>
      <c r="G1348" s="42"/>
      <c r="H1348" s="42"/>
      <c r="I1348" s="230"/>
      <c r="J1348" s="42"/>
      <c r="K1348" s="42"/>
      <c r="L1348" s="46"/>
      <c r="M1348" s="231"/>
      <c r="N1348" s="232"/>
      <c r="O1348" s="86"/>
      <c r="P1348" s="86"/>
      <c r="Q1348" s="86"/>
      <c r="R1348" s="86"/>
      <c r="S1348" s="86"/>
      <c r="T1348" s="87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T1348" s="19" t="s">
        <v>232</v>
      </c>
      <c r="AU1348" s="19" t="s">
        <v>85</v>
      </c>
    </row>
    <row r="1349" s="2" customFormat="1">
      <c r="A1349" s="40"/>
      <c r="B1349" s="41"/>
      <c r="C1349" s="42"/>
      <c r="D1349" s="233" t="s">
        <v>234</v>
      </c>
      <c r="E1349" s="42"/>
      <c r="F1349" s="234" t="s">
        <v>3830</v>
      </c>
      <c r="G1349" s="42"/>
      <c r="H1349" s="42"/>
      <c r="I1349" s="230"/>
      <c r="J1349" s="42"/>
      <c r="K1349" s="42"/>
      <c r="L1349" s="46"/>
      <c r="M1349" s="231"/>
      <c r="N1349" s="232"/>
      <c r="O1349" s="86"/>
      <c r="P1349" s="86"/>
      <c r="Q1349" s="86"/>
      <c r="R1349" s="86"/>
      <c r="S1349" s="86"/>
      <c r="T1349" s="87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T1349" s="19" t="s">
        <v>234</v>
      </c>
      <c r="AU1349" s="19" t="s">
        <v>85</v>
      </c>
    </row>
    <row r="1350" s="12" customFormat="1" ht="22.8" customHeight="1">
      <c r="A1350" s="12"/>
      <c r="B1350" s="199"/>
      <c r="C1350" s="200"/>
      <c r="D1350" s="201" t="s">
        <v>76</v>
      </c>
      <c r="E1350" s="213" t="s">
        <v>3831</v>
      </c>
      <c r="F1350" s="213" t="s">
        <v>3832</v>
      </c>
      <c r="G1350" s="200"/>
      <c r="H1350" s="200"/>
      <c r="I1350" s="203"/>
      <c r="J1350" s="214">
        <f>BK1350</f>
        <v>0</v>
      </c>
      <c r="K1350" s="200"/>
      <c r="L1350" s="205"/>
      <c r="M1350" s="206"/>
      <c r="N1350" s="207"/>
      <c r="O1350" s="207"/>
      <c r="P1350" s="208">
        <f>SUM(P1351:P1353)</f>
        <v>0</v>
      </c>
      <c r="Q1350" s="207"/>
      <c r="R1350" s="208">
        <f>SUM(R1351:R1353)</f>
        <v>0</v>
      </c>
      <c r="S1350" s="207"/>
      <c r="T1350" s="209">
        <f>SUM(T1351:T1353)</f>
        <v>0</v>
      </c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R1350" s="210" t="s">
        <v>259</v>
      </c>
      <c r="AT1350" s="211" t="s">
        <v>76</v>
      </c>
      <c r="AU1350" s="211" t="s">
        <v>83</v>
      </c>
      <c r="AY1350" s="210" t="s">
        <v>224</v>
      </c>
      <c r="BK1350" s="212">
        <f>SUM(BK1351:BK1353)</f>
        <v>0</v>
      </c>
    </row>
    <row r="1351" s="2" customFormat="1" ht="16.5" customHeight="1">
      <c r="A1351" s="40"/>
      <c r="B1351" s="41"/>
      <c r="C1351" s="215" t="s">
        <v>3833</v>
      </c>
      <c r="D1351" s="215" t="s">
        <v>226</v>
      </c>
      <c r="E1351" s="216" t="s">
        <v>3834</v>
      </c>
      <c r="F1351" s="217" t="s">
        <v>3835</v>
      </c>
      <c r="G1351" s="218" t="s">
        <v>1605</v>
      </c>
      <c r="H1351" s="219">
        <v>1</v>
      </c>
      <c r="I1351" s="220"/>
      <c r="J1351" s="221">
        <f>ROUND(I1351*H1351,2)</f>
        <v>0</v>
      </c>
      <c r="K1351" s="217" t="s">
        <v>229</v>
      </c>
      <c r="L1351" s="46"/>
      <c r="M1351" s="222" t="s">
        <v>40</v>
      </c>
      <c r="N1351" s="223" t="s">
        <v>48</v>
      </c>
      <c r="O1351" s="86"/>
      <c r="P1351" s="224">
        <f>O1351*H1351</f>
        <v>0</v>
      </c>
      <c r="Q1351" s="224">
        <v>0</v>
      </c>
      <c r="R1351" s="224">
        <f>Q1351*H1351</f>
        <v>0</v>
      </c>
      <c r="S1351" s="224">
        <v>0</v>
      </c>
      <c r="T1351" s="225">
        <f>S1351*H1351</f>
        <v>0</v>
      </c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R1351" s="226" t="s">
        <v>2216</v>
      </c>
      <c r="AT1351" s="226" t="s">
        <v>226</v>
      </c>
      <c r="AU1351" s="226" t="s">
        <v>85</v>
      </c>
      <c r="AY1351" s="19" t="s">
        <v>224</v>
      </c>
      <c r="BE1351" s="227">
        <f>IF(N1351="základní",J1351,0)</f>
        <v>0</v>
      </c>
      <c r="BF1351" s="227">
        <f>IF(N1351="snížená",J1351,0)</f>
        <v>0</v>
      </c>
      <c r="BG1351" s="227">
        <f>IF(N1351="zákl. přenesená",J1351,0)</f>
        <v>0</v>
      </c>
      <c r="BH1351" s="227">
        <f>IF(N1351="sníž. přenesená",J1351,0)</f>
        <v>0</v>
      </c>
      <c r="BI1351" s="227">
        <f>IF(N1351="nulová",J1351,0)</f>
        <v>0</v>
      </c>
      <c r="BJ1351" s="19" t="s">
        <v>83</v>
      </c>
      <c r="BK1351" s="227">
        <f>ROUND(I1351*H1351,2)</f>
        <v>0</v>
      </c>
      <c r="BL1351" s="19" t="s">
        <v>2216</v>
      </c>
      <c r="BM1351" s="226" t="s">
        <v>3836</v>
      </c>
    </row>
    <row r="1352" s="2" customFormat="1">
      <c r="A1352" s="40"/>
      <c r="B1352" s="41"/>
      <c r="C1352" s="42"/>
      <c r="D1352" s="228" t="s">
        <v>232</v>
      </c>
      <c r="E1352" s="42"/>
      <c r="F1352" s="229" t="s">
        <v>3837</v>
      </c>
      <c r="G1352" s="42"/>
      <c r="H1352" s="42"/>
      <c r="I1352" s="230"/>
      <c r="J1352" s="42"/>
      <c r="K1352" s="42"/>
      <c r="L1352" s="46"/>
      <c r="M1352" s="231"/>
      <c r="N1352" s="232"/>
      <c r="O1352" s="86"/>
      <c r="P1352" s="86"/>
      <c r="Q1352" s="86"/>
      <c r="R1352" s="86"/>
      <c r="S1352" s="86"/>
      <c r="T1352" s="87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T1352" s="19" t="s">
        <v>232</v>
      </c>
      <c r="AU1352" s="19" t="s">
        <v>85</v>
      </c>
    </row>
    <row r="1353" s="2" customFormat="1">
      <c r="A1353" s="40"/>
      <c r="B1353" s="41"/>
      <c r="C1353" s="42"/>
      <c r="D1353" s="233" t="s">
        <v>234</v>
      </c>
      <c r="E1353" s="42"/>
      <c r="F1353" s="234" t="s">
        <v>3838</v>
      </c>
      <c r="G1353" s="42"/>
      <c r="H1353" s="42"/>
      <c r="I1353" s="230"/>
      <c r="J1353" s="42"/>
      <c r="K1353" s="42"/>
      <c r="L1353" s="46"/>
      <c r="M1353" s="278"/>
      <c r="N1353" s="279"/>
      <c r="O1353" s="280"/>
      <c r="P1353" s="280"/>
      <c r="Q1353" s="280"/>
      <c r="R1353" s="280"/>
      <c r="S1353" s="280"/>
      <c r="T1353" s="281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T1353" s="19" t="s">
        <v>234</v>
      </c>
      <c r="AU1353" s="19" t="s">
        <v>85</v>
      </c>
    </row>
    <row r="1354" s="2" customFormat="1" ht="6.96" customHeight="1">
      <c r="A1354" s="40"/>
      <c r="B1354" s="61"/>
      <c r="C1354" s="62"/>
      <c r="D1354" s="62"/>
      <c r="E1354" s="62"/>
      <c r="F1354" s="62"/>
      <c r="G1354" s="62"/>
      <c r="H1354" s="62"/>
      <c r="I1354" s="62"/>
      <c r="J1354" s="62"/>
      <c r="K1354" s="62"/>
      <c r="L1354" s="46"/>
      <c r="M1354" s="40"/>
      <c r="O1354" s="40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</sheetData>
  <sheetProtection sheet="1" autoFilter="0" formatColumns="0" formatRows="0" objects="1" scenarios="1" spinCount="100000" saltValue="FpfOR4QHuY+Ee5j+Q2aHIYUpyTIVwOu0gtaQBm5B3mVohTdB5m1P6UKRRij/v4/xmO3dSD7O6sohh8E8CSv+rg==" hashValue="mKGLQj+nxYIaxz80Sc3nymvRy/7Kh3yjFw4jHtbi8Pb+vh6WcunVTz1e6XlrMjcdx/mbAJgqNtye+8JFoorGSA==" algorithmName="SHA-512" password="CC35"/>
  <autoFilter ref="C104:K135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hyperlinks>
    <hyperlink ref="F110" r:id="rId1" display="https://podminky.urs.cz/item/CS_URS_2021_02/113106061"/>
    <hyperlink ref="F114" r:id="rId2" display="https://podminky.urs.cz/item/CS_URS_2021_02/113106123"/>
    <hyperlink ref="F118" r:id="rId3" display="https://podminky.urs.cz/item/CS_URS_2021_02/113107224"/>
    <hyperlink ref="F122" r:id="rId4" display="https://podminky.urs.cz/item/CS_URS_2021_02/113107322"/>
    <hyperlink ref="F127" r:id="rId5" display="https://podminky.urs.cz/item/CS_URS_2021_02/113107324"/>
    <hyperlink ref="F135" r:id="rId6" display="https://podminky.urs.cz/item/CS_URS_2021_02/113107325"/>
    <hyperlink ref="F140" r:id="rId7" display="https://podminky.urs.cz/item/CS_URS_2021_02/113107243"/>
    <hyperlink ref="F144" r:id="rId8" display="https://podminky.urs.cz/item/CS_URS_2021_02/113107343"/>
    <hyperlink ref="F148" r:id="rId9" display="https://podminky.urs.cz/item/CS_URS_2021_02/115101202"/>
    <hyperlink ref="F151" r:id="rId10" display="https://podminky.urs.cz/item/CS_URS_2021_02/115101302"/>
    <hyperlink ref="F154" r:id="rId11" display="https://podminky.urs.cz/item/CS_URS_2021_02/119001401"/>
    <hyperlink ref="F157" r:id="rId12" display="https://podminky.urs.cz/item/CS_URS_2021_02/119001402"/>
    <hyperlink ref="F161" r:id="rId13" display="https://podminky.urs.cz/item/CS_URS_2021_02/119001406"/>
    <hyperlink ref="F165" r:id="rId14" display="https://podminky.urs.cz/item/CS_URS_2021_02/119001411"/>
    <hyperlink ref="F168" r:id="rId15" display="https://podminky.urs.cz/item/CS_URS_2021_02/119001421"/>
    <hyperlink ref="F172" r:id="rId16" display="https://podminky.urs.cz/item/CS_URS_2021_02/119001422"/>
    <hyperlink ref="F175" r:id="rId17" display="https://podminky.urs.cz/item/CS_URS_2021_02/139001101"/>
    <hyperlink ref="F184" r:id="rId18" display="https://podminky.urs.cz/item/CS_URS_2021_02/121151103"/>
    <hyperlink ref="F188" r:id="rId19" display="https://podminky.urs.cz/item/CS_URS_2021_02/131251202"/>
    <hyperlink ref="F195" r:id="rId20" display="https://podminky.urs.cz/item/CS_URS_2021_02/131351202"/>
    <hyperlink ref="F200" r:id="rId21" display="https://podminky.urs.cz/item/CS_URS_2021_02/132251101"/>
    <hyperlink ref="F204" r:id="rId22" display="https://podminky.urs.cz/item/CS_URS_2021_02/132254205"/>
    <hyperlink ref="F211" r:id="rId23" display="https://podminky.urs.cz/item/CS_URS_2021_02/132354205"/>
    <hyperlink ref="F216" r:id="rId24" display="https://podminky.urs.cz/item/CS_URS_2021_02/151101101"/>
    <hyperlink ref="F220" r:id="rId25" display="https://podminky.urs.cz/item/CS_URS_2021_02/151101102"/>
    <hyperlink ref="F224" r:id="rId26" display="https://podminky.urs.cz/item/CS_URS_2021_02/151101111"/>
    <hyperlink ref="F227" r:id="rId27" display="https://podminky.urs.cz/item/CS_URS_2021_02/151101112"/>
    <hyperlink ref="F230" r:id="rId28" display="https://podminky.urs.cz/item/CS_URS_2021_02/151101201"/>
    <hyperlink ref="F234" r:id="rId29" display="https://podminky.urs.cz/item/CS_URS_2021_02/151101211"/>
    <hyperlink ref="F237" r:id="rId30" display="https://podminky.urs.cz/item/CS_URS_2021_02/151101301"/>
    <hyperlink ref="F240" r:id="rId31" display="https://podminky.urs.cz/item/CS_URS_2021_02/151101311"/>
    <hyperlink ref="F243" r:id="rId32" display="https://podminky.urs.cz/item/CS_URS_2021_02/162751117"/>
    <hyperlink ref="F247" r:id="rId33" display="https://podminky.urs.cz/item/CS_URS_2021_02/162751137"/>
    <hyperlink ref="F251" r:id="rId34" display="https://podminky.urs.cz/item/CS_URS_2021_02/171201221"/>
    <hyperlink ref="F255" r:id="rId35" display="https://podminky.urs.cz/item/CS_URS_2021_02/171251201"/>
    <hyperlink ref="F259" r:id="rId36" display="https://podminky.urs.cz/item/CS_URS_2021_02/174151101"/>
    <hyperlink ref="F269" r:id="rId37" display="https://podminky.urs.cz/item/CS_URS_2021_02/58344197"/>
    <hyperlink ref="F273" r:id="rId38" display="https://podminky.urs.cz/item/CS_URS_2021_02/58981122"/>
    <hyperlink ref="F277" r:id="rId39" display="https://podminky.urs.cz/item/CS_URS_2021_02/175151101"/>
    <hyperlink ref="F282" r:id="rId40" display="https://podminky.urs.cz/item/CS_URS_2021_02/58337302"/>
    <hyperlink ref="F286" r:id="rId41" display="https://podminky.urs.cz/item/CS_URS_2021_02/181311103"/>
    <hyperlink ref="F290" r:id="rId42" display="https://podminky.urs.cz/item/CS_URS_2021_02/451573111"/>
    <hyperlink ref="F295" r:id="rId43" display="https://podminky.urs.cz/item/CS_URS_2021_02/452323141"/>
    <hyperlink ref="F302" r:id="rId44" display="https://podminky.urs.cz/item/CS_URS_2021_02/452353101"/>
    <hyperlink ref="F305" r:id="rId45" display="https://podminky.urs.cz/item/CS_URS_2021_02/452368211"/>
    <hyperlink ref="F309" r:id="rId46" display="https://podminky.urs.cz/item/CS_URS_2021_02/564851111"/>
    <hyperlink ref="F314" r:id="rId47" display="https://podminky.urs.cz/item/CS_URS_2021_02/564861111"/>
    <hyperlink ref="F321" r:id="rId48" display="https://podminky.urs.cz/item/CS_URS_2021_02/564951313"/>
    <hyperlink ref="F328" r:id="rId49" display="https://podminky.urs.cz/item/CS_URS_2021_02/564961315"/>
    <hyperlink ref="F331" r:id="rId50" display="https://podminky.urs.cz/item/CS_URS_2021_02/564952111"/>
    <hyperlink ref="F335" r:id="rId51" display="https://podminky.urs.cz/item/CS_URS_2021_02/564962111"/>
    <hyperlink ref="F345" r:id="rId52" display="https://podminky.urs.cz/item/CS_URS_2021_02/567121114"/>
    <hyperlink ref="F349" r:id="rId53" display="https://podminky.urs.cz/item/CS_URS_2021_02/573191111"/>
    <hyperlink ref="F353" r:id="rId54" display="https://podminky.urs.cz/item/CS_URS_2021_02/573231106"/>
    <hyperlink ref="F357" r:id="rId55" display="https://podminky.urs.cz/item/CS_URS_2021_02/577134111"/>
    <hyperlink ref="F367" r:id="rId56" display="https://podminky.urs.cz/item/CS_URS_2021_02/577155112"/>
    <hyperlink ref="F371" r:id="rId57" display="https://podminky.urs.cz/item/CS_URS_2021_02/591211111"/>
    <hyperlink ref="F374" r:id="rId58" display="https://podminky.urs.cz/item/CS_URS_2021_02/596212210"/>
    <hyperlink ref="F378" r:id="rId59" display="https://podminky.urs.cz/item/CS_URS_2021_02/851241131"/>
    <hyperlink ref="F394" r:id="rId60" display="https://podminky.urs.cz/item/CS_URS_2021_02/851351131"/>
    <hyperlink ref="F404" r:id="rId61" display="https://podminky.urs.cz/item/CS_URS_2021_02/851361131"/>
    <hyperlink ref="F414" r:id="rId62" display="https://podminky.urs.cz/item/CS_URS_2021_02/851421131"/>
    <hyperlink ref="F425" r:id="rId63" display="https://podminky.urs.cz/item/CS_URS_2021_02/852242122"/>
    <hyperlink ref="F434" r:id="rId64" display="https://podminky.urs.cz/item/CS_URS_2021_02/55253235"/>
    <hyperlink ref="F438" r:id="rId65" display="https://podminky.urs.cz/item/CS_URS_2021_02/55253241"/>
    <hyperlink ref="F442" r:id="rId66" display="https://podminky.urs.cz/item/CS_URS_2021_02/55253243"/>
    <hyperlink ref="F446" r:id="rId67" display="https://podminky.urs.cz/item/CS_URS_2021_02/55253244"/>
    <hyperlink ref="F450" r:id="rId68" display="https://podminky.urs.cz/item/CS_URS_2021_02/55253246"/>
    <hyperlink ref="F454" r:id="rId69" display="https://podminky.urs.cz/item/CS_URS_2021_02/55253247"/>
    <hyperlink ref="F458" r:id="rId70" display="https://podminky.urs.cz/item/CS_URS_2021_02/852422122"/>
    <hyperlink ref="F462" r:id="rId71" display="https://podminky.urs.cz/item/CS_URS_2021_02/55253366"/>
    <hyperlink ref="F466" r:id="rId72" display="https://podminky.urs.cz/item/CS_URS_2021_02/857241131"/>
    <hyperlink ref="F482" r:id="rId73" display="https://podminky.urs.cz/item/CS_URS_2021_02/857242122"/>
    <hyperlink ref="F499" r:id="rId74" display="https://podminky.urs.cz/item/CS_URS_2021_02/55254047"/>
    <hyperlink ref="F504" r:id="rId75" display="https://podminky.urs.cz/item/CS_URS_2021_02/55253660"/>
    <hyperlink ref="F509" r:id="rId76" display="https://podminky.urs.cz/item/CS_URS_2021_02/55253658"/>
    <hyperlink ref="F529" r:id="rId77" display="https://podminky.urs.cz/item/CS_URS_2021_02/857243131"/>
    <hyperlink ref="F535" r:id="rId78" display="https://podminky.urs.cz/item/CS_URS_2021_02/55253740"/>
    <hyperlink ref="F539" r:id="rId79" display="https://podminky.urs.cz/item/CS_URS_2021_02/55253738"/>
    <hyperlink ref="F543" r:id="rId80" display="https://podminky.urs.cz/item/CS_URS_2021_02/857261131"/>
    <hyperlink ref="F549" r:id="rId81" display="https://podminky.urs.cz/item/CS_URS_2021_02/55253647"/>
    <hyperlink ref="F553" r:id="rId82" display="https://podminky.urs.cz/item/CS_URS_2021_02/857262122"/>
    <hyperlink ref="F557" r:id="rId83" display="https://podminky.urs.cz/item/CS_URS_2021_02/55253661"/>
    <hyperlink ref="F561" r:id="rId84" display="https://podminky.urs.cz/item/CS_URS_2021_02/857264122"/>
    <hyperlink ref="F565" r:id="rId85" display="https://podminky.urs.cz/item/CS_URS_2021_02/55253515"/>
    <hyperlink ref="F569" r:id="rId86" display="https://podminky.urs.cz/item/CS_URS_2021_02/857351131"/>
    <hyperlink ref="F579" r:id="rId87" display="https://podminky.urs.cz/item/CS_URS_2021_02/55253650"/>
    <hyperlink ref="F583" r:id="rId88" display="https://podminky.urs.cz/item/CS_URS_2021_02/857352122"/>
    <hyperlink ref="F589" r:id="rId89" display="https://podminky.urs.cz/item/CS_URS_2021_02/55253664"/>
    <hyperlink ref="F594" r:id="rId90" display="https://podminky.urs.cz/item/CS_URS_2021_02/55253493"/>
    <hyperlink ref="F598" r:id="rId91" display="https://podminky.urs.cz/item/CS_URS_2021_02/55254015"/>
    <hyperlink ref="F604" r:id="rId92" display="https://podminky.urs.cz/item/CS_URS_2021_02/857354122"/>
    <hyperlink ref="F608" r:id="rId93" display="https://podminky.urs.cz/item/CS_URS_2021_02/55253532"/>
    <hyperlink ref="F612" r:id="rId94" display="https://podminky.urs.cz/item/CS_URS_2021_02/55253533"/>
    <hyperlink ref="F616" r:id="rId95" display="https://podminky.urs.cz/item/CS_URS_2021_02/857361131"/>
    <hyperlink ref="F627" r:id="rId96" display="https://podminky.urs.cz/item/CS_URS_2021_02/55253651"/>
    <hyperlink ref="F631" r:id="rId97" display="https://podminky.urs.cz/item/CS_URS_2021_02/857362122"/>
    <hyperlink ref="F637" r:id="rId98" display="https://podminky.urs.cz/item/CS_URS_2021_02/55253494"/>
    <hyperlink ref="F641" r:id="rId99" display="https://podminky.urs.cz/item/CS_URS_2021_02/55253665"/>
    <hyperlink ref="F647" r:id="rId100" display="https://podminky.urs.cz/item/CS_URS_2021_02/857363131"/>
    <hyperlink ref="F653" r:id="rId101" display="https://podminky.urs.cz/item/CS_URS_2021_02/857372122"/>
    <hyperlink ref="F656" r:id="rId102" display="https://podminky.urs.cz/item/CS_URS_2021_02/55254053"/>
    <hyperlink ref="F660" r:id="rId103" display="https://podminky.urs.cz/item/CS_URS_2021_02/857421131"/>
    <hyperlink ref="F670" r:id="rId104" display="https://podminky.urs.cz/item/CS_URS_2021_02/857422122"/>
    <hyperlink ref="F677" r:id="rId105" display="https://podminky.urs.cz/item/CS_URS_2021_02/55253498"/>
    <hyperlink ref="F683" r:id="rId106" display="https://podminky.urs.cz/item/CS_URS_2021_02/857423131"/>
    <hyperlink ref="F689" r:id="rId107" display="https://podminky.urs.cz/item/CS_URS_2021_02/857424122"/>
    <hyperlink ref="F725" r:id="rId108" display="https://podminky.urs.cz/item/CS_URS_2021_02/871161211"/>
    <hyperlink ref="F733" r:id="rId109" display="https://podminky.urs.cz/item/CS_URS_2021_02/28613170"/>
    <hyperlink ref="F737" r:id="rId110" display="https://podminky.urs.cz/item/CS_URS_2021_02/871211211"/>
    <hyperlink ref="F747" r:id="rId111" display="https://podminky.urs.cz/item/CS_URS_2021_02/28613173"/>
    <hyperlink ref="F751" r:id="rId112" display="https://podminky.urs.cz/item/CS_URS_2021_02/871241151"/>
    <hyperlink ref="F759" r:id="rId113" display="https://podminky.urs.cz/item/CS_URS_2021_02/871251151"/>
    <hyperlink ref="F767" r:id="rId114" display="https://podminky.urs.cz/item/CS_URS_2021_02/871241211"/>
    <hyperlink ref="F774" r:id="rId115" display="https://podminky.urs.cz/item/CS_URS_2021_02/28613556"/>
    <hyperlink ref="F778" r:id="rId116" display="https://podminky.urs.cz/item/CS_URS_2021_02/877211101"/>
    <hyperlink ref="F781" r:id="rId117" display="https://podminky.urs.cz/item/CS_URS_2021_02/28615972"/>
    <hyperlink ref="F785" r:id="rId118" display="https://podminky.urs.cz/item/CS_URS_2021_02/877241101"/>
    <hyperlink ref="F788" r:id="rId119" display="https://podminky.urs.cz/item/CS_URS_2021_02/28615974"/>
    <hyperlink ref="F792" r:id="rId120" display="https://podminky.urs.cz/item/CS_URS_2021_02/879221111"/>
    <hyperlink ref="F795" r:id="rId121" display="https://podminky.urs.cz/item/CS_URS_2021_02/891211222"/>
    <hyperlink ref="F799" r:id="rId122" display="https://podminky.urs.cz/item/CS_URS_2021_02/42221301"/>
    <hyperlink ref="F802" r:id="rId123" display="https://podminky.urs.cz/item/CS_URS_2021_02/42210100"/>
    <hyperlink ref="F805" r:id="rId124" display="https://podminky.urs.cz/item/CS_URS_2021_02/891211112"/>
    <hyperlink ref="F811" r:id="rId125" display="https://podminky.urs.cz/item/CS_URS_2021_02/42221321"/>
    <hyperlink ref="F816" r:id="rId126" display="https://podminky.urs.cz/item/CS_URS_2021_02/891213321"/>
    <hyperlink ref="F820" r:id="rId127" display="https://podminky.urs.cz/item/CS_URS_2021_02/42212307"/>
    <hyperlink ref="F823" r:id="rId128" display="https://podminky.urs.cz/item/CS_URS_2021_02/891241112"/>
    <hyperlink ref="F832" r:id="rId129" display="https://podminky.urs.cz/item/CS_URS_2021_02/42221323"/>
    <hyperlink ref="F836" r:id="rId130" display="https://podminky.urs.cz/item/CS_URS_2021_02/891241222"/>
    <hyperlink ref="F843" r:id="rId131" display="https://podminky.urs.cz/item/CS_URS_2021_02/42221303"/>
    <hyperlink ref="F846" r:id="rId132" display="https://podminky.urs.cz/item/CS_URS_2021_02/42210101"/>
    <hyperlink ref="F849" r:id="rId133" display="https://podminky.urs.cz/item/CS_URS_2021_02/891247111"/>
    <hyperlink ref="F858" r:id="rId134" display="https://podminky.urs.cz/item/CS_URS_2021_02/42273592"/>
    <hyperlink ref="F861" r:id="rId135" display="https://podminky.urs.cz/item/CS_URS_2021_02/891247212"/>
    <hyperlink ref="F882" r:id="rId136" display="https://podminky.urs.cz/item/CS_URS_2021_02/891219111"/>
    <hyperlink ref="F888" r:id="rId137" display="https://podminky.urs.cz/item/CS_URS_2021_02/42273539"/>
    <hyperlink ref="F891" r:id="rId138" display="https://podminky.urs.cz/item/CS_URS_2021_02/891261112"/>
    <hyperlink ref="F895" r:id="rId139" display="https://podminky.urs.cz/item/CS_URS_2021_02/42221324"/>
    <hyperlink ref="F899" r:id="rId140" display="https://podminky.urs.cz/item/CS_URS_2021_02/891351112"/>
    <hyperlink ref="F905" r:id="rId141" display="https://podminky.urs.cz/item/CS_URS_2021_02/42221327"/>
    <hyperlink ref="F909" r:id="rId142" display="https://podminky.urs.cz/item/CS_URS_2021_02/891361112"/>
    <hyperlink ref="F913" r:id="rId143" display="https://podminky.urs.cz/item/CS_URS_2021_02/42221328"/>
    <hyperlink ref="F917" r:id="rId144" display="https://podminky.urs.cz/item/CS_URS_2021_02/891371112"/>
    <hyperlink ref="F921" r:id="rId145" display="https://podminky.urs.cz/item/CS_URS_2021_02/42221329"/>
    <hyperlink ref="F925" r:id="rId146" display="https://podminky.urs.cz/item/CS_URS_2021_02/891421112"/>
    <hyperlink ref="F945" r:id="rId147" display="https://podminky.urs.cz/item/CS_URS_2021_02/892233122"/>
    <hyperlink ref="F952" r:id="rId148" display="https://podminky.urs.cz/item/CS_URS_2021_02/892273122"/>
    <hyperlink ref="F956" r:id="rId149" display="https://podminky.urs.cz/item/CS_URS_2021_02/892353122"/>
    <hyperlink ref="F960" r:id="rId150" display="https://podminky.urs.cz/item/CS_URS_2021_02/892383122"/>
    <hyperlink ref="F966" r:id="rId151" display="https://podminky.urs.cz/item/CS_URS_2021_02/892423122"/>
    <hyperlink ref="F970" r:id="rId152" display="https://podminky.urs.cz/item/CS_URS_2021_02/892241111"/>
    <hyperlink ref="F974" r:id="rId153" display="https://podminky.urs.cz/item/CS_URS_2021_02/892351111"/>
    <hyperlink ref="F978" r:id="rId154" display="https://podminky.urs.cz/item/CS_URS_2021_02/892381111"/>
    <hyperlink ref="F982" r:id="rId155" display="https://podminky.urs.cz/item/CS_URS_2021_02/892421111"/>
    <hyperlink ref="F986" r:id="rId156" display="https://podminky.urs.cz/item/CS_URS_2021_02/892372111"/>
    <hyperlink ref="F989" r:id="rId157" display="https://podminky.urs.cz/item/CS_URS_2021_02/892442111"/>
    <hyperlink ref="F1024" r:id="rId158" display="https://podminky.urs.cz/item/CS_URS_2021_02/899401112"/>
    <hyperlink ref="F1027" r:id="rId159" display="https://podminky.urs.cz/item/CS_URS_2021_02/42291352"/>
    <hyperlink ref="F1030" r:id="rId160" display="https://podminky.urs.cz/item/CS_URS_2021_02/56230636"/>
    <hyperlink ref="F1033" r:id="rId161" display="https://podminky.urs.cz/item/CS_URS_2021_02/899401113"/>
    <hyperlink ref="F1036" r:id="rId162" display="https://podminky.urs.cz/item/CS_URS_2021_02/42291452"/>
    <hyperlink ref="F1039" r:id="rId163" display="https://podminky.urs.cz/item/CS_URS_2021_02/56230638"/>
    <hyperlink ref="F1043" r:id="rId164" display="https://podminky.urs.cz/item/CS_URS_2021_02/899721111"/>
    <hyperlink ref="F1049" r:id="rId165" display="https://podminky.urs.cz/item/CS_URS_2021_02/899721112"/>
    <hyperlink ref="F1056" r:id="rId166" display="https://podminky.urs.cz/item/CS_URS_2021_02/899722113"/>
    <hyperlink ref="F1065" r:id="rId167" display="https://podminky.urs.cz/item/CS_URS_2021_02/899913121"/>
    <hyperlink ref="F1071" r:id="rId168" display="https://podminky.urs.cz/item/CS_URS_2021_02/899913122"/>
    <hyperlink ref="F1078" r:id="rId169" display="https://podminky.urs.cz/item/CS_URS_2021_02/919735113"/>
    <hyperlink ref="F1081" r:id="rId170" display="https://podminky.urs.cz/item/CS_URS_2021_02/979054451"/>
    <hyperlink ref="F1084" r:id="rId171" display="https://podminky.urs.cz/item/CS_URS_2021_02/979071021"/>
    <hyperlink ref="F1088" r:id="rId172" display="https://podminky.urs.cz/item/CS_URS_2021_02/997221551"/>
    <hyperlink ref="F1094" r:id="rId173" display="https://podminky.urs.cz/item/CS_URS_2021_02/997221559"/>
    <hyperlink ref="F1099" r:id="rId174" display="https://podminky.urs.cz/item/CS_URS_2021_02/997221655"/>
    <hyperlink ref="F1102" r:id="rId175" display="https://podminky.urs.cz/item/CS_URS_2021_02/997221645"/>
    <hyperlink ref="F1106" r:id="rId176" display="https://podminky.urs.cz/item/CS_URS_2021_02/998273102"/>
    <hyperlink ref="F1111" r:id="rId177" display="https://podminky.urs.cz/item/CS_URS_2021_02/713411125"/>
    <hyperlink ref="F1114" r:id="rId178" display="https://podminky.urs.cz/item/CS_URS_2021_02/713411141"/>
    <hyperlink ref="F1122" r:id="rId179" display="https://podminky.urs.cz/item/CS_URS_2021_02/63151672"/>
    <hyperlink ref="F1126" r:id="rId180" display="https://podminky.urs.cz/item/CS_URS_2021_02/998713101"/>
    <hyperlink ref="F1170" r:id="rId181" display="https://podminky.urs.cz/item/CS_URS_2021_02/722232074"/>
    <hyperlink ref="F1179" r:id="rId182" display="https://podminky.urs.cz/item/CS_URS_2021_02/998722101"/>
    <hyperlink ref="F1184" r:id="rId183" display="https://podminky.urs.cz/item/CS_URS_2021_02/230011045"/>
    <hyperlink ref="F1188" r:id="rId184" display="https://podminky.urs.cz/item/CS_URS_2021_02/14011036"/>
    <hyperlink ref="F1191" r:id="rId185" display="https://podminky.urs.cz/item/CS_URS_2021_02/230020657"/>
    <hyperlink ref="F1194" r:id="rId186" display="https://podminky.urs.cz/item/CS_URS_2021_02/230011123"/>
    <hyperlink ref="F1198" r:id="rId187" display="https://podminky.urs.cz/item/CS_URS_2021_02/14011112"/>
    <hyperlink ref="F1319" r:id="rId188" display="https://podminky.urs.cz/item/CS_URS_2021_02/59213011"/>
    <hyperlink ref="F1323" r:id="rId189" display="https://podminky.urs.cz/item/CS_URS_2021_02/59213345"/>
    <hyperlink ref="F1329" r:id="rId190" display="https://podminky.urs.cz/item/CS_URS_2021_02/011002000"/>
    <hyperlink ref="F1335" r:id="rId191" display="https://podminky.urs.cz/item/CS_URS_2021_02/030001000"/>
    <hyperlink ref="F1339" r:id="rId192" display="https://podminky.urs.cz/item/CS_URS_2021_02/043002000"/>
    <hyperlink ref="F1342" r:id="rId193" display="https://podminky.urs.cz/item/CS_URS_2021_02/043154000"/>
    <hyperlink ref="F1345" r:id="rId194" display="https://podminky.urs.cz/item/CS_URS_2021_02/045002000"/>
    <hyperlink ref="F1349" r:id="rId195" display="https://podminky.urs.cz/item/CS_URS_2021_02/070001000"/>
    <hyperlink ref="F1353" r:id="rId196" display="https://podminky.urs.cz/item/CS_URS_2021_02/0910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  <c r="AZ2" s="140" t="s">
        <v>2222</v>
      </c>
      <c r="BA2" s="140" t="s">
        <v>2223</v>
      </c>
      <c r="BB2" s="140" t="s">
        <v>163</v>
      </c>
      <c r="BC2" s="140" t="s">
        <v>3839</v>
      </c>
      <c r="BD2" s="140" t="s">
        <v>85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  <c r="AZ3" s="140" t="s">
        <v>2225</v>
      </c>
      <c r="BA3" s="140" t="s">
        <v>2226</v>
      </c>
      <c r="BB3" s="140" t="s">
        <v>163</v>
      </c>
      <c r="BC3" s="140" t="s">
        <v>3840</v>
      </c>
      <c r="BD3" s="140" t="s">
        <v>85</v>
      </c>
    </row>
    <row r="4" s="1" customFormat="1" ht="24.96" customHeight="1">
      <c r="B4" s="22"/>
      <c r="D4" s="143" t="s">
        <v>157</v>
      </c>
      <c r="L4" s="22"/>
      <c r="M4" s="144" t="s">
        <v>10</v>
      </c>
      <c r="AT4" s="19" t="s">
        <v>4</v>
      </c>
      <c r="AZ4" s="140" t="s">
        <v>2231</v>
      </c>
      <c r="BA4" s="140" t="s">
        <v>2232</v>
      </c>
      <c r="BB4" s="140" t="s">
        <v>163</v>
      </c>
      <c r="BC4" s="140" t="s">
        <v>3841</v>
      </c>
      <c r="BD4" s="140" t="s">
        <v>85</v>
      </c>
    </row>
    <row r="5" s="1" customFormat="1" ht="6.96" customHeight="1">
      <c r="B5" s="22"/>
      <c r="L5" s="22"/>
      <c r="AZ5" s="140" t="s">
        <v>2219</v>
      </c>
      <c r="BA5" s="140" t="s">
        <v>2220</v>
      </c>
      <c r="BB5" s="140" t="s">
        <v>163</v>
      </c>
      <c r="BC5" s="140" t="s">
        <v>3842</v>
      </c>
      <c r="BD5" s="140" t="s">
        <v>85</v>
      </c>
    </row>
    <row r="6" s="1" customFormat="1" ht="12" customHeight="1">
      <c r="B6" s="22"/>
      <c r="D6" s="145" t="s">
        <v>16</v>
      </c>
      <c r="L6" s="22"/>
      <c r="AZ6" s="140" t="s">
        <v>2228</v>
      </c>
      <c r="BA6" s="140" t="s">
        <v>2229</v>
      </c>
      <c r="BB6" s="140" t="s">
        <v>604</v>
      </c>
      <c r="BC6" s="140" t="s">
        <v>3843</v>
      </c>
      <c r="BD6" s="140" t="s">
        <v>85</v>
      </c>
    </row>
    <row r="7" s="1" customFormat="1" ht="16.5" customHeight="1">
      <c r="B7" s="22"/>
      <c r="E7" s="146" t="str">
        <f>'Rekapitulace stavby'!K6</f>
        <v>Brno, Mendlovo náměstí - kanalizace a vodovod</v>
      </c>
      <c r="F7" s="145"/>
      <c r="G7" s="145"/>
      <c r="H7" s="145"/>
      <c r="L7" s="22"/>
      <c r="AZ7" s="140" t="s">
        <v>2233</v>
      </c>
      <c r="BA7" s="140" t="s">
        <v>3844</v>
      </c>
      <c r="BB7" s="140" t="s">
        <v>163</v>
      </c>
      <c r="BC7" s="140" t="s">
        <v>3845</v>
      </c>
      <c r="BD7" s="140" t="s">
        <v>85</v>
      </c>
    </row>
    <row r="8" s="1" customFormat="1" ht="12" customHeight="1">
      <c r="B8" s="22"/>
      <c r="D8" s="145" t="s">
        <v>171</v>
      </c>
      <c r="L8" s="22"/>
      <c r="AZ8" s="140" t="s">
        <v>2236</v>
      </c>
      <c r="BA8" s="140" t="s">
        <v>2428</v>
      </c>
      <c r="BB8" s="140" t="s">
        <v>163</v>
      </c>
      <c r="BC8" s="140" t="s">
        <v>3846</v>
      </c>
      <c r="BD8" s="140" t="s">
        <v>85</v>
      </c>
    </row>
    <row r="9" s="2" customFormat="1" ht="16.5" customHeight="1">
      <c r="A9" s="40"/>
      <c r="B9" s="46"/>
      <c r="C9" s="40"/>
      <c r="D9" s="40"/>
      <c r="E9" s="146" t="s">
        <v>175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179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3847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101</v>
      </c>
      <c r="G13" s="40"/>
      <c r="H13" s="40"/>
      <c r="I13" s="145" t="s">
        <v>20</v>
      </c>
      <c r="J13" s="135" t="s">
        <v>40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22</v>
      </c>
      <c r="E14" s="40"/>
      <c r="F14" s="135" t="s">
        <v>189</v>
      </c>
      <c r="G14" s="40"/>
      <c r="H14" s="40"/>
      <c r="I14" s="145" t="s">
        <v>24</v>
      </c>
      <c r="J14" s="149" t="str">
        <f>'Rekapitulace stavby'!AN8</f>
        <v>9. 9. 2021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26</v>
      </c>
      <c r="E16" s="40"/>
      <c r="F16" s="40"/>
      <c r="G16" s="40"/>
      <c r="H16" s="40"/>
      <c r="I16" s="145" t="s">
        <v>27</v>
      </c>
      <c r="J16" s="135" t="s">
        <v>40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29</v>
      </c>
      <c r="F17" s="40"/>
      <c r="G17" s="40"/>
      <c r="H17" s="40"/>
      <c r="I17" s="145" t="s">
        <v>30</v>
      </c>
      <c r="J17" s="135" t="s">
        <v>40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32</v>
      </c>
      <c r="E19" s="40"/>
      <c r="F19" s="40"/>
      <c r="G19" s="40"/>
      <c r="H19" s="40"/>
      <c r="I19" s="145" t="s">
        <v>27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34</v>
      </c>
      <c r="E22" s="40"/>
      <c r="F22" s="40"/>
      <c r="G22" s="40"/>
      <c r="H22" s="40"/>
      <c r="I22" s="145" t="s">
        <v>27</v>
      </c>
      <c r="J22" s="135" t="str">
        <f>IF('Rekapitulace stavby'!AN16="","",'Rekapitulace stavby'!AN16)</f>
        <v>46347526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AQUATIS a. s.</v>
      </c>
      <c r="F23" s="40"/>
      <c r="G23" s="40"/>
      <c r="H23" s="40"/>
      <c r="I23" s="145" t="s">
        <v>30</v>
      </c>
      <c r="J23" s="135" t="str">
        <f>IF('Rekapitulace stavby'!AN17="","",'Rekapitulace stavby'!AN17)</f>
        <v>CZ46347526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39</v>
      </c>
      <c r="E25" s="40"/>
      <c r="F25" s="40"/>
      <c r="G25" s="40"/>
      <c r="H25" s="40"/>
      <c r="I25" s="145" t="s">
        <v>27</v>
      </c>
      <c r="J25" s="135" t="s">
        <v>40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2240</v>
      </c>
      <c r="F26" s="40"/>
      <c r="G26" s="40"/>
      <c r="H26" s="40"/>
      <c r="I26" s="145" t="s">
        <v>30</v>
      </c>
      <c r="J26" s="135" t="s">
        <v>40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41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40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43</v>
      </c>
      <c r="E32" s="40"/>
      <c r="F32" s="40"/>
      <c r="G32" s="40"/>
      <c r="H32" s="40"/>
      <c r="I32" s="40"/>
      <c r="J32" s="156">
        <f>ROUND(J105,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45</v>
      </c>
      <c r="G34" s="40"/>
      <c r="H34" s="40"/>
      <c r="I34" s="157" t="s">
        <v>44</v>
      </c>
      <c r="J34" s="157" t="s">
        <v>46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47</v>
      </c>
      <c r="E35" s="145" t="s">
        <v>48</v>
      </c>
      <c r="F35" s="159">
        <f>ROUND((SUM(BE105:BE899)),  2)</f>
        <v>0</v>
      </c>
      <c r="G35" s="40"/>
      <c r="H35" s="40"/>
      <c r="I35" s="160">
        <v>0.20999999999999999</v>
      </c>
      <c r="J35" s="159">
        <f>ROUND(((SUM(BE105:BE899))*I35),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49</v>
      </c>
      <c r="F36" s="159">
        <f>ROUND((SUM(BF105:BF899)),  2)</f>
        <v>0</v>
      </c>
      <c r="G36" s="40"/>
      <c r="H36" s="40"/>
      <c r="I36" s="160">
        <v>0.14999999999999999</v>
      </c>
      <c r="J36" s="159">
        <f>ROUND(((SUM(BF105:BF899))*I36),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50</v>
      </c>
      <c r="F37" s="159">
        <f>ROUND((SUM(BG105:BG899)),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51</v>
      </c>
      <c r="F38" s="159">
        <f>ROUND((SUM(BH105:BH899)),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52</v>
      </c>
      <c r="F39" s="159">
        <f>ROUND((SUM(BI105:BI899)),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53</v>
      </c>
      <c r="E41" s="163"/>
      <c r="F41" s="163"/>
      <c r="G41" s="164" t="s">
        <v>54</v>
      </c>
      <c r="H41" s="165" t="s">
        <v>55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190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Brno, Mendlovo náměstí - kanalizace a vodovod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171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175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179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07 - Opatření na vodovodu - Křížová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>Brno</v>
      </c>
      <c r="G56" s="42"/>
      <c r="H56" s="42"/>
      <c r="I56" s="34" t="s">
        <v>24</v>
      </c>
      <c r="J56" s="74" t="str">
        <f>IF(J14="","",J14)</f>
        <v>9. 9. 2021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26</v>
      </c>
      <c r="D58" s="42"/>
      <c r="E58" s="42"/>
      <c r="F58" s="29" t="str">
        <f>E17</f>
        <v>Statutární město Brno</v>
      </c>
      <c r="G58" s="42"/>
      <c r="H58" s="42"/>
      <c r="I58" s="34" t="s">
        <v>34</v>
      </c>
      <c r="J58" s="38" t="str">
        <f>E23</f>
        <v>AQUATIS a. s.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32</v>
      </c>
      <c r="D59" s="42"/>
      <c r="E59" s="42"/>
      <c r="F59" s="29" t="str">
        <f>IF(E20="","",E20)</f>
        <v>Vyplň údaj</v>
      </c>
      <c r="G59" s="42"/>
      <c r="H59" s="42"/>
      <c r="I59" s="34" t="s">
        <v>39</v>
      </c>
      <c r="J59" s="38" t="str">
        <f>E26</f>
        <v>AQUATIS a.s.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191</v>
      </c>
      <c r="D61" s="174"/>
      <c r="E61" s="174"/>
      <c r="F61" s="174"/>
      <c r="G61" s="174"/>
      <c r="H61" s="174"/>
      <c r="I61" s="174"/>
      <c r="J61" s="175" t="s">
        <v>192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75</v>
      </c>
      <c r="D63" s="42"/>
      <c r="E63" s="42"/>
      <c r="F63" s="42"/>
      <c r="G63" s="42"/>
      <c r="H63" s="42"/>
      <c r="I63" s="42"/>
      <c r="J63" s="104">
        <f>J105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193</v>
      </c>
    </row>
    <row r="64" s="9" customFormat="1" ht="24.96" customHeight="1">
      <c r="A64" s="9"/>
      <c r="B64" s="177"/>
      <c r="C64" s="178"/>
      <c r="D64" s="179" t="s">
        <v>194</v>
      </c>
      <c r="E64" s="180"/>
      <c r="F64" s="180"/>
      <c r="G64" s="180"/>
      <c r="H64" s="180"/>
      <c r="I64" s="180"/>
      <c r="J64" s="181">
        <f>J106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195</v>
      </c>
      <c r="E65" s="185"/>
      <c r="F65" s="185"/>
      <c r="G65" s="185"/>
      <c r="H65" s="185"/>
      <c r="I65" s="185"/>
      <c r="J65" s="186">
        <f>J107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198</v>
      </c>
      <c r="E66" s="185"/>
      <c r="F66" s="185"/>
      <c r="G66" s="185"/>
      <c r="H66" s="185"/>
      <c r="I66" s="185"/>
      <c r="J66" s="186">
        <f>J267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199</v>
      </c>
      <c r="E67" s="185"/>
      <c r="F67" s="185"/>
      <c r="G67" s="185"/>
      <c r="H67" s="185"/>
      <c r="I67" s="185"/>
      <c r="J67" s="186">
        <f>J296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201</v>
      </c>
      <c r="E68" s="185"/>
      <c r="F68" s="185"/>
      <c r="G68" s="185"/>
      <c r="H68" s="185"/>
      <c r="I68" s="185"/>
      <c r="J68" s="186">
        <f>J345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202</v>
      </c>
      <c r="E69" s="185"/>
      <c r="F69" s="185"/>
      <c r="G69" s="185"/>
      <c r="H69" s="185"/>
      <c r="I69" s="185"/>
      <c r="J69" s="186">
        <f>J699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203</v>
      </c>
      <c r="E70" s="185"/>
      <c r="F70" s="185"/>
      <c r="G70" s="185"/>
      <c r="H70" s="185"/>
      <c r="I70" s="185"/>
      <c r="J70" s="186">
        <f>J703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204</v>
      </c>
      <c r="E71" s="185"/>
      <c r="F71" s="185"/>
      <c r="G71" s="185"/>
      <c r="H71" s="185"/>
      <c r="I71" s="185"/>
      <c r="J71" s="186">
        <f>J721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205</v>
      </c>
      <c r="E72" s="180"/>
      <c r="F72" s="180"/>
      <c r="G72" s="180"/>
      <c r="H72" s="180"/>
      <c r="I72" s="180"/>
      <c r="J72" s="181">
        <f>J725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7"/>
      <c r="D73" s="184" t="s">
        <v>2241</v>
      </c>
      <c r="E73" s="185"/>
      <c r="F73" s="185"/>
      <c r="G73" s="185"/>
      <c r="H73" s="185"/>
      <c r="I73" s="185"/>
      <c r="J73" s="186">
        <f>J726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2242</v>
      </c>
      <c r="E74" s="185"/>
      <c r="F74" s="185"/>
      <c r="G74" s="185"/>
      <c r="H74" s="185"/>
      <c r="I74" s="185"/>
      <c r="J74" s="186">
        <f>J742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7"/>
      <c r="C75" s="178"/>
      <c r="D75" s="179" t="s">
        <v>207</v>
      </c>
      <c r="E75" s="180"/>
      <c r="F75" s="180"/>
      <c r="G75" s="180"/>
      <c r="H75" s="180"/>
      <c r="I75" s="180"/>
      <c r="J75" s="181">
        <f>J768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3"/>
      <c r="C76" s="127"/>
      <c r="D76" s="184" t="s">
        <v>1567</v>
      </c>
      <c r="E76" s="185"/>
      <c r="F76" s="185"/>
      <c r="G76" s="185"/>
      <c r="H76" s="185"/>
      <c r="I76" s="185"/>
      <c r="J76" s="186">
        <f>J769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2243</v>
      </c>
      <c r="E77" s="185"/>
      <c r="F77" s="185"/>
      <c r="G77" s="185"/>
      <c r="H77" s="185"/>
      <c r="I77" s="185"/>
      <c r="J77" s="186">
        <f>J860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7"/>
      <c r="C78" s="178"/>
      <c r="D78" s="179" t="s">
        <v>2146</v>
      </c>
      <c r="E78" s="180"/>
      <c r="F78" s="180"/>
      <c r="G78" s="180"/>
      <c r="H78" s="180"/>
      <c r="I78" s="180"/>
      <c r="J78" s="181">
        <f>J871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3"/>
      <c r="C79" s="127"/>
      <c r="D79" s="184" t="s">
        <v>2244</v>
      </c>
      <c r="E79" s="185"/>
      <c r="F79" s="185"/>
      <c r="G79" s="185"/>
      <c r="H79" s="185"/>
      <c r="I79" s="185"/>
      <c r="J79" s="186">
        <f>J872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2147</v>
      </c>
      <c r="E80" s="185"/>
      <c r="F80" s="185"/>
      <c r="G80" s="185"/>
      <c r="H80" s="185"/>
      <c r="I80" s="185"/>
      <c r="J80" s="186">
        <f>J878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2245</v>
      </c>
      <c r="E81" s="185"/>
      <c r="F81" s="185"/>
      <c r="G81" s="185"/>
      <c r="H81" s="185"/>
      <c r="I81" s="185"/>
      <c r="J81" s="186">
        <f>J882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7"/>
      <c r="D82" s="184" t="s">
        <v>2246</v>
      </c>
      <c r="E82" s="185"/>
      <c r="F82" s="185"/>
      <c r="G82" s="185"/>
      <c r="H82" s="185"/>
      <c r="I82" s="185"/>
      <c r="J82" s="186">
        <f>J892</f>
        <v>0</v>
      </c>
      <c r="K82" s="127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7"/>
      <c r="D83" s="184" t="s">
        <v>2247</v>
      </c>
      <c r="E83" s="185"/>
      <c r="F83" s="185"/>
      <c r="G83" s="185"/>
      <c r="H83" s="185"/>
      <c r="I83" s="185"/>
      <c r="J83" s="186">
        <f>J896</f>
        <v>0</v>
      </c>
      <c r="K83" s="127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9" s="2" customFormat="1" ht="6.96" customHeight="1">
      <c r="A89" s="40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4.96" customHeight="1">
      <c r="A90" s="40"/>
      <c r="B90" s="41"/>
      <c r="C90" s="25" t="s">
        <v>209</v>
      </c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16</v>
      </c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172" t="str">
        <f>E7</f>
        <v>Brno, Mendlovo náměstí - kanalizace a vodovod</v>
      </c>
      <c r="F93" s="34"/>
      <c r="G93" s="34"/>
      <c r="H93" s="34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" customFormat="1" ht="12" customHeight="1">
      <c r="B94" s="23"/>
      <c r="C94" s="34" t="s">
        <v>171</v>
      </c>
      <c r="D94" s="24"/>
      <c r="E94" s="24"/>
      <c r="F94" s="24"/>
      <c r="G94" s="24"/>
      <c r="H94" s="24"/>
      <c r="I94" s="24"/>
      <c r="J94" s="24"/>
      <c r="K94" s="24"/>
      <c r="L94" s="22"/>
    </row>
    <row r="95" s="2" customFormat="1" ht="16.5" customHeight="1">
      <c r="A95" s="40"/>
      <c r="B95" s="41"/>
      <c r="C95" s="42"/>
      <c r="D95" s="42"/>
      <c r="E95" s="172" t="s">
        <v>175</v>
      </c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179</v>
      </c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71" t="str">
        <f>E11</f>
        <v>SO 07 - Opatření na vodovodu - Křížová</v>
      </c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22</v>
      </c>
      <c r="D99" s="42"/>
      <c r="E99" s="42"/>
      <c r="F99" s="29" t="str">
        <f>F14</f>
        <v>Brno</v>
      </c>
      <c r="G99" s="42"/>
      <c r="H99" s="42"/>
      <c r="I99" s="34" t="s">
        <v>24</v>
      </c>
      <c r="J99" s="74" t="str">
        <f>IF(J14="","",J14)</f>
        <v>9. 9. 2021</v>
      </c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26</v>
      </c>
      <c r="D101" s="42"/>
      <c r="E101" s="42"/>
      <c r="F101" s="29" t="str">
        <f>E17</f>
        <v>Statutární město Brno</v>
      </c>
      <c r="G101" s="42"/>
      <c r="H101" s="42"/>
      <c r="I101" s="34" t="s">
        <v>34</v>
      </c>
      <c r="J101" s="38" t="str">
        <f>E23</f>
        <v>AQUATIS a. s.</v>
      </c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5.15" customHeight="1">
      <c r="A102" s="40"/>
      <c r="B102" s="41"/>
      <c r="C102" s="34" t="s">
        <v>32</v>
      </c>
      <c r="D102" s="42"/>
      <c r="E102" s="42"/>
      <c r="F102" s="29" t="str">
        <f>IF(E20="","",E20)</f>
        <v>Vyplň údaj</v>
      </c>
      <c r="G102" s="42"/>
      <c r="H102" s="42"/>
      <c r="I102" s="34" t="s">
        <v>39</v>
      </c>
      <c r="J102" s="38" t="str">
        <f>E26</f>
        <v>AQUATIS a.s.</v>
      </c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0.32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11" customFormat="1" ht="29.28" customHeight="1">
      <c r="A104" s="188"/>
      <c r="B104" s="189"/>
      <c r="C104" s="190" t="s">
        <v>210</v>
      </c>
      <c r="D104" s="191" t="s">
        <v>62</v>
      </c>
      <c r="E104" s="191" t="s">
        <v>58</v>
      </c>
      <c r="F104" s="191" t="s">
        <v>59</v>
      </c>
      <c r="G104" s="191" t="s">
        <v>211</v>
      </c>
      <c r="H104" s="191" t="s">
        <v>212</v>
      </c>
      <c r="I104" s="191" t="s">
        <v>213</v>
      </c>
      <c r="J104" s="191" t="s">
        <v>192</v>
      </c>
      <c r="K104" s="192" t="s">
        <v>214</v>
      </c>
      <c r="L104" s="193"/>
      <c r="M104" s="94" t="s">
        <v>40</v>
      </c>
      <c r="N104" s="95" t="s">
        <v>47</v>
      </c>
      <c r="O104" s="95" t="s">
        <v>215</v>
      </c>
      <c r="P104" s="95" t="s">
        <v>216</v>
      </c>
      <c r="Q104" s="95" t="s">
        <v>217</v>
      </c>
      <c r="R104" s="95" t="s">
        <v>218</v>
      </c>
      <c r="S104" s="95" t="s">
        <v>219</v>
      </c>
      <c r="T104" s="96" t="s">
        <v>220</v>
      </c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</row>
    <row r="105" s="2" customFormat="1" ht="22.8" customHeight="1">
      <c r="A105" s="40"/>
      <c r="B105" s="41"/>
      <c r="C105" s="101" t="s">
        <v>221</v>
      </c>
      <c r="D105" s="42"/>
      <c r="E105" s="42"/>
      <c r="F105" s="42"/>
      <c r="G105" s="42"/>
      <c r="H105" s="42"/>
      <c r="I105" s="42"/>
      <c r="J105" s="194">
        <f>BK105</f>
        <v>0</v>
      </c>
      <c r="K105" s="42"/>
      <c r="L105" s="46"/>
      <c r="M105" s="97"/>
      <c r="N105" s="195"/>
      <c r="O105" s="98"/>
      <c r="P105" s="196">
        <f>P106+P725+P768+P871</f>
        <v>0</v>
      </c>
      <c r="Q105" s="98"/>
      <c r="R105" s="196">
        <f>R106+R725+R768+R871</f>
        <v>16.493400103999996</v>
      </c>
      <c r="S105" s="98"/>
      <c r="T105" s="197">
        <f>T106+T725+T768+T871</f>
        <v>216.64651999999998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76</v>
      </c>
      <c r="AU105" s="19" t="s">
        <v>193</v>
      </c>
      <c r="BK105" s="198">
        <f>BK106+BK725+BK768+BK871</f>
        <v>0</v>
      </c>
    </row>
    <row r="106" s="12" customFormat="1" ht="25.92" customHeight="1">
      <c r="A106" s="12"/>
      <c r="B106" s="199"/>
      <c r="C106" s="200"/>
      <c r="D106" s="201" t="s">
        <v>76</v>
      </c>
      <c r="E106" s="202" t="s">
        <v>222</v>
      </c>
      <c r="F106" s="202" t="s">
        <v>223</v>
      </c>
      <c r="G106" s="200"/>
      <c r="H106" s="200"/>
      <c r="I106" s="203"/>
      <c r="J106" s="204">
        <f>BK106</f>
        <v>0</v>
      </c>
      <c r="K106" s="200"/>
      <c r="L106" s="205"/>
      <c r="M106" s="206"/>
      <c r="N106" s="207"/>
      <c r="O106" s="207"/>
      <c r="P106" s="208">
        <f>P107+P267+P296+P345+P699+P703+P721</f>
        <v>0</v>
      </c>
      <c r="Q106" s="207"/>
      <c r="R106" s="208">
        <f>R107+R267+R296+R345+R699+R703+R721</f>
        <v>10.258653343999997</v>
      </c>
      <c r="S106" s="207"/>
      <c r="T106" s="209">
        <f>T107+T267+T296+T345+T699+T703+T721</f>
        <v>216.64651999999998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83</v>
      </c>
      <c r="AT106" s="211" t="s">
        <v>76</v>
      </c>
      <c r="AU106" s="211" t="s">
        <v>77</v>
      </c>
      <c r="AY106" s="210" t="s">
        <v>224</v>
      </c>
      <c r="BK106" s="212">
        <f>BK107+BK267+BK296+BK345+BK699+BK703+BK721</f>
        <v>0</v>
      </c>
    </row>
    <row r="107" s="12" customFormat="1" ht="22.8" customHeight="1">
      <c r="A107" s="12"/>
      <c r="B107" s="199"/>
      <c r="C107" s="200"/>
      <c r="D107" s="201" t="s">
        <v>76</v>
      </c>
      <c r="E107" s="213" t="s">
        <v>83</v>
      </c>
      <c r="F107" s="213" t="s">
        <v>225</v>
      </c>
      <c r="G107" s="200"/>
      <c r="H107" s="200"/>
      <c r="I107" s="203"/>
      <c r="J107" s="214">
        <f>BK107</f>
        <v>0</v>
      </c>
      <c r="K107" s="200"/>
      <c r="L107" s="205"/>
      <c r="M107" s="206"/>
      <c r="N107" s="207"/>
      <c r="O107" s="207"/>
      <c r="P107" s="208">
        <f>SUM(P108:P266)</f>
        <v>0</v>
      </c>
      <c r="Q107" s="207"/>
      <c r="R107" s="208">
        <f>SUM(R108:R266)</f>
        <v>1.76884215</v>
      </c>
      <c r="S107" s="207"/>
      <c r="T107" s="209">
        <f>SUM(T108:T266)</f>
        <v>216.64651999999998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83</v>
      </c>
      <c r="AT107" s="211" t="s">
        <v>76</v>
      </c>
      <c r="AU107" s="211" t="s">
        <v>83</v>
      </c>
      <c r="AY107" s="210" t="s">
        <v>224</v>
      </c>
      <c r="BK107" s="212">
        <f>SUM(BK108:BK266)</f>
        <v>0</v>
      </c>
    </row>
    <row r="108" s="2" customFormat="1" ht="16.5" customHeight="1">
      <c r="A108" s="40"/>
      <c r="B108" s="41"/>
      <c r="C108" s="215" t="s">
        <v>83</v>
      </c>
      <c r="D108" s="215" t="s">
        <v>226</v>
      </c>
      <c r="E108" s="216" t="s">
        <v>245</v>
      </c>
      <c r="F108" s="217" t="s">
        <v>246</v>
      </c>
      <c r="G108" s="218" t="s">
        <v>152</v>
      </c>
      <c r="H108" s="219">
        <v>57.659999999999997</v>
      </c>
      <c r="I108" s="220"/>
      <c r="J108" s="221">
        <f>ROUND(I108*H108,2)</f>
        <v>0</v>
      </c>
      <c r="K108" s="217" t="s">
        <v>229</v>
      </c>
      <c r="L108" s="46"/>
      <c r="M108" s="222" t="s">
        <v>40</v>
      </c>
      <c r="N108" s="223" t="s">
        <v>48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0.28999999999999998</v>
      </c>
      <c r="T108" s="225">
        <f>S108*H108</f>
        <v>16.721399999999999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230</v>
      </c>
      <c r="AT108" s="226" t="s">
        <v>226</v>
      </c>
      <c r="AU108" s="226" t="s">
        <v>85</v>
      </c>
      <c r="AY108" s="19" t="s">
        <v>224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83</v>
      </c>
      <c r="BK108" s="227">
        <f>ROUND(I108*H108,2)</f>
        <v>0</v>
      </c>
      <c r="BL108" s="19" t="s">
        <v>230</v>
      </c>
      <c r="BM108" s="226" t="s">
        <v>3848</v>
      </c>
    </row>
    <row r="109" s="2" customFormat="1">
      <c r="A109" s="40"/>
      <c r="B109" s="41"/>
      <c r="C109" s="42"/>
      <c r="D109" s="228" t="s">
        <v>232</v>
      </c>
      <c r="E109" s="42"/>
      <c r="F109" s="229" t="s">
        <v>248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232</v>
      </c>
      <c r="AU109" s="19" t="s">
        <v>85</v>
      </c>
    </row>
    <row r="110" s="2" customFormat="1">
      <c r="A110" s="40"/>
      <c r="B110" s="41"/>
      <c r="C110" s="42"/>
      <c r="D110" s="233" t="s">
        <v>234</v>
      </c>
      <c r="E110" s="42"/>
      <c r="F110" s="234" t="s">
        <v>249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234</v>
      </c>
      <c r="AU110" s="19" t="s">
        <v>85</v>
      </c>
    </row>
    <row r="111" s="14" customFormat="1">
      <c r="A111" s="14"/>
      <c r="B111" s="246"/>
      <c r="C111" s="247"/>
      <c r="D111" s="228" t="s">
        <v>236</v>
      </c>
      <c r="E111" s="248" t="s">
        <v>40</v>
      </c>
      <c r="F111" s="249" t="s">
        <v>3849</v>
      </c>
      <c r="G111" s="247"/>
      <c r="H111" s="248" t="s">
        <v>40</v>
      </c>
      <c r="I111" s="250"/>
      <c r="J111" s="247"/>
      <c r="K111" s="247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236</v>
      </c>
      <c r="AU111" s="255" t="s">
        <v>85</v>
      </c>
      <c r="AV111" s="14" t="s">
        <v>83</v>
      </c>
      <c r="AW111" s="14" t="s">
        <v>38</v>
      </c>
      <c r="AX111" s="14" t="s">
        <v>77</v>
      </c>
      <c r="AY111" s="255" t="s">
        <v>224</v>
      </c>
    </row>
    <row r="112" s="13" customFormat="1">
      <c r="A112" s="13"/>
      <c r="B112" s="235"/>
      <c r="C112" s="236"/>
      <c r="D112" s="228" t="s">
        <v>236</v>
      </c>
      <c r="E112" s="237" t="s">
        <v>40</v>
      </c>
      <c r="F112" s="238" t="s">
        <v>3850</v>
      </c>
      <c r="G112" s="236"/>
      <c r="H112" s="239">
        <v>53.859999999999999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236</v>
      </c>
      <c r="AU112" s="245" t="s">
        <v>85</v>
      </c>
      <c r="AV112" s="13" t="s">
        <v>85</v>
      </c>
      <c r="AW112" s="13" t="s">
        <v>38</v>
      </c>
      <c r="AX112" s="13" t="s">
        <v>77</v>
      </c>
      <c r="AY112" s="245" t="s">
        <v>224</v>
      </c>
    </row>
    <row r="113" s="13" customFormat="1">
      <c r="A113" s="13"/>
      <c r="B113" s="235"/>
      <c r="C113" s="236"/>
      <c r="D113" s="228" t="s">
        <v>236</v>
      </c>
      <c r="E113" s="237" t="s">
        <v>40</v>
      </c>
      <c r="F113" s="238" t="s">
        <v>3851</v>
      </c>
      <c r="G113" s="236"/>
      <c r="H113" s="239">
        <v>3.7999999999999998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236</v>
      </c>
      <c r="AU113" s="245" t="s">
        <v>85</v>
      </c>
      <c r="AV113" s="13" t="s">
        <v>85</v>
      </c>
      <c r="AW113" s="13" t="s">
        <v>38</v>
      </c>
      <c r="AX113" s="13" t="s">
        <v>77</v>
      </c>
      <c r="AY113" s="245" t="s">
        <v>224</v>
      </c>
    </row>
    <row r="114" s="15" customFormat="1">
      <c r="A114" s="15"/>
      <c r="B114" s="256"/>
      <c r="C114" s="257"/>
      <c r="D114" s="228" t="s">
        <v>236</v>
      </c>
      <c r="E114" s="258" t="s">
        <v>40</v>
      </c>
      <c r="F114" s="259" t="s">
        <v>253</v>
      </c>
      <c r="G114" s="257"/>
      <c r="H114" s="260">
        <v>57.659999999999997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236</v>
      </c>
      <c r="AU114" s="266" t="s">
        <v>85</v>
      </c>
      <c r="AV114" s="15" t="s">
        <v>230</v>
      </c>
      <c r="AW114" s="15" t="s">
        <v>38</v>
      </c>
      <c r="AX114" s="15" t="s">
        <v>83</v>
      </c>
      <c r="AY114" s="266" t="s">
        <v>224</v>
      </c>
    </row>
    <row r="115" s="2" customFormat="1" ht="16.5" customHeight="1">
      <c r="A115" s="40"/>
      <c r="B115" s="41"/>
      <c r="C115" s="215" t="s">
        <v>85</v>
      </c>
      <c r="D115" s="215" t="s">
        <v>226</v>
      </c>
      <c r="E115" s="216" t="s">
        <v>2269</v>
      </c>
      <c r="F115" s="217" t="s">
        <v>2270</v>
      </c>
      <c r="G115" s="218" t="s">
        <v>152</v>
      </c>
      <c r="H115" s="219">
        <v>183.80000000000001</v>
      </c>
      <c r="I115" s="220"/>
      <c r="J115" s="221">
        <f>ROUND(I115*H115,2)</f>
        <v>0</v>
      </c>
      <c r="K115" s="217" t="s">
        <v>229</v>
      </c>
      <c r="L115" s="46"/>
      <c r="M115" s="222" t="s">
        <v>40</v>
      </c>
      <c r="N115" s="223" t="s">
        <v>48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0.57999999999999996</v>
      </c>
      <c r="T115" s="225">
        <f>S115*H115</f>
        <v>106.604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230</v>
      </c>
      <c r="AT115" s="226" t="s">
        <v>226</v>
      </c>
      <c r="AU115" s="226" t="s">
        <v>85</v>
      </c>
      <c r="AY115" s="19" t="s">
        <v>224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83</v>
      </c>
      <c r="BK115" s="227">
        <f>ROUND(I115*H115,2)</f>
        <v>0</v>
      </c>
      <c r="BL115" s="19" t="s">
        <v>230</v>
      </c>
      <c r="BM115" s="226" t="s">
        <v>3852</v>
      </c>
    </row>
    <row r="116" s="2" customFormat="1">
      <c r="A116" s="40"/>
      <c r="B116" s="41"/>
      <c r="C116" s="42"/>
      <c r="D116" s="228" t="s">
        <v>232</v>
      </c>
      <c r="E116" s="42"/>
      <c r="F116" s="229" t="s">
        <v>2272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232</v>
      </c>
      <c r="AU116" s="19" t="s">
        <v>85</v>
      </c>
    </row>
    <row r="117" s="2" customFormat="1">
      <c r="A117" s="40"/>
      <c r="B117" s="41"/>
      <c r="C117" s="42"/>
      <c r="D117" s="233" t="s">
        <v>234</v>
      </c>
      <c r="E117" s="42"/>
      <c r="F117" s="234" t="s">
        <v>2273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234</v>
      </c>
      <c r="AU117" s="19" t="s">
        <v>85</v>
      </c>
    </row>
    <row r="118" s="14" customFormat="1">
      <c r="A118" s="14"/>
      <c r="B118" s="246"/>
      <c r="C118" s="247"/>
      <c r="D118" s="228" t="s">
        <v>236</v>
      </c>
      <c r="E118" s="248" t="s">
        <v>40</v>
      </c>
      <c r="F118" s="249" t="s">
        <v>2475</v>
      </c>
      <c r="G118" s="247"/>
      <c r="H118" s="248" t="s">
        <v>40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236</v>
      </c>
      <c r="AU118" s="255" t="s">
        <v>85</v>
      </c>
      <c r="AV118" s="14" t="s">
        <v>83</v>
      </c>
      <c r="AW118" s="14" t="s">
        <v>38</v>
      </c>
      <c r="AX118" s="14" t="s">
        <v>77</v>
      </c>
      <c r="AY118" s="255" t="s">
        <v>224</v>
      </c>
    </row>
    <row r="119" s="13" customFormat="1">
      <c r="A119" s="13"/>
      <c r="B119" s="235"/>
      <c r="C119" s="236"/>
      <c r="D119" s="228" t="s">
        <v>236</v>
      </c>
      <c r="E119" s="237" t="s">
        <v>40</v>
      </c>
      <c r="F119" s="238" t="s">
        <v>3853</v>
      </c>
      <c r="G119" s="236"/>
      <c r="H119" s="239">
        <v>64.599999999999994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236</v>
      </c>
      <c r="AU119" s="245" t="s">
        <v>85</v>
      </c>
      <c r="AV119" s="13" t="s">
        <v>85</v>
      </c>
      <c r="AW119" s="13" t="s">
        <v>38</v>
      </c>
      <c r="AX119" s="13" t="s">
        <v>77</v>
      </c>
      <c r="AY119" s="245" t="s">
        <v>224</v>
      </c>
    </row>
    <row r="120" s="13" customFormat="1">
      <c r="A120" s="13"/>
      <c r="B120" s="235"/>
      <c r="C120" s="236"/>
      <c r="D120" s="228" t="s">
        <v>236</v>
      </c>
      <c r="E120" s="237" t="s">
        <v>40</v>
      </c>
      <c r="F120" s="238" t="s">
        <v>3854</v>
      </c>
      <c r="G120" s="236"/>
      <c r="H120" s="239">
        <v>51.600000000000001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236</v>
      </c>
      <c r="AU120" s="245" t="s">
        <v>85</v>
      </c>
      <c r="AV120" s="13" t="s">
        <v>85</v>
      </c>
      <c r="AW120" s="13" t="s">
        <v>38</v>
      </c>
      <c r="AX120" s="13" t="s">
        <v>77</v>
      </c>
      <c r="AY120" s="245" t="s">
        <v>224</v>
      </c>
    </row>
    <row r="121" s="13" customFormat="1">
      <c r="A121" s="13"/>
      <c r="B121" s="235"/>
      <c r="C121" s="236"/>
      <c r="D121" s="228" t="s">
        <v>236</v>
      </c>
      <c r="E121" s="237" t="s">
        <v>40</v>
      </c>
      <c r="F121" s="238" t="s">
        <v>3855</v>
      </c>
      <c r="G121" s="236"/>
      <c r="H121" s="239">
        <v>16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236</v>
      </c>
      <c r="AU121" s="245" t="s">
        <v>85</v>
      </c>
      <c r="AV121" s="13" t="s">
        <v>85</v>
      </c>
      <c r="AW121" s="13" t="s">
        <v>38</v>
      </c>
      <c r="AX121" s="13" t="s">
        <v>77</v>
      </c>
      <c r="AY121" s="245" t="s">
        <v>224</v>
      </c>
    </row>
    <row r="122" s="13" customFormat="1">
      <c r="A122" s="13"/>
      <c r="B122" s="235"/>
      <c r="C122" s="236"/>
      <c r="D122" s="228" t="s">
        <v>236</v>
      </c>
      <c r="E122" s="237" t="s">
        <v>40</v>
      </c>
      <c r="F122" s="238" t="s">
        <v>3856</v>
      </c>
      <c r="G122" s="236"/>
      <c r="H122" s="239">
        <v>51.600000000000001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236</v>
      </c>
      <c r="AU122" s="245" t="s">
        <v>85</v>
      </c>
      <c r="AV122" s="13" t="s">
        <v>85</v>
      </c>
      <c r="AW122" s="13" t="s">
        <v>38</v>
      </c>
      <c r="AX122" s="13" t="s">
        <v>77</v>
      </c>
      <c r="AY122" s="245" t="s">
        <v>224</v>
      </c>
    </row>
    <row r="123" s="15" customFormat="1">
      <c r="A123" s="15"/>
      <c r="B123" s="256"/>
      <c r="C123" s="257"/>
      <c r="D123" s="228" t="s">
        <v>236</v>
      </c>
      <c r="E123" s="258" t="s">
        <v>40</v>
      </c>
      <c r="F123" s="259" t="s">
        <v>253</v>
      </c>
      <c r="G123" s="257"/>
      <c r="H123" s="260">
        <v>183.80000000000001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236</v>
      </c>
      <c r="AU123" s="266" t="s">
        <v>85</v>
      </c>
      <c r="AV123" s="15" t="s">
        <v>230</v>
      </c>
      <c r="AW123" s="15" t="s">
        <v>38</v>
      </c>
      <c r="AX123" s="15" t="s">
        <v>83</v>
      </c>
      <c r="AY123" s="266" t="s">
        <v>224</v>
      </c>
    </row>
    <row r="124" s="2" customFormat="1" ht="16.5" customHeight="1">
      <c r="A124" s="40"/>
      <c r="B124" s="41"/>
      <c r="C124" s="215" t="s">
        <v>244</v>
      </c>
      <c r="D124" s="215" t="s">
        <v>226</v>
      </c>
      <c r="E124" s="216" t="s">
        <v>2290</v>
      </c>
      <c r="F124" s="217" t="s">
        <v>2291</v>
      </c>
      <c r="G124" s="218" t="s">
        <v>152</v>
      </c>
      <c r="H124" s="219">
        <v>295.31999999999999</v>
      </c>
      <c r="I124" s="220"/>
      <c r="J124" s="221">
        <f>ROUND(I124*H124,2)</f>
        <v>0</v>
      </c>
      <c r="K124" s="217" t="s">
        <v>229</v>
      </c>
      <c r="L124" s="46"/>
      <c r="M124" s="222" t="s">
        <v>40</v>
      </c>
      <c r="N124" s="223" t="s">
        <v>48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0.316</v>
      </c>
      <c r="T124" s="225">
        <f>S124*H124</f>
        <v>93.321119999999993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230</v>
      </c>
      <c r="AT124" s="226" t="s">
        <v>226</v>
      </c>
      <c r="AU124" s="226" t="s">
        <v>85</v>
      </c>
      <c r="AY124" s="19" t="s">
        <v>224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83</v>
      </c>
      <c r="BK124" s="227">
        <f>ROUND(I124*H124,2)</f>
        <v>0</v>
      </c>
      <c r="BL124" s="19" t="s">
        <v>230</v>
      </c>
      <c r="BM124" s="226" t="s">
        <v>3857</v>
      </c>
    </row>
    <row r="125" s="2" customFormat="1">
      <c r="A125" s="40"/>
      <c r="B125" s="41"/>
      <c r="C125" s="42"/>
      <c r="D125" s="228" t="s">
        <v>232</v>
      </c>
      <c r="E125" s="42"/>
      <c r="F125" s="229" t="s">
        <v>2293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232</v>
      </c>
      <c r="AU125" s="19" t="s">
        <v>85</v>
      </c>
    </row>
    <row r="126" s="2" customFormat="1">
      <c r="A126" s="40"/>
      <c r="B126" s="41"/>
      <c r="C126" s="42"/>
      <c r="D126" s="233" t="s">
        <v>234</v>
      </c>
      <c r="E126" s="42"/>
      <c r="F126" s="234" t="s">
        <v>2294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234</v>
      </c>
      <c r="AU126" s="19" t="s">
        <v>85</v>
      </c>
    </row>
    <row r="127" s="13" customFormat="1">
      <c r="A127" s="13"/>
      <c r="B127" s="235"/>
      <c r="C127" s="236"/>
      <c r="D127" s="228" t="s">
        <v>236</v>
      </c>
      <c r="E127" s="237" t="s">
        <v>40</v>
      </c>
      <c r="F127" s="238" t="s">
        <v>3858</v>
      </c>
      <c r="G127" s="236"/>
      <c r="H127" s="239">
        <v>64.599999999999994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236</v>
      </c>
      <c r="AU127" s="245" t="s">
        <v>85</v>
      </c>
      <c r="AV127" s="13" t="s">
        <v>85</v>
      </c>
      <c r="AW127" s="13" t="s">
        <v>38</v>
      </c>
      <c r="AX127" s="13" t="s">
        <v>77</v>
      </c>
      <c r="AY127" s="245" t="s">
        <v>224</v>
      </c>
    </row>
    <row r="128" s="13" customFormat="1">
      <c r="A128" s="13"/>
      <c r="B128" s="235"/>
      <c r="C128" s="236"/>
      <c r="D128" s="228" t="s">
        <v>236</v>
      </c>
      <c r="E128" s="237" t="s">
        <v>40</v>
      </c>
      <c r="F128" s="238" t="s">
        <v>3859</v>
      </c>
      <c r="G128" s="236"/>
      <c r="H128" s="239">
        <v>51.600000000000001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236</v>
      </c>
      <c r="AU128" s="245" t="s">
        <v>85</v>
      </c>
      <c r="AV128" s="13" t="s">
        <v>85</v>
      </c>
      <c r="AW128" s="13" t="s">
        <v>38</v>
      </c>
      <c r="AX128" s="13" t="s">
        <v>77</v>
      </c>
      <c r="AY128" s="245" t="s">
        <v>224</v>
      </c>
    </row>
    <row r="129" s="13" customFormat="1">
      <c r="A129" s="13"/>
      <c r="B129" s="235"/>
      <c r="C129" s="236"/>
      <c r="D129" s="228" t="s">
        <v>236</v>
      </c>
      <c r="E129" s="237" t="s">
        <v>40</v>
      </c>
      <c r="F129" s="238" t="s">
        <v>3860</v>
      </c>
      <c r="G129" s="236"/>
      <c r="H129" s="239">
        <v>16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236</v>
      </c>
      <c r="AU129" s="245" t="s">
        <v>85</v>
      </c>
      <c r="AV129" s="13" t="s">
        <v>85</v>
      </c>
      <c r="AW129" s="13" t="s">
        <v>38</v>
      </c>
      <c r="AX129" s="13" t="s">
        <v>77</v>
      </c>
      <c r="AY129" s="245" t="s">
        <v>224</v>
      </c>
    </row>
    <row r="130" s="14" customFormat="1">
      <c r="A130" s="14"/>
      <c r="B130" s="246"/>
      <c r="C130" s="247"/>
      <c r="D130" s="228" t="s">
        <v>236</v>
      </c>
      <c r="E130" s="248" t="s">
        <v>40</v>
      </c>
      <c r="F130" s="249" t="s">
        <v>3849</v>
      </c>
      <c r="G130" s="247"/>
      <c r="H130" s="248" t="s">
        <v>40</v>
      </c>
      <c r="I130" s="250"/>
      <c r="J130" s="247"/>
      <c r="K130" s="247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236</v>
      </c>
      <c r="AU130" s="255" t="s">
        <v>85</v>
      </c>
      <c r="AV130" s="14" t="s">
        <v>83</v>
      </c>
      <c r="AW130" s="14" t="s">
        <v>38</v>
      </c>
      <c r="AX130" s="14" t="s">
        <v>77</v>
      </c>
      <c r="AY130" s="255" t="s">
        <v>224</v>
      </c>
    </row>
    <row r="131" s="13" customFormat="1">
      <c r="A131" s="13"/>
      <c r="B131" s="235"/>
      <c r="C131" s="236"/>
      <c r="D131" s="228" t="s">
        <v>236</v>
      </c>
      <c r="E131" s="237" t="s">
        <v>40</v>
      </c>
      <c r="F131" s="238" t="s">
        <v>3861</v>
      </c>
      <c r="G131" s="236"/>
      <c r="H131" s="239">
        <v>107.72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236</v>
      </c>
      <c r="AU131" s="245" t="s">
        <v>85</v>
      </c>
      <c r="AV131" s="13" t="s">
        <v>85</v>
      </c>
      <c r="AW131" s="13" t="s">
        <v>38</v>
      </c>
      <c r="AX131" s="13" t="s">
        <v>77</v>
      </c>
      <c r="AY131" s="245" t="s">
        <v>224</v>
      </c>
    </row>
    <row r="132" s="13" customFormat="1">
      <c r="A132" s="13"/>
      <c r="B132" s="235"/>
      <c r="C132" s="236"/>
      <c r="D132" s="228" t="s">
        <v>236</v>
      </c>
      <c r="E132" s="237" t="s">
        <v>40</v>
      </c>
      <c r="F132" s="238" t="s">
        <v>3862</v>
      </c>
      <c r="G132" s="236"/>
      <c r="H132" s="239">
        <v>3.7999999999999998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236</v>
      </c>
      <c r="AU132" s="245" t="s">
        <v>85</v>
      </c>
      <c r="AV132" s="13" t="s">
        <v>85</v>
      </c>
      <c r="AW132" s="13" t="s">
        <v>38</v>
      </c>
      <c r="AX132" s="13" t="s">
        <v>77</v>
      </c>
      <c r="AY132" s="245" t="s">
        <v>224</v>
      </c>
    </row>
    <row r="133" s="13" customFormat="1">
      <c r="A133" s="13"/>
      <c r="B133" s="235"/>
      <c r="C133" s="236"/>
      <c r="D133" s="228" t="s">
        <v>236</v>
      </c>
      <c r="E133" s="237" t="s">
        <v>40</v>
      </c>
      <c r="F133" s="238" t="s">
        <v>3863</v>
      </c>
      <c r="G133" s="236"/>
      <c r="H133" s="239">
        <v>51.600000000000001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236</v>
      </c>
      <c r="AU133" s="245" t="s">
        <v>85</v>
      </c>
      <c r="AV133" s="13" t="s">
        <v>85</v>
      </c>
      <c r="AW133" s="13" t="s">
        <v>38</v>
      </c>
      <c r="AX133" s="13" t="s">
        <v>77</v>
      </c>
      <c r="AY133" s="245" t="s">
        <v>224</v>
      </c>
    </row>
    <row r="134" s="15" customFormat="1">
      <c r="A134" s="15"/>
      <c r="B134" s="256"/>
      <c r="C134" s="257"/>
      <c r="D134" s="228" t="s">
        <v>236</v>
      </c>
      <c r="E134" s="258" t="s">
        <v>40</v>
      </c>
      <c r="F134" s="259" t="s">
        <v>253</v>
      </c>
      <c r="G134" s="257"/>
      <c r="H134" s="260">
        <v>295.31999999999999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236</v>
      </c>
      <c r="AU134" s="266" t="s">
        <v>85</v>
      </c>
      <c r="AV134" s="15" t="s">
        <v>230</v>
      </c>
      <c r="AW134" s="15" t="s">
        <v>38</v>
      </c>
      <c r="AX134" s="15" t="s">
        <v>83</v>
      </c>
      <c r="AY134" s="266" t="s">
        <v>224</v>
      </c>
    </row>
    <row r="135" s="2" customFormat="1" ht="16.5" customHeight="1">
      <c r="A135" s="40"/>
      <c r="B135" s="41"/>
      <c r="C135" s="215" t="s">
        <v>230</v>
      </c>
      <c r="D135" s="215" t="s">
        <v>226</v>
      </c>
      <c r="E135" s="216" t="s">
        <v>2296</v>
      </c>
      <c r="F135" s="217" t="s">
        <v>2297</v>
      </c>
      <c r="G135" s="218" t="s">
        <v>289</v>
      </c>
      <c r="H135" s="219">
        <v>360</v>
      </c>
      <c r="I135" s="220"/>
      <c r="J135" s="221">
        <f>ROUND(I135*H135,2)</f>
        <v>0</v>
      </c>
      <c r="K135" s="217" t="s">
        <v>229</v>
      </c>
      <c r="L135" s="46"/>
      <c r="M135" s="222" t="s">
        <v>40</v>
      </c>
      <c r="N135" s="223" t="s">
        <v>48</v>
      </c>
      <c r="O135" s="86"/>
      <c r="P135" s="224">
        <f>O135*H135</f>
        <v>0</v>
      </c>
      <c r="Q135" s="224">
        <v>4.0000000000000003E-05</v>
      </c>
      <c r="R135" s="224">
        <f>Q135*H135</f>
        <v>0.014400000000000001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230</v>
      </c>
      <c r="AT135" s="226" t="s">
        <v>226</v>
      </c>
      <c r="AU135" s="226" t="s">
        <v>85</v>
      </c>
      <c r="AY135" s="19" t="s">
        <v>224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83</v>
      </c>
      <c r="BK135" s="227">
        <f>ROUND(I135*H135,2)</f>
        <v>0</v>
      </c>
      <c r="BL135" s="19" t="s">
        <v>230</v>
      </c>
      <c r="BM135" s="226" t="s">
        <v>2298</v>
      </c>
    </row>
    <row r="136" s="2" customFormat="1">
      <c r="A136" s="40"/>
      <c r="B136" s="41"/>
      <c r="C136" s="42"/>
      <c r="D136" s="228" t="s">
        <v>232</v>
      </c>
      <c r="E136" s="42"/>
      <c r="F136" s="229" t="s">
        <v>2299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232</v>
      </c>
      <c r="AU136" s="19" t="s">
        <v>85</v>
      </c>
    </row>
    <row r="137" s="2" customFormat="1">
      <c r="A137" s="40"/>
      <c r="B137" s="41"/>
      <c r="C137" s="42"/>
      <c r="D137" s="233" t="s">
        <v>234</v>
      </c>
      <c r="E137" s="42"/>
      <c r="F137" s="234" t="s">
        <v>2300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234</v>
      </c>
      <c r="AU137" s="19" t="s">
        <v>85</v>
      </c>
    </row>
    <row r="138" s="2" customFormat="1" ht="16.5" customHeight="1">
      <c r="A138" s="40"/>
      <c r="B138" s="41"/>
      <c r="C138" s="215" t="s">
        <v>259</v>
      </c>
      <c r="D138" s="215" t="s">
        <v>226</v>
      </c>
      <c r="E138" s="216" t="s">
        <v>2301</v>
      </c>
      <c r="F138" s="217" t="s">
        <v>2302</v>
      </c>
      <c r="G138" s="218" t="s">
        <v>299</v>
      </c>
      <c r="H138" s="219">
        <v>30</v>
      </c>
      <c r="I138" s="220"/>
      <c r="J138" s="221">
        <f>ROUND(I138*H138,2)</f>
        <v>0</v>
      </c>
      <c r="K138" s="217" t="s">
        <v>229</v>
      </c>
      <c r="L138" s="46"/>
      <c r="M138" s="222" t="s">
        <v>40</v>
      </c>
      <c r="N138" s="223" t="s">
        <v>48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230</v>
      </c>
      <c r="AT138" s="226" t="s">
        <v>226</v>
      </c>
      <c r="AU138" s="226" t="s">
        <v>85</v>
      </c>
      <c r="AY138" s="19" t="s">
        <v>224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83</v>
      </c>
      <c r="BK138" s="227">
        <f>ROUND(I138*H138,2)</f>
        <v>0</v>
      </c>
      <c r="BL138" s="19" t="s">
        <v>230</v>
      </c>
      <c r="BM138" s="226" t="s">
        <v>2303</v>
      </c>
    </row>
    <row r="139" s="2" customFormat="1">
      <c r="A139" s="40"/>
      <c r="B139" s="41"/>
      <c r="C139" s="42"/>
      <c r="D139" s="228" t="s">
        <v>232</v>
      </c>
      <c r="E139" s="42"/>
      <c r="F139" s="229" t="s">
        <v>2304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232</v>
      </c>
      <c r="AU139" s="19" t="s">
        <v>85</v>
      </c>
    </row>
    <row r="140" s="2" customFormat="1">
      <c r="A140" s="40"/>
      <c r="B140" s="41"/>
      <c r="C140" s="42"/>
      <c r="D140" s="233" t="s">
        <v>234</v>
      </c>
      <c r="E140" s="42"/>
      <c r="F140" s="234" t="s">
        <v>2305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234</v>
      </c>
      <c r="AU140" s="19" t="s">
        <v>85</v>
      </c>
    </row>
    <row r="141" s="2" customFormat="1" ht="16.5" customHeight="1">
      <c r="A141" s="40"/>
      <c r="B141" s="41"/>
      <c r="C141" s="215" t="s">
        <v>266</v>
      </c>
      <c r="D141" s="215" t="s">
        <v>226</v>
      </c>
      <c r="E141" s="216" t="s">
        <v>312</v>
      </c>
      <c r="F141" s="217" t="s">
        <v>313</v>
      </c>
      <c r="G141" s="218" t="s">
        <v>160</v>
      </c>
      <c r="H141" s="219">
        <v>7.5</v>
      </c>
      <c r="I141" s="220"/>
      <c r="J141" s="221">
        <f>ROUND(I141*H141,2)</f>
        <v>0</v>
      </c>
      <c r="K141" s="217" t="s">
        <v>229</v>
      </c>
      <c r="L141" s="46"/>
      <c r="M141" s="222" t="s">
        <v>40</v>
      </c>
      <c r="N141" s="223" t="s">
        <v>48</v>
      </c>
      <c r="O141" s="86"/>
      <c r="P141" s="224">
        <f>O141*H141</f>
        <v>0</v>
      </c>
      <c r="Q141" s="224">
        <v>0.0086767000000000007</v>
      </c>
      <c r="R141" s="224">
        <f>Q141*H141</f>
        <v>0.065075250000000001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230</v>
      </c>
      <c r="AT141" s="226" t="s">
        <v>226</v>
      </c>
      <c r="AU141" s="226" t="s">
        <v>85</v>
      </c>
      <c r="AY141" s="19" t="s">
        <v>224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83</v>
      </c>
      <c r="BK141" s="227">
        <f>ROUND(I141*H141,2)</f>
        <v>0</v>
      </c>
      <c r="BL141" s="19" t="s">
        <v>230</v>
      </c>
      <c r="BM141" s="226" t="s">
        <v>2306</v>
      </c>
    </row>
    <row r="142" s="2" customFormat="1">
      <c r="A142" s="40"/>
      <c r="B142" s="41"/>
      <c r="C142" s="42"/>
      <c r="D142" s="228" t="s">
        <v>232</v>
      </c>
      <c r="E142" s="42"/>
      <c r="F142" s="229" t="s">
        <v>2307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232</v>
      </c>
      <c r="AU142" s="19" t="s">
        <v>85</v>
      </c>
    </row>
    <row r="143" s="2" customFormat="1">
      <c r="A143" s="40"/>
      <c r="B143" s="41"/>
      <c r="C143" s="42"/>
      <c r="D143" s="233" t="s">
        <v>234</v>
      </c>
      <c r="E143" s="42"/>
      <c r="F143" s="234" t="s">
        <v>316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234</v>
      </c>
      <c r="AU143" s="19" t="s">
        <v>85</v>
      </c>
    </row>
    <row r="144" s="13" customFormat="1">
      <c r="A144" s="13"/>
      <c r="B144" s="235"/>
      <c r="C144" s="236"/>
      <c r="D144" s="228" t="s">
        <v>236</v>
      </c>
      <c r="E144" s="237" t="s">
        <v>40</v>
      </c>
      <c r="F144" s="238" t="s">
        <v>3864</v>
      </c>
      <c r="G144" s="236"/>
      <c r="H144" s="239">
        <v>7.5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236</v>
      </c>
      <c r="AU144" s="245" t="s">
        <v>85</v>
      </c>
      <c r="AV144" s="13" t="s">
        <v>85</v>
      </c>
      <c r="AW144" s="13" t="s">
        <v>38</v>
      </c>
      <c r="AX144" s="13" t="s">
        <v>83</v>
      </c>
      <c r="AY144" s="245" t="s">
        <v>224</v>
      </c>
    </row>
    <row r="145" s="2" customFormat="1" ht="16.5" customHeight="1">
      <c r="A145" s="40"/>
      <c r="B145" s="41"/>
      <c r="C145" s="215" t="s">
        <v>272</v>
      </c>
      <c r="D145" s="215" t="s">
        <v>226</v>
      </c>
      <c r="E145" s="216" t="s">
        <v>319</v>
      </c>
      <c r="F145" s="217" t="s">
        <v>320</v>
      </c>
      <c r="G145" s="218" t="s">
        <v>160</v>
      </c>
      <c r="H145" s="219">
        <v>9</v>
      </c>
      <c r="I145" s="220"/>
      <c r="J145" s="221">
        <f>ROUND(I145*H145,2)</f>
        <v>0</v>
      </c>
      <c r="K145" s="217" t="s">
        <v>229</v>
      </c>
      <c r="L145" s="46"/>
      <c r="M145" s="222" t="s">
        <v>40</v>
      </c>
      <c r="N145" s="223" t="s">
        <v>48</v>
      </c>
      <c r="O145" s="86"/>
      <c r="P145" s="224">
        <f>O145*H145</f>
        <v>0</v>
      </c>
      <c r="Q145" s="224">
        <v>0.01269</v>
      </c>
      <c r="R145" s="224">
        <f>Q145*H145</f>
        <v>0.11421000000000001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230</v>
      </c>
      <c r="AT145" s="226" t="s">
        <v>226</v>
      </c>
      <c r="AU145" s="226" t="s">
        <v>85</v>
      </c>
      <c r="AY145" s="19" t="s">
        <v>224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83</v>
      </c>
      <c r="BK145" s="227">
        <f>ROUND(I145*H145,2)</f>
        <v>0</v>
      </c>
      <c r="BL145" s="19" t="s">
        <v>230</v>
      </c>
      <c r="BM145" s="226" t="s">
        <v>3865</v>
      </c>
    </row>
    <row r="146" s="2" customFormat="1">
      <c r="A146" s="40"/>
      <c r="B146" s="41"/>
      <c r="C146" s="42"/>
      <c r="D146" s="228" t="s">
        <v>232</v>
      </c>
      <c r="E146" s="42"/>
      <c r="F146" s="229" t="s">
        <v>322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232</v>
      </c>
      <c r="AU146" s="19" t="s">
        <v>85</v>
      </c>
    </row>
    <row r="147" s="2" customFormat="1">
      <c r="A147" s="40"/>
      <c r="B147" s="41"/>
      <c r="C147" s="42"/>
      <c r="D147" s="233" t="s">
        <v>234</v>
      </c>
      <c r="E147" s="42"/>
      <c r="F147" s="234" t="s">
        <v>323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234</v>
      </c>
      <c r="AU147" s="19" t="s">
        <v>85</v>
      </c>
    </row>
    <row r="148" s="13" customFormat="1">
      <c r="A148" s="13"/>
      <c r="B148" s="235"/>
      <c r="C148" s="236"/>
      <c r="D148" s="228" t="s">
        <v>236</v>
      </c>
      <c r="E148" s="237" t="s">
        <v>40</v>
      </c>
      <c r="F148" s="238" t="s">
        <v>3866</v>
      </c>
      <c r="G148" s="236"/>
      <c r="H148" s="239">
        <v>9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236</v>
      </c>
      <c r="AU148" s="245" t="s">
        <v>85</v>
      </c>
      <c r="AV148" s="13" t="s">
        <v>85</v>
      </c>
      <c r="AW148" s="13" t="s">
        <v>38</v>
      </c>
      <c r="AX148" s="13" t="s">
        <v>83</v>
      </c>
      <c r="AY148" s="245" t="s">
        <v>224</v>
      </c>
    </row>
    <row r="149" s="2" customFormat="1" ht="16.5" customHeight="1">
      <c r="A149" s="40"/>
      <c r="B149" s="41"/>
      <c r="C149" s="215" t="s">
        <v>279</v>
      </c>
      <c r="D149" s="215" t="s">
        <v>226</v>
      </c>
      <c r="E149" s="216" t="s">
        <v>2311</v>
      </c>
      <c r="F149" s="217" t="s">
        <v>2312</v>
      </c>
      <c r="G149" s="218" t="s">
        <v>160</v>
      </c>
      <c r="H149" s="219">
        <v>5</v>
      </c>
      <c r="I149" s="220"/>
      <c r="J149" s="221">
        <f>ROUND(I149*H149,2)</f>
        <v>0</v>
      </c>
      <c r="K149" s="217" t="s">
        <v>229</v>
      </c>
      <c r="L149" s="46"/>
      <c r="M149" s="222" t="s">
        <v>40</v>
      </c>
      <c r="N149" s="223" t="s">
        <v>48</v>
      </c>
      <c r="O149" s="86"/>
      <c r="P149" s="224">
        <f>O149*H149</f>
        <v>0</v>
      </c>
      <c r="Q149" s="224">
        <v>0.0106826</v>
      </c>
      <c r="R149" s="224">
        <f>Q149*H149</f>
        <v>0.053413000000000002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230</v>
      </c>
      <c r="AT149" s="226" t="s">
        <v>226</v>
      </c>
      <c r="AU149" s="226" t="s">
        <v>85</v>
      </c>
      <c r="AY149" s="19" t="s">
        <v>224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83</v>
      </c>
      <c r="BK149" s="227">
        <f>ROUND(I149*H149,2)</f>
        <v>0</v>
      </c>
      <c r="BL149" s="19" t="s">
        <v>230</v>
      </c>
      <c r="BM149" s="226" t="s">
        <v>2313</v>
      </c>
    </row>
    <row r="150" s="2" customFormat="1">
      <c r="A150" s="40"/>
      <c r="B150" s="41"/>
      <c r="C150" s="42"/>
      <c r="D150" s="228" t="s">
        <v>232</v>
      </c>
      <c r="E150" s="42"/>
      <c r="F150" s="229" t="s">
        <v>2314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232</v>
      </c>
      <c r="AU150" s="19" t="s">
        <v>85</v>
      </c>
    </row>
    <row r="151" s="2" customFormat="1">
      <c r="A151" s="40"/>
      <c r="B151" s="41"/>
      <c r="C151" s="42"/>
      <c r="D151" s="233" t="s">
        <v>234</v>
      </c>
      <c r="E151" s="42"/>
      <c r="F151" s="234" t="s">
        <v>2315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234</v>
      </c>
      <c r="AU151" s="19" t="s">
        <v>85</v>
      </c>
    </row>
    <row r="152" s="2" customFormat="1" ht="16.5" customHeight="1">
      <c r="A152" s="40"/>
      <c r="B152" s="41"/>
      <c r="C152" s="215" t="s">
        <v>286</v>
      </c>
      <c r="D152" s="215" t="s">
        <v>226</v>
      </c>
      <c r="E152" s="216" t="s">
        <v>332</v>
      </c>
      <c r="F152" s="217" t="s">
        <v>333</v>
      </c>
      <c r="G152" s="218" t="s">
        <v>160</v>
      </c>
      <c r="H152" s="219">
        <v>30</v>
      </c>
      <c r="I152" s="220"/>
      <c r="J152" s="221">
        <f>ROUND(I152*H152,2)</f>
        <v>0</v>
      </c>
      <c r="K152" s="217" t="s">
        <v>229</v>
      </c>
      <c r="L152" s="46"/>
      <c r="M152" s="222" t="s">
        <v>40</v>
      </c>
      <c r="N152" s="223" t="s">
        <v>48</v>
      </c>
      <c r="O152" s="86"/>
      <c r="P152" s="224">
        <f>O152*H152</f>
        <v>0</v>
      </c>
      <c r="Q152" s="224">
        <v>0.036904300000000001</v>
      </c>
      <c r="R152" s="224">
        <f>Q152*H152</f>
        <v>1.107129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230</v>
      </c>
      <c r="AT152" s="226" t="s">
        <v>226</v>
      </c>
      <c r="AU152" s="226" t="s">
        <v>85</v>
      </c>
      <c r="AY152" s="19" t="s">
        <v>224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83</v>
      </c>
      <c r="BK152" s="227">
        <f>ROUND(I152*H152,2)</f>
        <v>0</v>
      </c>
      <c r="BL152" s="19" t="s">
        <v>230</v>
      </c>
      <c r="BM152" s="226" t="s">
        <v>2316</v>
      </c>
    </row>
    <row r="153" s="2" customFormat="1">
      <c r="A153" s="40"/>
      <c r="B153" s="41"/>
      <c r="C153" s="42"/>
      <c r="D153" s="228" t="s">
        <v>232</v>
      </c>
      <c r="E153" s="42"/>
      <c r="F153" s="229" t="s">
        <v>2317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232</v>
      </c>
      <c r="AU153" s="19" t="s">
        <v>85</v>
      </c>
    </row>
    <row r="154" s="2" customFormat="1">
      <c r="A154" s="40"/>
      <c r="B154" s="41"/>
      <c r="C154" s="42"/>
      <c r="D154" s="233" t="s">
        <v>234</v>
      </c>
      <c r="E154" s="42"/>
      <c r="F154" s="234" t="s">
        <v>336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234</v>
      </c>
      <c r="AU154" s="19" t="s">
        <v>85</v>
      </c>
    </row>
    <row r="155" s="13" customFormat="1">
      <c r="A155" s="13"/>
      <c r="B155" s="235"/>
      <c r="C155" s="236"/>
      <c r="D155" s="228" t="s">
        <v>236</v>
      </c>
      <c r="E155" s="237" t="s">
        <v>40</v>
      </c>
      <c r="F155" s="238" t="s">
        <v>3867</v>
      </c>
      <c r="G155" s="236"/>
      <c r="H155" s="239">
        <v>30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236</v>
      </c>
      <c r="AU155" s="245" t="s">
        <v>85</v>
      </c>
      <c r="AV155" s="13" t="s">
        <v>85</v>
      </c>
      <c r="AW155" s="13" t="s">
        <v>38</v>
      </c>
      <c r="AX155" s="13" t="s">
        <v>83</v>
      </c>
      <c r="AY155" s="245" t="s">
        <v>224</v>
      </c>
    </row>
    <row r="156" s="2" customFormat="1" ht="16.5" customHeight="1">
      <c r="A156" s="40"/>
      <c r="B156" s="41"/>
      <c r="C156" s="215" t="s">
        <v>296</v>
      </c>
      <c r="D156" s="215" t="s">
        <v>226</v>
      </c>
      <c r="E156" s="216" t="s">
        <v>2319</v>
      </c>
      <c r="F156" s="217" t="s">
        <v>3868</v>
      </c>
      <c r="G156" s="218" t="s">
        <v>160</v>
      </c>
      <c r="H156" s="219">
        <v>3</v>
      </c>
      <c r="I156" s="220"/>
      <c r="J156" s="221">
        <f>ROUND(I156*H156,2)</f>
        <v>0</v>
      </c>
      <c r="K156" s="217" t="s">
        <v>229</v>
      </c>
      <c r="L156" s="46"/>
      <c r="M156" s="222" t="s">
        <v>40</v>
      </c>
      <c r="N156" s="223" t="s">
        <v>48</v>
      </c>
      <c r="O156" s="86"/>
      <c r="P156" s="224">
        <f>O156*H156</f>
        <v>0</v>
      </c>
      <c r="Q156" s="224">
        <v>0.06053</v>
      </c>
      <c r="R156" s="224">
        <f>Q156*H156</f>
        <v>0.18159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230</v>
      </c>
      <c r="AT156" s="226" t="s">
        <v>226</v>
      </c>
      <c r="AU156" s="226" t="s">
        <v>85</v>
      </c>
      <c r="AY156" s="19" t="s">
        <v>224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83</v>
      </c>
      <c r="BK156" s="227">
        <f>ROUND(I156*H156,2)</f>
        <v>0</v>
      </c>
      <c r="BL156" s="19" t="s">
        <v>230</v>
      </c>
      <c r="BM156" s="226" t="s">
        <v>3869</v>
      </c>
    </row>
    <row r="157" s="2" customFormat="1">
      <c r="A157" s="40"/>
      <c r="B157" s="41"/>
      <c r="C157" s="42"/>
      <c r="D157" s="228" t="s">
        <v>232</v>
      </c>
      <c r="E157" s="42"/>
      <c r="F157" s="229" t="s">
        <v>2322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232</v>
      </c>
      <c r="AU157" s="19" t="s">
        <v>85</v>
      </c>
    </row>
    <row r="158" s="2" customFormat="1">
      <c r="A158" s="40"/>
      <c r="B158" s="41"/>
      <c r="C158" s="42"/>
      <c r="D158" s="233" t="s">
        <v>234</v>
      </c>
      <c r="E158" s="42"/>
      <c r="F158" s="234" t="s">
        <v>2323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234</v>
      </c>
      <c r="AU158" s="19" t="s">
        <v>85</v>
      </c>
    </row>
    <row r="159" s="13" customFormat="1">
      <c r="A159" s="13"/>
      <c r="B159" s="235"/>
      <c r="C159" s="236"/>
      <c r="D159" s="228" t="s">
        <v>236</v>
      </c>
      <c r="E159" s="237" t="s">
        <v>40</v>
      </c>
      <c r="F159" s="238" t="s">
        <v>3870</v>
      </c>
      <c r="G159" s="236"/>
      <c r="H159" s="239">
        <v>3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236</v>
      </c>
      <c r="AU159" s="245" t="s">
        <v>85</v>
      </c>
      <c r="AV159" s="13" t="s">
        <v>85</v>
      </c>
      <c r="AW159" s="13" t="s">
        <v>38</v>
      </c>
      <c r="AX159" s="13" t="s">
        <v>83</v>
      </c>
      <c r="AY159" s="245" t="s">
        <v>224</v>
      </c>
    </row>
    <row r="160" s="2" customFormat="1" ht="16.5" customHeight="1">
      <c r="A160" s="40"/>
      <c r="B160" s="41"/>
      <c r="C160" s="215" t="s">
        <v>304</v>
      </c>
      <c r="D160" s="215" t="s">
        <v>226</v>
      </c>
      <c r="E160" s="216" t="s">
        <v>409</v>
      </c>
      <c r="F160" s="217" t="s">
        <v>410</v>
      </c>
      <c r="G160" s="218" t="s">
        <v>163</v>
      </c>
      <c r="H160" s="219">
        <v>104.52800000000001</v>
      </c>
      <c r="I160" s="220"/>
      <c r="J160" s="221">
        <f>ROUND(I160*H160,2)</f>
        <v>0</v>
      </c>
      <c r="K160" s="217" t="s">
        <v>229</v>
      </c>
      <c r="L160" s="46"/>
      <c r="M160" s="222" t="s">
        <v>40</v>
      </c>
      <c r="N160" s="223" t="s">
        <v>48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230</v>
      </c>
      <c r="AT160" s="226" t="s">
        <v>226</v>
      </c>
      <c r="AU160" s="226" t="s">
        <v>85</v>
      </c>
      <c r="AY160" s="19" t="s">
        <v>224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83</v>
      </c>
      <c r="BK160" s="227">
        <f>ROUND(I160*H160,2)</f>
        <v>0</v>
      </c>
      <c r="BL160" s="19" t="s">
        <v>230</v>
      </c>
      <c r="BM160" s="226" t="s">
        <v>2324</v>
      </c>
    </row>
    <row r="161" s="2" customFormat="1">
      <c r="A161" s="40"/>
      <c r="B161" s="41"/>
      <c r="C161" s="42"/>
      <c r="D161" s="228" t="s">
        <v>232</v>
      </c>
      <c r="E161" s="42"/>
      <c r="F161" s="229" t="s">
        <v>412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232</v>
      </c>
      <c r="AU161" s="19" t="s">
        <v>85</v>
      </c>
    </row>
    <row r="162" s="2" customFormat="1">
      <c r="A162" s="40"/>
      <c r="B162" s="41"/>
      <c r="C162" s="42"/>
      <c r="D162" s="233" t="s">
        <v>234</v>
      </c>
      <c r="E162" s="42"/>
      <c r="F162" s="234" t="s">
        <v>413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234</v>
      </c>
      <c r="AU162" s="19" t="s">
        <v>85</v>
      </c>
    </row>
    <row r="163" s="13" customFormat="1">
      <c r="A163" s="13"/>
      <c r="B163" s="235"/>
      <c r="C163" s="236"/>
      <c r="D163" s="228" t="s">
        <v>236</v>
      </c>
      <c r="E163" s="237" t="s">
        <v>40</v>
      </c>
      <c r="F163" s="238" t="s">
        <v>3871</v>
      </c>
      <c r="G163" s="236"/>
      <c r="H163" s="239">
        <v>13.199999999999999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236</v>
      </c>
      <c r="AU163" s="245" t="s">
        <v>85</v>
      </c>
      <c r="AV163" s="13" t="s">
        <v>85</v>
      </c>
      <c r="AW163" s="13" t="s">
        <v>38</v>
      </c>
      <c r="AX163" s="13" t="s">
        <v>77</v>
      </c>
      <c r="AY163" s="245" t="s">
        <v>224</v>
      </c>
    </row>
    <row r="164" s="13" customFormat="1">
      <c r="A164" s="13"/>
      <c r="B164" s="235"/>
      <c r="C164" s="236"/>
      <c r="D164" s="228" t="s">
        <v>236</v>
      </c>
      <c r="E164" s="237" t="s">
        <v>40</v>
      </c>
      <c r="F164" s="238" t="s">
        <v>3872</v>
      </c>
      <c r="G164" s="236"/>
      <c r="H164" s="239">
        <v>21.059999999999999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236</v>
      </c>
      <c r="AU164" s="245" t="s">
        <v>85</v>
      </c>
      <c r="AV164" s="13" t="s">
        <v>85</v>
      </c>
      <c r="AW164" s="13" t="s">
        <v>38</v>
      </c>
      <c r="AX164" s="13" t="s">
        <v>77</v>
      </c>
      <c r="AY164" s="245" t="s">
        <v>224</v>
      </c>
    </row>
    <row r="165" s="13" customFormat="1">
      <c r="A165" s="13"/>
      <c r="B165" s="235"/>
      <c r="C165" s="236"/>
      <c r="D165" s="228" t="s">
        <v>236</v>
      </c>
      <c r="E165" s="237" t="s">
        <v>40</v>
      </c>
      <c r="F165" s="238" t="s">
        <v>3873</v>
      </c>
      <c r="G165" s="236"/>
      <c r="H165" s="239">
        <v>9.4879999999999995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236</v>
      </c>
      <c r="AU165" s="245" t="s">
        <v>85</v>
      </c>
      <c r="AV165" s="13" t="s">
        <v>85</v>
      </c>
      <c r="AW165" s="13" t="s">
        <v>38</v>
      </c>
      <c r="AX165" s="13" t="s">
        <v>77</v>
      </c>
      <c r="AY165" s="245" t="s">
        <v>224</v>
      </c>
    </row>
    <row r="166" s="13" customFormat="1">
      <c r="A166" s="13"/>
      <c r="B166" s="235"/>
      <c r="C166" s="236"/>
      <c r="D166" s="228" t="s">
        <v>236</v>
      </c>
      <c r="E166" s="237" t="s">
        <v>40</v>
      </c>
      <c r="F166" s="238" t="s">
        <v>3874</v>
      </c>
      <c r="G166" s="236"/>
      <c r="H166" s="239">
        <v>52.799999999999997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236</v>
      </c>
      <c r="AU166" s="245" t="s">
        <v>85</v>
      </c>
      <c r="AV166" s="13" t="s">
        <v>85</v>
      </c>
      <c r="AW166" s="13" t="s">
        <v>38</v>
      </c>
      <c r="AX166" s="13" t="s">
        <v>77</v>
      </c>
      <c r="AY166" s="245" t="s">
        <v>224</v>
      </c>
    </row>
    <row r="167" s="13" customFormat="1">
      <c r="A167" s="13"/>
      <c r="B167" s="235"/>
      <c r="C167" s="236"/>
      <c r="D167" s="228" t="s">
        <v>236</v>
      </c>
      <c r="E167" s="237" t="s">
        <v>40</v>
      </c>
      <c r="F167" s="238" t="s">
        <v>3875</v>
      </c>
      <c r="G167" s="236"/>
      <c r="H167" s="239">
        <v>7.9800000000000004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236</v>
      </c>
      <c r="AU167" s="245" t="s">
        <v>85</v>
      </c>
      <c r="AV167" s="13" t="s">
        <v>85</v>
      </c>
      <c r="AW167" s="13" t="s">
        <v>38</v>
      </c>
      <c r="AX167" s="13" t="s">
        <v>77</v>
      </c>
      <c r="AY167" s="245" t="s">
        <v>224</v>
      </c>
    </row>
    <row r="168" s="15" customFormat="1">
      <c r="A168" s="15"/>
      <c r="B168" s="256"/>
      <c r="C168" s="257"/>
      <c r="D168" s="228" t="s">
        <v>236</v>
      </c>
      <c r="E168" s="258" t="s">
        <v>40</v>
      </c>
      <c r="F168" s="259" t="s">
        <v>253</v>
      </c>
      <c r="G168" s="257"/>
      <c r="H168" s="260">
        <v>104.52800000000001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236</v>
      </c>
      <c r="AU168" s="266" t="s">
        <v>85</v>
      </c>
      <c r="AV168" s="15" t="s">
        <v>230</v>
      </c>
      <c r="AW168" s="15" t="s">
        <v>38</v>
      </c>
      <c r="AX168" s="15" t="s">
        <v>83</v>
      </c>
      <c r="AY168" s="266" t="s">
        <v>224</v>
      </c>
    </row>
    <row r="169" s="2" customFormat="1" ht="16.5" customHeight="1">
      <c r="A169" s="40"/>
      <c r="B169" s="41"/>
      <c r="C169" s="215" t="s">
        <v>311</v>
      </c>
      <c r="D169" s="215" t="s">
        <v>226</v>
      </c>
      <c r="E169" s="216" t="s">
        <v>3876</v>
      </c>
      <c r="F169" s="217" t="s">
        <v>3877</v>
      </c>
      <c r="G169" s="218" t="s">
        <v>163</v>
      </c>
      <c r="H169" s="219">
        <v>21.120000000000001</v>
      </c>
      <c r="I169" s="220"/>
      <c r="J169" s="221">
        <f>ROUND(I169*H169,2)</f>
        <v>0</v>
      </c>
      <c r="K169" s="217" t="s">
        <v>229</v>
      </c>
      <c r="L169" s="46"/>
      <c r="M169" s="222" t="s">
        <v>40</v>
      </c>
      <c r="N169" s="223" t="s">
        <v>48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230</v>
      </c>
      <c r="AT169" s="226" t="s">
        <v>226</v>
      </c>
      <c r="AU169" s="226" t="s">
        <v>85</v>
      </c>
      <c r="AY169" s="19" t="s">
        <v>224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83</v>
      </c>
      <c r="BK169" s="227">
        <f>ROUND(I169*H169,2)</f>
        <v>0</v>
      </c>
      <c r="BL169" s="19" t="s">
        <v>230</v>
      </c>
      <c r="BM169" s="226" t="s">
        <v>3878</v>
      </c>
    </row>
    <row r="170" s="2" customFormat="1">
      <c r="A170" s="40"/>
      <c r="B170" s="41"/>
      <c r="C170" s="42"/>
      <c r="D170" s="228" t="s">
        <v>232</v>
      </c>
      <c r="E170" s="42"/>
      <c r="F170" s="229" t="s">
        <v>3879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232</v>
      </c>
      <c r="AU170" s="19" t="s">
        <v>85</v>
      </c>
    </row>
    <row r="171" s="2" customFormat="1">
      <c r="A171" s="40"/>
      <c r="B171" s="41"/>
      <c r="C171" s="42"/>
      <c r="D171" s="233" t="s">
        <v>234</v>
      </c>
      <c r="E171" s="42"/>
      <c r="F171" s="234" t="s">
        <v>3880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234</v>
      </c>
      <c r="AU171" s="19" t="s">
        <v>85</v>
      </c>
    </row>
    <row r="172" s="13" customFormat="1">
      <c r="A172" s="13"/>
      <c r="B172" s="235"/>
      <c r="C172" s="236"/>
      <c r="D172" s="228" t="s">
        <v>236</v>
      </c>
      <c r="E172" s="237" t="s">
        <v>40</v>
      </c>
      <c r="F172" s="238" t="s">
        <v>3881</v>
      </c>
      <c r="G172" s="236"/>
      <c r="H172" s="239">
        <v>26.399999999999999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236</v>
      </c>
      <c r="AU172" s="245" t="s">
        <v>85</v>
      </c>
      <c r="AV172" s="13" t="s">
        <v>85</v>
      </c>
      <c r="AW172" s="13" t="s">
        <v>38</v>
      </c>
      <c r="AX172" s="13" t="s">
        <v>77</v>
      </c>
      <c r="AY172" s="245" t="s">
        <v>224</v>
      </c>
    </row>
    <row r="173" s="15" customFormat="1">
      <c r="A173" s="15"/>
      <c r="B173" s="256"/>
      <c r="C173" s="257"/>
      <c r="D173" s="228" t="s">
        <v>236</v>
      </c>
      <c r="E173" s="258" t="s">
        <v>2231</v>
      </c>
      <c r="F173" s="259" t="s">
        <v>253</v>
      </c>
      <c r="G173" s="257"/>
      <c r="H173" s="260">
        <v>26.399999999999999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236</v>
      </c>
      <c r="AU173" s="266" t="s">
        <v>85</v>
      </c>
      <c r="AV173" s="15" t="s">
        <v>230</v>
      </c>
      <c r="AW173" s="15" t="s">
        <v>38</v>
      </c>
      <c r="AX173" s="15" t="s">
        <v>77</v>
      </c>
      <c r="AY173" s="266" t="s">
        <v>224</v>
      </c>
    </row>
    <row r="174" s="14" customFormat="1">
      <c r="A174" s="14"/>
      <c r="B174" s="246"/>
      <c r="C174" s="247"/>
      <c r="D174" s="228" t="s">
        <v>236</v>
      </c>
      <c r="E174" s="248" t="s">
        <v>40</v>
      </c>
      <c r="F174" s="249" t="s">
        <v>2342</v>
      </c>
      <c r="G174" s="247"/>
      <c r="H174" s="248" t="s">
        <v>40</v>
      </c>
      <c r="I174" s="250"/>
      <c r="J174" s="247"/>
      <c r="K174" s="247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236</v>
      </c>
      <c r="AU174" s="255" t="s">
        <v>85</v>
      </c>
      <c r="AV174" s="14" t="s">
        <v>83</v>
      </c>
      <c r="AW174" s="14" t="s">
        <v>38</v>
      </c>
      <c r="AX174" s="14" t="s">
        <v>77</v>
      </c>
      <c r="AY174" s="255" t="s">
        <v>224</v>
      </c>
    </row>
    <row r="175" s="13" customFormat="1">
      <c r="A175" s="13"/>
      <c r="B175" s="235"/>
      <c r="C175" s="236"/>
      <c r="D175" s="228" t="s">
        <v>236</v>
      </c>
      <c r="E175" s="237" t="s">
        <v>40</v>
      </c>
      <c r="F175" s="238" t="s">
        <v>2343</v>
      </c>
      <c r="G175" s="236"/>
      <c r="H175" s="239">
        <v>21.120000000000001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236</v>
      </c>
      <c r="AU175" s="245" t="s">
        <v>85</v>
      </c>
      <c r="AV175" s="13" t="s">
        <v>85</v>
      </c>
      <c r="AW175" s="13" t="s">
        <v>38</v>
      </c>
      <c r="AX175" s="13" t="s">
        <v>83</v>
      </c>
      <c r="AY175" s="245" t="s">
        <v>224</v>
      </c>
    </row>
    <row r="176" s="2" customFormat="1" ht="16.5" customHeight="1">
      <c r="A176" s="40"/>
      <c r="B176" s="41"/>
      <c r="C176" s="215" t="s">
        <v>318</v>
      </c>
      <c r="D176" s="215" t="s">
        <v>226</v>
      </c>
      <c r="E176" s="216" t="s">
        <v>2336</v>
      </c>
      <c r="F176" s="217" t="s">
        <v>2337</v>
      </c>
      <c r="G176" s="218" t="s">
        <v>163</v>
      </c>
      <c r="H176" s="219">
        <v>5.2800000000000002</v>
      </c>
      <c r="I176" s="220"/>
      <c r="J176" s="221">
        <f>ROUND(I176*H176,2)</f>
        <v>0</v>
      </c>
      <c r="K176" s="217" t="s">
        <v>229</v>
      </c>
      <c r="L176" s="46"/>
      <c r="M176" s="222" t="s">
        <v>40</v>
      </c>
      <c r="N176" s="223" t="s">
        <v>48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230</v>
      </c>
      <c r="AT176" s="226" t="s">
        <v>226</v>
      </c>
      <c r="AU176" s="226" t="s">
        <v>85</v>
      </c>
      <c r="AY176" s="19" t="s">
        <v>224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83</v>
      </c>
      <c r="BK176" s="227">
        <f>ROUND(I176*H176,2)</f>
        <v>0</v>
      </c>
      <c r="BL176" s="19" t="s">
        <v>230</v>
      </c>
      <c r="BM176" s="226" t="s">
        <v>3882</v>
      </c>
    </row>
    <row r="177" s="2" customFormat="1">
      <c r="A177" s="40"/>
      <c r="B177" s="41"/>
      <c r="C177" s="42"/>
      <c r="D177" s="228" t="s">
        <v>232</v>
      </c>
      <c r="E177" s="42"/>
      <c r="F177" s="229" t="s">
        <v>2339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232</v>
      </c>
      <c r="AU177" s="19" t="s">
        <v>85</v>
      </c>
    </row>
    <row r="178" s="2" customFormat="1">
      <c r="A178" s="40"/>
      <c r="B178" s="41"/>
      <c r="C178" s="42"/>
      <c r="D178" s="233" t="s">
        <v>234</v>
      </c>
      <c r="E178" s="42"/>
      <c r="F178" s="234" t="s">
        <v>2340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234</v>
      </c>
      <c r="AU178" s="19" t="s">
        <v>85</v>
      </c>
    </row>
    <row r="179" s="14" customFormat="1">
      <c r="A179" s="14"/>
      <c r="B179" s="246"/>
      <c r="C179" s="247"/>
      <c r="D179" s="228" t="s">
        <v>236</v>
      </c>
      <c r="E179" s="248" t="s">
        <v>40</v>
      </c>
      <c r="F179" s="249" t="s">
        <v>2342</v>
      </c>
      <c r="G179" s="247"/>
      <c r="H179" s="248" t="s">
        <v>40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236</v>
      </c>
      <c r="AU179" s="255" t="s">
        <v>85</v>
      </c>
      <c r="AV179" s="14" t="s">
        <v>83</v>
      </c>
      <c r="AW179" s="14" t="s">
        <v>38</v>
      </c>
      <c r="AX179" s="14" t="s">
        <v>77</v>
      </c>
      <c r="AY179" s="255" t="s">
        <v>224</v>
      </c>
    </row>
    <row r="180" s="13" customFormat="1">
      <c r="A180" s="13"/>
      <c r="B180" s="235"/>
      <c r="C180" s="236"/>
      <c r="D180" s="228" t="s">
        <v>236</v>
      </c>
      <c r="E180" s="237" t="s">
        <v>40</v>
      </c>
      <c r="F180" s="238" t="s">
        <v>2349</v>
      </c>
      <c r="G180" s="236"/>
      <c r="H180" s="239">
        <v>5.2800000000000002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236</v>
      </c>
      <c r="AU180" s="245" t="s">
        <v>85</v>
      </c>
      <c r="AV180" s="13" t="s">
        <v>85</v>
      </c>
      <c r="AW180" s="13" t="s">
        <v>38</v>
      </c>
      <c r="AX180" s="13" t="s">
        <v>83</v>
      </c>
      <c r="AY180" s="245" t="s">
        <v>224</v>
      </c>
    </row>
    <row r="181" s="2" customFormat="1" ht="21.75" customHeight="1">
      <c r="A181" s="40"/>
      <c r="B181" s="41"/>
      <c r="C181" s="215" t="s">
        <v>325</v>
      </c>
      <c r="D181" s="215" t="s">
        <v>226</v>
      </c>
      <c r="E181" s="216" t="s">
        <v>2350</v>
      </c>
      <c r="F181" s="217" t="s">
        <v>2351</v>
      </c>
      <c r="G181" s="218" t="s">
        <v>163</v>
      </c>
      <c r="H181" s="219">
        <v>8.0999999999999996</v>
      </c>
      <c r="I181" s="220"/>
      <c r="J181" s="221">
        <f>ROUND(I181*H181,2)</f>
        <v>0</v>
      </c>
      <c r="K181" s="217" t="s">
        <v>229</v>
      </c>
      <c r="L181" s="46"/>
      <c r="M181" s="222" t="s">
        <v>40</v>
      </c>
      <c r="N181" s="223" t="s">
        <v>48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230</v>
      </c>
      <c r="AT181" s="226" t="s">
        <v>226</v>
      </c>
      <c r="AU181" s="226" t="s">
        <v>85</v>
      </c>
      <c r="AY181" s="19" t="s">
        <v>224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83</v>
      </c>
      <c r="BK181" s="227">
        <f>ROUND(I181*H181,2)</f>
        <v>0</v>
      </c>
      <c r="BL181" s="19" t="s">
        <v>230</v>
      </c>
      <c r="BM181" s="226" t="s">
        <v>3883</v>
      </c>
    </row>
    <row r="182" s="2" customFormat="1">
      <c r="A182" s="40"/>
      <c r="B182" s="41"/>
      <c r="C182" s="42"/>
      <c r="D182" s="228" t="s">
        <v>232</v>
      </c>
      <c r="E182" s="42"/>
      <c r="F182" s="229" t="s">
        <v>2353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232</v>
      </c>
      <c r="AU182" s="19" t="s">
        <v>85</v>
      </c>
    </row>
    <row r="183" s="2" customFormat="1">
      <c r="A183" s="40"/>
      <c r="B183" s="41"/>
      <c r="C183" s="42"/>
      <c r="D183" s="233" t="s">
        <v>234</v>
      </c>
      <c r="E183" s="42"/>
      <c r="F183" s="234" t="s">
        <v>2354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234</v>
      </c>
      <c r="AU183" s="19" t="s">
        <v>85</v>
      </c>
    </row>
    <row r="184" s="13" customFormat="1">
      <c r="A184" s="13"/>
      <c r="B184" s="235"/>
      <c r="C184" s="236"/>
      <c r="D184" s="228" t="s">
        <v>236</v>
      </c>
      <c r="E184" s="237" t="s">
        <v>2219</v>
      </c>
      <c r="F184" s="238" t="s">
        <v>3884</v>
      </c>
      <c r="G184" s="236"/>
      <c r="H184" s="239">
        <v>8.0999999999999996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236</v>
      </c>
      <c r="AU184" s="245" t="s">
        <v>85</v>
      </c>
      <c r="AV184" s="13" t="s">
        <v>85</v>
      </c>
      <c r="AW184" s="13" t="s">
        <v>38</v>
      </c>
      <c r="AX184" s="13" t="s">
        <v>83</v>
      </c>
      <c r="AY184" s="245" t="s">
        <v>224</v>
      </c>
    </row>
    <row r="185" s="2" customFormat="1" ht="21.75" customHeight="1">
      <c r="A185" s="40"/>
      <c r="B185" s="41"/>
      <c r="C185" s="215" t="s">
        <v>8</v>
      </c>
      <c r="D185" s="215" t="s">
        <v>226</v>
      </c>
      <c r="E185" s="216" t="s">
        <v>3885</v>
      </c>
      <c r="F185" s="217" t="s">
        <v>3886</v>
      </c>
      <c r="G185" s="218" t="s">
        <v>163</v>
      </c>
      <c r="H185" s="219">
        <v>57.840000000000003</v>
      </c>
      <c r="I185" s="220"/>
      <c r="J185" s="221">
        <f>ROUND(I185*H185,2)</f>
        <v>0</v>
      </c>
      <c r="K185" s="217" t="s">
        <v>229</v>
      </c>
      <c r="L185" s="46"/>
      <c r="M185" s="222" t="s">
        <v>40</v>
      </c>
      <c r="N185" s="223" t="s">
        <v>48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230</v>
      </c>
      <c r="AT185" s="226" t="s">
        <v>226</v>
      </c>
      <c r="AU185" s="226" t="s">
        <v>85</v>
      </c>
      <c r="AY185" s="19" t="s">
        <v>224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83</v>
      </c>
      <c r="BK185" s="227">
        <f>ROUND(I185*H185,2)</f>
        <v>0</v>
      </c>
      <c r="BL185" s="19" t="s">
        <v>230</v>
      </c>
      <c r="BM185" s="226" t="s">
        <v>2358</v>
      </c>
    </row>
    <row r="186" s="2" customFormat="1">
      <c r="A186" s="40"/>
      <c r="B186" s="41"/>
      <c r="C186" s="42"/>
      <c r="D186" s="228" t="s">
        <v>232</v>
      </c>
      <c r="E186" s="42"/>
      <c r="F186" s="229" t="s">
        <v>3887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232</v>
      </c>
      <c r="AU186" s="19" t="s">
        <v>85</v>
      </c>
    </row>
    <row r="187" s="2" customFormat="1">
      <c r="A187" s="40"/>
      <c r="B187" s="41"/>
      <c r="C187" s="42"/>
      <c r="D187" s="233" t="s">
        <v>234</v>
      </c>
      <c r="E187" s="42"/>
      <c r="F187" s="234" t="s">
        <v>3888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234</v>
      </c>
      <c r="AU187" s="19" t="s">
        <v>85</v>
      </c>
    </row>
    <row r="188" s="13" customFormat="1">
      <c r="A188" s="13"/>
      <c r="B188" s="235"/>
      <c r="C188" s="236"/>
      <c r="D188" s="228" t="s">
        <v>236</v>
      </c>
      <c r="E188" s="237" t="s">
        <v>40</v>
      </c>
      <c r="F188" s="238" t="s">
        <v>3889</v>
      </c>
      <c r="G188" s="236"/>
      <c r="H188" s="239">
        <v>72.299999999999997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236</v>
      </c>
      <c r="AU188" s="245" t="s">
        <v>85</v>
      </c>
      <c r="AV188" s="13" t="s">
        <v>85</v>
      </c>
      <c r="AW188" s="13" t="s">
        <v>38</v>
      </c>
      <c r="AX188" s="13" t="s">
        <v>77</v>
      </c>
      <c r="AY188" s="245" t="s">
        <v>224</v>
      </c>
    </row>
    <row r="189" s="15" customFormat="1">
      <c r="A189" s="15"/>
      <c r="B189" s="256"/>
      <c r="C189" s="257"/>
      <c r="D189" s="228" t="s">
        <v>236</v>
      </c>
      <c r="E189" s="258" t="s">
        <v>2222</v>
      </c>
      <c r="F189" s="259" t="s">
        <v>253</v>
      </c>
      <c r="G189" s="257"/>
      <c r="H189" s="260">
        <v>72.299999999999997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236</v>
      </c>
      <c r="AU189" s="266" t="s">
        <v>85</v>
      </c>
      <c r="AV189" s="15" t="s">
        <v>230</v>
      </c>
      <c r="AW189" s="15" t="s">
        <v>38</v>
      </c>
      <c r="AX189" s="15" t="s">
        <v>77</v>
      </c>
      <c r="AY189" s="266" t="s">
        <v>224</v>
      </c>
    </row>
    <row r="190" s="14" customFormat="1">
      <c r="A190" s="14"/>
      <c r="B190" s="246"/>
      <c r="C190" s="247"/>
      <c r="D190" s="228" t="s">
        <v>236</v>
      </c>
      <c r="E190" s="248" t="s">
        <v>40</v>
      </c>
      <c r="F190" s="249" t="s">
        <v>2342</v>
      </c>
      <c r="G190" s="247"/>
      <c r="H190" s="248" t="s">
        <v>40</v>
      </c>
      <c r="I190" s="250"/>
      <c r="J190" s="247"/>
      <c r="K190" s="247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236</v>
      </c>
      <c r="AU190" s="255" t="s">
        <v>85</v>
      </c>
      <c r="AV190" s="14" t="s">
        <v>83</v>
      </c>
      <c r="AW190" s="14" t="s">
        <v>38</v>
      </c>
      <c r="AX190" s="14" t="s">
        <v>77</v>
      </c>
      <c r="AY190" s="255" t="s">
        <v>224</v>
      </c>
    </row>
    <row r="191" s="13" customFormat="1">
      <c r="A191" s="13"/>
      <c r="B191" s="235"/>
      <c r="C191" s="236"/>
      <c r="D191" s="228" t="s">
        <v>236</v>
      </c>
      <c r="E191" s="237" t="s">
        <v>40</v>
      </c>
      <c r="F191" s="238" t="s">
        <v>2362</v>
      </c>
      <c r="G191" s="236"/>
      <c r="H191" s="239">
        <v>57.840000000000003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236</v>
      </c>
      <c r="AU191" s="245" t="s">
        <v>85</v>
      </c>
      <c r="AV191" s="13" t="s">
        <v>85</v>
      </c>
      <c r="AW191" s="13" t="s">
        <v>38</v>
      </c>
      <c r="AX191" s="13" t="s">
        <v>83</v>
      </c>
      <c r="AY191" s="245" t="s">
        <v>224</v>
      </c>
    </row>
    <row r="192" s="2" customFormat="1" ht="21.75" customHeight="1">
      <c r="A192" s="40"/>
      <c r="B192" s="41"/>
      <c r="C192" s="215" t="s">
        <v>340</v>
      </c>
      <c r="D192" s="215" t="s">
        <v>226</v>
      </c>
      <c r="E192" s="216" t="s">
        <v>3890</v>
      </c>
      <c r="F192" s="217" t="s">
        <v>3891</v>
      </c>
      <c r="G192" s="218" t="s">
        <v>163</v>
      </c>
      <c r="H192" s="219">
        <v>14.460000000000001</v>
      </c>
      <c r="I192" s="220"/>
      <c r="J192" s="221">
        <f>ROUND(I192*H192,2)</f>
        <v>0</v>
      </c>
      <c r="K192" s="217" t="s">
        <v>229</v>
      </c>
      <c r="L192" s="46"/>
      <c r="M192" s="222" t="s">
        <v>40</v>
      </c>
      <c r="N192" s="223" t="s">
        <v>48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230</v>
      </c>
      <c r="AT192" s="226" t="s">
        <v>226</v>
      </c>
      <c r="AU192" s="226" t="s">
        <v>85</v>
      </c>
      <c r="AY192" s="19" t="s">
        <v>224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83</v>
      </c>
      <c r="BK192" s="227">
        <f>ROUND(I192*H192,2)</f>
        <v>0</v>
      </c>
      <c r="BL192" s="19" t="s">
        <v>230</v>
      </c>
      <c r="BM192" s="226" t="s">
        <v>2365</v>
      </c>
    </row>
    <row r="193" s="2" customFormat="1">
      <c r="A193" s="40"/>
      <c r="B193" s="41"/>
      <c r="C193" s="42"/>
      <c r="D193" s="228" t="s">
        <v>232</v>
      </c>
      <c r="E193" s="42"/>
      <c r="F193" s="229" t="s">
        <v>3892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232</v>
      </c>
      <c r="AU193" s="19" t="s">
        <v>85</v>
      </c>
    </row>
    <row r="194" s="2" customFormat="1">
      <c r="A194" s="40"/>
      <c r="B194" s="41"/>
      <c r="C194" s="42"/>
      <c r="D194" s="233" t="s">
        <v>234</v>
      </c>
      <c r="E194" s="42"/>
      <c r="F194" s="234" t="s">
        <v>3893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234</v>
      </c>
      <c r="AU194" s="19" t="s">
        <v>85</v>
      </c>
    </row>
    <row r="195" s="14" customFormat="1">
      <c r="A195" s="14"/>
      <c r="B195" s="246"/>
      <c r="C195" s="247"/>
      <c r="D195" s="228" t="s">
        <v>236</v>
      </c>
      <c r="E195" s="248" t="s">
        <v>40</v>
      </c>
      <c r="F195" s="249" t="s">
        <v>2342</v>
      </c>
      <c r="G195" s="247"/>
      <c r="H195" s="248" t="s">
        <v>40</v>
      </c>
      <c r="I195" s="250"/>
      <c r="J195" s="247"/>
      <c r="K195" s="247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236</v>
      </c>
      <c r="AU195" s="255" t="s">
        <v>85</v>
      </c>
      <c r="AV195" s="14" t="s">
        <v>83</v>
      </c>
      <c r="AW195" s="14" t="s">
        <v>38</v>
      </c>
      <c r="AX195" s="14" t="s">
        <v>77</v>
      </c>
      <c r="AY195" s="255" t="s">
        <v>224</v>
      </c>
    </row>
    <row r="196" s="13" customFormat="1">
      <c r="A196" s="13"/>
      <c r="B196" s="235"/>
      <c r="C196" s="236"/>
      <c r="D196" s="228" t="s">
        <v>236</v>
      </c>
      <c r="E196" s="237" t="s">
        <v>40</v>
      </c>
      <c r="F196" s="238" t="s">
        <v>2368</v>
      </c>
      <c r="G196" s="236"/>
      <c r="H196" s="239">
        <v>14.460000000000001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236</v>
      </c>
      <c r="AU196" s="245" t="s">
        <v>85</v>
      </c>
      <c r="AV196" s="13" t="s">
        <v>85</v>
      </c>
      <c r="AW196" s="13" t="s">
        <v>38</v>
      </c>
      <c r="AX196" s="13" t="s">
        <v>83</v>
      </c>
      <c r="AY196" s="245" t="s">
        <v>224</v>
      </c>
    </row>
    <row r="197" s="2" customFormat="1" ht="16.5" customHeight="1">
      <c r="A197" s="40"/>
      <c r="B197" s="41"/>
      <c r="C197" s="215" t="s">
        <v>349</v>
      </c>
      <c r="D197" s="215" t="s">
        <v>226</v>
      </c>
      <c r="E197" s="216" t="s">
        <v>2369</v>
      </c>
      <c r="F197" s="217" t="s">
        <v>2370</v>
      </c>
      <c r="G197" s="218" t="s">
        <v>152</v>
      </c>
      <c r="H197" s="219">
        <v>90</v>
      </c>
      <c r="I197" s="220"/>
      <c r="J197" s="221">
        <f>ROUND(I197*H197,2)</f>
        <v>0</v>
      </c>
      <c r="K197" s="217" t="s">
        <v>229</v>
      </c>
      <c r="L197" s="46"/>
      <c r="M197" s="222" t="s">
        <v>40</v>
      </c>
      <c r="N197" s="223" t="s">
        <v>48</v>
      </c>
      <c r="O197" s="86"/>
      <c r="P197" s="224">
        <f>O197*H197</f>
        <v>0</v>
      </c>
      <c r="Q197" s="224">
        <v>0.00083850999999999999</v>
      </c>
      <c r="R197" s="224">
        <f>Q197*H197</f>
        <v>0.075465900000000002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230</v>
      </c>
      <c r="AT197" s="226" t="s">
        <v>226</v>
      </c>
      <c r="AU197" s="226" t="s">
        <v>85</v>
      </c>
      <c r="AY197" s="19" t="s">
        <v>224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83</v>
      </c>
      <c r="BK197" s="227">
        <f>ROUND(I197*H197,2)</f>
        <v>0</v>
      </c>
      <c r="BL197" s="19" t="s">
        <v>230</v>
      </c>
      <c r="BM197" s="226" t="s">
        <v>2371</v>
      </c>
    </row>
    <row r="198" s="2" customFormat="1">
      <c r="A198" s="40"/>
      <c r="B198" s="41"/>
      <c r="C198" s="42"/>
      <c r="D198" s="228" t="s">
        <v>232</v>
      </c>
      <c r="E198" s="42"/>
      <c r="F198" s="229" t="s">
        <v>2372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232</v>
      </c>
      <c r="AU198" s="19" t="s">
        <v>85</v>
      </c>
    </row>
    <row r="199" s="2" customFormat="1">
      <c r="A199" s="40"/>
      <c r="B199" s="41"/>
      <c r="C199" s="42"/>
      <c r="D199" s="233" t="s">
        <v>234</v>
      </c>
      <c r="E199" s="42"/>
      <c r="F199" s="234" t="s">
        <v>2373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234</v>
      </c>
      <c r="AU199" s="19" t="s">
        <v>85</v>
      </c>
    </row>
    <row r="200" s="13" customFormat="1">
      <c r="A200" s="13"/>
      <c r="B200" s="235"/>
      <c r="C200" s="236"/>
      <c r="D200" s="228" t="s">
        <v>236</v>
      </c>
      <c r="E200" s="237" t="s">
        <v>40</v>
      </c>
      <c r="F200" s="238" t="s">
        <v>3894</v>
      </c>
      <c r="G200" s="236"/>
      <c r="H200" s="239">
        <v>90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236</v>
      </c>
      <c r="AU200" s="245" t="s">
        <v>85</v>
      </c>
      <c r="AV200" s="13" t="s">
        <v>85</v>
      </c>
      <c r="AW200" s="13" t="s">
        <v>38</v>
      </c>
      <c r="AX200" s="13" t="s">
        <v>83</v>
      </c>
      <c r="AY200" s="245" t="s">
        <v>224</v>
      </c>
    </row>
    <row r="201" s="2" customFormat="1" ht="16.5" customHeight="1">
      <c r="A201" s="40"/>
      <c r="B201" s="41"/>
      <c r="C201" s="215" t="s">
        <v>356</v>
      </c>
      <c r="D201" s="215" t="s">
        <v>226</v>
      </c>
      <c r="E201" s="216" t="s">
        <v>2375</v>
      </c>
      <c r="F201" s="217" t="s">
        <v>2376</v>
      </c>
      <c r="G201" s="218" t="s">
        <v>152</v>
      </c>
      <c r="H201" s="219">
        <v>113.09999999999999</v>
      </c>
      <c r="I201" s="220"/>
      <c r="J201" s="221">
        <f>ROUND(I201*H201,2)</f>
        <v>0</v>
      </c>
      <c r="K201" s="217" t="s">
        <v>229</v>
      </c>
      <c r="L201" s="46"/>
      <c r="M201" s="222" t="s">
        <v>40</v>
      </c>
      <c r="N201" s="223" t="s">
        <v>48</v>
      </c>
      <c r="O201" s="86"/>
      <c r="P201" s="224">
        <f>O201*H201</f>
        <v>0</v>
      </c>
      <c r="Q201" s="224">
        <v>0.00084999999999999995</v>
      </c>
      <c r="R201" s="224">
        <f>Q201*H201</f>
        <v>0.096134999999999984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230</v>
      </c>
      <c r="AT201" s="226" t="s">
        <v>226</v>
      </c>
      <c r="AU201" s="226" t="s">
        <v>85</v>
      </c>
      <c r="AY201" s="19" t="s">
        <v>224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83</v>
      </c>
      <c r="BK201" s="227">
        <f>ROUND(I201*H201,2)</f>
        <v>0</v>
      </c>
      <c r="BL201" s="19" t="s">
        <v>230</v>
      </c>
      <c r="BM201" s="226" t="s">
        <v>3895</v>
      </c>
    </row>
    <row r="202" s="2" customFormat="1">
      <c r="A202" s="40"/>
      <c r="B202" s="41"/>
      <c r="C202" s="42"/>
      <c r="D202" s="228" t="s">
        <v>232</v>
      </c>
      <c r="E202" s="42"/>
      <c r="F202" s="229" t="s">
        <v>2378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232</v>
      </c>
      <c r="AU202" s="19" t="s">
        <v>85</v>
      </c>
    </row>
    <row r="203" s="2" customFormat="1">
      <c r="A203" s="40"/>
      <c r="B203" s="41"/>
      <c r="C203" s="42"/>
      <c r="D203" s="233" t="s">
        <v>234</v>
      </c>
      <c r="E203" s="42"/>
      <c r="F203" s="234" t="s">
        <v>2379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234</v>
      </c>
      <c r="AU203" s="19" t="s">
        <v>85</v>
      </c>
    </row>
    <row r="204" s="13" customFormat="1">
      <c r="A204" s="13"/>
      <c r="B204" s="235"/>
      <c r="C204" s="236"/>
      <c r="D204" s="228" t="s">
        <v>236</v>
      </c>
      <c r="E204" s="237" t="s">
        <v>40</v>
      </c>
      <c r="F204" s="238" t="s">
        <v>3896</v>
      </c>
      <c r="G204" s="236"/>
      <c r="H204" s="239">
        <v>113.09999999999999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236</v>
      </c>
      <c r="AU204" s="245" t="s">
        <v>85</v>
      </c>
      <c r="AV204" s="13" t="s">
        <v>85</v>
      </c>
      <c r="AW204" s="13" t="s">
        <v>38</v>
      </c>
      <c r="AX204" s="13" t="s">
        <v>83</v>
      </c>
      <c r="AY204" s="245" t="s">
        <v>224</v>
      </c>
    </row>
    <row r="205" s="2" customFormat="1" ht="16.5" customHeight="1">
      <c r="A205" s="40"/>
      <c r="B205" s="41"/>
      <c r="C205" s="215" t="s">
        <v>153</v>
      </c>
      <c r="D205" s="215" t="s">
        <v>226</v>
      </c>
      <c r="E205" s="216" t="s">
        <v>2381</v>
      </c>
      <c r="F205" s="217" t="s">
        <v>2382</v>
      </c>
      <c r="G205" s="218" t="s">
        <v>152</v>
      </c>
      <c r="H205" s="219">
        <v>90</v>
      </c>
      <c r="I205" s="220"/>
      <c r="J205" s="221">
        <f>ROUND(I205*H205,2)</f>
        <v>0</v>
      </c>
      <c r="K205" s="217" t="s">
        <v>229</v>
      </c>
      <c r="L205" s="46"/>
      <c r="M205" s="222" t="s">
        <v>40</v>
      </c>
      <c r="N205" s="223" t="s">
        <v>48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230</v>
      </c>
      <c r="AT205" s="226" t="s">
        <v>226</v>
      </c>
      <c r="AU205" s="226" t="s">
        <v>85</v>
      </c>
      <c r="AY205" s="19" t="s">
        <v>224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83</v>
      </c>
      <c r="BK205" s="227">
        <f>ROUND(I205*H205,2)</f>
        <v>0</v>
      </c>
      <c r="BL205" s="19" t="s">
        <v>230</v>
      </c>
      <c r="BM205" s="226" t="s">
        <v>2383</v>
      </c>
    </row>
    <row r="206" s="2" customFormat="1">
      <c r="A206" s="40"/>
      <c r="B206" s="41"/>
      <c r="C206" s="42"/>
      <c r="D206" s="228" t="s">
        <v>232</v>
      </c>
      <c r="E206" s="42"/>
      <c r="F206" s="229" t="s">
        <v>2384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232</v>
      </c>
      <c r="AU206" s="19" t="s">
        <v>85</v>
      </c>
    </row>
    <row r="207" s="2" customFormat="1">
      <c r="A207" s="40"/>
      <c r="B207" s="41"/>
      <c r="C207" s="42"/>
      <c r="D207" s="233" t="s">
        <v>234</v>
      </c>
      <c r="E207" s="42"/>
      <c r="F207" s="234" t="s">
        <v>2385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234</v>
      </c>
      <c r="AU207" s="19" t="s">
        <v>85</v>
      </c>
    </row>
    <row r="208" s="2" customFormat="1" ht="16.5" customHeight="1">
      <c r="A208" s="40"/>
      <c r="B208" s="41"/>
      <c r="C208" s="215" t="s">
        <v>373</v>
      </c>
      <c r="D208" s="215" t="s">
        <v>226</v>
      </c>
      <c r="E208" s="216" t="s">
        <v>2386</v>
      </c>
      <c r="F208" s="217" t="s">
        <v>2387</v>
      </c>
      <c r="G208" s="218" t="s">
        <v>152</v>
      </c>
      <c r="H208" s="219">
        <v>113.09999999999999</v>
      </c>
      <c r="I208" s="220"/>
      <c r="J208" s="221">
        <f>ROUND(I208*H208,2)</f>
        <v>0</v>
      </c>
      <c r="K208" s="217" t="s">
        <v>229</v>
      </c>
      <c r="L208" s="46"/>
      <c r="M208" s="222" t="s">
        <v>40</v>
      </c>
      <c r="N208" s="223" t="s">
        <v>48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230</v>
      </c>
      <c r="AT208" s="226" t="s">
        <v>226</v>
      </c>
      <c r="AU208" s="226" t="s">
        <v>85</v>
      </c>
      <c r="AY208" s="19" t="s">
        <v>224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83</v>
      </c>
      <c r="BK208" s="227">
        <f>ROUND(I208*H208,2)</f>
        <v>0</v>
      </c>
      <c r="BL208" s="19" t="s">
        <v>230</v>
      </c>
      <c r="BM208" s="226" t="s">
        <v>3897</v>
      </c>
    </row>
    <row r="209" s="2" customFormat="1">
      <c r="A209" s="40"/>
      <c r="B209" s="41"/>
      <c r="C209" s="42"/>
      <c r="D209" s="228" t="s">
        <v>232</v>
      </c>
      <c r="E209" s="42"/>
      <c r="F209" s="229" t="s">
        <v>2389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232</v>
      </c>
      <c r="AU209" s="19" t="s">
        <v>85</v>
      </c>
    </row>
    <row r="210" s="2" customFormat="1">
      <c r="A210" s="40"/>
      <c r="B210" s="41"/>
      <c r="C210" s="42"/>
      <c r="D210" s="233" t="s">
        <v>234</v>
      </c>
      <c r="E210" s="42"/>
      <c r="F210" s="234" t="s">
        <v>2390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234</v>
      </c>
      <c r="AU210" s="19" t="s">
        <v>85</v>
      </c>
    </row>
    <row r="211" s="2" customFormat="1" ht="16.5" customHeight="1">
      <c r="A211" s="40"/>
      <c r="B211" s="41"/>
      <c r="C211" s="215" t="s">
        <v>7</v>
      </c>
      <c r="D211" s="215" t="s">
        <v>226</v>
      </c>
      <c r="E211" s="216" t="s">
        <v>2391</v>
      </c>
      <c r="F211" s="217" t="s">
        <v>2392</v>
      </c>
      <c r="G211" s="218" t="s">
        <v>152</v>
      </c>
      <c r="H211" s="219">
        <v>70.400000000000006</v>
      </c>
      <c r="I211" s="220"/>
      <c r="J211" s="221">
        <f>ROUND(I211*H211,2)</f>
        <v>0</v>
      </c>
      <c r="K211" s="217" t="s">
        <v>229</v>
      </c>
      <c r="L211" s="46"/>
      <c r="M211" s="222" t="s">
        <v>40</v>
      </c>
      <c r="N211" s="223" t="s">
        <v>48</v>
      </c>
      <c r="O211" s="86"/>
      <c r="P211" s="224">
        <f>O211*H211</f>
        <v>0</v>
      </c>
      <c r="Q211" s="224">
        <v>0.00069999999999999999</v>
      </c>
      <c r="R211" s="224">
        <f>Q211*H211</f>
        <v>0.049280000000000004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230</v>
      </c>
      <c r="AT211" s="226" t="s">
        <v>226</v>
      </c>
      <c r="AU211" s="226" t="s">
        <v>85</v>
      </c>
      <c r="AY211" s="19" t="s">
        <v>224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83</v>
      </c>
      <c r="BK211" s="227">
        <f>ROUND(I211*H211,2)</f>
        <v>0</v>
      </c>
      <c r="BL211" s="19" t="s">
        <v>230</v>
      </c>
      <c r="BM211" s="226" t="s">
        <v>3898</v>
      </c>
    </row>
    <row r="212" s="2" customFormat="1">
      <c r="A212" s="40"/>
      <c r="B212" s="41"/>
      <c r="C212" s="42"/>
      <c r="D212" s="228" t="s">
        <v>232</v>
      </c>
      <c r="E212" s="42"/>
      <c r="F212" s="229" t="s">
        <v>2394</v>
      </c>
      <c r="G212" s="42"/>
      <c r="H212" s="42"/>
      <c r="I212" s="230"/>
      <c r="J212" s="42"/>
      <c r="K212" s="42"/>
      <c r="L212" s="46"/>
      <c r="M212" s="231"/>
      <c r="N212" s="23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232</v>
      </c>
      <c r="AU212" s="19" t="s">
        <v>85</v>
      </c>
    </row>
    <row r="213" s="2" customFormat="1">
      <c r="A213" s="40"/>
      <c r="B213" s="41"/>
      <c r="C213" s="42"/>
      <c r="D213" s="233" t="s">
        <v>234</v>
      </c>
      <c r="E213" s="42"/>
      <c r="F213" s="234" t="s">
        <v>2395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234</v>
      </c>
      <c r="AU213" s="19" t="s">
        <v>85</v>
      </c>
    </row>
    <row r="214" s="13" customFormat="1">
      <c r="A214" s="13"/>
      <c r="B214" s="235"/>
      <c r="C214" s="236"/>
      <c r="D214" s="228" t="s">
        <v>236</v>
      </c>
      <c r="E214" s="237" t="s">
        <v>40</v>
      </c>
      <c r="F214" s="238" t="s">
        <v>3899</v>
      </c>
      <c r="G214" s="236"/>
      <c r="H214" s="239">
        <v>70.400000000000006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236</v>
      </c>
      <c r="AU214" s="245" t="s">
        <v>85</v>
      </c>
      <c r="AV214" s="13" t="s">
        <v>85</v>
      </c>
      <c r="AW214" s="13" t="s">
        <v>38</v>
      </c>
      <c r="AX214" s="13" t="s">
        <v>77</v>
      </c>
      <c r="AY214" s="245" t="s">
        <v>224</v>
      </c>
    </row>
    <row r="215" s="15" customFormat="1">
      <c r="A215" s="15"/>
      <c r="B215" s="256"/>
      <c r="C215" s="257"/>
      <c r="D215" s="228" t="s">
        <v>236</v>
      </c>
      <c r="E215" s="258" t="s">
        <v>40</v>
      </c>
      <c r="F215" s="259" t="s">
        <v>253</v>
      </c>
      <c r="G215" s="257"/>
      <c r="H215" s="260">
        <v>70.400000000000006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236</v>
      </c>
      <c r="AU215" s="266" t="s">
        <v>85</v>
      </c>
      <c r="AV215" s="15" t="s">
        <v>230</v>
      </c>
      <c r="AW215" s="15" t="s">
        <v>38</v>
      </c>
      <c r="AX215" s="15" t="s">
        <v>83</v>
      </c>
      <c r="AY215" s="266" t="s">
        <v>224</v>
      </c>
    </row>
    <row r="216" s="2" customFormat="1" ht="16.5" customHeight="1">
      <c r="A216" s="40"/>
      <c r="B216" s="41"/>
      <c r="C216" s="215" t="s">
        <v>387</v>
      </c>
      <c r="D216" s="215" t="s">
        <v>226</v>
      </c>
      <c r="E216" s="216" t="s">
        <v>2397</v>
      </c>
      <c r="F216" s="217" t="s">
        <v>2398</v>
      </c>
      <c r="G216" s="218" t="s">
        <v>152</v>
      </c>
      <c r="H216" s="219">
        <v>70.400000000000006</v>
      </c>
      <c r="I216" s="220"/>
      <c r="J216" s="221">
        <f>ROUND(I216*H216,2)</f>
        <v>0</v>
      </c>
      <c r="K216" s="217" t="s">
        <v>229</v>
      </c>
      <c r="L216" s="46"/>
      <c r="M216" s="222" t="s">
        <v>40</v>
      </c>
      <c r="N216" s="223" t="s">
        <v>48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230</v>
      </c>
      <c r="AT216" s="226" t="s">
        <v>226</v>
      </c>
      <c r="AU216" s="226" t="s">
        <v>85</v>
      </c>
      <c r="AY216" s="19" t="s">
        <v>224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83</v>
      </c>
      <c r="BK216" s="227">
        <f>ROUND(I216*H216,2)</f>
        <v>0</v>
      </c>
      <c r="BL216" s="19" t="s">
        <v>230</v>
      </c>
      <c r="BM216" s="226" t="s">
        <v>3900</v>
      </c>
    </row>
    <row r="217" s="2" customFormat="1">
      <c r="A217" s="40"/>
      <c r="B217" s="41"/>
      <c r="C217" s="42"/>
      <c r="D217" s="228" t="s">
        <v>232</v>
      </c>
      <c r="E217" s="42"/>
      <c r="F217" s="229" t="s">
        <v>2400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232</v>
      </c>
      <c r="AU217" s="19" t="s">
        <v>85</v>
      </c>
    </row>
    <row r="218" s="2" customFormat="1">
      <c r="A218" s="40"/>
      <c r="B218" s="41"/>
      <c r="C218" s="42"/>
      <c r="D218" s="233" t="s">
        <v>234</v>
      </c>
      <c r="E218" s="42"/>
      <c r="F218" s="234" t="s">
        <v>2401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234</v>
      </c>
      <c r="AU218" s="19" t="s">
        <v>85</v>
      </c>
    </row>
    <row r="219" s="2" customFormat="1" ht="16.5" customHeight="1">
      <c r="A219" s="40"/>
      <c r="B219" s="41"/>
      <c r="C219" s="215" t="s">
        <v>394</v>
      </c>
      <c r="D219" s="215" t="s">
        <v>226</v>
      </c>
      <c r="E219" s="216" t="s">
        <v>2402</v>
      </c>
      <c r="F219" s="217" t="s">
        <v>2403</v>
      </c>
      <c r="G219" s="218" t="s">
        <v>163</v>
      </c>
      <c r="H219" s="219">
        <v>26.399999999999999</v>
      </c>
      <c r="I219" s="220"/>
      <c r="J219" s="221">
        <f>ROUND(I219*H219,2)</f>
        <v>0</v>
      </c>
      <c r="K219" s="217" t="s">
        <v>229</v>
      </c>
      <c r="L219" s="46"/>
      <c r="M219" s="222" t="s">
        <v>40</v>
      </c>
      <c r="N219" s="223" t="s">
        <v>48</v>
      </c>
      <c r="O219" s="86"/>
      <c r="P219" s="224">
        <f>O219*H219</f>
        <v>0</v>
      </c>
      <c r="Q219" s="224">
        <v>0.00046000000000000001</v>
      </c>
      <c r="R219" s="224">
        <f>Q219*H219</f>
        <v>0.012144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230</v>
      </c>
      <c r="AT219" s="226" t="s">
        <v>226</v>
      </c>
      <c r="AU219" s="226" t="s">
        <v>85</v>
      </c>
      <c r="AY219" s="19" t="s">
        <v>224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83</v>
      </c>
      <c r="BK219" s="227">
        <f>ROUND(I219*H219,2)</f>
        <v>0</v>
      </c>
      <c r="BL219" s="19" t="s">
        <v>230</v>
      </c>
      <c r="BM219" s="226" t="s">
        <v>3901</v>
      </c>
    </row>
    <row r="220" s="2" customFormat="1">
      <c r="A220" s="40"/>
      <c r="B220" s="41"/>
      <c r="C220" s="42"/>
      <c r="D220" s="228" t="s">
        <v>232</v>
      </c>
      <c r="E220" s="42"/>
      <c r="F220" s="229" t="s">
        <v>2405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232</v>
      </c>
      <c r="AU220" s="19" t="s">
        <v>85</v>
      </c>
    </row>
    <row r="221" s="2" customFormat="1">
      <c r="A221" s="40"/>
      <c r="B221" s="41"/>
      <c r="C221" s="42"/>
      <c r="D221" s="233" t="s">
        <v>234</v>
      </c>
      <c r="E221" s="42"/>
      <c r="F221" s="234" t="s">
        <v>2406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234</v>
      </c>
      <c r="AU221" s="19" t="s">
        <v>85</v>
      </c>
    </row>
    <row r="222" s="2" customFormat="1" ht="16.5" customHeight="1">
      <c r="A222" s="40"/>
      <c r="B222" s="41"/>
      <c r="C222" s="215" t="s">
        <v>401</v>
      </c>
      <c r="D222" s="215" t="s">
        <v>226</v>
      </c>
      <c r="E222" s="216" t="s">
        <v>2407</v>
      </c>
      <c r="F222" s="217" t="s">
        <v>2408</v>
      </c>
      <c r="G222" s="218" t="s">
        <v>163</v>
      </c>
      <c r="H222" s="219">
        <v>26.399999999999999</v>
      </c>
      <c r="I222" s="220"/>
      <c r="J222" s="221">
        <f>ROUND(I222*H222,2)</f>
        <v>0</v>
      </c>
      <c r="K222" s="217" t="s">
        <v>229</v>
      </c>
      <c r="L222" s="46"/>
      <c r="M222" s="222" t="s">
        <v>40</v>
      </c>
      <c r="N222" s="223" t="s">
        <v>48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230</v>
      </c>
      <c r="AT222" s="226" t="s">
        <v>226</v>
      </c>
      <c r="AU222" s="226" t="s">
        <v>85</v>
      </c>
      <c r="AY222" s="19" t="s">
        <v>224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83</v>
      </c>
      <c r="BK222" s="227">
        <f>ROUND(I222*H222,2)</f>
        <v>0</v>
      </c>
      <c r="BL222" s="19" t="s">
        <v>230</v>
      </c>
      <c r="BM222" s="226" t="s">
        <v>3902</v>
      </c>
    </row>
    <row r="223" s="2" customFormat="1">
      <c r="A223" s="40"/>
      <c r="B223" s="41"/>
      <c r="C223" s="42"/>
      <c r="D223" s="228" t="s">
        <v>232</v>
      </c>
      <c r="E223" s="42"/>
      <c r="F223" s="229" t="s">
        <v>2410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232</v>
      </c>
      <c r="AU223" s="19" t="s">
        <v>85</v>
      </c>
    </row>
    <row r="224" s="2" customFormat="1">
      <c r="A224" s="40"/>
      <c r="B224" s="41"/>
      <c r="C224" s="42"/>
      <c r="D224" s="233" t="s">
        <v>234</v>
      </c>
      <c r="E224" s="42"/>
      <c r="F224" s="234" t="s">
        <v>2411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234</v>
      </c>
      <c r="AU224" s="19" t="s">
        <v>85</v>
      </c>
    </row>
    <row r="225" s="2" customFormat="1" ht="21.75" customHeight="1">
      <c r="A225" s="40"/>
      <c r="B225" s="41"/>
      <c r="C225" s="215" t="s">
        <v>408</v>
      </c>
      <c r="D225" s="215" t="s">
        <v>226</v>
      </c>
      <c r="E225" s="216" t="s">
        <v>680</v>
      </c>
      <c r="F225" s="217" t="s">
        <v>681</v>
      </c>
      <c r="G225" s="218" t="s">
        <v>163</v>
      </c>
      <c r="H225" s="219">
        <v>85.439999999999998</v>
      </c>
      <c r="I225" s="220"/>
      <c r="J225" s="221">
        <f>ROUND(I225*H225,2)</f>
        <v>0</v>
      </c>
      <c r="K225" s="217" t="s">
        <v>229</v>
      </c>
      <c r="L225" s="46"/>
      <c r="M225" s="222" t="s">
        <v>40</v>
      </c>
      <c r="N225" s="223" t="s">
        <v>48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230</v>
      </c>
      <c r="AT225" s="226" t="s">
        <v>226</v>
      </c>
      <c r="AU225" s="226" t="s">
        <v>85</v>
      </c>
      <c r="AY225" s="19" t="s">
        <v>224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83</v>
      </c>
      <c r="BK225" s="227">
        <f>ROUND(I225*H225,2)</f>
        <v>0</v>
      </c>
      <c r="BL225" s="19" t="s">
        <v>230</v>
      </c>
      <c r="BM225" s="226" t="s">
        <v>2412</v>
      </c>
    </row>
    <row r="226" s="2" customFormat="1">
      <c r="A226" s="40"/>
      <c r="B226" s="41"/>
      <c r="C226" s="42"/>
      <c r="D226" s="228" t="s">
        <v>232</v>
      </c>
      <c r="E226" s="42"/>
      <c r="F226" s="229" t="s">
        <v>683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232</v>
      </c>
      <c r="AU226" s="19" t="s">
        <v>85</v>
      </c>
    </row>
    <row r="227" s="2" customFormat="1">
      <c r="A227" s="40"/>
      <c r="B227" s="41"/>
      <c r="C227" s="42"/>
      <c r="D227" s="233" t="s">
        <v>234</v>
      </c>
      <c r="E227" s="42"/>
      <c r="F227" s="234" t="s">
        <v>684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234</v>
      </c>
      <c r="AU227" s="19" t="s">
        <v>85</v>
      </c>
    </row>
    <row r="228" s="13" customFormat="1">
      <c r="A228" s="13"/>
      <c r="B228" s="235"/>
      <c r="C228" s="236"/>
      <c r="D228" s="228" t="s">
        <v>236</v>
      </c>
      <c r="E228" s="237" t="s">
        <v>40</v>
      </c>
      <c r="F228" s="238" t="s">
        <v>2413</v>
      </c>
      <c r="G228" s="236"/>
      <c r="H228" s="239">
        <v>85.439999999999998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236</v>
      </c>
      <c r="AU228" s="245" t="s">
        <v>85</v>
      </c>
      <c r="AV228" s="13" t="s">
        <v>85</v>
      </c>
      <c r="AW228" s="13" t="s">
        <v>38</v>
      </c>
      <c r="AX228" s="13" t="s">
        <v>83</v>
      </c>
      <c r="AY228" s="245" t="s">
        <v>224</v>
      </c>
    </row>
    <row r="229" s="2" customFormat="1" ht="21.75" customHeight="1">
      <c r="A229" s="40"/>
      <c r="B229" s="41"/>
      <c r="C229" s="215" t="s">
        <v>416</v>
      </c>
      <c r="D229" s="215" t="s">
        <v>226</v>
      </c>
      <c r="E229" s="216" t="s">
        <v>689</v>
      </c>
      <c r="F229" s="217" t="s">
        <v>690</v>
      </c>
      <c r="G229" s="218" t="s">
        <v>163</v>
      </c>
      <c r="H229" s="219">
        <v>21.359999999999999</v>
      </c>
      <c r="I229" s="220"/>
      <c r="J229" s="221">
        <f>ROUND(I229*H229,2)</f>
        <v>0</v>
      </c>
      <c r="K229" s="217" t="s">
        <v>229</v>
      </c>
      <c r="L229" s="46"/>
      <c r="M229" s="222" t="s">
        <v>40</v>
      </c>
      <c r="N229" s="223" t="s">
        <v>48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230</v>
      </c>
      <c r="AT229" s="226" t="s">
        <v>226</v>
      </c>
      <c r="AU229" s="226" t="s">
        <v>85</v>
      </c>
      <c r="AY229" s="19" t="s">
        <v>224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83</v>
      </c>
      <c r="BK229" s="227">
        <f>ROUND(I229*H229,2)</f>
        <v>0</v>
      </c>
      <c r="BL229" s="19" t="s">
        <v>230</v>
      </c>
      <c r="BM229" s="226" t="s">
        <v>2414</v>
      </c>
    </row>
    <row r="230" s="2" customFormat="1">
      <c r="A230" s="40"/>
      <c r="B230" s="41"/>
      <c r="C230" s="42"/>
      <c r="D230" s="228" t="s">
        <v>232</v>
      </c>
      <c r="E230" s="42"/>
      <c r="F230" s="229" t="s">
        <v>692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232</v>
      </c>
      <c r="AU230" s="19" t="s">
        <v>85</v>
      </c>
    </row>
    <row r="231" s="2" customFormat="1">
      <c r="A231" s="40"/>
      <c r="B231" s="41"/>
      <c r="C231" s="42"/>
      <c r="D231" s="233" t="s">
        <v>234</v>
      </c>
      <c r="E231" s="42"/>
      <c r="F231" s="234" t="s">
        <v>693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234</v>
      </c>
      <c r="AU231" s="19" t="s">
        <v>85</v>
      </c>
    </row>
    <row r="232" s="13" customFormat="1">
      <c r="A232" s="13"/>
      <c r="B232" s="235"/>
      <c r="C232" s="236"/>
      <c r="D232" s="228" t="s">
        <v>236</v>
      </c>
      <c r="E232" s="237" t="s">
        <v>40</v>
      </c>
      <c r="F232" s="238" t="s">
        <v>2415</v>
      </c>
      <c r="G232" s="236"/>
      <c r="H232" s="239">
        <v>21.359999999999999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236</v>
      </c>
      <c r="AU232" s="245" t="s">
        <v>85</v>
      </c>
      <c r="AV232" s="13" t="s">
        <v>85</v>
      </c>
      <c r="AW232" s="13" t="s">
        <v>38</v>
      </c>
      <c r="AX232" s="13" t="s">
        <v>83</v>
      </c>
      <c r="AY232" s="245" t="s">
        <v>224</v>
      </c>
    </row>
    <row r="233" s="2" customFormat="1" ht="16.5" customHeight="1">
      <c r="A233" s="40"/>
      <c r="B233" s="41"/>
      <c r="C233" s="215" t="s">
        <v>423</v>
      </c>
      <c r="D233" s="215" t="s">
        <v>226</v>
      </c>
      <c r="E233" s="216" t="s">
        <v>717</v>
      </c>
      <c r="F233" s="217" t="s">
        <v>718</v>
      </c>
      <c r="G233" s="218" t="s">
        <v>604</v>
      </c>
      <c r="H233" s="219">
        <v>213.59999999999999</v>
      </c>
      <c r="I233" s="220"/>
      <c r="J233" s="221">
        <f>ROUND(I233*H233,2)</f>
        <v>0</v>
      </c>
      <c r="K233" s="217" t="s">
        <v>229</v>
      </c>
      <c r="L233" s="46"/>
      <c r="M233" s="222" t="s">
        <v>40</v>
      </c>
      <c r="N233" s="223" t="s">
        <v>48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230</v>
      </c>
      <c r="AT233" s="226" t="s">
        <v>226</v>
      </c>
      <c r="AU233" s="226" t="s">
        <v>85</v>
      </c>
      <c r="AY233" s="19" t="s">
        <v>224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83</v>
      </c>
      <c r="BK233" s="227">
        <f>ROUND(I233*H233,2)</f>
        <v>0</v>
      </c>
      <c r="BL233" s="19" t="s">
        <v>230</v>
      </c>
      <c r="BM233" s="226" t="s">
        <v>2416</v>
      </c>
    </row>
    <row r="234" s="2" customFormat="1">
      <c r="A234" s="40"/>
      <c r="B234" s="41"/>
      <c r="C234" s="42"/>
      <c r="D234" s="228" t="s">
        <v>232</v>
      </c>
      <c r="E234" s="42"/>
      <c r="F234" s="229" t="s">
        <v>720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232</v>
      </c>
      <c r="AU234" s="19" t="s">
        <v>85</v>
      </c>
    </row>
    <row r="235" s="2" customFormat="1">
      <c r="A235" s="40"/>
      <c r="B235" s="41"/>
      <c r="C235" s="42"/>
      <c r="D235" s="233" t="s">
        <v>234</v>
      </c>
      <c r="E235" s="42"/>
      <c r="F235" s="234" t="s">
        <v>721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234</v>
      </c>
      <c r="AU235" s="19" t="s">
        <v>85</v>
      </c>
    </row>
    <row r="236" s="13" customFormat="1">
      <c r="A236" s="13"/>
      <c r="B236" s="235"/>
      <c r="C236" s="236"/>
      <c r="D236" s="228" t="s">
        <v>236</v>
      </c>
      <c r="E236" s="237" t="s">
        <v>40</v>
      </c>
      <c r="F236" s="238" t="s">
        <v>2417</v>
      </c>
      <c r="G236" s="236"/>
      <c r="H236" s="239">
        <v>213.59999999999999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236</v>
      </c>
      <c r="AU236" s="245" t="s">
        <v>85</v>
      </c>
      <c r="AV236" s="13" t="s">
        <v>85</v>
      </c>
      <c r="AW236" s="13" t="s">
        <v>38</v>
      </c>
      <c r="AX236" s="13" t="s">
        <v>83</v>
      </c>
      <c r="AY236" s="245" t="s">
        <v>224</v>
      </c>
    </row>
    <row r="237" s="2" customFormat="1" ht="16.5" customHeight="1">
      <c r="A237" s="40"/>
      <c r="B237" s="41"/>
      <c r="C237" s="215" t="s">
        <v>429</v>
      </c>
      <c r="D237" s="215" t="s">
        <v>226</v>
      </c>
      <c r="E237" s="216" t="s">
        <v>2418</v>
      </c>
      <c r="F237" s="217" t="s">
        <v>2419</v>
      </c>
      <c r="G237" s="218" t="s">
        <v>163</v>
      </c>
      <c r="H237" s="219">
        <v>106.8</v>
      </c>
      <c r="I237" s="220"/>
      <c r="J237" s="221">
        <f>ROUND(I237*H237,2)</f>
        <v>0</v>
      </c>
      <c r="K237" s="217" t="s">
        <v>229</v>
      </c>
      <c r="L237" s="46"/>
      <c r="M237" s="222" t="s">
        <v>40</v>
      </c>
      <c r="N237" s="223" t="s">
        <v>48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230</v>
      </c>
      <c r="AT237" s="226" t="s">
        <v>226</v>
      </c>
      <c r="AU237" s="226" t="s">
        <v>85</v>
      </c>
      <c r="AY237" s="19" t="s">
        <v>224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83</v>
      </c>
      <c r="BK237" s="227">
        <f>ROUND(I237*H237,2)</f>
        <v>0</v>
      </c>
      <c r="BL237" s="19" t="s">
        <v>230</v>
      </c>
      <c r="BM237" s="226" t="s">
        <v>2420</v>
      </c>
    </row>
    <row r="238" s="2" customFormat="1">
      <c r="A238" s="40"/>
      <c r="B238" s="41"/>
      <c r="C238" s="42"/>
      <c r="D238" s="228" t="s">
        <v>232</v>
      </c>
      <c r="E238" s="42"/>
      <c r="F238" s="229" t="s">
        <v>2421</v>
      </c>
      <c r="G238" s="42"/>
      <c r="H238" s="42"/>
      <c r="I238" s="230"/>
      <c r="J238" s="42"/>
      <c r="K238" s="42"/>
      <c r="L238" s="46"/>
      <c r="M238" s="231"/>
      <c r="N238" s="232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232</v>
      </c>
      <c r="AU238" s="19" t="s">
        <v>85</v>
      </c>
    </row>
    <row r="239" s="2" customFormat="1">
      <c r="A239" s="40"/>
      <c r="B239" s="41"/>
      <c r="C239" s="42"/>
      <c r="D239" s="233" t="s">
        <v>234</v>
      </c>
      <c r="E239" s="42"/>
      <c r="F239" s="234" t="s">
        <v>2422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234</v>
      </c>
      <c r="AU239" s="19" t="s">
        <v>85</v>
      </c>
    </row>
    <row r="240" s="13" customFormat="1">
      <c r="A240" s="13"/>
      <c r="B240" s="235"/>
      <c r="C240" s="236"/>
      <c r="D240" s="228" t="s">
        <v>236</v>
      </c>
      <c r="E240" s="237" t="s">
        <v>40</v>
      </c>
      <c r="F240" s="238" t="s">
        <v>2423</v>
      </c>
      <c r="G240" s="236"/>
      <c r="H240" s="239">
        <v>106.8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236</v>
      </c>
      <c r="AU240" s="245" t="s">
        <v>85</v>
      </c>
      <c r="AV240" s="13" t="s">
        <v>85</v>
      </c>
      <c r="AW240" s="13" t="s">
        <v>38</v>
      </c>
      <c r="AX240" s="13" t="s">
        <v>83</v>
      </c>
      <c r="AY240" s="245" t="s">
        <v>224</v>
      </c>
    </row>
    <row r="241" s="2" customFormat="1" ht="16.5" customHeight="1">
      <c r="A241" s="40"/>
      <c r="B241" s="41"/>
      <c r="C241" s="215" t="s">
        <v>440</v>
      </c>
      <c r="D241" s="215" t="s">
        <v>226</v>
      </c>
      <c r="E241" s="216" t="s">
        <v>726</v>
      </c>
      <c r="F241" s="217" t="s">
        <v>727</v>
      </c>
      <c r="G241" s="218" t="s">
        <v>163</v>
      </c>
      <c r="H241" s="219">
        <v>90.200000000000003</v>
      </c>
      <c r="I241" s="220"/>
      <c r="J241" s="221">
        <f>ROUND(I241*H241,2)</f>
        <v>0</v>
      </c>
      <c r="K241" s="217" t="s">
        <v>229</v>
      </c>
      <c r="L241" s="46"/>
      <c r="M241" s="222" t="s">
        <v>40</v>
      </c>
      <c r="N241" s="223" t="s">
        <v>48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230</v>
      </c>
      <c r="AT241" s="226" t="s">
        <v>226</v>
      </c>
      <c r="AU241" s="226" t="s">
        <v>85</v>
      </c>
      <c r="AY241" s="19" t="s">
        <v>224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83</v>
      </c>
      <c r="BK241" s="227">
        <f>ROUND(I241*H241,2)</f>
        <v>0</v>
      </c>
      <c r="BL241" s="19" t="s">
        <v>230</v>
      </c>
      <c r="BM241" s="226" t="s">
        <v>2424</v>
      </c>
    </row>
    <row r="242" s="2" customFormat="1">
      <c r="A242" s="40"/>
      <c r="B242" s="41"/>
      <c r="C242" s="42"/>
      <c r="D242" s="228" t="s">
        <v>232</v>
      </c>
      <c r="E242" s="42"/>
      <c r="F242" s="229" t="s">
        <v>729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232</v>
      </c>
      <c r="AU242" s="19" t="s">
        <v>85</v>
      </c>
    </row>
    <row r="243" s="2" customFormat="1">
      <c r="A243" s="40"/>
      <c r="B243" s="41"/>
      <c r="C243" s="42"/>
      <c r="D243" s="233" t="s">
        <v>234</v>
      </c>
      <c r="E243" s="42"/>
      <c r="F243" s="234" t="s">
        <v>730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234</v>
      </c>
      <c r="AU243" s="19" t="s">
        <v>85</v>
      </c>
    </row>
    <row r="244" s="14" customFormat="1">
      <c r="A244" s="14"/>
      <c r="B244" s="246"/>
      <c r="C244" s="247"/>
      <c r="D244" s="228" t="s">
        <v>236</v>
      </c>
      <c r="E244" s="248" t="s">
        <v>40</v>
      </c>
      <c r="F244" s="249" t="s">
        <v>2274</v>
      </c>
      <c r="G244" s="247"/>
      <c r="H244" s="248" t="s">
        <v>40</v>
      </c>
      <c r="I244" s="250"/>
      <c r="J244" s="247"/>
      <c r="K244" s="247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236</v>
      </c>
      <c r="AU244" s="255" t="s">
        <v>85</v>
      </c>
      <c r="AV244" s="14" t="s">
        <v>83</v>
      </c>
      <c r="AW244" s="14" t="s">
        <v>38</v>
      </c>
      <c r="AX244" s="14" t="s">
        <v>77</v>
      </c>
      <c r="AY244" s="255" t="s">
        <v>224</v>
      </c>
    </row>
    <row r="245" s="13" customFormat="1">
      <c r="A245" s="13"/>
      <c r="B245" s="235"/>
      <c r="C245" s="236"/>
      <c r="D245" s="228" t="s">
        <v>236</v>
      </c>
      <c r="E245" s="237" t="s">
        <v>2233</v>
      </c>
      <c r="F245" s="238" t="s">
        <v>3903</v>
      </c>
      <c r="G245" s="236"/>
      <c r="H245" s="239">
        <v>67.5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236</v>
      </c>
      <c r="AU245" s="245" t="s">
        <v>85</v>
      </c>
      <c r="AV245" s="13" t="s">
        <v>85</v>
      </c>
      <c r="AW245" s="13" t="s">
        <v>38</v>
      </c>
      <c r="AX245" s="13" t="s">
        <v>77</v>
      </c>
      <c r="AY245" s="245" t="s">
        <v>224</v>
      </c>
    </row>
    <row r="246" s="13" customFormat="1">
      <c r="A246" s="13"/>
      <c r="B246" s="235"/>
      <c r="C246" s="236"/>
      <c r="D246" s="228" t="s">
        <v>236</v>
      </c>
      <c r="E246" s="237" t="s">
        <v>2236</v>
      </c>
      <c r="F246" s="238" t="s">
        <v>3904</v>
      </c>
      <c r="G246" s="236"/>
      <c r="H246" s="239">
        <v>22.699999999999999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236</v>
      </c>
      <c r="AU246" s="245" t="s">
        <v>85</v>
      </c>
      <c r="AV246" s="13" t="s">
        <v>85</v>
      </c>
      <c r="AW246" s="13" t="s">
        <v>38</v>
      </c>
      <c r="AX246" s="13" t="s">
        <v>77</v>
      </c>
      <c r="AY246" s="245" t="s">
        <v>224</v>
      </c>
    </row>
    <row r="247" s="15" customFormat="1">
      <c r="A247" s="15"/>
      <c r="B247" s="256"/>
      <c r="C247" s="257"/>
      <c r="D247" s="228" t="s">
        <v>236</v>
      </c>
      <c r="E247" s="258" t="s">
        <v>2430</v>
      </c>
      <c r="F247" s="259" t="s">
        <v>253</v>
      </c>
      <c r="G247" s="257"/>
      <c r="H247" s="260">
        <v>90.200000000000003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236</v>
      </c>
      <c r="AU247" s="266" t="s">
        <v>85</v>
      </c>
      <c r="AV247" s="15" t="s">
        <v>230</v>
      </c>
      <c r="AW247" s="15" t="s">
        <v>38</v>
      </c>
      <c r="AX247" s="15" t="s">
        <v>83</v>
      </c>
      <c r="AY247" s="266" t="s">
        <v>224</v>
      </c>
    </row>
    <row r="248" s="2" customFormat="1" ht="16.5" customHeight="1">
      <c r="A248" s="40"/>
      <c r="B248" s="41"/>
      <c r="C248" s="268" t="s">
        <v>446</v>
      </c>
      <c r="D248" s="268" t="s">
        <v>305</v>
      </c>
      <c r="E248" s="269" t="s">
        <v>2431</v>
      </c>
      <c r="F248" s="270" t="s">
        <v>2432</v>
      </c>
      <c r="G248" s="271" t="s">
        <v>604</v>
      </c>
      <c r="H248" s="272">
        <v>115.898</v>
      </c>
      <c r="I248" s="273"/>
      <c r="J248" s="274">
        <f>ROUND(I248*H248,2)</f>
        <v>0</v>
      </c>
      <c r="K248" s="270" t="s">
        <v>229</v>
      </c>
      <c r="L248" s="275"/>
      <c r="M248" s="276" t="s">
        <v>40</v>
      </c>
      <c r="N248" s="277" t="s">
        <v>48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279</v>
      </c>
      <c r="AT248" s="226" t="s">
        <v>305</v>
      </c>
      <c r="AU248" s="226" t="s">
        <v>85</v>
      </c>
      <c r="AY248" s="19" t="s">
        <v>224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83</v>
      </c>
      <c r="BK248" s="227">
        <f>ROUND(I248*H248,2)</f>
        <v>0</v>
      </c>
      <c r="BL248" s="19" t="s">
        <v>230</v>
      </c>
      <c r="BM248" s="226" t="s">
        <v>2433</v>
      </c>
    </row>
    <row r="249" s="2" customFormat="1">
      <c r="A249" s="40"/>
      <c r="B249" s="41"/>
      <c r="C249" s="42"/>
      <c r="D249" s="228" t="s">
        <v>232</v>
      </c>
      <c r="E249" s="42"/>
      <c r="F249" s="229" t="s">
        <v>2432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232</v>
      </c>
      <c r="AU249" s="19" t="s">
        <v>85</v>
      </c>
    </row>
    <row r="250" s="2" customFormat="1">
      <c r="A250" s="40"/>
      <c r="B250" s="41"/>
      <c r="C250" s="42"/>
      <c r="D250" s="233" t="s">
        <v>234</v>
      </c>
      <c r="E250" s="42"/>
      <c r="F250" s="234" t="s">
        <v>2434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234</v>
      </c>
      <c r="AU250" s="19" t="s">
        <v>85</v>
      </c>
    </row>
    <row r="251" s="13" customFormat="1">
      <c r="A251" s="13"/>
      <c r="B251" s="235"/>
      <c r="C251" s="236"/>
      <c r="D251" s="228" t="s">
        <v>236</v>
      </c>
      <c r="E251" s="237" t="s">
        <v>40</v>
      </c>
      <c r="F251" s="238" t="s">
        <v>2435</v>
      </c>
      <c r="G251" s="236"/>
      <c r="H251" s="239">
        <v>115.898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236</v>
      </c>
      <c r="AU251" s="245" t="s">
        <v>85</v>
      </c>
      <c r="AV251" s="13" t="s">
        <v>85</v>
      </c>
      <c r="AW251" s="13" t="s">
        <v>38</v>
      </c>
      <c r="AX251" s="13" t="s">
        <v>83</v>
      </c>
      <c r="AY251" s="245" t="s">
        <v>224</v>
      </c>
    </row>
    <row r="252" s="2" customFormat="1" ht="16.5" customHeight="1">
      <c r="A252" s="40"/>
      <c r="B252" s="41"/>
      <c r="C252" s="268" t="s">
        <v>451</v>
      </c>
      <c r="D252" s="268" t="s">
        <v>305</v>
      </c>
      <c r="E252" s="269" t="s">
        <v>2436</v>
      </c>
      <c r="F252" s="270" t="s">
        <v>2437</v>
      </c>
      <c r="G252" s="271" t="s">
        <v>604</v>
      </c>
      <c r="H252" s="272">
        <v>43.561</v>
      </c>
      <c r="I252" s="273"/>
      <c r="J252" s="274">
        <f>ROUND(I252*H252,2)</f>
        <v>0</v>
      </c>
      <c r="K252" s="270" t="s">
        <v>229</v>
      </c>
      <c r="L252" s="275"/>
      <c r="M252" s="276" t="s">
        <v>40</v>
      </c>
      <c r="N252" s="277" t="s">
        <v>48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279</v>
      </c>
      <c r="AT252" s="226" t="s">
        <v>305</v>
      </c>
      <c r="AU252" s="226" t="s">
        <v>85</v>
      </c>
      <c r="AY252" s="19" t="s">
        <v>224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83</v>
      </c>
      <c r="BK252" s="227">
        <f>ROUND(I252*H252,2)</f>
        <v>0</v>
      </c>
      <c r="BL252" s="19" t="s">
        <v>230</v>
      </c>
      <c r="BM252" s="226" t="s">
        <v>3905</v>
      </c>
    </row>
    <row r="253" s="2" customFormat="1">
      <c r="A253" s="40"/>
      <c r="B253" s="41"/>
      <c r="C253" s="42"/>
      <c r="D253" s="228" t="s">
        <v>232</v>
      </c>
      <c r="E253" s="42"/>
      <c r="F253" s="229" t="s">
        <v>2437</v>
      </c>
      <c r="G253" s="42"/>
      <c r="H253" s="42"/>
      <c r="I253" s="230"/>
      <c r="J253" s="42"/>
      <c r="K253" s="42"/>
      <c r="L253" s="46"/>
      <c r="M253" s="231"/>
      <c r="N253" s="232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232</v>
      </c>
      <c r="AU253" s="19" t="s">
        <v>85</v>
      </c>
    </row>
    <row r="254" s="2" customFormat="1">
      <c r="A254" s="40"/>
      <c r="B254" s="41"/>
      <c r="C254" s="42"/>
      <c r="D254" s="233" t="s">
        <v>234</v>
      </c>
      <c r="E254" s="42"/>
      <c r="F254" s="234" t="s">
        <v>2439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234</v>
      </c>
      <c r="AU254" s="19" t="s">
        <v>85</v>
      </c>
    </row>
    <row r="255" s="13" customFormat="1">
      <c r="A255" s="13"/>
      <c r="B255" s="235"/>
      <c r="C255" s="236"/>
      <c r="D255" s="228" t="s">
        <v>236</v>
      </c>
      <c r="E255" s="237" t="s">
        <v>40</v>
      </c>
      <c r="F255" s="238" t="s">
        <v>2440</v>
      </c>
      <c r="G255" s="236"/>
      <c r="H255" s="239">
        <v>43.561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236</v>
      </c>
      <c r="AU255" s="245" t="s">
        <v>85</v>
      </c>
      <c r="AV255" s="13" t="s">
        <v>85</v>
      </c>
      <c r="AW255" s="13" t="s">
        <v>38</v>
      </c>
      <c r="AX255" s="13" t="s">
        <v>83</v>
      </c>
      <c r="AY255" s="245" t="s">
        <v>224</v>
      </c>
    </row>
    <row r="256" s="2" customFormat="1" ht="16.5" customHeight="1">
      <c r="A256" s="40"/>
      <c r="B256" s="41"/>
      <c r="C256" s="215" t="s">
        <v>455</v>
      </c>
      <c r="D256" s="215" t="s">
        <v>226</v>
      </c>
      <c r="E256" s="216" t="s">
        <v>744</v>
      </c>
      <c r="F256" s="217" t="s">
        <v>745</v>
      </c>
      <c r="G256" s="218" t="s">
        <v>163</v>
      </c>
      <c r="H256" s="219">
        <v>36.25</v>
      </c>
      <c r="I256" s="220"/>
      <c r="J256" s="221">
        <f>ROUND(I256*H256,2)</f>
        <v>0</v>
      </c>
      <c r="K256" s="217" t="s">
        <v>229</v>
      </c>
      <c r="L256" s="46"/>
      <c r="M256" s="222" t="s">
        <v>40</v>
      </c>
      <c r="N256" s="223" t="s">
        <v>48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230</v>
      </c>
      <c r="AT256" s="226" t="s">
        <v>226</v>
      </c>
      <c r="AU256" s="226" t="s">
        <v>85</v>
      </c>
      <c r="AY256" s="19" t="s">
        <v>224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83</v>
      </c>
      <c r="BK256" s="227">
        <f>ROUND(I256*H256,2)</f>
        <v>0</v>
      </c>
      <c r="BL256" s="19" t="s">
        <v>230</v>
      </c>
      <c r="BM256" s="226" t="s">
        <v>2441</v>
      </c>
    </row>
    <row r="257" s="2" customFormat="1">
      <c r="A257" s="40"/>
      <c r="B257" s="41"/>
      <c r="C257" s="42"/>
      <c r="D257" s="228" t="s">
        <v>232</v>
      </c>
      <c r="E257" s="42"/>
      <c r="F257" s="229" t="s">
        <v>747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232</v>
      </c>
      <c r="AU257" s="19" t="s">
        <v>85</v>
      </c>
    </row>
    <row r="258" s="2" customFormat="1">
      <c r="A258" s="40"/>
      <c r="B258" s="41"/>
      <c r="C258" s="42"/>
      <c r="D258" s="233" t="s">
        <v>234</v>
      </c>
      <c r="E258" s="42"/>
      <c r="F258" s="234" t="s">
        <v>748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234</v>
      </c>
      <c r="AU258" s="19" t="s">
        <v>85</v>
      </c>
    </row>
    <row r="259" s="13" customFormat="1">
      <c r="A259" s="13"/>
      <c r="B259" s="235"/>
      <c r="C259" s="236"/>
      <c r="D259" s="228" t="s">
        <v>236</v>
      </c>
      <c r="E259" s="237" t="s">
        <v>40</v>
      </c>
      <c r="F259" s="238" t="s">
        <v>3906</v>
      </c>
      <c r="G259" s="236"/>
      <c r="H259" s="239">
        <v>39.100000000000001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236</v>
      </c>
      <c r="AU259" s="245" t="s">
        <v>85</v>
      </c>
      <c r="AV259" s="13" t="s">
        <v>85</v>
      </c>
      <c r="AW259" s="13" t="s">
        <v>38</v>
      </c>
      <c r="AX259" s="13" t="s">
        <v>77</v>
      </c>
      <c r="AY259" s="245" t="s">
        <v>224</v>
      </c>
    </row>
    <row r="260" s="16" customFormat="1">
      <c r="A260" s="16"/>
      <c r="B260" s="285"/>
      <c r="C260" s="286"/>
      <c r="D260" s="228" t="s">
        <v>236</v>
      </c>
      <c r="E260" s="287" t="s">
        <v>3907</v>
      </c>
      <c r="F260" s="288" t="s">
        <v>2427</v>
      </c>
      <c r="G260" s="286"/>
      <c r="H260" s="289">
        <v>39.100000000000001</v>
      </c>
      <c r="I260" s="290"/>
      <c r="J260" s="286"/>
      <c r="K260" s="286"/>
      <c r="L260" s="291"/>
      <c r="M260" s="292"/>
      <c r="N260" s="293"/>
      <c r="O260" s="293"/>
      <c r="P260" s="293"/>
      <c r="Q260" s="293"/>
      <c r="R260" s="293"/>
      <c r="S260" s="293"/>
      <c r="T260" s="294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95" t="s">
        <v>236</v>
      </c>
      <c r="AU260" s="295" t="s">
        <v>85</v>
      </c>
      <c r="AV260" s="16" t="s">
        <v>244</v>
      </c>
      <c r="AW260" s="16" t="s">
        <v>38</v>
      </c>
      <c r="AX260" s="16" t="s">
        <v>77</v>
      </c>
      <c r="AY260" s="295" t="s">
        <v>224</v>
      </c>
    </row>
    <row r="261" s="13" customFormat="1">
      <c r="A261" s="13"/>
      <c r="B261" s="235"/>
      <c r="C261" s="236"/>
      <c r="D261" s="228" t="s">
        <v>236</v>
      </c>
      <c r="E261" s="237" t="s">
        <v>40</v>
      </c>
      <c r="F261" s="238" t="s">
        <v>3908</v>
      </c>
      <c r="G261" s="236"/>
      <c r="H261" s="239">
        <v>-2.8500000000000001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236</v>
      </c>
      <c r="AU261" s="245" t="s">
        <v>85</v>
      </c>
      <c r="AV261" s="13" t="s">
        <v>85</v>
      </c>
      <c r="AW261" s="13" t="s">
        <v>38</v>
      </c>
      <c r="AX261" s="13" t="s">
        <v>77</v>
      </c>
      <c r="AY261" s="245" t="s">
        <v>224</v>
      </c>
    </row>
    <row r="262" s="15" customFormat="1">
      <c r="A262" s="15"/>
      <c r="B262" s="256"/>
      <c r="C262" s="257"/>
      <c r="D262" s="228" t="s">
        <v>236</v>
      </c>
      <c r="E262" s="258" t="s">
        <v>2225</v>
      </c>
      <c r="F262" s="259" t="s">
        <v>253</v>
      </c>
      <c r="G262" s="257"/>
      <c r="H262" s="260">
        <v>36.25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236</v>
      </c>
      <c r="AU262" s="266" t="s">
        <v>85</v>
      </c>
      <c r="AV262" s="15" t="s">
        <v>230</v>
      </c>
      <c r="AW262" s="15" t="s">
        <v>38</v>
      </c>
      <c r="AX262" s="15" t="s">
        <v>83</v>
      </c>
      <c r="AY262" s="266" t="s">
        <v>224</v>
      </c>
    </row>
    <row r="263" s="2" customFormat="1" ht="16.5" customHeight="1">
      <c r="A263" s="40"/>
      <c r="B263" s="41"/>
      <c r="C263" s="268" t="s">
        <v>462</v>
      </c>
      <c r="D263" s="268" t="s">
        <v>305</v>
      </c>
      <c r="E263" s="269" t="s">
        <v>2443</v>
      </c>
      <c r="F263" s="270" t="s">
        <v>2444</v>
      </c>
      <c r="G263" s="271" t="s">
        <v>604</v>
      </c>
      <c r="H263" s="272">
        <v>62.241</v>
      </c>
      <c r="I263" s="273"/>
      <c r="J263" s="274">
        <f>ROUND(I263*H263,2)</f>
        <v>0</v>
      </c>
      <c r="K263" s="270" t="s">
        <v>229</v>
      </c>
      <c r="L263" s="275"/>
      <c r="M263" s="276" t="s">
        <v>40</v>
      </c>
      <c r="N263" s="277" t="s">
        <v>48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279</v>
      </c>
      <c r="AT263" s="226" t="s">
        <v>305</v>
      </c>
      <c r="AU263" s="226" t="s">
        <v>85</v>
      </c>
      <c r="AY263" s="19" t="s">
        <v>224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83</v>
      </c>
      <c r="BK263" s="227">
        <f>ROUND(I263*H263,2)</f>
        <v>0</v>
      </c>
      <c r="BL263" s="19" t="s">
        <v>230</v>
      </c>
      <c r="BM263" s="226" t="s">
        <v>2445</v>
      </c>
    </row>
    <row r="264" s="2" customFormat="1">
      <c r="A264" s="40"/>
      <c r="B264" s="41"/>
      <c r="C264" s="42"/>
      <c r="D264" s="228" t="s">
        <v>232</v>
      </c>
      <c r="E264" s="42"/>
      <c r="F264" s="229" t="s">
        <v>2444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232</v>
      </c>
      <c r="AU264" s="19" t="s">
        <v>85</v>
      </c>
    </row>
    <row r="265" s="2" customFormat="1">
      <c r="A265" s="40"/>
      <c r="B265" s="41"/>
      <c r="C265" s="42"/>
      <c r="D265" s="233" t="s">
        <v>234</v>
      </c>
      <c r="E265" s="42"/>
      <c r="F265" s="234" t="s">
        <v>2446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234</v>
      </c>
      <c r="AU265" s="19" t="s">
        <v>85</v>
      </c>
    </row>
    <row r="266" s="13" customFormat="1">
      <c r="A266" s="13"/>
      <c r="B266" s="235"/>
      <c r="C266" s="236"/>
      <c r="D266" s="228" t="s">
        <v>236</v>
      </c>
      <c r="E266" s="237" t="s">
        <v>40</v>
      </c>
      <c r="F266" s="238" t="s">
        <v>2447</v>
      </c>
      <c r="G266" s="236"/>
      <c r="H266" s="239">
        <v>62.241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236</v>
      </c>
      <c r="AU266" s="245" t="s">
        <v>85</v>
      </c>
      <c r="AV266" s="13" t="s">
        <v>85</v>
      </c>
      <c r="AW266" s="13" t="s">
        <v>38</v>
      </c>
      <c r="AX266" s="13" t="s">
        <v>83</v>
      </c>
      <c r="AY266" s="245" t="s">
        <v>224</v>
      </c>
    </row>
    <row r="267" s="12" customFormat="1" ht="22.8" customHeight="1">
      <c r="A267" s="12"/>
      <c r="B267" s="199"/>
      <c r="C267" s="200"/>
      <c r="D267" s="201" t="s">
        <v>76</v>
      </c>
      <c r="E267" s="213" t="s">
        <v>230</v>
      </c>
      <c r="F267" s="213" t="s">
        <v>912</v>
      </c>
      <c r="G267" s="200"/>
      <c r="H267" s="200"/>
      <c r="I267" s="203"/>
      <c r="J267" s="214">
        <f>BK267</f>
        <v>0</v>
      </c>
      <c r="K267" s="200"/>
      <c r="L267" s="205"/>
      <c r="M267" s="206"/>
      <c r="N267" s="207"/>
      <c r="O267" s="207"/>
      <c r="P267" s="208">
        <f>SUM(P268:P295)</f>
        <v>0</v>
      </c>
      <c r="Q267" s="207"/>
      <c r="R267" s="208">
        <f>SUM(R268:R295)</f>
        <v>0.55898534799999999</v>
      </c>
      <c r="S267" s="207"/>
      <c r="T267" s="209">
        <f>SUM(T268:T295)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0" t="s">
        <v>83</v>
      </c>
      <c r="AT267" s="211" t="s">
        <v>76</v>
      </c>
      <c r="AU267" s="211" t="s">
        <v>83</v>
      </c>
      <c r="AY267" s="210" t="s">
        <v>224</v>
      </c>
      <c r="BK267" s="212">
        <f>SUM(BK268:BK295)</f>
        <v>0</v>
      </c>
    </row>
    <row r="268" s="2" customFormat="1" ht="16.5" customHeight="1">
      <c r="A268" s="40"/>
      <c r="B268" s="41"/>
      <c r="C268" s="215" t="s">
        <v>468</v>
      </c>
      <c r="D268" s="215" t="s">
        <v>226</v>
      </c>
      <c r="E268" s="216" t="s">
        <v>1848</v>
      </c>
      <c r="F268" s="217" t="s">
        <v>1849</v>
      </c>
      <c r="G268" s="218" t="s">
        <v>163</v>
      </c>
      <c r="H268" s="219">
        <v>7.5</v>
      </c>
      <c r="I268" s="220"/>
      <c r="J268" s="221">
        <f>ROUND(I268*H268,2)</f>
        <v>0</v>
      </c>
      <c r="K268" s="217" t="s">
        <v>229</v>
      </c>
      <c r="L268" s="46"/>
      <c r="M268" s="222" t="s">
        <v>40</v>
      </c>
      <c r="N268" s="223" t="s">
        <v>48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230</v>
      </c>
      <c r="AT268" s="226" t="s">
        <v>226</v>
      </c>
      <c r="AU268" s="226" t="s">
        <v>85</v>
      </c>
      <c r="AY268" s="19" t="s">
        <v>224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83</v>
      </c>
      <c r="BK268" s="227">
        <f>ROUND(I268*H268,2)</f>
        <v>0</v>
      </c>
      <c r="BL268" s="19" t="s">
        <v>230</v>
      </c>
      <c r="BM268" s="226" t="s">
        <v>2453</v>
      </c>
    </row>
    <row r="269" s="2" customFormat="1">
      <c r="A269" s="40"/>
      <c r="B269" s="41"/>
      <c r="C269" s="42"/>
      <c r="D269" s="228" t="s">
        <v>232</v>
      </c>
      <c r="E269" s="42"/>
      <c r="F269" s="229" t="s">
        <v>1851</v>
      </c>
      <c r="G269" s="42"/>
      <c r="H269" s="42"/>
      <c r="I269" s="230"/>
      <c r="J269" s="42"/>
      <c r="K269" s="42"/>
      <c r="L269" s="46"/>
      <c r="M269" s="231"/>
      <c r="N269" s="23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232</v>
      </c>
      <c r="AU269" s="19" t="s">
        <v>85</v>
      </c>
    </row>
    <row r="270" s="2" customFormat="1">
      <c r="A270" s="40"/>
      <c r="B270" s="41"/>
      <c r="C270" s="42"/>
      <c r="D270" s="233" t="s">
        <v>234</v>
      </c>
      <c r="E270" s="42"/>
      <c r="F270" s="234" t="s">
        <v>1852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234</v>
      </c>
      <c r="AU270" s="19" t="s">
        <v>85</v>
      </c>
    </row>
    <row r="271" s="13" customFormat="1">
      <c r="A271" s="13"/>
      <c r="B271" s="235"/>
      <c r="C271" s="236"/>
      <c r="D271" s="228" t="s">
        <v>236</v>
      </c>
      <c r="E271" s="237" t="s">
        <v>40</v>
      </c>
      <c r="F271" s="238" t="s">
        <v>3909</v>
      </c>
      <c r="G271" s="236"/>
      <c r="H271" s="239">
        <v>7.5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236</v>
      </c>
      <c r="AU271" s="245" t="s">
        <v>85</v>
      </c>
      <c r="AV271" s="13" t="s">
        <v>85</v>
      </c>
      <c r="AW271" s="13" t="s">
        <v>38</v>
      </c>
      <c r="AX271" s="13" t="s">
        <v>77</v>
      </c>
      <c r="AY271" s="245" t="s">
        <v>224</v>
      </c>
    </row>
    <row r="272" s="15" customFormat="1">
      <c r="A272" s="15"/>
      <c r="B272" s="256"/>
      <c r="C272" s="257"/>
      <c r="D272" s="228" t="s">
        <v>236</v>
      </c>
      <c r="E272" s="258" t="s">
        <v>2455</v>
      </c>
      <c r="F272" s="259" t="s">
        <v>253</v>
      </c>
      <c r="G272" s="257"/>
      <c r="H272" s="260">
        <v>7.5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6" t="s">
        <v>236</v>
      </c>
      <c r="AU272" s="266" t="s">
        <v>85</v>
      </c>
      <c r="AV272" s="15" t="s">
        <v>230</v>
      </c>
      <c r="AW272" s="15" t="s">
        <v>38</v>
      </c>
      <c r="AX272" s="15" t="s">
        <v>83</v>
      </c>
      <c r="AY272" s="266" t="s">
        <v>224</v>
      </c>
    </row>
    <row r="273" s="2" customFormat="1" ht="16.5" customHeight="1">
      <c r="A273" s="40"/>
      <c r="B273" s="41"/>
      <c r="C273" s="215" t="s">
        <v>478</v>
      </c>
      <c r="D273" s="215" t="s">
        <v>226</v>
      </c>
      <c r="E273" s="216" t="s">
        <v>3910</v>
      </c>
      <c r="F273" s="217" t="s">
        <v>3911</v>
      </c>
      <c r="G273" s="218" t="s">
        <v>1605</v>
      </c>
      <c r="H273" s="219">
        <v>2</v>
      </c>
      <c r="I273" s="220"/>
      <c r="J273" s="221">
        <f>ROUND(I273*H273,2)</f>
        <v>0</v>
      </c>
      <c r="K273" s="217" t="s">
        <v>40</v>
      </c>
      <c r="L273" s="46"/>
      <c r="M273" s="222" t="s">
        <v>40</v>
      </c>
      <c r="N273" s="223" t="s">
        <v>48</v>
      </c>
      <c r="O273" s="86"/>
      <c r="P273" s="224">
        <f>O273*H273</f>
        <v>0</v>
      </c>
      <c r="Q273" s="224">
        <v>0.080000000000000002</v>
      </c>
      <c r="R273" s="224">
        <f>Q273*H273</f>
        <v>0.16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230</v>
      </c>
      <c r="AT273" s="226" t="s">
        <v>226</v>
      </c>
      <c r="AU273" s="226" t="s">
        <v>85</v>
      </c>
      <c r="AY273" s="19" t="s">
        <v>224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83</v>
      </c>
      <c r="BK273" s="227">
        <f>ROUND(I273*H273,2)</f>
        <v>0</v>
      </c>
      <c r="BL273" s="19" t="s">
        <v>230</v>
      </c>
      <c r="BM273" s="226" t="s">
        <v>3912</v>
      </c>
    </row>
    <row r="274" s="2" customFormat="1">
      <c r="A274" s="40"/>
      <c r="B274" s="41"/>
      <c r="C274" s="42"/>
      <c r="D274" s="228" t="s">
        <v>232</v>
      </c>
      <c r="E274" s="42"/>
      <c r="F274" s="229" t="s">
        <v>3913</v>
      </c>
      <c r="G274" s="42"/>
      <c r="H274" s="42"/>
      <c r="I274" s="230"/>
      <c r="J274" s="42"/>
      <c r="K274" s="42"/>
      <c r="L274" s="46"/>
      <c r="M274" s="231"/>
      <c r="N274" s="232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232</v>
      </c>
      <c r="AU274" s="19" t="s">
        <v>85</v>
      </c>
    </row>
    <row r="275" s="14" customFormat="1">
      <c r="A275" s="14"/>
      <c r="B275" s="246"/>
      <c r="C275" s="247"/>
      <c r="D275" s="228" t="s">
        <v>236</v>
      </c>
      <c r="E275" s="248" t="s">
        <v>40</v>
      </c>
      <c r="F275" s="249" t="s">
        <v>3914</v>
      </c>
      <c r="G275" s="247"/>
      <c r="H275" s="248" t="s">
        <v>40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236</v>
      </c>
      <c r="AU275" s="255" t="s">
        <v>85</v>
      </c>
      <c r="AV275" s="14" t="s">
        <v>83</v>
      </c>
      <c r="AW275" s="14" t="s">
        <v>38</v>
      </c>
      <c r="AX275" s="14" t="s">
        <v>77</v>
      </c>
      <c r="AY275" s="255" t="s">
        <v>224</v>
      </c>
    </row>
    <row r="276" s="13" customFormat="1">
      <c r="A276" s="13"/>
      <c r="B276" s="235"/>
      <c r="C276" s="236"/>
      <c r="D276" s="228" t="s">
        <v>236</v>
      </c>
      <c r="E276" s="237" t="s">
        <v>40</v>
      </c>
      <c r="F276" s="238" t="s">
        <v>3915</v>
      </c>
      <c r="G276" s="236"/>
      <c r="H276" s="239">
        <v>2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236</v>
      </c>
      <c r="AU276" s="245" t="s">
        <v>85</v>
      </c>
      <c r="AV276" s="13" t="s">
        <v>85</v>
      </c>
      <c r="AW276" s="13" t="s">
        <v>38</v>
      </c>
      <c r="AX276" s="13" t="s">
        <v>83</v>
      </c>
      <c r="AY276" s="245" t="s">
        <v>224</v>
      </c>
    </row>
    <row r="277" s="2" customFormat="1" ht="16.5" customHeight="1">
      <c r="A277" s="40"/>
      <c r="B277" s="41"/>
      <c r="C277" s="215" t="s">
        <v>484</v>
      </c>
      <c r="D277" s="215" t="s">
        <v>226</v>
      </c>
      <c r="E277" s="216" t="s">
        <v>3916</v>
      </c>
      <c r="F277" s="217" t="s">
        <v>3917</v>
      </c>
      <c r="G277" s="218" t="s">
        <v>1605</v>
      </c>
      <c r="H277" s="219">
        <v>2</v>
      </c>
      <c r="I277" s="220"/>
      <c r="J277" s="221">
        <f>ROUND(I277*H277,2)</f>
        <v>0</v>
      </c>
      <c r="K277" s="217" t="s">
        <v>40</v>
      </c>
      <c r="L277" s="46"/>
      <c r="M277" s="222" t="s">
        <v>40</v>
      </c>
      <c r="N277" s="223" t="s">
        <v>48</v>
      </c>
      <c r="O277" s="86"/>
      <c r="P277" s="224">
        <f>O277*H277</f>
        <v>0</v>
      </c>
      <c r="Q277" s="224">
        <v>0.044999999999999998</v>
      </c>
      <c r="R277" s="224">
        <f>Q277*H277</f>
        <v>0.089999999999999997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230</v>
      </c>
      <c r="AT277" s="226" t="s">
        <v>226</v>
      </c>
      <c r="AU277" s="226" t="s">
        <v>85</v>
      </c>
      <c r="AY277" s="19" t="s">
        <v>224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83</v>
      </c>
      <c r="BK277" s="227">
        <f>ROUND(I277*H277,2)</f>
        <v>0</v>
      </c>
      <c r="BL277" s="19" t="s">
        <v>230</v>
      </c>
      <c r="BM277" s="226" t="s">
        <v>3918</v>
      </c>
    </row>
    <row r="278" s="2" customFormat="1">
      <c r="A278" s="40"/>
      <c r="B278" s="41"/>
      <c r="C278" s="42"/>
      <c r="D278" s="228" t="s">
        <v>232</v>
      </c>
      <c r="E278" s="42"/>
      <c r="F278" s="229" t="s">
        <v>3913</v>
      </c>
      <c r="G278" s="42"/>
      <c r="H278" s="42"/>
      <c r="I278" s="230"/>
      <c r="J278" s="42"/>
      <c r="K278" s="42"/>
      <c r="L278" s="46"/>
      <c r="M278" s="231"/>
      <c r="N278" s="23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232</v>
      </c>
      <c r="AU278" s="19" t="s">
        <v>85</v>
      </c>
    </row>
    <row r="279" s="14" customFormat="1">
      <c r="A279" s="14"/>
      <c r="B279" s="246"/>
      <c r="C279" s="247"/>
      <c r="D279" s="228" t="s">
        <v>236</v>
      </c>
      <c r="E279" s="248" t="s">
        <v>40</v>
      </c>
      <c r="F279" s="249" t="s">
        <v>3914</v>
      </c>
      <c r="G279" s="247"/>
      <c r="H279" s="248" t="s">
        <v>40</v>
      </c>
      <c r="I279" s="250"/>
      <c r="J279" s="247"/>
      <c r="K279" s="247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236</v>
      </c>
      <c r="AU279" s="255" t="s">
        <v>85</v>
      </c>
      <c r="AV279" s="14" t="s">
        <v>83</v>
      </c>
      <c r="AW279" s="14" t="s">
        <v>38</v>
      </c>
      <c r="AX279" s="14" t="s">
        <v>77</v>
      </c>
      <c r="AY279" s="255" t="s">
        <v>224</v>
      </c>
    </row>
    <row r="280" s="13" customFormat="1">
      <c r="A280" s="13"/>
      <c r="B280" s="235"/>
      <c r="C280" s="236"/>
      <c r="D280" s="228" t="s">
        <v>236</v>
      </c>
      <c r="E280" s="237" t="s">
        <v>40</v>
      </c>
      <c r="F280" s="238" t="s">
        <v>3915</v>
      </c>
      <c r="G280" s="236"/>
      <c r="H280" s="239">
        <v>2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236</v>
      </c>
      <c r="AU280" s="245" t="s">
        <v>85</v>
      </c>
      <c r="AV280" s="13" t="s">
        <v>85</v>
      </c>
      <c r="AW280" s="13" t="s">
        <v>38</v>
      </c>
      <c r="AX280" s="13" t="s">
        <v>83</v>
      </c>
      <c r="AY280" s="245" t="s">
        <v>224</v>
      </c>
    </row>
    <row r="281" s="2" customFormat="1" ht="16.5" customHeight="1">
      <c r="A281" s="40"/>
      <c r="B281" s="41"/>
      <c r="C281" s="215" t="s">
        <v>489</v>
      </c>
      <c r="D281" s="215" t="s">
        <v>226</v>
      </c>
      <c r="E281" s="216" t="s">
        <v>2456</v>
      </c>
      <c r="F281" s="217" t="s">
        <v>2457</v>
      </c>
      <c r="G281" s="218" t="s">
        <v>163</v>
      </c>
      <c r="H281" s="219">
        <v>0.20000000000000001</v>
      </c>
      <c r="I281" s="220"/>
      <c r="J281" s="221">
        <f>ROUND(I281*H281,2)</f>
        <v>0</v>
      </c>
      <c r="K281" s="217" t="s">
        <v>229</v>
      </c>
      <c r="L281" s="46"/>
      <c r="M281" s="222" t="s">
        <v>40</v>
      </c>
      <c r="N281" s="223" t="s">
        <v>48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230</v>
      </c>
      <c r="AT281" s="226" t="s">
        <v>226</v>
      </c>
      <c r="AU281" s="226" t="s">
        <v>85</v>
      </c>
      <c r="AY281" s="19" t="s">
        <v>224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83</v>
      </c>
      <c r="BK281" s="227">
        <f>ROUND(I281*H281,2)</f>
        <v>0</v>
      </c>
      <c r="BL281" s="19" t="s">
        <v>230</v>
      </c>
      <c r="BM281" s="226" t="s">
        <v>2458</v>
      </c>
    </row>
    <row r="282" s="2" customFormat="1">
      <c r="A282" s="40"/>
      <c r="B282" s="41"/>
      <c r="C282" s="42"/>
      <c r="D282" s="228" t="s">
        <v>232</v>
      </c>
      <c r="E282" s="42"/>
      <c r="F282" s="229" t="s">
        <v>2459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232</v>
      </c>
      <c r="AU282" s="19" t="s">
        <v>85</v>
      </c>
    </row>
    <row r="283" s="2" customFormat="1">
      <c r="A283" s="40"/>
      <c r="B283" s="41"/>
      <c r="C283" s="42"/>
      <c r="D283" s="233" t="s">
        <v>234</v>
      </c>
      <c r="E283" s="42"/>
      <c r="F283" s="234" t="s">
        <v>2460</v>
      </c>
      <c r="G283" s="42"/>
      <c r="H283" s="42"/>
      <c r="I283" s="230"/>
      <c r="J283" s="42"/>
      <c r="K283" s="42"/>
      <c r="L283" s="46"/>
      <c r="M283" s="231"/>
      <c r="N283" s="232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234</v>
      </c>
      <c r="AU283" s="19" t="s">
        <v>85</v>
      </c>
    </row>
    <row r="284" s="13" customFormat="1">
      <c r="A284" s="13"/>
      <c r="B284" s="235"/>
      <c r="C284" s="236"/>
      <c r="D284" s="228" t="s">
        <v>236</v>
      </c>
      <c r="E284" s="237" t="s">
        <v>40</v>
      </c>
      <c r="F284" s="238" t="s">
        <v>3919</v>
      </c>
      <c r="G284" s="236"/>
      <c r="H284" s="239">
        <v>0.20000000000000001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236</v>
      </c>
      <c r="AU284" s="245" t="s">
        <v>85</v>
      </c>
      <c r="AV284" s="13" t="s">
        <v>85</v>
      </c>
      <c r="AW284" s="13" t="s">
        <v>38</v>
      </c>
      <c r="AX284" s="13" t="s">
        <v>83</v>
      </c>
      <c r="AY284" s="245" t="s">
        <v>224</v>
      </c>
    </row>
    <row r="285" s="2" customFormat="1" ht="16.5" customHeight="1">
      <c r="A285" s="40"/>
      <c r="B285" s="41"/>
      <c r="C285" s="215" t="s">
        <v>493</v>
      </c>
      <c r="D285" s="215" t="s">
        <v>226</v>
      </c>
      <c r="E285" s="216" t="s">
        <v>3920</v>
      </c>
      <c r="F285" s="217" t="s">
        <v>3921</v>
      </c>
      <c r="G285" s="218" t="s">
        <v>163</v>
      </c>
      <c r="H285" s="219">
        <v>3</v>
      </c>
      <c r="I285" s="220"/>
      <c r="J285" s="221">
        <f>ROUND(I285*H285,2)</f>
        <v>0</v>
      </c>
      <c r="K285" s="217" t="s">
        <v>229</v>
      </c>
      <c r="L285" s="46"/>
      <c r="M285" s="222" t="s">
        <v>40</v>
      </c>
      <c r="N285" s="223" t="s">
        <v>48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230</v>
      </c>
      <c r="AT285" s="226" t="s">
        <v>226</v>
      </c>
      <c r="AU285" s="226" t="s">
        <v>85</v>
      </c>
      <c r="AY285" s="19" t="s">
        <v>224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83</v>
      </c>
      <c r="BK285" s="227">
        <f>ROUND(I285*H285,2)</f>
        <v>0</v>
      </c>
      <c r="BL285" s="19" t="s">
        <v>230</v>
      </c>
      <c r="BM285" s="226" t="s">
        <v>3922</v>
      </c>
    </row>
    <row r="286" s="2" customFormat="1">
      <c r="A286" s="40"/>
      <c r="B286" s="41"/>
      <c r="C286" s="42"/>
      <c r="D286" s="228" t="s">
        <v>232</v>
      </c>
      <c r="E286" s="42"/>
      <c r="F286" s="229" t="s">
        <v>3923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232</v>
      </c>
      <c r="AU286" s="19" t="s">
        <v>85</v>
      </c>
    </row>
    <row r="287" s="2" customFormat="1">
      <c r="A287" s="40"/>
      <c r="B287" s="41"/>
      <c r="C287" s="42"/>
      <c r="D287" s="233" t="s">
        <v>234</v>
      </c>
      <c r="E287" s="42"/>
      <c r="F287" s="234" t="s">
        <v>3924</v>
      </c>
      <c r="G287" s="42"/>
      <c r="H287" s="42"/>
      <c r="I287" s="230"/>
      <c r="J287" s="42"/>
      <c r="K287" s="42"/>
      <c r="L287" s="46"/>
      <c r="M287" s="231"/>
      <c r="N287" s="23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234</v>
      </c>
      <c r="AU287" s="19" t="s">
        <v>85</v>
      </c>
    </row>
    <row r="288" s="13" customFormat="1">
      <c r="A288" s="13"/>
      <c r="B288" s="235"/>
      <c r="C288" s="236"/>
      <c r="D288" s="228" t="s">
        <v>236</v>
      </c>
      <c r="E288" s="237" t="s">
        <v>40</v>
      </c>
      <c r="F288" s="238" t="s">
        <v>3925</v>
      </c>
      <c r="G288" s="236"/>
      <c r="H288" s="239">
        <v>3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236</v>
      </c>
      <c r="AU288" s="245" t="s">
        <v>85</v>
      </c>
      <c r="AV288" s="13" t="s">
        <v>85</v>
      </c>
      <c r="AW288" s="13" t="s">
        <v>38</v>
      </c>
      <c r="AX288" s="13" t="s">
        <v>83</v>
      </c>
      <c r="AY288" s="245" t="s">
        <v>224</v>
      </c>
    </row>
    <row r="289" s="2" customFormat="1" ht="16.5" customHeight="1">
      <c r="A289" s="40"/>
      <c r="B289" s="41"/>
      <c r="C289" s="215" t="s">
        <v>503</v>
      </c>
      <c r="D289" s="215" t="s">
        <v>226</v>
      </c>
      <c r="E289" s="216" t="s">
        <v>2464</v>
      </c>
      <c r="F289" s="217" t="s">
        <v>2465</v>
      </c>
      <c r="G289" s="218" t="s">
        <v>152</v>
      </c>
      <c r="H289" s="219">
        <v>10.5</v>
      </c>
      <c r="I289" s="220"/>
      <c r="J289" s="221">
        <f>ROUND(I289*H289,2)</f>
        <v>0</v>
      </c>
      <c r="K289" s="217" t="s">
        <v>229</v>
      </c>
      <c r="L289" s="46"/>
      <c r="M289" s="222" t="s">
        <v>40</v>
      </c>
      <c r="N289" s="223" t="s">
        <v>48</v>
      </c>
      <c r="O289" s="86"/>
      <c r="P289" s="224">
        <f>O289*H289</f>
        <v>0</v>
      </c>
      <c r="Q289" s="224">
        <v>0.0063926399999999998</v>
      </c>
      <c r="R289" s="224">
        <f>Q289*H289</f>
        <v>0.067122719999999997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230</v>
      </c>
      <c r="AT289" s="226" t="s">
        <v>226</v>
      </c>
      <c r="AU289" s="226" t="s">
        <v>85</v>
      </c>
      <c r="AY289" s="19" t="s">
        <v>224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83</v>
      </c>
      <c r="BK289" s="227">
        <f>ROUND(I289*H289,2)</f>
        <v>0</v>
      </c>
      <c r="BL289" s="19" t="s">
        <v>230</v>
      </c>
      <c r="BM289" s="226" t="s">
        <v>2466</v>
      </c>
    </row>
    <row r="290" s="2" customFormat="1">
      <c r="A290" s="40"/>
      <c r="B290" s="41"/>
      <c r="C290" s="42"/>
      <c r="D290" s="228" t="s">
        <v>232</v>
      </c>
      <c r="E290" s="42"/>
      <c r="F290" s="229" t="s">
        <v>2467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232</v>
      </c>
      <c r="AU290" s="19" t="s">
        <v>85</v>
      </c>
    </row>
    <row r="291" s="2" customFormat="1">
      <c r="A291" s="40"/>
      <c r="B291" s="41"/>
      <c r="C291" s="42"/>
      <c r="D291" s="233" t="s">
        <v>234</v>
      </c>
      <c r="E291" s="42"/>
      <c r="F291" s="234" t="s">
        <v>2468</v>
      </c>
      <c r="G291" s="42"/>
      <c r="H291" s="42"/>
      <c r="I291" s="230"/>
      <c r="J291" s="42"/>
      <c r="K291" s="42"/>
      <c r="L291" s="46"/>
      <c r="M291" s="231"/>
      <c r="N291" s="232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234</v>
      </c>
      <c r="AU291" s="19" t="s">
        <v>85</v>
      </c>
    </row>
    <row r="292" s="2" customFormat="1" ht="16.5" customHeight="1">
      <c r="A292" s="40"/>
      <c r="B292" s="41"/>
      <c r="C292" s="215" t="s">
        <v>161</v>
      </c>
      <c r="D292" s="215" t="s">
        <v>226</v>
      </c>
      <c r="E292" s="216" t="s">
        <v>3926</v>
      </c>
      <c r="F292" s="217" t="s">
        <v>3927</v>
      </c>
      <c r="G292" s="218" t="s">
        <v>604</v>
      </c>
      <c r="H292" s="219">
        <v>0.22800000000000001</v>
      </c>
      <c r="I292" s="220"/>
      <c r="J292" s="221">
        <f>ROUND(I292*H292,2)</f>
        <v>0</v>
      </c>
      <c r="K292" s="217" t="s">
        <v>229</v>
      </c>
      <c r="L292" s="46"/>
      <c r="M292" s="222" t="s">
        <v>40</v>
      </c>
      <c r="N292" s="223" t="s">
        <v>48</v>
      </c>
      <c r="O292" s="86"/>
      <c r="P292" s="224">
        <f>O292*H292</f>
        <v>0</v>
      </c>
      <c r="Q292" s="224">
        <v>1.0608010000000001</v>
      </c>
      <c r="R292" s="224">
        <f>Q292*H292</f>
        <v>0.24186262800000002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230</v>
      </c>
      <c r="AT292" s="226" t="s">
        <v>226</v>
      </c>
      <c r="AU292" s="226" t="s">
        <v>85</v>
      </c>
      <c r="AY292" s="19" t="s">
        <v>224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83</v>
      </c>
      <c r="BK292" s="227">
        <f>ROUND(I292*H292,2)</f>
        <v>0</v>
      </c>
      <c r="BL292" s="19" t="s">
        <v>230</v>
      </c>
      <c r="BM292" s="226" t="s">
        <v>2471</v>
      </c>
    </row>
    <row r="293" s="2" customFormat="1">
      <c r="A293" s="40"/>
      <c r="B293" s="41"/>
      <c r="C293" s="42"/>
      <c r="D293" s="228" t="s">
        <v>232</v>
      </c>
      <c r="E293" s="42"/>
      <c r="F293" s="229" t="s">
        <v>3928</v>
      </c>
      <c r="G293" s="42"/>
      <c r="H293" s="42"/>
      <c r="I293" s="230"/>
      <c r="J293" s="42"/>
      <c r="K293" s="42"/>
      <c r="L293" s="46"/>
      <c r="M293" s="231"/>
      <c r="N293" s="232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232</v>
      </c>
      <c r="AU293" s="19" t="s">
        <v>85</v>
      </c>
    </row>
    <row r="294" s="2" customFormat="1">
      <c r="A294" s="40"/>
      <c r="B294" s="41"/>
      <c r="C294" s="42"/>
      <c r="D294" s="233" t="s">
        <v>234</v>
      </c>
      <c r="E294" s="42"/>
      <c r="F294" s="234" t="s">
        <v>3929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234</v>
      </c>
      <c r="AU294" s="19" t="s">
        <v>85</v>
      </c>
    </row>
    <row r="295" s="13" customFormat="1">
      <c r="A295" s="13"/>
      <c r="B295" s="235"/>
      <c r="C295" s="236"/>
      <c r="D295" s="228" t="s">
        <v>236</v>
      </c>
      <c r="E295" s="237" t="s">
        <v>40</v>
      </c>
      <c r="F295" s="238" t="s">
        <v>3930</v>
      </c>
      <c r="G295" s="236"/>
      <c r="H295" s="239">
        <v>0.22800000000000001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236</v>
      </c>
      <c r="AU295" s="245" t="s">
        <v>85</v>
      </c>
      <c r="AV295" s="13" t="s">
        <v>85</v>
      </c>
      <c r="AW295" s="13" t="s">
        <v>38</v>
      </c>
      <c r="AX295" s="13" t="s">
        <v>83</v>
      </c>
      <c r="AY295" s="245" t="s">
        <v>224</v>
      </c>
    </row>
    <row r="296" s="12" customFormat="1" ht="22.8" customHeight="1">
      <c r="A296" s="12"/>
      <c r="B296" s="199"/>
      <c r="C296" s="200"/>
      <c r="D296" s="201" t="s">
        <v>76</v>
      </c>
      <c r="E296" s="213" t="s">
        <v>259</v>
      </c>
      <c r="F296" s="213" t="s">
        <v>1004</v>
      </c>
      <c r="G296" s="200"/>
      <c r="H296" s="200"/>
      <c r="I296" s="203"/>
      <c r="J296" s="214">
        <f>BK296</f>
        <v>0</v>
      </c>
      <c r="K296" s="200"/>
      <c r="L296" s="205"/>
      <c r="M296" s="206"/>
      <c r="N296" s="207"/>
      <c r="O296" s="207"/>
      <c r="P296" s="208">
        <f>SUM(P297:P344)</f>
        <v>0</v>
      </c>
      <c r="Q296" s="207"/>
      <c r="R296" s="208">
        <f>SUM(R297:R344)</f>
        <v>0</v>
      </c>
      <c r="S296" s="207"/>
      <c r="T296" s="209">
        <f>SUM(T297:T344)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0" t="s">
        <v>83</v>
      </c>
      <c r="AT296" s="211" t="s">
        <v>76</v>
      </c>
      <c r="AU296" s="211" t="s">
        <v>83</v>
      </c>
      <c r="AY296" s="210" t="s">
        <v>224</v>
      </c>
      <c r="BK296" s="212">
        <f>SUM(BK297:BK344)</f>
        <v>0</v>
      </c>
    </row>
    <row r="297" s="2" customFormat="1" ht="16.5" customHeight="1">
      <c r="A297" s="40"/>
      <c r="B297" s="41"/>
      <c r="C297" s="215" t="s">
        <v>515</v>
      </c>
      <c r="D297" s="215" t="s">
        <v>226</v>
      </c>
      <c r="E297" s="216" t="s">
        <v>1023</v>
      </c>
      <c r="F297" s="217" t="s">
        <v>1024</v>
      </c>
      <c r="G297" s="218" t="s">
        <v>152</v>
      </c>
      <c r="H297" s="219">
        <v>3.7999999999999998</v>
      </c>
      <c r="I297" s="220"/>
      <c r="J297" s="221">
        <f>ROUND(I297*H297,2)</f>
        <v>0</v>
      </c>
      <c r="K297" s="217" t="s">
        <v>229</v>
      </c>
      <c r="L297" s="46"/>
      <c r="M297" s="222" t="s">
        <v>40</v>
      </c>
      <c r="N297" s="223" t="s">
        <v>48</v>
      </c>
      <c r="O297" s="86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230</v>
      </c>
      <c r="AT297" s="226" t="s">
        <v>226</v>
      </c>
      <c r="AU297" s="226" t="s">
        <v>85</v>
      </c>
      <c r="AY297" s="19" t="s">
        <v>224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83</v>
      </c>
      <c r="BK297" s="227">
        <f>ROUND(I297*H297,2)</f>
        <v>0</v>
      </c>
      <c r="BL297" s="19" t="s">
        <v>230</v>
      </c>
      <c r="BM297" s="226" t="s">
        <v>3931</v>
      </c>
    </row>
    <row r="298" s="2" customFormat="1">
      <c r="A298" s="40"/>
      <c r="B298" s="41"/>
      <c r="C298" s="42"/>
      <c r="D298" s="228" t="s">
        <v>232</v>
      </c>
      <c r="E298" s="42"/>
      <c r="F298" s="229" t="s">
        <v>1026</v>
      </c>
      <c r="G298" s="42"/>
      <c r="H298" s="42"/>
      <c r="I298" s="230"/>
      <c r="J298" s="42"/>
      <c r="K298" s="42"/>
      <c r="L298" s="46"/>
      <c r="M298" s="231"/>
      <c r="N298" s="232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232</v>
      </c>
      <c r="AU298" s="19" t="s">
        <v>85</v>
      </c>
    </row>
    <row r="299" s="2" customFormat="1">
      <c r="A299" s="40"/>
      <c r="B299" s="41"/>
      <c r="C299" s="42"/>
      <c r="D299" s="233" t="s">
        <v>234</v>
      </c>
      <c r="E299" s="42"/>
      <c r="F299" s="234" t="s">
        <v>1027</v>
      </c>
      <c r="G299" s="42"/>
      <c r="H299" s="42"/>
      <c r="I299" s="230"/>
      <c r="J299" s="42"/>
      <c r="K299" s="42"/>
      <c r="L299" s="46"/>
      <c r="M299" s="231"/>
      <c r="N299" s="232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234</v>
      </c>
      <c r="AU299" s="19" t="s">
        <v>85</v>
      </c>
    </row>
    <row r="300" s="13" customFormat="1">
      <c r="A300" s="13"/>
      <c r="B300" s="235"/>
      <c r="C300" s="236"/>
      <c r="D300" s="228" t="s">
        <v>236</v>
      </c>
      <c r="E300" s="237" t="s">
        <v>40</v>
      </c>
      <c r="F300" s="238" t="s">
        <v>3932</v>
      </c>
      <c r="G300" s="236"/>
      <c r="H300" s="239">
        <v>3.7999999999999998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236</v>
      </c>
      <c r="AU300" s="245" t="s">
        <v>85</v>
      </c>
      <c r="AV300" s="13" t="s">
        <v>85</v>
      </c>
      <c r="AW300" s="13" t="s">
        <v>38</v>
      </c>
      <c r="AX300" s="13" t="s">
        <v>83</v>
      </c>
      <c r="AY300" s="245" t="s">
        <v>224</v>
      </c>
    </row>
    <row r="301" s="2" customFormat="1" ht="16.5" customHeight="1">
      <c r="A301" s="40"/>
      <c r="B301" s="41"/>
      <c r="C301" s="215" t="s">
        <v>521</v>
      </c>
      <c r="D301" s="215" t="s">
        <v>226</v>
      </c>
      <c r="E301" s="216" t="s">
        <v>1023</v>
      </c>
      <c r="F301" s="217" t="s">
        <v>1024</v>
      </c>
      <c r="G301" s="218" t="s">
        <v>152</v>
      </c>
      <c r="H301" s="219">
        <v>132.19999999999999</v>
      </c>
      <c r="I301" s="220"/>
      <c r="J301" s="221">
        <f>ROUND(I301*H301,2)</f>
        <v>0</v>
      </c>
      <c r="K301" s="217" t="s">
        <v>229</v>
      </c>
      <c r="L301" s="46"/>
      <c r="M301" s="222" t="s">
        <v>40</v>
      </c>
      <c r="N301" s="223" t="s">
        <v>48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230</v>
      </c>
      <c r="AT301" s="226" t="s">
        <v>226</v>
      </c>
      <c r="AU301" s="226" t="s">
        <v>85</v>
      </c>
      <c r="AY301" s="19" t="s">
        <v>224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83</v>
      </c>
      <c r="BK301" s="227">
        <f>ROUND(I301*H301,2)</f>
        <v>0</v>
      </c>
      <c r="BL301" s="19" t="s">
        <v>230</v>
      </c>
      <c r="BM301" s="226" t="s">
        <v>3933</v>
      </c>
    </row>
    <row r="302" s="2" customFormat="1">
      <c r="A302" s="40"/>
      <c r="B302" s="41"/>
      <c r="C302" s="42"/>
      <c r="D302" s="228" t="s">
        <v>232</v>
      </c>
      <c r="E302" s="42"/>
      <c r="F302" s="229" t="s">
        <v>1026</v>
      </c>
      <c r="G302" s="42"/>
      <c r="H302" s="42"/>
      <c r="I302" s="230"/>
      <c r="J302" s="42"/>
      <c r="K302" s="42"/>
      <c r="L302" s="46"/>
      <c r="M302" s="231"/>
      <c r="N302" s="232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232</v>
      </c>
      <c r="AU302" s="19" t="s">
        <v>85</v>
      </c>
    </row>
    <row r="303" s="2" customFormat="1">
      <c r="A303" s="40"/>
      <c r="B303" s="41"/>
      <c r="C303" s="42"/>
      <c r="D303" s="233" t="s">
        <v>234</v>
      </c>
      <c r="E303" s="42"/>
      <c r="F303" s="234" t="s">
        <v>1027</v>
      </c>
      <c r="G303" s="42"/>
      <c r="H303" s="42"/>
      <c r="I303" s="230"/>
      <c r="J303" s="42"/>
      <c r="K303" s="42"/>
      <c r="L303" s="46"/>
      <c r="M303" s="231"/>
      <c r="N303" s="232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234</v>
      </c>
      <c r="AU303" s="19" t="s">
        <v>85</v>
      </c>
    </row>
    <row r="304" s="13" customFormat="1">
      <c r="A304" s="13"/>
      <c r="B304" s="235"/>
      <c r="C304" s="236"/>
      <c r="D304" s="228" t="s">
        <v>236</v>
      </c>
      <c r="E304" s="237" t="s">
        <v>40</v>
      </c>
      <c r="F304" s="238" t="s">
        <v>3934</v>
      </c>
      <c r="G304" s="236"/>
      <c r="H304" s="239">
        <v>132.19999999999999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236</v>
      </c>
      <c r="AU304" s="245" t="s">
        <v>85</v>
      </c>
      <c r="AV304" s="13" t="s">
        <v>85</v>
      </c>
      <c r="AW304" s="13" t="s">
        <v>38</v>
      </c>
      <c r="AX304" s="13" t="s">
        <v>83</v>
      </c>
      <c r="AY304" s="245" t="s">
        <v>224</v>
      </c>
    </row>
    <row r="305" s="2" customFormat="1" ht="16.5" customHeight="1">
      <c r="A305" s="40"/>
      <c r="B305" s="41"/>
      <c r="C305" s="215" t="s">
        <v>527</v>
      </c>
      <c r="D305" s="215" t="s">
        <v>226</v>
      </c>
      <c r="E305" s="216" t="s">
        <v>3935</v>
      </c>
      <c r="F305" s="217" t="s">
        <v>3936</v>
      </c>
      <c r="G305" s="218" t="s">
        <v>152</v>
      </c>
      <c r="H305" s="219">
        <v>3.7999999999999998</v>
      </c>
      <c r="I305" s="220"/>
      <c r="J305" s="221">
        <f>ROUND(I305*H305,2)</f>
        <v>0</v>
      </c>
      <c r="K305" s="217" t="s">
        <v>229</v>
      </c>
      <c r="L305" s="46"/>
      <c r="M305" s="222" t="s">
        <v>40</v>
      </c>
      <c r="N305" s="223" t="s">
        <v>48</v>
      </c>
      <c r="O305" s="86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230</v>
      </c>
      <c r="AT305" s="226" t="s">
        <v>226</v>
      </c>
      <c r="AU305" s="226" t="s">
        <v>85</v>
      </c>
      <c r="AY305" s="19" t="s">
        <v>224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83</v>
      </c>
      <c r="BK305" s="227">
        <f>ROUND(I305*H305,2)</f>
        <v>0</v>
      </c>
      <c r="BL305" s="19" t="s">
        <v>230</v>
      </c>
      <c r="BM305" s="226" t="s">
        <v>2501</v>
      </c>
    </row>
    <row r="306" s="2" customFormat="1">
      <c r="A306" s="40"/>
      <c r="B306" s="41"/>
      <c r="C306" s="42"/>
      <c r="D306" s="228" t="s">
        <v>232</v>
      </c>
      <c r="E306" s="42"/>
      <c r="F306" s="229" t="s">
        <v>3937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232</v>
      </c>
      <c r="AU306" s="19" t="s">
        <v>85</v>
      </c>
    </row>
    <row r="307" s="2" customFormat="1">
      <c r="A307" s="40"/>
      <c r="B307" s="41"/>
      <c r="C307" s="42"/>
      <c r="D307" s="233" t="s">
        <v>234</v>
      </c>
      <c r="E307" s="42"/>
      <c r="F307" s="234" t="s">
        <v>3938</v>
      </c>
      <c r="G307" s="42"/>
      <c r="H307" s="42"/>
      <c r="I307" s="230"/>
      <c r="J307" s="42"/>
      <c r="K307" s="42"/>
      <c r="L307" s="46"/>
      <c r="M307" s="231"/>
      <c r="N307" s="23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234</v>
      </c>
      <c r="AU307" s="19" t="s">
        <v>85</v>
      </c>
    </row>
    <row r="308" s="13" customFormat="1">
      <c r="A308" s="13"/>
      <c r="B308" s="235"/>
      <c r="C308" s="236"/>
      <c r="D308" s="228" t="s">
        <v>236</v>
      </c>
      <c r="E308" s="237" t="s">
        <v>40</v>
      </c>
      <c r="F308" s="238" t="s">
        <v>3939</v>
      </c>
      <c r="G308" s="236"/>
      <c r="H308" s="239">
        <v>3.7999999999999998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236</v>
      </c>
      <c r="AU308" s="245" t="s">
        <v>85</v>
      </c>
      <c r="AV308" s="13" t="s">
        <v>85</v>
      </c>
      <c r="AW308" s="13" t="s">
        <v>38</v>
      </c>
      <c r="AX308" s="13" t="s">
        <v>83</v>
      </c>
      <c r="AY308" s="245" t="s">
        <v>224</v>
      </c>
    </row>
    <row r="309" s="2" customFormat="1" ht="16.5" customHeight="1">
      <c r="A309" s="40"/>
      <c r="B309" s="41"/>
      <c r="C309" s="215" t="s">
        <v>534</v>
      </c>
      <c r="D309" s="215" t="s">
        <v>226</v>
      </c>
      <c r="E309" s="216" t="s">
        <v>1890</v>
      </c>
      <c r="F309" s="217" t="s">
        <v>1891</v>
      </c>
      <c r="G309" s="218" t="s">
        <v>152</v>
      </c>
      <c r="H309" s="219">
        <v>51.600000000000001</v>
      </c>
      <c r="I309" s="220"/>
      <c r="J309" s="221">
        <f>ROUND(I309*H309,2)</f>
        <v>0</v>
      </c>
      <c r="K309" s="217" t="s">
        <v>229</v>
      </c>
      <c r="L309" s="46"/>
      <c r="M309" s="222" t="s">
        <v>40</v>
      </c>
      <c r="N309" s="223" t="s">
        <v>48</v>
      </c>
      <c r="O309" s="86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230</v>
      </c>
      <c r="AT309" s="226" t="s">
        <v>226</v>
      </c>
      <c r="AU309" s="226" t="s">
        <v>85</v>
      </c>
      <c r="AY309" s="19" t="s">
        <v>224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83</v>
      </c>
      <c r="BK309" s="227">
        <f>ROUND(I309*H309,2)</f>
        <v>0</v>
      </c>
      <c r="BL309" s="19" t="s">
        <v>230</v>
      </c>
      <c r="BM309" s="226" t="s">
        <v>3940</v>
      </c>
    </row>
    <row r="310" s="2" customFormat="1">
      <c r="A310" s="40"/>
      <c r="B310" s="41"/>
      <c r="C310" s="42"/>
      <c r="D310" s="228" t="s">
        <v>232</v>
      </c>
      <c r="E310" s="42"/>
      <c r="F310" s="229" t="s">
        <v>1893</v>
      </c>
      <c r="G310" s="42"/>
      <c r="H310" s="42"/>
      <c r="I310" s="230"/>
      <c r="J310" s="42"/>
      <c r="K310" s="42"/>
      <c r="L310" s="46"/>
      <c r="M310" s="231"/>
      <c r="N310" s="232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232</v>
      </c>
      <c r="AU310" s="19" t="s">
        <v>85</v>
      </c>
    </row>
    <row r="311" s="2" customFormat="1">
      <c r="A311" s="40"/>
      <c r="B311" s="41"/>
      <c r="C311" s="42"/>
      <c r="D311" s="233" t="s">
        <v>234</v>
      </c>
      <c r="E311" s="42"/>
      <c r="F311" s="234" t="s">
        <v>1894</v>
      </c>
      <c r="G311" s="42"/>
      <c r="H311" s="42"/>
      <c r="I311" s="230"/>
      <c r="J311" s="42"/>
      <c r="K311" s="42"/>
      <c r="L311" s="46"/>
      <c r="M311" s="231"/>
      <c r="N311" s="232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234</v>
      </c>
      <c r="AU311" s="19" t="s">
        <v>85</v>
      </c>
    </row>
    <row r="312" s="13" customFormat="1">
      <c r="A312" s="13"/>
      <c r="B312" s="235"/>
      <c r="C312" s="236"/>
      <c r="D312" s="228" t="s">
        <v>236</v>
      </c>
      <c r="E312" s="237" t="s">
        <v>40</v>
      </c>
      <c r="F312" s="238" t="s">
        <v>3941</v>
      </c>
      <c r="G312" s="236"/>
      <c r="H312" s="239">
        <v>51.600000000000001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236</v>
      </c>
      <c r="AU312" s="245" t="s">
        <v>85</v>
      </c>
      <c r="AV312" s="13" t="s">
        <v>85</v>
      </c>
      <c r="AW312" s="13" t="s">
        <v>38</v>
      </c>
      <c r="AX312" s="13" t="s">
        <v>83</v>
      </c>
      <c r="AY312" s="245" t="s">
        <v>224</v>
      </c>
    </row>
    <row r="313" s="2" customFormat="1" ht="16.5" customHeight="1">
      <c r="A313" s="40"/>
      <c r="B313" s="41"/>
      <c r="C313" s="215" t="s">
        <v>541</v>
      </c>
      <c r="D313" s="215" t="s">
        <v>226</v>
      </c>
      <c r="E313" s="216" t="s">
        <v>1031</v>
      </c>
      <c r="F313" s="217" t="s">
        <v>1032</v>
      </c>
      <c r="G313" s="218" t="s">
        <v>152</v>
      </c>
      <c r="H313" s="219">
        <v>249.5</v>
      </c>
      <c r="I313" s="220"/>
      <c r="J313" s="221">
        <f>ROUND(I313*H313,2)</f>
        <v>0</v>
      </c>
      <c r="K313" s="217" t="s">
        <v>229</v>
      </c>
      <c r="L313" s="46"/>
      <c r="M313" s="222" t="s">
        <v>40</v>
      </c>
      <c r="N313" s="223" t="s">
        <v>48</v>
      </c>
      <c r="O313" s="86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6" t="s">
        <v>230</v>
      </c>
      <c r="AT313" s="226" t="s">
        <v>226</v>
      </c>
      <c r="AU313" s="226" t="s">
        <v>85</v>
      </c>
      <c r="AY313" s="19" t="s">
        <v>224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83</v>
      </c>
      <c r="BK313" s="227">
        <f>ROUND(I313*H313,2)</f>
        <v>0</v>
      </c>
      <c r="BL313" s="19" t="s">
        <v>230</v>
      </c>
      <c r="BM313" s="226" t="s">
        <v>3942</v>
      </c>
    </row>
    <row r="314" s="2" customFormat="1">
      <c r="A314" s="40"/>
      <c r="B314" s="41"/>
      <c r="C314" s="42"/>
      <c r="D314" s="228" t="s">
        <v>232</v>
      </c>
      <c r="E314" s="42"/>
      <c r="F314" s="229" t="s">
        <v>1034</v>
      </c>
      <c r="G314" s="42"/>
      <c r="H314" s="42"/>
      <c r="I314" s="230"/>
      <c r="J314" s="42"/>
      <c r="K314" s="42"/>
      <c r="L314" s="46"/>
      <c r="M314" s="231"/>
      <c r="N314" s="232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232</v>
      </c>
      <c r="AU314" s="19" t="s">
        <v>85</v>
      </c>
    </row>
    <row r="315" s="2" customFormat="1">
      <c r="A315" s="40"/>
      <c r="B315" s="41"/>
      <c r="C315" s="42"/>
      <c r="D315" s="233" t="s">
        <v>234</v>
      </c>
      <c r="E315" s="42"/>
      <c r="F315" s="234" t="s">
        <v>1035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234</v>
      </c>
      <c r="AU315" s="19" t="s">
        <v>85</v>
      </c>
    </row>
    <row r="316" s="13" customFormat="1">
      <c r="A316" s="13"/>
      <c r="B316" s="235"/>
      <c r="C316" s="236"/>
      <c r="D316" s="228" t="s">
        <v>236</v>
      </c>
      <c r="E316" s="237" t="s">
        <v>40</v>
      </c>
      <c r="F316" s="238" t="s">
        <v>3943</v>
      </c>
      <c r="G316" s="236"/>
      <c r="H316" s="239">
        <v>249.5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236</v>
      </c>
      <c r="AU316" s="245" t="s">
        <v>85</v>
      </c>
      <c r="AV316" s="13" t="s">
        <v>85</v>
      </c>
      <c r="AW316" s="13" t="s">
        <v>38</v>
      </c>
      <c r="AX316" s="13" t="s">
        <v>83</v>
      </c>
      <c r="AY316" s="245" t="s">
        <v>224</v>
      </c>
    </row>
    <row r="317" s="2" customFormat="1" ht="16.5" customHeight="1">
      <c r="A317" s="40"/>
      <c r="B317" s="41"/>
      <c r="C317" s="215" t="s">
        <v>549</v>
      </c>
      <c r="D317" s="215" t="s">
        <v>226</v>
      </c>
      <c r="E317" s="216" t="s">
        <v>1037</v>
      </c>
      <c r="F317" s="217" t="s">
        <v>1038</v>
      </c>
      <c r="G317" s="218" t="s">
        <v>152</v>
      </c>
      <c r="H317" s="219">
        <v>190.90000000000001</v>
      </c>
      <c r="I317" s="220"/>
      <c r="J317" s="221">
        <f>ROUND(I317*H317,2)</f>
        <v>0</v>
      </c>
      <c r="K317" s="217" t="s">
        <v>229</v>
      </c>
      <c r="L317" s="46"/>
      <c r="M317" s="222" t="s">
        <v>40</v>
      </c>
      <c r="N317" s="223" t="s">
        <v>48</v>
      </c>
      <c r="O317" s="86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230</v>
      </c>
      <c r="AT317" s="226" t="s">
        <v>226</v>
      </c>
      <c r="AU317" s="226" t="s">
        <v>85</v>
      </c>
      <c r="AY317" s="19" t="s">
        <v>224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83</v>
      </c>
      <c r="BK317" s="227">
        <f>ROUND(I317*H317,2)</f>
        <v>0</v>
      </c>
      <c r="BL317" s="19" t="s">
        <v>230</v>
      </c>
      <c r="BM317" s="226" t="s">
        <v>3944</v>
      </c>
    </row>
    <row r="318" s="2" customFormat="1">
      <c r="A318" s="40"/>
      <c r="B318" s="41"/>
      <c r="C318" s="42"/>
      <c r="D318" s="228" t="s">
        <v>232</v>
      </c>
      <c r="E318" s="42"/>
      <c r="F318" s="229" t="s">
        <v>1040</v>
      </c>
      <c r="G318" s="42"/>
      <c r="H318" s="42"/>
      <c r="I318" s="230"/>
      <c r="J318" s="42"/>
      <c r="K318" s="42"/>
      <c r="L318" s="46"/>
      <c r="M318" s="231"/>
      <c r="N318" s="232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232</v>
      </c>
      <c r="AU318" s="19" t="s">
        <v>85</v>
      </c>
    </row>
    <row r="319" s="2" customFormat="1">
      <c r="A319" s="40"/>
      <c r="B319" s="41"/>
      <c r="C319" s="42"/>
      <c r="D319" s="233" t="s">
        <v>234</v>
      </c>
      <c r="E319" s="42"/>
      <c r="F319" s="234" t="s">
        <v>1041</v>
      </c>
      <c r="G319" s="42"/>
      <c r="H319" s="42"/>
      <c r="I319" s="230"/>
      <c r="J319" s="42"/>
      <c r="K319" s="42"/>
      <c r="L319" s="46"/>
      <c r="M319" s="231"/>
      <c r="N319" s="23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234</v>
      </c>
      <c r="AU319" s="19" t="s">
        <v>85</v>
      </c>
    </row>
    <row r="320" s="13" customFormat="1">
      <c r="A320" s="13"/>
      <c r="B320" s="235"/>
      <c r="C320" s="236"/>
      <c r="D320" s="228" t="s">
        <v>236</v>
      </c>
      <c r="E320" s="237" t="s">
        <v>40</v>
      </c>
      <c r="F320" s="238" t="s">
        <v>3945</v>
      </c>
      <c r="G320" s="236"/>
      <c r="H320" s="239">
        <v>190.90000000000001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236</v>
      </c>
      <c r="AU320" s="245" t="s">
        <v>85</v>
      </c>
      <c r="AV320" s="13" t="s">
        <v>85</v>
      </c>
      <c r="AW320" s="13" t="s">
        <v>38</v>
      </c>
      <c r="AX320" s="13" t="s">
        <v>83</v>
      </c>
      <c r="AY320" s="245" t="s">
        <v>224</v>
      </c>
    </row>
    <row r="321" s="2" customFormat="1" ht="16.5" customHeight="1">
      <c r="A321" s="40"/>
      <c r="B321" s="41"/>
      <c r="C321" s="215" t="s">
        <v>555</v>
      </c>
      <c r="D321" s="215" t="s">
        <v>226</v>
      </c>
      <c r="E321" s="216" t="s">
        <v>1043</v>
      </c>
      <c r="F321" s="217" t="s">
        <v>1044</v>
      </c>
      <c r="G321" s="218" t="s">
        <v>152</v>
      </c>
      <c r="H321" s="219">
        <v>190.90000000000001</v>
      </c>
      <c r="I321" s="220"/>
      <c r="J321" s="221">
        <f>ROUND(I321*H321,2)</f>
        <v>0</v>
      </c>
      <c r="K321" s="217" t="s">
        <v>229</v>
      </c>
      <c r="L321" s="46"/>
      <c r="M321" s="222" t="s">
        <v>40</v>
      </c>
      <c r="N321" s="223" t="s">
        <v>48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230</v>
      </c>
      <c r="AT321" s="226" t="s">
        <v>226</v>
      </c>
      <c r="AU321" s="226" t="s">
        <v>85</v>
      </c>
      <c r="AY321" s="19" t="s">
        <v>224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83</v>
      </c>
      <c r="BK321" s="227">
        <f>ROUND(I321*H321,2)</f>
        <v>0</v>
      </c>
      <c r="BL321" s="19" t="s">
        <v>230</v>
      </c>
      <c r="BM321" s="226" t="s">
        <v>3946</v>
      </c>
    </row>
    <row r="322" s="2" customFormat="1">
      <c r="A322" s="40"/>
      <c r="B322" s="41"/>
      <c r="C322" s="42"/>
      <c r="D322" s="228" t="s">
        <v>232</v>
      </c>
      <c r="E322" s="42"/>
      <c r="F322" s="229" t="s">
        <v>1046</v>
      </c>
      <c r="G322" s="42"/>
      <c r="H322" s="42"/>
      <c r="I322" s="230"/>
      <c r="J322" s="42"/>
      <c r="K322" s="42"/>
      <c r="L322" s="46"/>
      <c r="M322" s="231"/>
      <c r="N322" s="232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232</v>
      </c>
      <c r="AU322" s="19" t="s">
        <v>85</v>
      </c>
    </row>
    <row r="323" s="2" customFormat="1">
      <c r="A323" s="40"/>
      <c r="B323" s="41"/>
      <c r="C323" s="42"/>
      <c r="D323" s="233" t="s">
        <v>234</v>
      </c>
      <c r="E323" s="42"/>
      <c r="F323" s="234" t="s">
        <v>1047</v>
      </c>
      <c r="G323" s="42"/>
      <c r="H323" s="42"/>
      <c r="I323" s="230"/>
      <c r="J323" s="42"/>
      <c r="K323" s="42"/>
      <c r="L323" s="46"/>
      <c r="M323" s="231"/>
      <c r="N323" s="232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234</v>
      </c>
      <c r="AU323" s="19" t="s">
        <v>85</v>
      </c>
    </row>
    <row r="324" s="13" customFormat="1">
      <c r="A324" s="13"/>
      <c r="B324" s="235"/>
      <c r="C324" s="236"/>
      <c r="D324" s="228" t="s">
        <v>236</v>
      </c>
      <c r="E324" s="237" t="s">
        <v>40</v>
      </c>
      <c r="F324" s="238" t="s">
        <v>3947</v>
      </c>
      <c r="G324" s="236"/>
      <c r="H324" s="239">
        <v>190.90000000000001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236</v>
      </c>
      <c r="AU324" s="245" t="s">
        <v>85</v>
      </c>
      <c r="AV324" s="13" t="s">
        <v>85</v>
      </c>
      <c r="AW324" s="13" t="s">
        <v>38</v>
      </c>
      <c r="AX324" s="13" t="s">
        <v>83</v>
      </c>
      <c r="AY324" s="245" t="s">
        <v>224</v>
      </c>
    </row>
    <row r="325" s="2" customFormat="1" ht="16.5" customHeight="1">
      <c r="A325" s="40"/>
      <c r="B325" s="41"/>
      <c r="C325" s="215" t="s">
        <v>563</v>
      </c>
      <c r="D325" s="215" t="s">
        <v>226</v>
      </c>
      <c r="E325" s="216" t="s">
        <v>1049</v>
      </c>
      <c r="F325" s="217" t="s">
        <v>1050</v>
      </c>
      <c r="G325" s="218" t="s">
        <v>152</v>
      </c>
      <c r="H325" s="219">
        <v>499</v>
      </c>
      <c r="I325" s="220"/>
      <c r="J325" s="221">
        <f>ROUND(I325*H325,2)</f>
        <v>0</v>
      </c>
      <c r="K325" s="217" t="s">
        <v>229</v>
      </c>
      <c r="L325" s="46"/>
      <c r="M325" s="222" t="s">
        <v>40</v>
      </c>
      <c r="N325" s="223" t="s">
        <v>48</v>
      </c>
      <c r="O325" s="86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230</v>
      </c>
      <c r="AT325" s="226" t="s">
        <v>226</v>
      </c>
      <c r="AU325" s="226" t="s">
        <v>85</v>
      </c>
      <c r="AY325" s="19" t="s">
        <v>224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83</v>
      </c>
      <c r="BK325" s="227">
        <f>ROUND(I325*H325,2)</f>
        <v>0</v>
      </c>
      <c r="BL325" s="19" t="s">
        <v>230</v>
      </c>
      <c r="BM325" s="226" t="s">
        <v>3948</v>
      </c>
    </row>
    <row r="326" s="2" customFormat="1">
      <c r="A326" s="40"/>
      <c r="B326" s="41"/>
      <c r="C326" s="42"/>
      <c r="D326" s="228" t="s">
        <v>232</v>
      </c>
      <c r="E326" s="42"/>
      <c r="F326" s="229" t="s">
        <v>1052</v>
      </c>
      <c r="G326" s="42"/>
      <c r="H326" s="42"/>
      <c r="I326" s="230"/>
      <c r="J326" s="42"/>
      <c r="K326" s="42"/>
      <c r="L326" s="46"/>
      <c r="M326" s="231"/>
      <c r="N326" s="232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232</v>
      </c>
      <c r="AU326" s="19" t="s">
        <v>85</v>
      </c>
    </row>
    <row r="327" s="2" customFormat="1">
      <c r="A327" s="40"/>
      <c r="B327" s="41"/>
      <c r="C327" s="42"/>
      <c r="D327" s="233" t="s">
        <v>234</v>
      </c>
      <c r="E327" s="42"/>
      <c r="F327" s="234" t="s">
        <v>1053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234</v>
      </c>
      <c r="AU327" s="19" t="s">
        <v>85</v>
      </c>
    </row>
    <row r="328" s="13" customFormat="1">
      <c r="A328" s="13"/>
      <c r="B328" s="235"/>
      <c r="C328" s="236"/>
      <c r="D328" s="228" t="s">
        <v>236</v>
      </c>
      <c r="E328" s="237" t="s">
        <v>40</v>
      </c>
      <c r="F328" s="238" t="s">
        <v>3949</v>
      </c>
      <c r="G328" s="236"/>
      <c r="H328" s="239">
        <v>499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236</v>
      </c>
      <c r="AU328" s="245" t="s">
        <v>85</v>
      </c>
      <c r="AV328" s="13" t="s">
        <v>85</v>
      </c>
      <c r="AW328" s="13" t="s">
        <v>38</v>
      </c>
      <c r="AX328" s="13" t="s">
        <v>83</v>
      </c>
      <c r="AY328" s="245" t="s">
        <v>224</v>
      </c>
    </row>
    <row r="329" s="2" customFormat="1" ht="21.75" customHeight="1">
      <c r="A329" s="40"/>
      <c r="B329" s="41"/>
      <c r="C329" s="215" t="s">
        <v>571</v>
      </c>
      <c r="D329" s="215" t="s">
        <v>226</v>
      </c>
      <c r="E329" s="216" t="s">
        <v>2521</v>
      </c>
      <c r="F329" s="217" t="s">
        <v>2522</v>
      </c>
      <c r="G329" s="218" t="s">
        <v>152</v>
      </c>
      <c r="H329" s="219">
        <v>249.5</v>
      </c>
      <c r="I329" s="220"/>
      <c r="J329" s="221">
        <f>ROUND(I329*H329,2)</f>
        <v>0</v>
      </c>
      <c r="K329" s="217" t="s">
        <v>229</v>
      </c>
      <c r="L329" s="46"/>
      <c r="M329" s="222" t="s">
        <v>40</v>
      </c>
      <c r="N329" s="223" t="s">
        <v>48</v>
      </c>
      <c r="O329" s="86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230</v>
      </c>
      <c r="AT329" s="226" t="s">
        <v>226</v>
      </c>
      <c r="AU329" s="226" t="s">
        <v>85</v>
      </c>
      <c r="AY329" s="19" t="s">
        <v>224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83</v>
      </c>
      <c r="BK329" s="227">
        <f>ROUND(I329*H329,2)</f>
        <v>0</v>
      </c>
      <c r="BL329" s="19" t="s">
        <v>230</v>
      </c>
      <c r="BM329" s="226" t="s">
        <v>3950</v>
      </c>
    </row>
    <row r="330" s="2" customFormat="1">
      <c r="A330" s="40"/>
      <c r="B330" s="41"/>
      <c r="C330" s="42"/>
      <c r="D330" s="228" t="s">
        <v>232</v>
      </c>
      <c r="E330" s="42"/>
      <c r="F330" s="229" t="s">
        <v>2524</v>
      </c>
      <c r="G330" s="42"/>
      <c r="H330" s="42"/>
      <c r="I330" s="230"/>
      <c r="J330" s="42"/>
      <c r="K330" s="42"/>
      <c r="L330" s="46"/>
      <c r="M330" s="231"/>
      <c r="N330" s="232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232</v>
      </c>
      <c r="AU330" s="19" t="s">
        <v>85</v>
      </c>
    </row>
    <row r="331" s="2" customFormat="1">
      <c r="A331" s="40"/>
      <c r="B331" s="41"/>
      <c r="C331" s="42"/>
      <c r="D331" s="233" t="s">
        <v>234</v>
      </c>
      <c r="E331" s="42"/>
      <c r="F331" s="234" t="s">
        <v>3951</v>
      </c>
      <c r="G331" s="42"/>
      <c r="H331" s="42"/>
      <c r="I331" s="230"/>
      <c r="J331" s="42"/>
      <c r="K331" s="42"/>
      <c r="L331" s="46"/>
      <c r="M331" s="231"/>
      <c r="N331" s="232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234</v>
      </c>
      <c r="AU331" s="19" t="s">
        <v>85</v>
      </c>
    </row>
    <row r="332" s="13" customFormat="1">
      <c r="A332" s="13"/>
      <c r="B332" s="235"/>
      <c r="C332" s="236"/>
      <c r="D332" s="228" t="s">
        <v>236</v>
      </c>
      <c r="E332" s="237" t="s">
        <v>40</v>
      </c>
      <c r="F332" s="238" t="s">
        <v>3952</v>
      </c>
      <c r="G332" s="236"/>
      <c r="H332" s="239">
        <v>249.5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236</v>
      </c>
      <c r="AU332" s="245" t="s">
        <v>85</v>
      </c>
      <c r="AV332" s="13" t="s">
        <v>85</v>
      </c>
      <c r="AW332" s="13" t="s">
        <v>38</v>
      </c>
      <c r="AX332" s="13" t="s">
        <v>83</v>
      </c>
      <c r="AY332" s="245" t="s">
        <v>224</v>
      </c>
    </row>
    <row r="333" s="2" customFormat="1" ht="16.5" customHeight="1">
      <c r="A333" s="40"/>
      <c r="B333" s="41"/>
      <c r="C333" s="215" t="s">
        <v>577</v>
      </c>
      <c r="D333" s="215" t="s">
        <v>226</v>
      </c>
      <c r="E333" s="216" t="s">
        <v>3953</v>
      </c>
      <c r="F333" s="217" t="s">
        <v>3954</v>
      </c>
      <c r="G333" s="218" t="s">
        <v>152</v>
      </c>
      <c r="H333" s="219">
        <v>3.7999999999999998</v>
      </c>
      <c r="I333" s="220"/>
      <c r="J333" s="221">
        <f>ROUND(I333*H333,2)</f>
        <v>0</v>
      </c>
      <c r="K333" s="217" t="s">
        <v>229</v>
      </c>
      <c r="L333" s="46"/>
      <c r="M333" s="222" t="s">
        <v>40</v>
      </c>
      <c r="N333" s="223" t="s">
        <v>48</v>
      </c>
      <c r="O333" s="86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230</v>
      </c>
      <c r="AT333" s="226" t="s">
        <v>226</v>
      </c>
      <c r="AU333" s="226" t="s">
        <v>85</v>
      </c>
      <c r="AY333" s="19" t="s">
        <v>224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83</v>
      </c>
      <c r="BK333" s="227">
        <f>ROUND(I333*H333,2)</f>
        <v>0</v>
      </c>
      <c r="BL333" s="19" t="s">
        <v>230</v>
      </c>
      <c r="BM333" s="226" t="s">
        <v>2523</v>
      </c>
    </row>
    <row r="334" s="2" customFormat="1">
      <c r="A334" s="40"/>
      <c r="B334" s="41"/>
      <c r="C334" s="42"/>
      <c r="D334" s="228" t="s">
        <v>232</v>
      </c>
      <c r="E334" s="42"/>
      <c r="F334" s="229" t="s">
        <v>3955</v>
      </c>
      <c r="G334" s="42"/>
      <c r="H334" s="42"/>
      <c r="I334" s="230"/>
      <c r="J334" s="42"/>
      <c r="K334" s="42"/>
      <c r="L334" s="46"/>
      <c r="M334" s="231"/>
      <c r="N334" s="232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232</v>
      </c>
      <c r="AU334" s="19" t="s">
        <v>85</v>
      </c>
    </row>
    <row r="335" s="2" customFormat="1">
      <c r="A335" s="40"/>
      <c r="B335" s="41"/>
      <c r="C335" s="42"/>
      <c r="D335" s="233" t="s">
        <v>234</v>
      </c>
      <c r="E335" s="42"/>
      <c r="F335" s="234" t="s">
        <v>3956</v>
      </c>
      <c r="G335" s="42"/>
      <c r="H335" s="42"/>
      <c r="I335" s="230"/>
      <c r="J335" s="42"/>
      <c r="K335" s="42"/>
      <c r="L335" s="46"/>
      <c r="M335" s="231"/>
      <c r="N335" s="232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234</v>
      </c>
      <c r="AU335" s="19" t="s">
        <v>85</v>
      </c>
    </row>
    <row r="336" s="13" customFormat="1">
      <c r="A336" s="13"/>
      <c r="B336" s="235"/>
      <c r="C336" s="236"/>
      <c r="D336" s="228" t="s">
        <v>236</v>
      </c>
      <c r="E336" s="237" t="s">
        <v>40</v>
      </c>
      <c r="F336" s="238" t="s">
        <v>3957</v>
      </c>
      <c r="G336" s="236"/>
      <c r="H336" s="239">
        <v>3.7999999999999998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236</v>
      </c>
      <c r="AU336" s="245" t="s">
        <v>85</v>
      </c>
      <c r="AV336" s="13" t="s">
        <v>85</v>
      </c>
      <c r="AW336" s="13" t="s">
        <v>38</v>
      </c>
      <c r="AX336" s="13" t="s">
        <v>83</v>
      </c>
      <c r="AY336" s="245" t="s">
        <v>224</v>
      </c>
    </row>
    <row r="337" s="2" customFormat="1" ht="21.75" customHeight="1">
      <c r="A337" s="40"/>
      <c r="B337" s="41"/>
      <c r="C337" s="215" t="s">
        <v>585</v>
      </c>
      <c r="D337" s="215" t="s">
        <v>226</v>
      </c>
      <c r="E337" s="216" t="s">
        <v>2521</v>
      </c>
      <c r="F337" s="217" t="s">
        <v>2522</v>
      </c>
      <c r="G337" s="218" t="s">
        <v>152</v>
      </c>
      <c r="H337" s="219">
        <v>51.600000000000001</v>
      </c>
      <c r="I337" s="220"/>
      <c r="J337" s="221">
        <f>ROUND(I337*H337,2)</f>
        <v>0</v>
      </c>
      <c r="K337" s="217" t="s">
        <v>229</v>
      </c>
      <c r="L337" s="46"/>
      <c r="M337" s="222" t="s">
        <v>40</v>
      </c>
      <c r="N337" s="223" t="s">
        <v>48</v>
      </c>
      <c r="O337" s="86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230</v>
      </c>
      <c r="AT337" s="226" t="s">
        <v>226</v>
      </c>
      <c r="AU337" s="226" t="s">
        <v>85</v>
      </c>
      <c r="AY337" s="19" t="s">
        <v>224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83</v>
      </c>
      <c r="BK337" s="227">
        <f>ROUND(I337*H337,2)</f>
        <v>0</v>
      </c>
      <c r="BL337" s="19" t="s">
        <v>230</v>
      </c>
      <c r="BM337" s="226" t="s">
        <v>3958</v>
      </c>
    </row>
    <row r="338" s="2" customFormat="1">
      <c r="A338" s="40"/>
      <c r="B338" s="41"/>
      <c r="C338" s="42"/>
      <c r="D338" s="228" t="s">
        <v>232</v>
      </c>
      <c r="E338" s="42"/>
      <c r="F338" s="229" t="s">
        <v>2524</v>
      </c>
      <c r="G338" s="42"/>
      <c r="H338" s="42"/>
      <c r="I338" s="230"/>
      <c r="J338" s="42"/>
      <c r="K338" s="42"/>
      <c r="L338" s="46"/>
      <c r="M338" s="231"/>
      <c r="N338" s="232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232</v>
      </c>
      <c r="AU338" s="19" t="s">
        <v>85</v>
      </c>
    </row>
    <row r="339" s="2" customFormat="1">
      <c r="A339" s="40"/>
      <c r="B339" s="41"/>
      <c r="C339" s="42"/>
      <c r="D339" s="233" t="s">
        <v>234</v>
      </c>
      <c r="E339" s="42"/>
      <c r="F339" s="234" t="s">
        <v>3951</v>
      </c>
      <c r="G339" s="42"/>
      <c r="H339" s="42"/>
      <c r="I339" s="230"/>
      <c r="J339" s="42"/>
      <c r="K339" s="42"/>
      <c r="L339" s="46"/>
      <c r="M339" s="231"/>
      <c r="N339" s="232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234</v>
      </c>
      <c r="AU339" s="19" t="s">
        <v>85</v>
      </c>
    </row>
    <row r="340" s="13" customFormat="1">
      <c r="A340" s="13"/>
      <c r="B340" s="235"/>
      <c r="C340" s="236"/>
      <c r="D340" s="228" t="s">
        <v>236</v>
      </c>
      <c r="E340" s="237" t="s">
        <v>40</v>
      </c>
      <c r="F340" s="238" t="s">
        <v>3959</v>
      </c>
      <c r="G340" s="236"/>
      <c r="H340" s="239">
        <v>51.600000000000001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236</v>
      </c>
      <c r="AU340" s="245" t="s">
        <v>85</v>
      </c>
      <c r="AV340" s="13" t="s">
        <v>85</v>
      </c>
      <c r="AW340" s="13" t="s">
        <v>38</v>
      </c>
      <c r="AX340" s="13" t="s">
        <v>83</v>
      </c>
      <c r="AY340" s="245" t="s">
        <v>224</v>
      </c>
    </row>
    <row r="341" s="2" customFormat="1" ht="16.5" customHeight="1">
      <c r="A341" s="40"/>
      <c r="B341" s="41"/>
      <c r="C341" s="215" t="s">
        <v>593</v>
      </c>
      <c r="D341" s="215" t="s">
        <v>226</v>
      </c>
      <c r="E341" s="216" t="s">
        <v>3960</v>
      </c>
      <c r="F341" s="217" t="s">
        <v>3961</v>
      </c>
      <c r="G341" s="218" t="s">
        <v>152</v>
      </c>
      <c r="H341" s="219">
        <v>249.5</v>
      </c>
      <c r="I341" s="220"/>
      <c r="J341" s="221">
        <f>ROUND(I341*H341,2)</f>
        <v>0</v>
      </c>
      <c r="K341" s="217" t="s">
        <v>229</v>
      </c>
      <c r="L341" s="46"/>
      <c r="M341" s="222" t="s">
        <v>40</v>
      </c>
      <c r="N341" s="223" t="s">
        <v>48</v>
      </c>
      <c r="O341" s="86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6" t="s">
        <v>230</v>
      </c>
      <c r="AT341" s="226" t="s">
        <v>226</v>
      </c>
      <c r="AU341" s="226" t="s">
        <v>85</v>
      </c>
      <c r="AY341" s="19" t="s">
        <v>224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9" t="s">
        <v>83</v>
      </c>
      <c r="BK341" s="227">
        <f>ROUND(I341*H341,2)</f>
        <v>0</v>
      </c>
      <c r="BL341" s="19" t="s">
        <v>230</v>
      </c>
      <c r="BM341" s="226" t="s">
        <v>3962</v>
      </c>
    </row>
    <row r="342" s="2" customFormat="1">
      <c r="A342" s="40"/>
      <c r="B342" s="41"/>
      <c r="C342" s="42"/>
      <c r="D342" s="228" t="s">
        <v>232</v>
      </c>
      <c r="E342" s="42"/>
      <c r="F342" s="229" t="s">
        <v>3963</v>
      </c>
      <c r="G342" s="42"/>
      <c r="H342" s="42"/>
      <c r="I342" s="230"/>
      <c r="J342" s="42"/>
      <c r="K342" s="42"/>
      <c r="L342" s="46"/>
      <c r="M342" s="231"/>
      <c r="N342" s="232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232</v>
      </c>
      <c r="AU342" s="19" t="s">
        <v>85</v>
      </c>
    </row>
    <row r="343" s="2" customFormat="1">
      <c r="A343" s="40"/>
      <c r="B343" s="41"/>
      <c r="C343" s="42"/>
      <c r="D343" s="233" t="s">
        <v>234</v>
      </c>
      <c r="E343" s="42"/>
      <c r="F343" s="234" t="s">
        <v>3964</v>
      </c>
      <c r="G343" s="42"/>
      <c r="H343" s="42"/>
      <c r="I343" s="230"/>
      <c r="J343" s="42"/>
      <c r="K343" s="42"/>
      <c r="L343" s="46"/>
      <c r="M343" s="231"/>
      <c r="N343" s="232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234</v>
      </c>
      <c r="AU343" s="19" t="s">
        <v>85</v>
      </c>
    </row>
    <row r="344" s="13" customFormat="1">
      <c r="A344" s="13"/>
      <c r="B344" s="235"/>
      <c r="C344" s="236"/>
      <c r="D344" s="228" t="s">
        <v>236</v>
      </c>
      <c r="E344" s="237" t="s">
        <v>40</v>
      </c>
      <c r="F344" s="238" t="s">
        <v>3965</v>
      </c>
      <c r="G344" s="236"/>
      <c r="H344" s="239">
        <v>249.5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236</v>
      </c>
      <c r="AU344" s="245" t="s">
        <v>85</v>
      </c>
      <c r="AV344" s="13" t="s">
        <v>85</v>
      </c>
      <c r="AW344" s="13" t="s">
        <v>38</v>
      </c>
      <c r="AX344" s="13" t="s">
        <v>83</v>
      </c>
      <c r="AY344" s="245" t="s">
        <v>224</v>
      </c>
    </row>
    <row r="345" s="12" customFormat="1" ht="22.8" customHeight="1">
      <c r="A345" s="12"/>
      <c r="B345" s="199"/>
      <c r="C345" s="200"/>
      <c r="D345" s="201" t="s">
        <v>76</v>
      </c>
      <c r="E345" s="213" t="s">
        <v>279</v>
      </c>
      <c r="F345" s="213" t="s">
        <v>1098</v>
      </c>
      <c r="G345" s="200"/>
      <c r="H345" s="200"/>
      <c r="I345" s="203"/>
      <c r="J345" s="214">
        <f>BK345</f>
        <v>0</v>
      </c>
      <c r="K345" s="200"/>
      <c r="L345" s="205"/>
      <c r="M345" s="206"/>
      <c r="N345" s="207"/>
      <c r="O345" s="207"/>
      <c r="P345" s="208">
        <f>SUM(P346:P698)</f>
        <v>0</v>
      </c>
      <c r="Q345" s="207"/>
      <c r="R345" s="208">
        <f>SUM(R346:R698)</f>
        <v>7.9308258459999976</v>
      </c>
      <c r="S345" s="207"/>
      <c r="T345" s="209">
        <f>SUM(T346:T698)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0" t="s">
        <v>83</v>
      </c>
      <c r="AT345" s="211" t="s">
        <v>76</v>
      </c>
      <c r="AU345" s="211" t="s">
        <v>83</v>
      </c>
      <c r="AY345" s="210" t="s">
        <v>224</v>
      </c>
      <c r="BK345" s="212">
        <f>SUM(BK346:BK698)</f>
        <v>0</v>
      </c>
    </row>
    <row r="346" s="2" customFormat="1" ht="16.5" customHeight="1">
      <c r="A346" s="40"/>
      <c r="B346" s="41"/>
      <c r="C346" s="215" t="s">
        <v>601</v>
      </c>
      <c r="D346" s="215" t="s">
        <v>226</v>
      </c>
      <c r="E346" s="216" t="s">
        <v>3966</v>
      </c>
      <c r="F346" s="217" t="s">
        <v>3967</v>
      </c>
      <c r="G346" s="218" t="s">
        <v>160</v>
      </c>
      <c r="H346" s="219">
        <v>22.600000000000001</v>
      </c>
      <c r="I346" s="220"/>
      <c r="J346" s="221">
        <f>ROUND(I346*H346,2)</f>
        <v>0</v>
      </c>
      <c r="K346" s="217" t="s">
        <v>229</v>
      </c>
      <c r="L346" s="46"/>
      <c r="M346" s="222" t="s">
        <v>40</v>
      </c>
      <c r="N346" s="223" t="s">
        <v>48</v>
      </c>
      <c r="O346" s="86"/>
      <c r="P346" s="224">
        <f>O346*H346</f>
        <v>0</v>
      </c>
      <c r="Q346" s="224">
        <v>4.7999999999999996E-07</v>
      </c>
      <c r="R346" s="224">
        <f>Q346*H346</f>
        <v>1.0848E-05</v>
      </c>
      <c r="S346" s="224">
        <v>0</v>
      </c>
      <c r="T346" s="22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6" t="s">
        <v>230</v>
      </c>
      <c r="AT346" s="226" t="s">
        <v>226</v>
      </c>
      <c r="AU346" s="226" t="s">
        <v>85</v>
      </c>
      <c r="AY346" s="19" t="s">
        <v>224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9" t="s">
        <v>83</v>
      </c>
      <c r="BK346" s="227">
        <f>ROUND(I346*H346,2)</f>
        <v>0</v>
      </c>
      <c r="BL346" s="19" t="s">
        <v>230</v>
      </c>
      <c r="BM346" s="226" t="s">
        <v>3968</v>
      </c>
    </row>
    <row r="347" s="2" customFormat="1">
      <c r="A347" s="40"/>
      <c r="B347" s="41"/>
      <c r="C347" s="42"/>
      <c r="D347" s="228" t="s">
        <v>232</v>
      </c>
      <c r="E347" s="42"/>
      <c r="F347" s="229" t="s">
        <v>3969</v>
      </c>
      <c r="G347" s="42"/>
      <c r="H347" s="42"/>
      <c r="I347" s="230"/>
      <c r="J347" s="42"/>
      <c r="K347" s="42"/>
      <c r="L347" s="46"/>
      <c r="M347" s="231"/>
      <c r="N347" s="232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232</v>
      </c>
      <c r="AU347" s="19" t="s">
        <v>85</v>
      </c>
    </row>
    <row r="348" s="2" customFormat="1">
      <c r="A348" s="40"/>
      <c r="B348" s="41"/>
      <c r="C348" s="42"/>
      <c r="D348" s="233" t="s">
        <v>234</v>
      </c>
      <c r="E348" s="42"/>
      <c r="F348" s="234" t="s">
        <v>3970</v>
      </c>
      <c r="G348" s="42"/>
      <c r="H348" s="42"/>
      <c r="I348" s="230"/>
      <c r="J348" s="42"/>
      <c r="K348" s="42"/>
      <c r="L348" s="46"/>
      <c r="M348" s="231"/>
      <c r="N348" s="232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234</v>
      </c>
      <c r="AU348" s="19" t="s">
        <v>85</v>
      </c>
    </row>
    <row r="349" s="13" customFormat="1">
      <c r="A349" s="13"/>
      <c r="B349" s="235"/>
      <c r="C349" s="236"/>
      <c r="D349" s="228" t="s">
        <v>236</v>
      </c>
      <c r="E349" s="237" t="s">
        <v>40</v>
      </c>
      <c r="F349" s="238" t="s">
        <v>3971</v>
      </c>
      <c r="G349" s="236"/>
      <c r="H349" s="239">
        <v>22.600000000000001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236</v>
      </c>
      <c r="AU349" s="245" t="s">
        <v>85</v>
      </c>
      <c r="AV349" s="13" t="s">
        <v>85</v>
      </c>
      <c r="AW349" s="13" t="s">
        <v>38</v>
      </c>
      <c r="AX349" s="13" t="s">
        <v>83</v>
      </c>
      <c r="AY349" s="245" t="s">
        <v>224</v>
      </c>
    </row>
    <row r="350" s="2" customFormat="1" ht="16.5" customHeight="1">
      <c r="A350" s="40"/>
      <c r="B350" s="41"/>
      <c r="C350" s="268" t="s">
        <v>609</v>
      </c>
      <c r="D350" s="268" t="s">
        <v>305</v>
      </c>
      <c r="E350" s="269" t="s">
        <v>3972</v>
      </c>
      <c r="F350" s="270" t="s">
        <v>3973</v>
      </c>
      <c r="G350" s="271" t="s">
        <v>160</v>
      </c>
      <c r="H350" s="272">
        <v>22.826000000000001</v>
      </c>
      <c r="I350" s="273"/>
      <c r="J350" s="274">
        <f>ROUND(I350*H350,2)</f>
        <v>0</v>
      </c>
      <c r="K350" s="270" t="s">
        <v>40</v>
      </c>
      <c r="L350" s="275"/>
      <c r="M350" s="276" t="s">
        <v>40</v>
      </c>
      <c r="N350" s="277" t="s">
        <v>48</v>
      </c>
      <c r="O350" s="86"/>
      <c r="P350" s="224">
        <f>O350*H350</f>
        <v>0</v>
      </c>
      <c r="Q350" s="224">
        <v>0.017999999999999999</v>
      </c>
      <c r="R350" s="224">
        <f>Q350*H350</f>
        <v>0.41086799999999996</v>
      </c>
      <c r="S350" s="224">
        <v>0</v>
      </c>
      <c r="T350" s="225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6" t="s">
        <v>279</v>
      </c>
      <c r="AT350" s="226" t="s">
        <v>305</v>
      </c>
      <c r="AU350" s="226" t="s">
        <v>85</v>
      </c>
      <c r="AY350" s="19" t="s">
        <v>224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9" t="s">
        <v>83</v>
      </c>
      <c r="BK350" s="227">
        <f>ROUND(I350*H350,2)</f>
        <v>0</v>
      </c>
      <c r="BL350" s="19" t="s">
        <v>230</v>
      </c>
      <c r="BM350" s="226" t="s">
        <v>3974</v>
      </c>
    </row>
    <row r="351" s="14" customFormat="1">
      <c r="A351" s="14"/>
      <c r="B351" s="246"/>
      <c r="C351" s="247"/>
      <c r="D351" s="228" t="s">
        <v>236</v>
      </c>
      <c r="E351" s="248" t="s">
        <v>40</v>
      </c>
      <c r="F351" s="249" t="s">
        <v>2568</v>
      </c>
      <c r="G351" s="247"/>
      <c r="H351" s="248" t="s">
        <v>40</v>
      </c>
      <c r="I351" s="250"/>
      <c r="J351" s="247"/>
      <c r="K351" s="247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236</v>
      </c>
      <c r="AU351" s="255" t="s">
        <v>85</v>
      </c>
      <c r="AV351" s="14" t="s">
        <v>83</v>
      </c>
      <c r="AW351" s="14" t="s">
        <v>38</v>
      </c>
      <c r="AX351" s="14" t="s">
        <v>77</v>
      </c>
      <c r="AY351" s="255" t="s">
        <v>224</v>
      </c>
    </row>
    <row r="352" s="14" customFormat="1">
      <c r="A352" s="14"/>
      <c r="B352" s="246"/>
      <c r="C352" s="247"/>
      <c r="D352" s="228" t="s">
        <v>236</v>
      </c>
      <c r="E352" s="248" t="s">
        <v>40</v>
      </c>
      <c r="F352" s="249" t="s">
        <v>2553</v>
      </c>
      <c r="G352" s="247"/>
      <c r="H352" s="248" t="s">
        <v>40</v>
      </c>
      <c r="I352" s="250"/>
      <c r="J352" s="247"/>
      <c r="K352" s="247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236</v>
      </c>
      <c r="AU352" s="255" t="s">
        <v>85</v>
      </c>
      <c r="AV352" s="14" t="s">
        <v>83</v>
      </c>
      <c r="AW352" s="14" t="s">
        <v>38</v>
      </c>
      <c r="AX352" s="14" t="s">
        <v>77</v>
      </c>
      <c r="AY352" s="255" t="s">
        <v>224</v>
      </c>
    </row>
    <row r="353" s="14" customFormat="1">
      <c r="A353" s="14"/>
      <c r="B353" s="246"/>
      <c r="C353" s="247"/>
      <c r="D353" s="228" t="s">
        <v>236</v>
      </c>
      <c r="E353" s="248" t="s">
        <v>40</v>
      </c>
      <c r="F353" s="249" t="s">
        <v>2554</v>
      </c>
      <c r="G353" s="247"/>
      <c r="H353" s="248" t="s">
        <v>40</v>
      </c>
      <c r="I353" s="250"/>
      <c r="J353" s="247"/>
      <c r="K353" s="247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236</v>
      </c>
      <c r="AU353" s="255" t="s">
        <v>85</v>
      </c>
      <c r="AV353" s="14" t="s">
        <v>83</v>
      </c>
      <c r="AW353" s="14" t="s">
        <v>38</v>
      </c>
      <c r="AX353" s="14" t="s">
        <v>77</v>
      </c>
      <c r="AY353" s="255" t="s">
        <v>224</v>
      </c>
    </row>
    <row r="354" s="13" customFormat="1">
      <c r="A354" s="13"/>
      <c r="B354" s="235"/>
      <c r="C354" s="236"/>
      <c r="D354" s="228" t="s">
        <v>236</v>
      </c>
      <c r="E354" s="237" t="s">
        <v>40</v>
      </c>
      <c r="F354" s="238" t="s">
        <v>3975</v>
      </c>
      <c r="G354" s="236"/>
      <c r="H354" s="239">
        <v>22.600000000000001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236</v>
      </c>
      <c r="AU354" s="245" t="s">
        <v>85</v>
      </c>
      <c r="AV354" s="13" t="s">
        <v>85</v>
      </c>
      <c r="AW354" s="13" t="s">
        <v>38</v>
      </c>
      <c r="AX354" s="13" t="s">
        <v>83</v>
      </c>
      <c r="AY354" s="245" t="s">
        <v>224</v>
      </c>
    </row>
    <row r="355" s="13" customFormat="1">
      <c r="A355" s="13"/>
      <c r="B355" s="235"/>
      <c r="C355" s="236"/>
      <c r="D355" s="228" t="s">
        <v>236</v>
      </c>
      <c r="E355" s="236"/>
      <c r="F355" s="238" t="s">
        <v>3976</v>
      </c>
      <c r="G355" s="236"/>
      <c r="H355" s="239">
        <v>22.826000000000001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236</v>
      </c>
      <c r="AU355" s="245" t="s">
        <v>85</v>
      </c>
      <c r="AV355" s="13" t="s">
        <v>85</v>
      </c>
      <c r="AW355" s="13" t="s">
        <v>4</v>
      </c>
      <c r="AX355" s="13" t="s">
        <v>83</v>
      </c>
      <c r="AY355" s="245" t="s">
        <v>224</v>
      </c>
    </row>
    <row r="356" s="2" customFormat="1" ht="16.5" customHeight="1">
      <c r="A356" s="40"/>
      <c r="B356" s="41"/>
      <c r="C356" s="215" t="s">
        <v>616</v>
      </c>
      <c r="D356" s="215" t="s">
        <v>226</v>
      </c>
      <c r="E356" s="216" t="s">
        <v>3977</v>
      </c>
      <c r="F356" s="217" t="s">
        <v>3978</v>
      </c>
      <c r="G356" s="218" t="s">
        <v>160</v>
      </c>
      <c r="H356" s="219">
        <v>24.050000000000001</v>
      </c>
      <c r="I356" s="220"/>
      <c r="J356" s="221">
        <f>ROUND(I356*H356,2)</f>
        <v>0</v>
      </c>
      <c r="K356" s="217" t="s">
        <v>229</v>
      </c>
      <c r="L356" s="46"/>
      <c r="M356" s="222" t="s">
        <v>40</v>
      </c>
      <c r="N356" s="223" t="s">
        <v>48</v>
      </c>
      <c r="O356" s="86"/>
      <c r="P356" s="224">
        <f>O356*H356</f>
        <v>0</v>
      </c>
      <c r="Q356" s="224">
        <v>1.15E-06</v>
      </c>
      <c r="R356" s="224">
        <f>Q356*H356</f>
        <v>2.7657500000000001E-05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230</v>
      </c>
      <c r="AT356" s="226" t="s">
        <v>226</v>
      </c>
      <c r="AU356" s="226" t="s">
        <v>85</v>
      </c>
      <c r="AY356" s="19" t="s">
        <v>224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83</v>
      </c>
      <c r="BK356" s="227">
        <f>ROUND(I356*H356,2)</f>
        <v>0</v>
      </c>
      <c r="BL356" s="19" t="s">
        <v>230</v>
      </c>
      <c r="BM356" s="226" t="s">
        <v>3979</v>
      </c>
    </row>
    <row r="357" s="2" customFormat="1">
      <c r="A357" s="40"/>
      <c r="B357" s="41"/>
      <c r="C357" s="42"/>
      <c r="D357" s="228" t="s">
        <v>232</v>
      </c>
      <c r="E357" s="42"/>
      <c r="F357" s="229" t="s">
        <v>3980</v>
      </c>
      <c r="G357" s="42"/>
      <c r="H357" s="42"/>
      <c r="I357" s="230"/>
      <c r="J357" s="42"/>
      <c r="K357" s="42"/>
      <c r="L357" s="46"/>
      <c r="M357" s="231"/>
      <c r="N357" s="232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232</v>
      </c>
      <c r="AU357" s="19" t="s">
        <v>85</v>
      </c>
    </row>
    <row r="358" s="2" customFormat="1">
      <c r="A358" s="40"/>
      <c r="B358" s="41"/>
      <c r="C358" s="42"/>
      <c r="D358" s="233" t="s">
        <v>234</v>
      </c>
      <c r="E358" s="42"/>
      <c r="F358" s="234" t="s">
        <v>3981</v>
      </c>
      <c r="G358" s="42"/>
      <c r="H358" s="42"/>
      <c r="I358" s="230"/>
      <c r="J358" s="42"/>
      <c r="K358" s="42"/>
      <c r="L358" s="46"/>
      <c r="M358" s="231"/>
      <c r="N358" s="232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234</v>
      </c>
      <c r="AU358" s="19" t="s">
        <v>85</v>
      </c>
    </row>
    <row r="359" s="13" customFormat="1">
      <c r="A359" s="13"/>
      <c r="B359" s="235"/>
      <c r="C359" s="236"/>
      <c r="D359" s="228" t="s">
        <v>236</v>
      </c>
      <c r="E359" s="237" t="s">
        <v>40</v>
      </c>
      <c r="F359" s="238" t="s">
        <v>3982</v>
      </c>
      <c r="G359" s="236"/>
      <c r="H359" s="239">
        <v>24.050000000000001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5" t="s">
        <v>236</v>
      </c>
      <c r="AU359" s="245" t="s">
        <v>85</v>
      </c>
      <c r="AV359" s="13" t="s">
        <v>85</v>
      </c>
      <c r="AW359" s="13" t="s">
        <v>38</v>
      </c>
      <c r="AX359" s="13" t="s">
        <v>83</v>
      </c>
      <c r="AY359" s="245" t="s">
        <v>224</v>
      </c>
    </row>
    <row r="360" s="2" customFormat="1" ht="16.5" customHeight="1">
      <c r="A360" s="40"/>
      <c r="B360" s="41"/>
      <c r="C360" s="268" t="s">
        <v>622</v>
      </c>
      <c r="D360" s="268" t="s">
        <v>305</v>
      </c>
      <c r="E360" s="269" t="s">
        <v>3983</v>
      </c>
      <c r="F360" s="270" t="s">
        <v>3984</v>
      </c>
      <c r="G360" s="271" t="s">
        <v>160</v>
      </c>
      <c r="H360" s="272">
        <v>24.291</v>
      </c>
      <c r="I360" s="273"/>
      <c r="J360" s="274">
        <f>ROUND(I360*H360,2)</f>
        <v>0</v>
      </c>
      <c r="K360" s="270" t="s">
        <v>40</v>
      </c>
      <c r="L360" s="275"/>
      <c r="M360" s="276" t="s">
        <v>40</v>
      </c>
      <c r="N360" s="277" t="s">
        <v>48</v>
      </c>
      <c r="O360" s="86"/>
      <c r="P360" s="224">
        <f>O360*H360</f>
        <v>0</v>
      </c>
      <c r="Q360" s="224">
        <v>0.065000000000000002</v>
      </c>
      <c r="R360" s="224">
        <f>Q360*H360</f>
        <v>1.5789150000000001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279</v>
      </c>
      <c r="AT360" s="226" t="s">
        <v>305</v>
      </c>
      <c r="AU360" s="226" t="s">
        <v>85</v>
      </c>
      <c r="AY360" s="19" t="s">
        <v>224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9" t="s">
        <v>83</v>
      </c>
      <c r="BK360" s="227">
        <f>ROUND(I360*H360,2)</f>
        <v>0</v>
      </c>
      <c r="BL360" s="19" t="s">
        <v>230</v>
      </c>
      <c r="BM360" s="226" t="s">
        <v>3985</v>
      </c>
    </row>
    <row r="361" s="14" customFormat="1">
      <c r="A361" s="14"/>
      <c r="B361" s="246"/>
      <c r="C361" s="247"/>
      <c r="D361" s="228" t="s">
        <v>236</v>
      </c>
      <c r="E361" s="248" t="s">
        <v>40</v>
      </c>
      <c r="F361" s="249" t="s">
        <v>2568</v>
      </c>
      <c r="G361" s="247"/>
      <c r="H361" s="248" t="s">
        <v>40</v>
      </c>
      <c r="I361" s="250"/>
      <c r="J361" s="247"/>
      <c r="K361" s="247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236</v>
      </c>
      <c r="AU361" s="255" t="s">
        <v>85</v>
      </c>
      <c r="AV361" s="14" t="s">
        <v>83</v>
      </c>
      <c r="AW361" s="14" t="s">
        <v>38</v>
      </c>
      <c r="AX361" s="14" t="s">
        <v>77</v>
      </c>
      <c r="AY361" s="255" t="s">
        <v>224</v>
      </c>
    </row>
    <row r="362" s="14" customFormat="1">
      <c r="A362" s="14"/>
      <c r="B362" s="246"/>
      <c r="C362" s="247"/>
      <c r="D362" s="228" t="s">
        <v>236</v>
      </c>
      <c r="E362" s="248" t="s">
        <v>40</v>
      </c>
      <c r="F362" s="249" t="s">
        <v>2553</v>
      </c>
      <c r="G362" s="247"/>
      <c r="H362" s="248" t="s">
        <v>40</v>
      </c>
      <c r="I362" s="250"/>
      <c r="J362" s="247"/>
      <c r="K362" s="247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236</v>
      </c>
      <c r="AU362" s="255" t="s">
        <v>85</v>
      </c>
      <c r="AV362" s="14" t="s">
        <v>83</v>
      </c>
      <c r="AW362" s="14" t="s">
        <v>38</v>
      </c>
      <c r="AX362" s="14" t="s">
        <v>77</v>
      </c>
      <c r="AY362" s="255" t="s">
        <v>224</v>
      </c>
    </row>
    <row r="363" s="14" customFormat="1">
      <c r="A363" s="14"/>
      <c r="B363" s="246"/>
      <c r="C363" s="247"/>
      <c r="D363" s="228" t="s">
        <v>236</v>
      </c>
      <c r="E363" s="248" t="s">
        <v>40</v>
      </c>
      <c r="F363" s="249" t="s">
        <v>2554</v>
      </c>
      <c r="G363" s="247"/>
      <c r="H363" s="248" t="s">
        <v>40</v>
      </c>
      <c r="I363" s="250"/>
      <c r="J363" s="247"/>
      <c r="K363" s="247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236</v>
      </c>
      <c r="AU363" s="255" t="s">
        <v>85</v>
      </c>
      <c r="AV363" s="14" t="s">
        <v>83</v>
      </c>
      <c r="AW363" s="14" t="s">
        <v>38</v>
      </c>
      <c r="AX363" s="14" t="s">
        <v>77</v>
      </c>
      <c r="AY363" s="255" t="s">
        <v>224</v>
      </c>
    </row>
    <row r="364" s="13" customFormat="1">
      <c r="A364" s="13"/>
      <c r="B364" s="235"/>
      <c r="C364" s="236"/>
      <c r="D364" s="228" t="s">
        <v>236</v>
      </c>
      <c r="E364" s="237" t="s">
        <v>40</v>
      </c>
      <c r="F364" s="238" t="s">
        <v>3986</v>
      </c>
      <c r="G364" s="236"/>
      <c r="H364" s="239">
        <v>24.050000000000001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236</v>
      </c>
      <c r="AU364" s="245" t="s">
        <v>85</v>
      </c>
      <c r="AV364" s="13" t="s">
        <v>85</v>
      </c>
      <c r="AW364" s="13" t="s">
        <v>38</v>
      </c>
      <c r="AX364" s="13" t="s">
        <v>83</v>
      </c>
      <c r="AY364" s="245" t="s">
        <v>224</v>
      </c>
    </row>
    <row r="365" s="13" customFormat="1">
      <c r="A365" s="13"/>
      <c r="B365" s="235"/>
      <c r="C365" s="236"/>
      <c r="D365" s="228" t="s">
        <v>236</v>
      </c>
      <c r="E365" s="236"/>
      <c r="F365" s="238" t="s">
        <v>3987</v>
      </c>
      <c r="G365" s="236"/>
      <c r="H365" s="239">
        <v>24.291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236</v>
      </c>
      <c r="AU365" s="245" t="s">
        <v>85</v>
      </c>
      <c r="AV365" s="13" t="s">
        <v>85</v>
      </c>
      <c r="AW365" s="13" t="s">
        <v>4</v>
      </c>
      <c r="AX365" s="13" t="s">
        <v>83</v>
      </c>
      <c r="AY365" s="245" t="s">
        <v>224</v>
      </c>
    </row>
    <row r="366" s="2" customFormat="1" ht="16.5" customHeight="1">
      <c r="A366" s="40"/>
      <c r="B366" s="41"/>
      <c r="C366" s="215" t="s">
        <v>629</v>
      </c>
      <c r="D366" s="215" t="s">
        <v>226</v>
      </c>
      <c r="E366" s="216" t="s">
        <v>3988</v>
      </c>
      <c r="F366" s="217" t="s">
        <v>3989</v>
      </c>
      <c r="G366" s="218" t="s">
        <v>811</v>
      </c>
      <c r="H366" s="219">
        <v>2</v>
      </c>
      <c r="I366" s="220"/>
      <c r="J366" s="221">
        <f>ROUND(I366*H366,2)</f>
        <v>0</v>
      </c>
      <c r="K366" s="217" t="s">
        <v>229</v>
      </c>
      <c r="L366" s="46"/>
      <c r="M366" s="222" t="s">
        <v>40</v>
      </c>
      <c r="N366" s="223" t="s">
        <v>48</v>
      </c>
      <c r="O366" s="86"/>
      <c r="P366" s="224">
        <f>O366*H366</f>
        <v>0</v>
      </c>
      <c r="Q366" s="224">
        <v>0.0071300000000000001</v>
      </c>
      <c r="R366" s="224">
        <f>Q366*H366</f>
        <v>0.01426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230</v>
      </c>
      <c r="AT366" s="226" t="s">
        <v>226</v>
      </c>
      <c r="AU366" s="226" t="s">
        <v>85</v>
      </c>
      <c r="AY366" s="19" t="s">
        <v>224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83</v>
      </c>
      <c r="BK366" s="227">
        <f>ROUND(I366*H366,2)</f>
        <v>0</v>
      </c>
      <c r="BL366" s="19" t="s">
        <v>230</v>
      </c>
      <c r="BM366" s="226" t="s">
        <v>3990</v>
      </c>
    </row>
    <row r="367" s="2" customFormat="1">
      <c r="A367" s="40"/>
      <c r="B367" s="41"/>
      <c r="C367" s="42"/>
      <c r="D367" s="228" t="s">
        <v>232</v>
      </c>
      <c r="E367" s="42"/>
      <c r="F367" s="229" t="s">
        <v>3991</v>
      </c>
      <c r="G367" s="42"/>
      <c r="H367" s="42"/>
      <c r="I367" s="230"/>
      <c r="J367" s="42"/>
      <c r="K367" s="42"/>
      <c r="L367" s="46"/>
      <c r="M367" s="231"/>
      <c r="N367" s="232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232</v>
      </c>
      <c r="AU367" s="19" t="s">
        <v>85</v>
      </c>
    </row>
    <row r="368" s="2" customFormat="1">
      <c r="A368" s="40"/>
      <c r="B368" s="41"/>
      <c r="C368" s="42"/>
      <c r="D368" s="233" t="s">
        <v>234</v>
      </c>
      <c r="E368" s="42"/>
      <c r="F368" s="234" t="s">
        <v>3992</v>
      </c>
      <c r="G368" s="42"/>
      <c r="H368" s="42"/>
      <c r="I368" s="230"/>
      <c r="J368" s="42"/>
      <c r="K368" s="42"/>
      <c r="L368" s="46"/>
      <c r="M368" s="231"/>
      <c r="N368" s="232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234</v>
      </c>
      <c r="AU368" s="19" t="s">
        <v>85</v>
      </c>
    </row>
    <row r="369" s="13" customFormat="1">
      <c r="A369" s="13"/>
      <c r="B369" s="235"/>
      <c r="C369" s="236"/>
      <c r="D369" s="228" t="s">
        <v>236</v>
      </c>
      <c r="E369" s="237" t="s">
        <v>40</v>
      </c>
      <c r="F369" s="238" t="s">
        <v>3993</v>
      </c>
      <c r="G369" s="236"/>
      <c r="H369" s="239">
        <v>2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236</v>
      </c>
      <c r="AU369" s="245" t="s">
        <v>85</v>
      </c>
      <c r="AV369" s="13" t="s">
        <v>85</v>
      </c>
      <c r="AW369" s="13" t="s">
        <v>38</v>
      </c>
      <c r="AX369" s="13" t="s">
        <v>83</v>
      </c>
      <c r="AY369" s="245" t="s">
        <v>224</v>
      </c>
    </row>
    <row r="370" s="2" customFormat="1" ht="16.5" customHeight="1">
      <c r="A370" s="40"/>
      <c r="B370" s="41"/>
      <c r="C370" s="268" t="s">
        <v>635</v>
      </c>
      <c r="D370" s="268" t="s">
        <v>305</v>
      </c>
      <c r="E370" s="269" t="s">
        <v>3994</v>
      </c>
      <c r="F370" s="270" t="s">
        <v>3995</v>
      </c>
      <c r="G370" s="271" t="s">
        <v>811</v>
      </c>
      <c r="H370" s="272">
        <v>2.02</v>
      </c>
      <c r="I370" s="273"/>
      <c r="J370" s="274">
        <f>ROUND(I370*H370,2)</f>
        <v>0</v>
      </c>
      <c r="K370" s="270" t="s">
        <v>40</v>
      </c>
      <c r="L370" s="275"/>
      <c r="M370" s="276" t="s">
        <v>40</v>
      </c>
      <c r="N370" s="277" t="s">
        <v>48</v>
      </c>
      <c r="O370" s="86"/>
      <c r="P370" s="224">
        <f>O370*H370</f>
        <v>0</v>
      </c>
      <c r="Q370" s="224">
        <v>0.105</v>
      </c>
      <c r="R370" s="224">
        <f>Q370*H370</f>
        <v>0.21209999999999998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279</v>
      </c>
      <c r="AT370" s="226" t="s">
        <v>305</v>
      </c>
      <c r="AU370" s="226" t="s">
        <v>85</v>
      </c>
      <c r="AY370" s="19" t="s">
        <v>224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83</v>
      </c>
      <c r="BK370" s="227">
        <f>ROUND(I370*H370,2)</f>
        <v>0</v>
      </c>
      <c r="BL370" s="19" t="s">
        <v>230</v>
      </c>
      <c r="BM370" s="226" t="s">
        <v>3996</v>
      </c>
    </row>
    <row r="371" s="13" customFormat="1">
      <c r="A371" s="13"/>
      <c r="B371" s="235"/>
      <c r="C371" s="236"/>
      <c r="D371" s="228" t="s">
        <v>236</v>
      </c>
      <c r="E371" s="237" t="s">
        <v>40</v>
      </c>
      <c r="F371" s="238" t="s">
        <v>3997</v>
      </c>
      <c r="G371" s="236"/>
      <c r="H371" s="239">
        <v>2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236</v>
      </c>
      <c r="AU371" s="245" t="s">
        <v>85</v>
      </c>
      <c r="AV371" s="13" t="s">
        <v>85</v>
      </c>
      <c r="AW371" s="13" t="s">
        <v>38</v>
      </c>
      <c r="AX371" s="13" t="s">
        <v>83</v>
      </c>
      <c r="AY371" s="245" t="s">
        <v>224</v>
      </c>
    </row>
    <row r="372" s="13" customFormat="1">
      <c r="A372" s="13"/>
      <c r="B372" s="235"/>
      <c r="C372" s="236"/>
      <c r="D372" s="228" t="s">
        <v>236</v>
      </c>
      <c r="E372" s="236"/>
      <c r="F372" s="238" t="s">
        <v>2772</v>
      </c>
      <c r="G372" s="236"/>
      <c r="H372" s="239">
        <v>2.02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236</v>
      </c>
      <c r="AU372" s="245" t="s">
        <v>85</v>
      </c>
      <c r="AV372" s="13" t="s">
        <v>85</v>
      </c>
      <c r="AW372" s="13" t="s">
        <v>4</v>
      </c>
      <c r="AX372" s="13" t="s">
        <v>83</v>
      </c>
      <c r="AY372" s="245" t="s">
        <v>224</v>
      </c>
    </row>
    <row r="373" s="2" customFormat="1" ht="16.5" customHeight="1">
      <c r="A373" s="40"/>
      <c r="B373" s="41"/>
      <c r="C373" s="215" t="s">
        <v>641</v>
      </c>
      <c r="D373" s="215" t="s">
        <v>226</v>
      </c>
      <c r="E373" s="216" t="s">
        <v>2642</v>
      </c>
      <c r="F373" s="217" t="s">
        <v>2643</v>
      </c>
      <c r="G373" s="218" t="s">
        <v>811</v>
      </c>
      <c r="H373" s="219">
        <v>24</v>
      </c>
      <c r="I373" s="220"/>
      <c r="J373" s="221">
        <f>ROUND(I373*H373,2)</f>
        <v>0</v>
      </c>
      <c r="K373" s="217" t="s">
        <v>229</v>
      </c>
      <c r="L373" s="46"/>
      <c r="M373" s="222" t="s">
        <v>40</v>
      </c>
      <c r="N373" s="223" t="s">
        <v>48</v>
      </c>
      <c r="O373" s="86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230</v>
      </c>
      <c r="AT373" s="226" t="s">
        <v>226</v>
      </c>
      <c r="AU373" s="226" t="s">
        <v>85</v>
      </c>
      <c r="AY373" s="19" t="s">
        <v>224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83</v>
      </c>
      <c r="BK373" s="227">
        <f>ROUND(I373*H373,2)</f>
        <v>0</v>
      </c>
      <c r="BL373" s="19" t="s">
        <v>230</v>
      </c>
      <c r="BM373" s="226" t="s">
        <v>3998</v>
      </c>
    </row>
    <row r="374" s="2" customFormat="1">
      <c r="A374" s="40"/>
      <c r="B374" s="41"/>
      <c r="C374" s="42"/>
      <c r="D374" s="228" t="s">
        <v>232</v>
      </c>
      <c r="E374" s="42"/>
      <c r="F374" s="229" t="s">
        <v>2645</v>
      </c>
      <c r="G374" s="42"/>
      <c r="H374" s="42"/>
      <c r="I374" s="230"/>
      <c r="J374" s="42"/>
      <c r="K374" s="42"/>
      <c r="L374" s="46"/>
      <c r="M374" s="231"/>
      <c r="N374" s="232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232</v>
      </c>
      <c r="AU374" s="19" t="s">
        <v>85</v>
      </c>
    </row>
    <row r="375" s="2" customFormat="1">
      <c r="A375" s="40"/>
      <c r="B375" s="41"/>
      <c r="C375" s="42"/>
      <c r="D375" s="233" t="s">
        <v>234</v>
      </c>
      <c r="E375" s="42"/>
      <c r="F375" s="234" t="s">
        <v>2646</v>
      </c>
      <c r="G375" s="42"/>
      <c r="H375" s="42"/>
      <c r="I375" s="230"/>
      <c r="J375" s="42"/>
      <c r="K375" s="42"/>
      <c r="L375" s="46"/>
      <c r="M375" s="231"/>
      <c r="N375" s="232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234</v>
      </c>
      <c r="AU375" s="19" t="s">
        <v>85</v>
      </c>
    </row>
    <row r="376" s="13" customFormat="1">
      <c r="A376" s="13"/>
      <c r="B376" s="235"/>
      <c r="C376" s="236"/>
      <c r="D376" s="228" t="s">
        <v>236</v>
      </c>
      <c r="E376" s="237" t="s">
        <v>40</v>
      </c>
      <c r="F376" s="238" t="s">
        <v>3999</v>
      </c>
      <c r="G376" s="236"/>
      <c r="H376" s="239">
        <v>24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236</v>
      </c>
      <c r="AU376" s="245" t="s">
        <v>85</v>
      </c>
      <c r="AV376" s="13" t="s">
        <v>85</v>
      </c>
      <c r="AW376" s="13" t="s">
        <v>38</v>
      </c>
      <c r="AX376" s="13" t="s">
        <v>83</v>
      </c>
      <c r="AY376" s="245" t="s">
        <v>224</v>
      </c>
    </row>
    <row r="377" s="2" customFormat="1" ht="24.15" customHeight="1">
      <c r="A377" s="40"/>
      <c r="B377" s="41"/>
      <c r="C377" s="268" t="s">
        <v>647</v>
      </c>
      <c r="D377" s="268" t="s">
        <v>305</v>
      </c>
      <c r="E377" s="269" t="s">
        <v>2651</v>
      </c>
      <c r="F377" s="270" t="s">
        <v>2652</v>
      </c>
      <c r="G377" s="271" t="s">
        <v>811</v>
      </c>
      <c r="H377" s="272">
        <v>8.0800000000000001</v>
      </c>
      <c r="I377" s="273"/>
      <c r="J377" s="274">
        <f>ROUND(I377*H377,2)</f>
        <v>0</v>
      </c>
      <c r="K377" s="270" t="s">
        <v>40</v>
      </c>
      <c r="L377" s="275"/>
      <c r="M377" s="276" t="s">
        <v>40</v>
      </c>
      <c r="N377" s="277" t="s">
        <v>48</v>
      </c>
      <c r="O377" s="86"/>
      <c r="P377" s="224">
        <f>O377*H377</f>
        <v>0</v>
      </c>
      <c r="Q377" s="224">
        <v>0.0064000000000000003</v>
      </c>
      <c r="R377" s="224">
        <f>Q377*H377</f>
        <v>0.051712000000000001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279</v>
      </c>
      <c r="AT377" s="226" t="s">
        <v>305</v>
      </c>
      <c r="AU377" s="226" t="s">
        <v>85</v>
      </c>
      <c r="AY377" s="19" t="s">
        <v>224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83</v>
      </c>
      <c r="BK377" s="227">
        <f>ROUND(I377*H377,2)</f>
        <v>0</v>
      </c>
      <c r="BL377" s="19" t="s">
        <v>230</v>
      </c>
      <c r="BM377" s="226" t="s">
        <v>4000</v>
      </c>
    </row>
    <row r="378" s="2" customFormat="1">
      <c r="A378" s="40"/>
      <c r="B378" s="41"/>
      <c r="C378" s="42"/>
      <c r="D378" s="228" t="s">
        <v>232</v>
      </c>
      <c r="E378" s="42"/>
      <c r="F378" s="229" t="s">
        <v>2652</v>
      </c>
      <c r="G378" s="42"/>
      <c r="H378" s="42"/>
      <c r="I378" s="230"/>
      <c r="J378" s="42"/>
      <c r="K378" s="42"/>
      <c r="L378" s="46"/>
      <c r="M378" s="231"/>
      <c r="N378" s="232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232</v>
      </c>
      <c r="AU378" s="19" t="s">
        <v>85</v>
      </c>
    </row>
    <row r="379" s="13" customFormat="1">
      <c r="A379" s="13"/>
      <c r="B379" s="235"/>
      <c r="C379" s="236"/>
      <c r="D379" s="228" t="s">
        <v>236</v>
      </c>
      <c r="E379" s="237" t="s">
        <v>40</v>
      </c>
      <c r="F379" s="238" t="s">
        <v>4001</v>
      </c>
      <c r="G379" s="236"/>
      <c r="H379" s="239">
        <v>4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236</v>
      </c>
      <c r="AU379" s="245" t="s">
        <v>85</v>
      </c>
      <c r="AV379" s="13" t="s">
        <v>85</v>
      </c>
      <c r="AW379" s="13" t="s">
        <v>38</v>
      </c>
      <c r="AX379" s="13" t="s">
        <v>77</v>
      </c>
      <c r="AY379" s="245" t="s">
        <v>224</v>
      </c>
    </row>
    <row r="380" s="13" customFormat="1">
      <c r="A380" s="13"/>
      <c r="B380" s="235"/>
      <c r="C380" s="236"/>
      <c r="D380" s="228" t="s">
        <v>236</v>
      </c>
      <c r="E380" s="237" t="s">
        <v>40</v>
      </c>
      <c r="F380" s="238" t="s">
        <v>4002</v>
      </c>
      <c r="G380" s="236"/>
      <c r="H380" s="239">
        <v>4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236</v>
      </c>
      <c r="AU380" s="245" t="s">
        <v>85</v>
      </c>
      <c r="AV380" s="13" t="s">
        <v>85</v>
      </c>
      <c r="AW380" s="13" t="s">
        <v>38</v>
      </c>
      <c r="AX380" s="13" t="s">
        <v>77</v>
      </c>
      <c r="AY380" s="245" t="s">
        <v>224</v>
      </c>
    </row>
    <row r="381" s="15" customFormat="1">
      <c r="A381" s="15"/>
      <c r="B381" s="256"/>
      <c r="C381" s="257"/>
      <c r="D381" s="228" t="s">
        <v>236</v>
      </c>
      <c r="E381" s="258" t="s">
        <v>40</v>
      </c>
      <c r="F381" s="259" t="s">
        <v>253</v>
      </c>
      <c r="G381" s="257"/>
      <c r="H381" s="260">
        <v>8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6" t="s">
        <v>236</v>
      </c>
      <c r="AU381" s="266" t="s">
        <v>85</v>
      </c>
      <c r="AV381" s="15" t="s">
        <v>230</v>
      </c>
      <c r="AW381" s="15" t="s">
        <v>38</v>
      </c>
      <c r="AX381" s="15" t="s">
        <v>83</v>
      </c>
      <c r="AY381" s="266" t="s">
        <v>224</v>
      </c>
    </row>
    <row r="382" s="13" customFormat="1">
      <c r="A382" s="13"/>
      <c r="B382" s="235"/>
      <c r="C382" s="236"/>
      <c r="D382" s="228" t="s">
        <v>236</v>
      </c>
      <c r="E382" s="236"/>
      <c r="F382" s="238" t="s">
        <v>2609</v>
      </c>
      <c r="G382" s="236"/>
      <c r="H382" s="239">
        <v>8.0800000000000001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236</v>
      </c>
      <c r="AU382" s="245" t="s">
        <v>85</v>
      </c>
      <c r="AV382" s="13" t="s">
        <v>85</v>
      </c>
      <c r="AW382" s="13" t="s">
        <v>4</v>
      </c>
      <c r="AX382" s="13" t="s">
        <v>83</v>
      </c>
      <c r="AY382" s="245" t="s">
        <v>224</v>
      </c>
    </row>
    <row r="383" s="2" customFormat="1" ht="24.15" customHeight="1">
      <c r="A383" s="40"/>
      <c r="B383" s="41"/>
      <c r="C383" s="268" t="s">
        <v>653</v>
      </c>
      <c r="D383" s="268" t="s">
        <v>305</v>
      </c>
      <c r="E383" s="269" t="s">
        <v>2656</v>
      </c>
      <c r="F383" s="270" t="s">
        <v>2657</v>
      </c>
      <c r="G383" s="271" t="s">
        <v>811</v>
      </c>
      <c r="H383" s="272">
        <v>16.16</v>
      </c>
      <c r="I383" s="273"/>
      <c r="J383" s="274">
        <f>ROUND(I383*H383,2)</f>
        <v>0</v>
      </c>
      <c r="K383" s="270" t="s">
        <v>40</v>
      </c>
      <c r="L383" s="275"/>
      <c r="M383" s="276" t="s">
        <v>40</v>
      </c>
      <c r="N383" s="277" t="s">
        <v>48</v>
      </c>
      <c r="O383" s="86"/>
      <c r="P383" s="224">
        <f>O383*H383</f>
        <v>0</v>
      </c>
      <c r="Q383" s="224">
        <v>0.0071000000000000004</v>
      </c>
      <c r="R383" s="224">
        <f>Q383*H383</f>
        <v>0.11473600000000001</v>
      </c>
      <c r="S383" s="224">
        <v>0</v>
      </c>
      <c r="T383" s="225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6" t="s">
        <v>279</v>
      </c>
      <c r="AT383" s="226" t="s">
        <v>305</v>
      </c>
      <c r="AU383" s="226" t="s">
        <v>85</v>
      </c>
      <c r="AY383" s="19" t="s">
        <v>224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9" t="s">
        <v>83</v>
      </c>
      <c r="BK383" s="227">
        <f>ROUND(I383*H383,2)</f>
        <v>0</v>
      </c>
      <c r="BL383" s="19" t="s">
        <v>230</v>
      </c>
      <c r="BM383" s="226" t="s">
        <v>4003</v>
      </c>
    </row>
    <row r="384" s="2" customFormat="1">
      <c r="A384" s="40"/>
      <c r="B384" s="41"/>
      <c r="C384" s="42"/>
      <c r="D384" s="228" t="s">
        <v>232</v>
      </c>
      <c r="E384" s="42"/>
      <c r="F384" s="229" t="s">
        <v>2657</v>
      </c>
      <c r="G384" s="42"/>
      <c r="H384" s="42"/>
      <c r="I384" s="230"/>
      <c r="J384" s="42"/>
      <c r="K384" s="42"/>
      <c r="L384" s="46"/>
      <c r="M384" s="231"/>
      <c r="N384" s="232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232</v>
      </c>
      <c r="AU384" s="19" t="s">
        <v>85</v>
      </c>
    </row>
    <row r="385" s="13" customFormat="1">
      <c r="A385" s="13"/>
      <c r="B385" s="235"/>
      <c r="C385" s="236"/>
      <c r="D385" s="228" t="s">
        <v>236</v>
      </c>
      <c r="E385" s="237" t="s">
        <v>40</v>
      </c>
      <c r="F385" s="238" t="s">
        <v>4004</v>
      </c>
      <c r="G385" s="236"/>
      <c r="H385" s="239">
        <v>8</v>
      </c>
      <c r="I385" s="240"/>
      <c r="J385" s="236"/>
      <c r="K385" s="236"/>
      <c r="L385" s="241"/>
      <c r="M385" s="242"/>
      <c r="N385" s="243"/>
      <c r="O385" s="243"/>
      <c r="P385" s="243"/>
      <c r="Q385" s="243"/>
      <c r="R385" s="243"/>
      <c r="S385" s="243"/>
      <c r="T385" s="24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5" t="s">
        <v>236</v>
      </c>
      <c r="AU385" s="245" t="s">
        <v>85</v>
      </c>
      <c r="AV385" s="13" t="s">
        <v>85</v>
      </c>
      <c r="AW385" s="13" t="s">
        <v>38</v>
      </c>
      <c r="AX385" s="13" t="s">
        <v>77</v>
      </c>
      <c r="AY385" s="245" t="s">
        <v>224</v>
      </c>
    </row>
    <row r="386" s="13" customFormat="1">
      <c r="A386" s="13"/>
      <c r="B386" s="235"/>
      <c r="C386" s="236"/>
      <c r="D386" s="228" t="s">
        <v>236</v>
      </c>
      <c r="E386" s="237" t="s">
        <v>40</v>
      </c>
      <c r="F386" s="238" t="s">
        <v>4005</v>
      </c>
      <c r="G386" s="236"/>
      <c r="H386" s="239">
        <v>8</v>
      </c>
      <c r="I386" s="240"/>
      <c r="J386" s="236"/>
      <c r="K386" s="236"/>
      <c r="L386" s="241"/>
      <c r="M386" s="242"/>
      <c r="N386" s="243"/>
      <c r="O386" s="243"/>
      <c r="P386" s="243"/>
      <c r="Q386" s="243"/>
      <c r="R386" s="243"/>
      <c r="S386" s="243"/>
      <c r="T386" s="24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5" t="s">
        <v>236</v>
      </c>
      <c r="AU386" s="245" t="s">
        <v>85</v>
      </c>
      <c r="AV386" s="13" t="s">
        <v>85</v>
      </c>
      <c r="AW386" s="13" t="s">
        <v>38</v>
      </c>
      <c r="AX386" s="13" t="s">
        <v>77</v>
      </c>
      <c r="AY386" s="245" t="s">
        <v>224</v>
      </c>
    </row>
    <row r="387" s="15" customFormat="1">
      <c r="A387" s="15"/>
      <c r="B387" s="256"/>
      <c r="C387" s="257"/>
      <c r="D387" s="228" t="s">
        <v>236</v>
      </c>
      <c r="E387" s="258" t="s">
        <v>40</v>
      </c>
      <c r="F387" s="259" t="s">
        <v>253</v>
      </c>
      <c r="G387" s="257"/>
      <c r="H387" s="260">
        <v>16</v>
      </c>
      <c r="I387" s="261"/>
      <c r="J387" s="257"/>
      <c r="K387" s="257"/>
      <c r="L387" s="262"/>
      <c r="M387" s="263"/>
      <c r="N387" s="264"/>
      <c r="O387" s="264"/>
      <c r="P387" s="264"/>
      <c r="Q387" s="264"/>
      <c r="R387" s="264"/>
      <c r="S387" s="264"/>
      <c r="T387" s="26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6" t="s">
        <v>236</v>
      </c>
      <c r="AU387" s="266" t="s">
        <v>85</v>
      </c>
      <c r="AV387" s="15" t="s">
        <v>230</v>
      </c>
      <c r="AW387" s="15" t="s">
        <v>38</v>
      </c>
      <c r="AX387" s="15" t="s">
        <v>83</v>
      </c>
      <c r="AY387" s="266" t="s">
        <v>224</v>
      </c>
    </row>
    <row r="388" s="13" customFormat="1">
      <c r="A388" s="13"/>
      <c r="B388" s="235"/>
      <c r="C388" s="236"/>
      <c r="D388" s="228" t="s">
        <v>236</v>
      </c>
      <c r="E388" s="236"/>
      <c r="F388" s="238" t="s">
        <v>2660</v>
      </c>
      <c r="G388" s="236"/>
      <c r="H388" s="239">
        <v>16.16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236</v>
      </c>
      <c r="AU388" s="245" t="s">
        <v>85</v>
      </c>
      <c r="AV388" s="13" t="s">
        <v>85</v>
      </c>
      <c r="AW388" s="13" t="s">
        <v>4</v>
      </c>
      <c r="AX388" s="13" t="s">
        <v>83</v>
      </c>
      <c r="AY388" s="245" t="s">
        <v>224</v>
      </c>
    </row>
    <row r="389" s="2" customFormat="1" ht="16.5" customHeight="1">
      <c r="A389" s="40"/>
      <c r="B389" s="41"/>
      <c r="C389" s="215" t="s">
        <v>659</v>
      </c>
      <c r="D389" s="215" t="s">
        <v>226</v>
      </c>
      <c r="E389" s="216" t="s">
        <v>2661</v>
      </c>
      <c r="F389" s="217" t="s">
        <v>2662</v>
      </c>
      <c r="G389" s="218" t="s">
        <v>811</v>
      </c>
      <c r="H389" s="219">
        <v>7</v>
      </c>
      <c r="I389" s="220"/>
      <c r="J389" s="221">
        <f>ROUND(I389*H389,2)</f>
        <v>0</v>
      </c>
      <c r="K389" s="217" t="s">
        <v>229</v>
      </c>
      <c r="L389" s="46"/>
      <c r="M389" s="222" t="s">
        <v>40</v>
      </c>
      <c r="N389" s="223" t="s">
        <v>48</v>
      </c>
      <c r="O389" s="86"/>
      <c r="P389" s="224">
        <f>O389*H389</f>
        <v>0</v>
      </c>
      <c r="Q389" s="224">
        <v>0.00167</v>
      </c>
      <c r="R389" s="224">
        <f>Q389*H389</f>
        <v>0.011690000000000001</v>
      </c>
      <c r="S389" s="224">
        <v>0</v>
      </c>
      <c r="T389" s="225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6" t="s">
        <v>230</v>
      </c>
      <c r="AT389" s="226" t="s">
        <v>226</v>
      </c>
      <c r="AU389" s="226" t="s">
        <v>85</v>
      </c>
      <c r="AY389" s="19" t="s">
        <v>224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9" t="s">
        <v>83</v>
      </c>
      <c r="BK389" s="227">
        <f>ROUND(I389*H389,2)</f>
        <v>0</v>
      </c>
      <c r="BL389" s="19" t="s">
        <v>230</v>
      </c>
      <c r="BM389" s="226" t="s">
        <v>4006</v>
      </c>
    </row>
    <row r="390" s="2" customFormat="1">
      <c r="A390" s="40"/>
      <c r="B390" s="41"/>
      <c r="C390" s="42"/>
      <c r="D390" s="228" t="s">
        <v>232</v>
      </c>
      <c r="E390" s="42"/>
      <c r="F390" s="229" t="s">
        <v>2664</v>
      </c>
      <c r="G390" s="42"/>
      <c r="H390" s="42"/>
      <c r="I390" s="230"/>
      <c r="J390" s="42"/>
      <c r="K390" s="42"/>
      <c r="L390" s="46"/>
      <c r="M390" s="231"/>
      <c r="N390" s="232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232</v>
      </c>
      <c r="AU390" s="19" t="s">
        <v>85</v>
      </c>
    </row>
    <row r="391" s="2" customFormat="1">
      <c r="A391" s="40"/>
      <c r="B391" s="41"/>
      <c r="C391" s="42"/>
      <c r="D391" s="233" t="s">
        <v>234</v>
      </c>
      <c r="E391" s="42"/>
      <c r="F391" s="234" t="s">
        <v>2665</v>
      </c>
      <c r="G391" s="42"/>
      <c r="H391" s="42"/>
      <c r="I391" s="230"/>
      <c r="J391" s="42"/>
      <c r="K391" s="42"/>
      <c r="L391" s="46"/>
      <c r="M391" s="231"/>
      <c r="N391" s="232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234</v>
      </c>
      <c r="AU391" s="19" t="s">
        <v>85</v>
      </c>
    </row>
    <row r="392" s="13" customFormat="1">
      <c r="A392" s="13"/>
      <c r="B392" s="235"/>
      <c r="C392" s="236"/>
      <c r="D392" s="228" t="s">
        <v>236</v>
      </c>
      <c r="E392" s="237" t="s">
        <v>40</v>
      </c>
      <c r="F392" s="238" t="s">
        <v>4007</v>
      </c>
      <c r="G392" s="236"/>
      <c r="H392" s="239">
        <v>4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236</v>
      </c>
      <c r="AU392" s="245" t="s">
        <v>85</v>
      </c>
      <c r="AV392" s="13" t="s">
        <v>85</v>
      </c>
      <c r="AW392" s="13" t="s">
        <v>38</v>
      </c>
      <c r="AX392" s="13" t="s">
        <v>77</v>
      </c>
      <c r="AY392" s="245" t="s">
        <v>224</v>
      </c>
    </row>
    <row r="393" s="13" customFormat="1">
      <c r="A393" s="13"/>
      <c r="B393" s="235"/>
      <c r="C393" s="236"/>
      <c r="D393" s="228" t="s">
        <v>236</v>
      </c>
      <c r="E393" s="237" t="s">
        <v>40</v>
      </c>
      <c r="F393" s="238" t="s">
        <v>4008</v>
      </c>
      <c r="G393" s="236"/>
      <c r="H393" s="239">
        <v>1</v>
      </c>
      <c r="I393" s="240"/>
      <c r="J393" s="236"/>
      <c r="K393" s="236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236</v>
      </c>
      <c r="AU393" s="245" t="s">
        <v>85</v>
      </c>
      <c r="AV393" s="13" t="s">
        <v>85</v>
      </c>
      <c r="AW393" s="13" t="s">
        <v>38</v>
      </c>
      <c r="AX393" s="13" t="s">
        <v>77</v>
      </c>
      <c r="AY393" s="245" t="s">
        <v>224</v>
      </c>
    </row>
    <row r="394" s="13" customFormat="1">
      <c r="A394" s="13"/>
      <c r="B394" s="235"/>
      <c r="C394" s="236"/>
      <c r="D394" s="228" t="s">
        <v>236</v>
      </c>
      <c r="E394" s="237" t="s">
        <v>40</v>
      </c>
      <c r="F394" s="238" t="s">
        <v>4009</v>
      </c>
      <c r="G394" s="236"/>
      <c r="H394" s="239">
        <v>2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236</v>
      </c>
      <c r="AU394" s="245" t="s">
        <v>85</v>
      </c>
      <c r="AV394" s="13" t="s">
        <v>85</v>
      </c>
      <c r="AW394" s="13" t="s">
        <v>38</v>
      </c>
      <c r="AX394" s="13" t="s">
        <v>77</v>
      </c>
      <c r="AY394" s="245" t="s">
        <v>224</v>
      </c>
    </row>
    <row r="395" s="15" customFormat="1">
      <c r="A395" s="15"/>
      <c r="B395" s="256"/>
      <c r="C395" s="257"/>
      <c r="D395" s="228" t="s">
        <v>236</v>
      </c>
      <c r="E395" s="258" t="s">
        <v>40</v>
      </c>
      <c r="F395" s="259" t="s">
        <v>253</v>
      </c>
      <c r="G395" s="257"/>
      <c r="H395" s="260">
        <v>7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6" t="s">
        <v>236</v>
      </c>
      <c r="AU395" s="266" t="s">
        <v>85</v>
      </c>
      <c r="AV395" s="15" t="s">
        <v>230</v>
      </c>
      <c r="AW395" s="15" t="s">
        <v>38</v>
      </c>
      <c r="AX395" s="15" t="s">
        <v>83</v>
      </c>
      <c r="AY395" s="266" t="s">
        <v>224</v>
      </c>
    </row>
    <row r="396" s="2" customFormat="1" ht="24.15" customHeight="1">
      <c r="A396" s="40"/>
      <c r="B396" s="41"/>
      <c r="C396" s="268" t="s">
        <v>665</v>
      </c>
      <c r="D396" s="268" t="s">
        <v>305</v>
      </c>
      <c r="E396" s="269" t="s">
        <v>2700</v>
      </c>
      <c r="F396" s="270" t="s">
        <v>2701</v>
      </c>
      <c r="G396" s="271" t="s">
        <v>811</v>
      </c>
      <c r="H396" s="272">
        <v>1.01</v>
      </c>
      <c r="I396" s="273"/>
      <c r="J396" s="274">
        <f>ROUND(I396*H396,2)</f>
        <v>0</v>
      </c>
      <c r="K396" s="270" t="s">
        <v>40</v>
      </c>
      <c r="L396" s="275"/>
      <c r="M396" s="276" t="s">
        <v>40</v>
      </c>
      <c r="N396" s="277" t="s">
        <v>48</v>
      </c>
      <c r="O396" s="86"/>
      <c r="P396" s="224">
        <f>O396*H396</f>
        <v>0</v>
      </c>
      <c r="Q396" s="224">
        <v>0.0020999999999999999</v>
      </c>
      <c r="R396" s="224">
        <f>Q396*H396</f>
        <v>0.0021210000000000001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279</v>
      </c>
      <c r="AT396" s="226" t="s">
        <v>305</v>
      </c>
      <c r="AU396" s="226" t="s">
        <v>85</v>
      </c>
      <c r="AY396" s="19" t="s">
        <v>224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83</v>
      </c>
      <c r="BK396" s="227">
        <f>ROUND(I396*H396,2)</f>
        <v>0</v>
      </c>
      <c r="BL396" s="19" t="s">
        <v>230</v>
      </c>
      <c r="BM396" s="226" t="s">
        <v>4010</v>
      </c>
    </row>
    <row r="397" s="2" customFormat="1">
      <c r="A397" s="40"/>
      <c r="B397" s="41"/>
      <c r="C397" s="42"/>
      <c r="D397" s="228" t="s">
        <v>232</v>
      </c>
      <c r="E397" s="42"/>
      <c r="F397" s="229" t="s">
        <v>2701</v>
      </c>
      <c r="G397" s="42"/>
      <c r="H397" s="42"/>
      <c r="I397" s="230"/>
      <c r="J397" s="42"/>
      <c r="K397" s="42"/>
      <c r="L397" s="46"/>
      <c r="M397" s="231"/>
      <c r="N397" s="232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232</v>
      </c>
      <c r="AU397" s="19" t="s">
        <v>85</v>
      </c>
    </row>
    <row r="398" s="13" customFormat="1">
      <c r="A398" s="13"/>
      <c r="B398" s="235"/>
      <c r="C398" s="236"/>
      <c r="D398" s="228" t="s">
        <v>236</v>
      </c>
      <c r="E398" s="236"/>
      <c r="F398" s="238" t="s">
        <v>2614</v>
      </c>
      <c r="G398" s="236"/>
      <c r="H398" s="239">
        <v>1.01</v>
      </c>
      <c r="I398" s="240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5" t="s">
        <v>236</v>
      </c>
      <c r="AU398" s="245" t="s">
        <v>85</v>
      </c>
      <c r="AV398" s="13" t="s">
        <v>85</v>
      </c>
      <c r="AW398" s="13" t="s">
        <v>4</v>
      </c>
      <c r="AX398" s="13" t="s">
        <v>83</v>
      </c>
      <c r="AY398" s="245" t="s">
        <v>224</v>
      </c>
    </row>
    <row r="399" s="2" customFormat="1" ht="24.15" customHeight="1">
      <c r="A399" s="40"/>
      <c r="B399" s="41"/>
      <c r="C399" s="268" t="s">
        <v>672</v>
      </c>
      <c r="D399" s="268" t="s">
        <v>305</v>
      </c>
      <c r="E399" s="269" t="s">
        <v>2704</v>
      </c>
      <c r="F399" s="270" t="s">
        <v>2705</v>
      </c>
      <c r="G399" s="271" t="s">
        <v>811</v>
      </c>
      <c r="H399" s="272">
        <v>4.04</v>
      </c>
      <c r="I399" s="273"/>
      <c r="J399" s="274">
        <f>ROUND(I399*H399,2)</f>
        <v>0</v>
      </c>
      <c r="K399" s="270" t="s">
        <v>40</v>
      </c>
      <c r="L399" s="275"/>
      <c r="M399" s="276" t="s">
        <v>40</v>
      </c>
      <c r="N399" s="277" t="s">
        <v>48</v>
      </c>
      <c r="O399" s="86"/>
      <c r="P399" s="224">
        <f>O399*H399</f>
        <v>0</v>
      </c>
      <c r="Q399" s="224">
        <v>0.0050400000000000002</v>
      </c>
      <c r="R399" s="224">
        <f>Q399*H399</f>
        <v>0.020361600000000001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279</v>
      </c>
      <c r="AT399" s="226" t="s">
        <v>305</v>
      </c>
      <c r="AU399" s="226" t="s">
        <v>85</v>
      </c>
      <c r="AY399" s="19" t="s">
        <v>224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83</v>
      </c>
      <c r="BK399" s="227">
        <f>ROUND(I399*H399,2)</f>
        <v>0</v>
      </c>
      <c r="BL399" s="19" t="s">
        <v>230</v>
      </c>
      <c r="BM399" s="226" t="s">
        <v>4011</v>
      </c>
    </row>
    <row r="400" s="2" customFormat="1">
      <c r="A400" s="40"/>
      <c r="B400" s="41"/>
      <c r="C400" s="42"/>
      <c r="D400" s="228" t="s">
        <v>232</v>
      </c>
      <c r="E400" s="42"/>
      <c r="F400" s="229" t="s">
        <v>2707</v>
      </c>
      <c r="G400" s="42"/>
      <c r="H400" s="42"/>
      <c r="I400" s="230"/>
      <c r="J400" s="42"/>
      <c r="K400" s="42"/>
      <c r="L400" s="46"/>
      <c r="M400" s="231"/>
      <c r="N400" s="232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232</v>
      </c>
      <c r="AU400" s="19" t="s">
        <v>85</v>
      </c>
    </row>
    <row r="401" s="13" customFormat="1">
      <c r="A401" s="13"/>
      <c r="B401" s="235"/>
      <c r="C401" s="236"/>
      <c r="D401" s="228" t="s">
        <v>236</v>
      </c>
      <c r="E401" s="237" t="s">
        <v>40</v>
      </c>
      <c r="F401" s="238" t="s">
        <v>4007</v>
      </c>
      <c r="G401" s="236"/>
      <c r="H401" s="239">
        <v>4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236</v>
      </c>
      <c r="AU401" s="245" t="s">
        <v>85</v>
      </c>
      <c r="AV401" s="13" t="s">
        <v>85</v>
      </c>
      <c r="AW401" s="13" t="s">
        <v>38</v>
      </c>
      <c r="AX401" s="13" t="s">
        <v>83</v>
      </c>
      <c r="AY401" s="245" t="s">
        <v>224</v>
      </c>
    </row>
    <row r="402" s="13" customFormat="1">
      <c r="A402" s="13"/>
      <c r="B402" s="235"/>
      <c r="C402" s="236"/>
      <c r="D402" s="228" t="s">
        <v>236</v>
      </c>
      <c r="E402" s="236"/>
      <c r="F402" s="238" t="s">
        <v>2699</v>
      </c>
      <c r="G402" s="236"/>
      <c r="H402" s="239">
        <v>4.04</v>
      </c>
      <c r="I402" s="240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236</v>
      </c>
      <c r="AU402" s="245" t="s">
        <v>85</v>
      </c>
      <c r="AV402" s="13" t="s">
        <v>85</v>
      </c>
      <c r="AW402" s="13" t="s">
        <v>4</v>
      </c>
      <c r="AX402" s="13" t="s">
        <v>83</v>
      </c>
      <c r="AY402" s="245" t="s">
        <v>224</v>
      </c>
    </row>
    <row r="403" s="2" customFormat="1" ht="16.5" customHeight="1">
      <c r="A403" s="40"/>
      <c r="B403" s="41"/>
      <c r="C403" s="268" t="s">
        <v>679</v>
      </c>
      <c r="D403" s="268" t="s">
        <v>305</v>
      </c>
      <c r="E403" s="269" t="s">
        <v>2677</v>
      </c>
      <c r="F403" s="270" t="s">
        <v>2678</v>
      </c>
      <c r="G403" s="271" t="s">
        <v>811</v>
      </c>
      <c r="H403" s="272">
        <v>2.02</v>
      </c>
      <c r="I403" s="273"/>
      <c r="J403" s="274">
        <f>ROUND(I403*H403,2)</f>
        <v>0</v>
      </c>
      <c r="K403" s="270" t="s">
        <v>229</v>
      </c>
      <c r="L403" s="275"/>
      <c r="M403" s="276" t="s">
        <v>40</v>
      </c>
      <c r="N403" s="277" t="s">
        <v>48</v>
      </c>
      <c r="O403" s="86"/>
      <c r="P403" s="224">
        <f>O403*H403</f>
        <v>0</v>
      </c>
      <c r="Q403" s="224">
        <v>0.012200000000000001</v>
      </c>
      <c r="R403" s="224">
        <f>Q403*H403</f>
        <v>0.024644000000000003</v>
      </c>
      <c r="S403" s="224">
        <v>0</v>
      </c>
      <c r="T403" s="225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6" t="s">
        <v>279</v>
      </c>
      <c r="AT403" s="226" t="s">
        <v>305</v>
      </c>
      <c r="AU403" s="226" t="s">
        <v>85</v>
      </c>
      <c r="AY403" s="19" t="s">
        <v>224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9" t="s">
        <v>83</v>
      </c>
      <c r="BK403" s="227">
        <f>ROUND(I403*H403,2)</f>
        <v>0</v>
      </c>
      <c r="BL403" s="19" t="s">
        <v>230</v>
      </c>
      <c r="BM403" s="226" t="s">
        <v>4012</v>
      </c>
    </row>
    <row r="404" s="2" customFormat="1">
      <c r="A404" s="40"/>
      <c r="B404" s="41"/>
      <c r="C404" s="42"/>
      <c r="D404" s="228" t="s">
        <v>232</v>
      </c>
      <c r="E404" s="42"/>
      <c r="F404" s="229" t="s">
        <v>2678</v>
      </c>
      <c r="G404" s="42"/>
      <c r="H404" s="42"/>
      <c r="I404" s="230"/>
      <c r="J404" s="42"/>
      <c r="K404" s="42"/>
      <c r="L404" s="46"/>
      <c r="M404" s="231"/>
      <c r="N404" s="232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232</v>
      </c>
      <c r="AU404" s="19" t="s">
        <v>85</v>
      </c>
    </row>
    <row r="405" s="2" customFormat="1">
      <c r="A405" s="40"/>
      <c r="B405" s="41"/>
      <c r="C405" s="42"/>
      <c r="D405" s="233" t="s">
        <v>234</v>
      </c>
      <c r="E405" s="42"/>
      <c r="F405" s="234" t="s">
        <v>2680</v>
      </c>
      <c r="G405" s="42"/>
      <c r="H405" s="42"/>
      <c r="I405" s="230"/>
      <c r="J405" s="42"/>
      <c r="K405" s="42"/>
      <c r="L405" s="46"/>
      <c r="M405" s="231"/>
      <c r="N405" s="232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234</v>
      </c>
      <c r="AU405" s="19" t="s">
        <v>85</v>
      </c>
    </row>
    <row r="406" s="13" customFormat="1">
      <c r="A406" s="13"/>
      <c r="B406" s="235"/>
      <c r="C406" s="236"/>
      <c r="D406" s="228" t="s">
        <v>236</v>
      </c>
      <c r="E406" s="237" t="s">
        <v>40</v>
      </c>
      <c r="F406" s="238" t="s">
        <v>4013</v>
      </c>
      <c r="G406" s="236"/>
      <c r="H406" s="239">
        <v>2</v>
      </c>
      <c r="I406" s="240"/>
      <c r="J406" s="236"/>
      <c r="K406" s="236"/>
      <c r="L406" s="241"/>
      <c r="M406" s="242"/>
      <c r="N406" s="243"/>
      <c r="O406" s="243"/>
      <c r="P406" s="243"/>
      <c r="Q406" s="243"/>
      <c r="R406" s="243"/>
      <c r="S406" s="243"/>
      <c r="T406" s="24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5" t="s">
        <v>236</v>
      </c>
      <c r="AU406" s="245" t="s">
        <v>85</v>
      </c>
      <c r="AV406" s="13" t="s">
        <v>85</v>
      </c>
      <c r="AW406" s="13" t="s">
        <v>38</v>
      </c>
      <c r="AX406" s="13" t="s">
        <v>83</v>
      </c>
      <c r="AY406" s="245" t="s">
        <v>224</v>
      </c>
    </row>
    <row r="407" s="13" customFormat="1">
      <c r="A407" s="13"/>
      <c r="B407" s="235"/>
      <c r="C407" s="236"/>
      <c r="D407" s="228" t="s">
        <v>236</v>
      </c>
      <c r="E407" s="236"/>
      <c r="F407" s="238" t="s">
        <v>2772</v>
      </c>
      <c r="G407" s="236"/>
      <c r="H407" s="239">
        <v>2.02</v>
      </c>
      <c r="I407" s="240"/>
      <c r="J407" s="236"/>
      <c r="K407" s="236"/>
      <c r="L407" s="241"/>
      <c r="M407" s="242"/>
      <c r="N407" s="243"/>
      <c r="O407" s="243"/>
      <c r="P407" s="243"/>
      <c r="Q407" s="243"/>
      <c r="R407" s="243"/>
      <c r="S407" s="243"/>
      <c r="T407" s="24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5" t="s">
        <v>236</v>
      </c>
      <c r="AU407" s="245" t="s">
        <v>85</v>
      </c>
      <c r="AV407" s="13" t="s">
        <v>85</v>
      </c>
      <c r="AW407" s="13" t="s">
        <v>4</v>
      </c>
      <c r="AX407" s="13" t="s">
        <v>83</v>
      </c>
      <c r="AY407" s="245" t="s">
        <v>224</v>
      </c>
    </row>
    <row r="408" s="2" customFormat="1" ht="16.5" customHeight="1">
      <c r="A408" s="40"/>
      <c r="B408" s="41"/>
      <c r="C408" s="215" t="s">
        <v>688</v>
      </c>
      <c r="D408" s="215" t="s">
        <v>226</v>
      </c>
      <c r="E408" s="216" t="s">
        <v>2729</v>
      </c>
      <c r="F408" s="217" t="s">
        <v>2730</v>
      </c>
      <c r="G408" s="218" t="s">
        <v>811</v>
      </c>
      <c r="H408" s="219">
        <v>3</v>
      </c>
      <c r="I408" s="220"/>
      <c r="J408" s="221">
        <f>ROUND(I408*H408,2)</f>
        <v>0</v>
      </c>
      <c r="K408" s="217" t="s">
        <v>229</v>
      </c>
      <c r="L408" s="46"/>
      <c r="M408" s="222" t="s">
        <v>40</v>
      </c>
      <c r="N408" s="223" t="s">
        <v>48</v>
      </c>
      <c r="O408" s="86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230</v>
      </c>
      <c r="AT408" s="226" t="s">
        <v>226</v>
      </c>
      <c r="AU408" s="226" t="s">
        <v>85</v>
      </c>
      <c r="AY408" s="19" t="s">
        <v>224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83</v>
      </c>
      <c r="BK408" s="227">
        <f>ROUND(I408*H408,2)</f>
        <v>0</v>
      </c>
      <c r="BL408" s="19" t="s">
        <v>230</v>
      </c>
      <c r="BM408" s="226" t="s">
        <v>2731</v>
      </c>
    </row>
    <row r="409" s="2" customFormat="1">
      <c r="A409" s="40"/>
      <c r="B409" s="41"/>
      <c r="C409" s="42"/>
      <c r="D409" s="228" t="s">
        <v>232</v>
      </c>
      <c r="E409" s="42"/>
      <c r="F409" s="229" t="s">
        <v>2732</v>
      </c>
      <c r="G409" s="42"/>
      <c r="H409" s="42"/>
      <c r="I409" s="230"/>
      <c r="J409" s="42"/>
      <c r="K409" s="42"/>
      <c r="L409" s="46"/>
      <c r="M409" s="231"/>
      <c r="N409" s="232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232</v>
      </c>
      <c r="AU409" s="19" t="s">
        <v>85</v>
      </c>
    </row>
    <row r="410" s="2" customFormat="1">
      <c r="A410" s="40"/>
      <c r="B410" s="41"/>
      <c r="C410" s="42"/>
      <c r="D410" s="233" t="s">
        <v>234</v>
      </c>
      <c r="E410" s="42"/>
      <c r="F410" s="234" t="s">
        <v>2733</v>
      </c>
      <c r="G410" s="42"/>
      <c r="H410" s="42"/>
      <c r="I410" s="230"/>
      <c r="J410" s="42"/>
      <c r="K410" s="42"/>
      <c r="L410" s="46"/>
      <c r="M410" s="231"/>
      <c r="N410" s="232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234</v>
      </c>
      <c r="AU410" s="19" t="s">
        <v>85</v>
      </c>
    </row>
    <row r="411" s="13" customFormat="1">
      <c r="A411" s="13"/>
      <c r="B411" s="235"/>
      <c r="C411" s="236"/>
      <c r="D411" s="228" t="s">
        <v>236</v>
      </c>
      <c r="E411" s="237" t="s">
        <v>40</v>
      </c>
      <c r="F411" s="238" t="s">
        <v>4014</v>
      </c>
      <c r="G411" s="236"/>
      <c r="H411" s="239">
        <v>3</v>
      </c>
      <c r="I411" s="240"/>
      <c r="J411" s="236"/>
      <c r="K411" s="236"/>
      <c r="L411" s="241"/>
      <c r="M411" s="242"/>
      <c r="N411" s="243"/>
      <c r="O411" s="243"/>
      <c r="P411" s="243"/>
      <c r="Q411" s="243"/>
      <c r="R411" s="243"/>
      <c r="S411" s="243"/>
      <c r="T411" s="24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5" t="s">
        <v>236</v>
      </c>
      <c r="AU411" s="245" t="s">
        <v>85</v>
      </c>
      <c r="AV411" s="13" t="s">
        <v>85</v>
      </c>
      <c r="AW411" s="13" t="s">
        <v>38</v>
      </c>
      <c r="AX411" s="13" t="s">
        <v>83</v>
      </c>
      <c r="AY411" s="245" t="s">
        <v>224</v>
      </c>
    </row>
    <row r="412" s="2" customFormat="1" ht="16.5" customHeight="1">
      <c r="A412" s="40"/>
      <c r="B412" s="41"/>
      <c r="C412" s="268" t="s">
        <v>697</v>
      </c>
      <c r="D412" s="268" t="s">
        <v>305</v>
      </c>
      <c r="E412" s="269" t="s">
        <v>4015</v>
      </c>
      <c r="F412" s="270" t="s">
        <v>4016</v>
      </c>
      <c r="G412" s="271" t="s">
        <v>811</v>
      </c>
      <c r="H412" s="272">
        <v>1.01</v>
      </c>
      <c r="I412" s="273"/>
      <c r="J412" s="274">
        <f>ROUND(I412*H412,2)</f>
        <v>0</v>
      </c>
      <c r="K412" s="270" t="s">
        <v>40</v>
      </c>
      <c r="L412" s="275"/>
      <c r="M412" s="276" t="s">
        <v>40</v>
      </c>
      <c r="N412" s="277" t="s">
        <v>48</v>
      </c>
      <c r="O412" s="86"/>
      <c r="P412" s="224">
        <f>O412*H412</f>
        <v>0</v>
      </c>
      <c r="Q412" s="224">
        <v>0.0101</v>
      </c>
      <c r="R412" s="224">
        <f>Q412*H412</f>
        <v>0.010201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279</v>
      </c>
      <c r="AT412" s="226" t="s">
        <v>305</v>
      </c>
      <c r="AU412" s="226" t="s">
        <v>85</v>
      </c>
      <c r="AY412" s="19" t="s">
        <v>224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83</v>
      </c>
      <c r="BK412" s="227">
        <f>ROUND(I412*H412,2)</f>
        <v>0</v>
      </c>
      <c r="BL412" s="19" t="s">
        <v>230</v>
      </c>
      <c r="BM412" s="226" t="s">
        <v>4017</v>
      </c>
    </row>
    <row r="413" s="13" customFormat="1">
      <c r="A413" s="13"/>
      <c r="B413" s="235"/>
      <c r="C413" s="236"/>
      <c r="D413" s="228" t="s">
        <v>236</v>
      </c>
      <c r="E413" s="236"/>
      <c r="F413" s="238" t="s">
        <v>2614</v>
      </c>
      <c r="G413" s="236"/>
      <c r="H413" s="239">
        <v>1.01</v>
      </c>
      <c r="I413" s="240"/>
      <c r="J413" s="236"/>
      <c r="K413" s="236"/>
      <c r="L413" s="241"/>
      <c r="M413" s="242"/>
      <c r="N413" s="243"/>
      <c r="O413" s="243"/>
      <c r="P413" s="243"/>
      <c r="Q413" s="243"/>
      <c r="R413" s="243"/>
      <c r="S413" s="243"/>
      <c r="T413" s="24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5" t="s">
        <v>236</v>
      </c>
      <c r="AU413" s="245" t="s">
        <v>85</v>
      </c>
      <c r="AV413" s="13" t="s">
        <v>85</v>
      </c>
      <c r="AW413" s="13" t="s">
        <v>4</v>
      </c>
      <c r="AX413" s="13" t="s">
        <v>83</v>
      </c>
      <c r="AY413" s="245" t="s">
        <v>224</v>
      </c>
    </row>
    <row r="414" s="2" customFormat="1" ht="16.5" customHeight="1">
      <c r="A414" s="40"/>
      <c r="B414" s="41"/>
      <c r="C414" s="268" t="s">
        <v>704</v>
      </c>
      <c r="D414" s="268" t="s">
        <v>305</v>
      </c>
      <c r="E414" s="269" t="s">
        <v>4018</v>
      </c>
      <c r="F414" s="270" t="s">
        <v>2736</v>
      </c>
      <c r="G414" s="271" t="s">
        <v>811</v>
      </c>
      <c r="H414" s="272">
        <v>2.02</v>
      </c>
      <c r="I414" s="273"/>
      <c r="J414" s="274">
        <f>ROUND(I414*H414,2)</f>
        <v>0</v>
      </c>
      <c r="K414" s="270" t="s">
        <v>40</v>
      </c>
      <c r="L414" s="275"/>
      <c r="M414" s="276" t="s">
        <v>40</v>
      </c>
      <c r="N414" s="277" t="s">
        <v>48</v>
      </c>
      <c r="O414" s="86"/>
      <c r="P414" s="224">
        <f>O414*H414</f>
        <v>0</v>
      </c>
      <c r="Q414" s="224">
        <v>0.010800000000000001</v>
      </c>
      <c r="R414" s="224">
        <f>Q414*H414</f>
        <v>0.021816000000000002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279</v>
      </c>
      <c r="AT414" s="226" t="s">
        <v>305</v>
      </c>
      <c r="AU414" s="226" t="s">
        <v>85</v>
      </c>
      <c r="AY414" s="19" t="s">
        <v>224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83</v>
      </c>
      <c r="BK414" s="227">
        <f>ROUND(I414*H414,2)</f>
        <v>0</v>
      </c>
      <c r="BL414" s="19" t="s">
        <v>230</v>
      </c>
      <c r="BM414" s="226" t="s">
        <v>2737</v>
      </c>
    </row>
    <row r="415" s="13" customFormat="1">
      <c r="A415" s="13"/>
      <c r="B415" s="235"/>
      <c r="C415" s="236"/>
      <c r="D415" s="228" t="s">
        <v>236</v>
      </c>
      <c r="E415" s="236"/>
      <c r="F415" s="238" t="s">
        <v>2772</v>
      </c>
      <c r="G415" s="236"/>
      <c r="H415" s="239">
        <v>2.02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236</v>
      </c>
      <c r="AU415" s="245" t="s">
        <v>85</v>
      </c>
      <c r="AV415" s="13" t="s">
        <v>85</v>
      </c>
      <c r="AW415" s="13" t="s">
        <v>4</v>
      </c>
      <c r="AX415" s="13" t="s">
        <v>83</v>
      </c>
      <c r="AY415" s="245" t="s">
        <v>224</v>
      </c>
    </row>
    <row r="416" s="2" customFormat="1" ht="16.5" customHeight="1">
      <c r="A416" s="40"/>
      <c r="B416" s="41"/>
      <c r="C416" s="215" t="s">
        <v>710</v>
      </c>
      <c r="D416" s="215" t="s">
        <v>226</v>
      </c>
      <c r="E416" s="216" t="s">
        <v>2743</v>
      </c>
      <c r="F416" s="217" t="s">
        <v>2744</v>
      </c>
      <c r="G416" s="218" t="s">
        <v>811</v>
      </c>
      <c r="H416" s="219">
        <v>6</v>
      </c>
      <c r="I416" s="220"/>
      <c r="J416" s="221">
        <f>ROUND(I416*H416,2)</f>
        <v>0</v>
      </c>
      <c r="K416" s="217" t="s">
        <v>229</v>
      </c>
      <c r="L416" s="46"/>
      <c r="M416" s="222" t="s">
        <v>40</v>
      </c>
      <c r="N416" s="223" t="s">
        <v>48</v>
      </c>
      <c r="O416" s="86"/>
      <c r="P416" s="224">
        <f>O416*H416</f>
        <v>0</v>
      </c>
      <c r="Q416" s="224">
        <v>0.00167</v>
      </c>
      <c r="R416" s="224">
        <f>Q416*H416</f>
        <v>0.010020000000000001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230</v>
      </c>
      <c r="AT416" s="226" t="s">
        <v>226</v>
      </c>
      <c r="AU416" s="226" t="s">
        <v>85</v>
      </c>
      <c r="AY416" s="19" t="s">
        <v>224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83</v>
      </c>
      <c r="BK416" s="227">
        <f>ROUND(I416*H416,2)</f>
        <v>0</v>
      </c>
      <c r="BL416" s="19" t="s">
        <v>230</v>
      </c>
      <c r="BM416" s="226" t="s">
        <v>4019</v>
      </c>
    </row>
    <row r="417" s="2" customFormat="1">
      <c r="A417" s="40"/>
      <c r="B417" s="41"/>
      <c r="C417" s="42"/>
      <c r="D417" s="228" t="s">
        <v>232</v>
      </c>
      <c r="E417" s="42"/>
      <c r="F417" s="229" t="s">
        <v>2746</v>
      </c>
      <c r="G417" s="42"/>
      <c r="H417" s="42"/>
      <c r="I417" s="230"/>
      <c r="J417" s="42"/>
      <c r="K417" s="42"/>
      <c r="L417" s="46"/>
      <c r="M417" s="231"/>
      <c r="N417" s="232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232</v>
      </c>
      <c r="AU417" s="19" t="s">
        <v>85</v>
      </c>
    </row>
    <row r="418" s="2" customFormat="1">
      <c r="A418" s="40"/>
      <c r="B418" s="41"/>
      <c r="C418" s="42"/>
      <c r="D418" s="233" t="s">
        <v>234</v>
      </c>
      <c r="E418" s="42"/>
      <c r="F418" s="234" t="s">
        <v>2747</v>
      </c>
      <c r="G418" s="42"/>
      <c r="H418" s="42"/>
      <c r="I418" s="230"/>
      <c r="J418" s="42"/>
      <c r="K418" s="42"/>
      <c r="L418" s="46"/>
      <c r="M418" s="231"/>
      <c r="N418" s="232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234</v>
      </c>
      <c r="AU418" s="19" t="s">
        <v>85</v>
      </c>
    </row>
    <row r="419" s="13" customFormat="1">
      <c r="A419" s="13"/>
      <c r="B419" s="235"/>
      <c r="C419" s="236"/>
      <c r="D419" s="228" t="s">
        <v>236</v>
      </c>
      <c r="E419" s="237" t="s">
        <v>40</v>
      </c>
      <c r="F419" s="238" t="s">
        <v>4020</v>
      </c>
      <c r="G419" s="236"/>
      <c r="H419" s="239">
        <v>4</v>
      </c>
      <c r="I419" s="240"/>
      <c r="J419" s="236"/>
      <c r="K419" s="236"/>
      <c r="L419" s="241"/>
      <c r="M419" s="242"/>
      <c r="N419" s="243"/>
      <c r="O419" s="243"/>
      <c r="P419" s="243"/>
      <c r="Q419" s="243"/>
      <c r="R419" s="243"/>
      <c r="S419" s="243"/>
      <c r="T419" s="24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5" t="s">
        <v>236</v>
      </c>
      <c r="AU419" s="245" t="s">
        <v>85</v>
      </c>
      <c r="AV419" s="13" t="s">
        <v>85</v>
      </c>
      <c r="AW419" s="13" t="s">
        <v>38</v>
      </c>
      <c r="AX419" s="13" t="s">
        <v>77</v>
      </c>
      <c r="AY419" s="245" t="s">
        <v>224</v>
      </c>
    </row>
    <row r="420" s="13" customFormat="1">
      <c r="A420" s="13"/>
      <c r="B420" s="235"/>
      <c r="C420" s="236"/>
      <c r="D420" s="228" t="s">
        <v>236</v>
      </c>
      <c r="E420" s="237" t="s">
        <v>40</v>
      </c>
      <c r="F420" s="238" t="s">
        <v>4009</v>
      </c>
      <c r="G420" s="236"/>
      <c r="H420" s="239">
        <v>2</v>
      </c>
      <c r="I420" s="240"/>
      <c r="J420" s="236"/>
      <c r="K420" s="236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236</v>
      </c>
      <c r="AU420" s="245" t="s">
        <v>85</v>
      </c>
      <c r="AV420" s="13" t="s">
        <v>85</v>
      </c>
      <c r="AW420" s="13" t="s">
        <v>38</v>
      </c>
      <c r="AX420" s="13" t="s">
        <v>77</v>
      </c>
      <c r="AY420" s="245" t="s">
        <v>224</v>
      </c>
    </row>
    <row r="421" s="15" customFormat="1">
      <c r="A421" s="15"/>
      <c r="B421" s="256"/>
      <c r="C421" s="257"/>
      <c r="D421" s="228" t="s">
        <v>236</v>
      </c>
      <c r="E421" s="258" t="s">
        <v>40</v>
      </c>
      <c r="F421" s="259" t="s">
        <v>253</v>
      </c>
      <c r="G421" s="257"/>
      <c r="H421" s="260">
        <v>6</v>
      </c>
      <c r="I421" s="261"/>
      <c r="J421" s="257"/>
      <c r="K421" s="257"/>
      <c r="L421" s="262"/>
      <c r="M421" s="263"/>
      <c r="N421" s="264"/>
      <c r="O421" s="264"/>
      <c r="P421" s="264"/>
      <c r="Q421" s="264"/>
      <c r="R421" s="264"/>
      <c r="S421" s="264"/>
      <c r="T421" s="26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6" t="s">
        <v>236</v>
      </c>
      <c r="AU421" s="266" t="s">
        <v>85</v>
      </c>
      <c r="AV421" s="15" t="s">
        <v>230</v>
      </c>
      <c r="AW421" s="15" t="s">
        <v>38</v>
      </c>
      <c r="AX421" s="15" t="s">
        <v>83</v>
      </c>
      <c r="AY421" s="266" t="s">
        <v>224</v>
      </c>
    </row>
    <row r="422" s="2" customFormat="1" ht="16.5" customHeight="1">
      <c r="A422" s="40"/>
      <c r="B422" s="41"/>
      <c r="C422" s="268" t="s">
        <v>716</v>
      </c>
      <c r="D422" s="268" t="s">
        <v>305</v>
      </c>
      <c r="E422" s="269" t="s">
        <v>4021</v>
      </c>
      <c r="F422" s="270" t="s">
        <v>4022</v>
      </c>
      <c r="G422" s="271" t="s">
        <v>811</v>
      </c>
      <c r="H422" s="272">
        <v>1.01</v>
      </c>
      <c r="I422" s="273"/>
      <c r="J422" s="274">
        <f>ROUND(I422*H422,2)</f>
        <v>0</v>
      </c>
      <c r="K422" s="270" t="s">
        <v>229</v>
      </c>
      <c r="L422" s="275"/>
      <c r="M422" s="276" t="s">
        <v>40</v>
      </c>
      <c r="N422" s="277" t="s">
        <v>48</v>
      </c>
      <c r="O422" s="86"/>
      <c r="P422" s="224">
        <f>O422*H422</f>
        <v>0</v>
      </c>
      <c r="Q422" s="224">
        <v>0.0135</v>
      </c>
      <c r="R422" s="224">
        <f>Q422*H422</f>
        <v>0.013635</v>
      </c>
      <c r="S422" s="224">
        <v>0</v>
      </c>
      <c r="T422" s="225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6" t="s">
        <v>279</v>
      </c>
      <c r="AT422" s="226" t="s">
        <v>305</v>
      </c>
      <c r="AU422" s="226" t="s">
        <v>85</v>
      </c>
      <c r="AY422" s="19" t="s">
        <v>224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9" t="s">
        <v>83</v>
      </c>
      <c r="BK422" s="227">
        <f>ROUND(I422*H422,2)</f>
        <v>0</v>
      </c>
      <c r="BL422" s="19" t="s">
        <v>230</v>
      </c>
      <c r="BM422" s="226" t="s">
        <v>4023</v>
      </c>
    </row>
    <row r="423" s="2" customFormat="1">
      <c r="A423" s="40"/>
      <c r="B423" s="41"/>
      <c r="C423" s="42"/>
      <c r="D423" s="228" t="s">
        <v>232</v>
      </c>
      <c r="E423" s="42"/>
      <c r="F423" s="229" t="s">
        <v>4022</v>
      </c>
      <c r="G423" s="42"/>
      <c r="H423" s="42"/>
      <c r="I423" s="230"/>
      <c r="J423" s="42"/>
      <c r="K423" s="42"/>
      <c r="L423" s="46"/>
      <c r="M423" s="231"/>
      <c r="N423" s="232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232</v>
      </c>
      <c r="AU423" s="19" t="s">
        <v>85</v>
      </c>
    </row>
    <row r="424" s="2" customFormat="1">
      <c r="A424" s="40"/>
      <c r="B424" s="41"/>
      <c r="C424" s="42"/>
      <c r="D424" s="233" t="s">
        <v>234</v>
      </c>
      <c r="E424" s="42"/>
      <c r="F424" s="234" t="s">
        <v>4024</v>
      </c>
      <c r="G424" s="42"/>
      <c r="H424" s="42"/>
      <c r="I424" s="230"/>
      <c r="J424" s="42"/>
      <c r="K424" s="42"/>
      <c r="L424" s="46"/>
      <c r="M424" s="231"/>
      <c r="N424" s="232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234</v>
      </c>
      <c r="AU424" s="19" t="s">
        <v>85</v>
      </c>
    </row>
    <row r="425" s="13" customFormat="1">
      <c r="A425" s="13"/>
      <c r="B425" s="235"/>
      <c r="C425" s="236"/>
      <c r="D425" s="228" t="s">
        <v>236</v>
      </c>
      <c r="E425" s="236"/>
      <c r="F425" s="238" t="s">
        <v>2614</v>
      </c>
      <c r="G425" s="236"/>
      <c r="H425" s="239">
        <v>1.01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236</v>
      </c>
      <c r="AU425" s="245" t="s">
        <v>85</v>
      </c>
      <c r="AV425" s="13" t="s">
        <v>85</v>
      </c>
      <c r="AW425" s="13" t="s">
        <v>4</v>
      </c>
      <c r="AX425" s="13" t="s">
        <v>83</v>
      </c>
      <c r="AY425" s="245" t="s">
        <v>224</v>
      </c>
    </row>
    <row r="426" s="2" customFormat="1" ht="16.5" customHeight="1">
      <c r="A426" s="40"/>
      <c r="B426" s="41"/>
      <c r="C426" s="268" t="s">
        <v>725</v>
      </c>
      <c r="D426" s="268" t="s">
        <v>305</v>
      </c>
      <c r="E426" s="269" t="s">
        <v>4025</v>
      </c>
      <c r="F426" s="270" t="s">
        <v>4026</v>
      </c>
      <c r="G426" s="271" t="s">
        <v>811</v>
      </c>
      <c r="H426" s="272">
        <v>2.02</v>
      </c>
      <c r="I426" s="273"/>
      <c r="J426" s="274">
        <f>ROUND(I426*H426,2)</f>
        <v>0</v>
      </c>
      <c r="K426" s="270" t="s">
        <v>229</v>
      </c>
      <c r="L426" s="275"/>
      <c r="M426" s="276" t="s">
        <v>40</v>
      </c>
      <c r="N426" s="277" t="s">
        <v>48</v>
      </c>
      <c r="O426" s="86"/>
      <c r="P426" s="224">
        <f>O426*H426</f>
        <v>0</v>
      </c>
      <c r="Q426" s="224">
        <v>0.010699999999999999</v>
      </c>
      <c r="R426" s="224">
        <f>Q426*H426</f>
        <v>0.021613999999999998</v>
      </c>
      <c r="S426" s="224">
        <v>0</v>
      </c>
      <c r="T426" s="225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6" t="s">
        <v>279</v>
      </c>
      <c r="AT426" s="226" t="s">
        <v>305</v>
      </c>
      <c r="AU426" s="226" t="s">
        <v>85</v>
      </c>
      <c r="AY426" s="19" t="s">
        <v>224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9" t="s">
        <v>83</v>
      </c>
      <c r="BK426" s="227">
        <f>ROUND(I426*H426,2)</f>
        <v>0</v>
      </c>
      <c r="BL426" s="19" t="s">
        <v>230</v>
      </c>
      <c r="BM426" s="226" t="s">
        <v>4027</v>
      </c>
    </row>
    <row r="427" s="2" customFormat="1">
      <c r="A427" s="40"/>
      <c r="B427" s="41"/>
      <c r="C427" s="42"/>
      <c r="D427" s="228" t="s">
        <v>232</v>
      </c>
      <c r="E427" s="42"/>
      <c r="F427" s="229" t="s">
        <v>4026</v>
      </c>
      <c r="G427" s="42"/>
      <c r="H427" s="42"/>
      <c r="I427" s="230"/>
      <c r="J427" s="42"/>
      <c r="K427" s="42"/>
      <c r="L427" s="46"/>
      <c r="M427" s="231"/>
      <c r="N427" s="232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232</v>
      </c>
      <c r="AU427" s="19" t="s">
        <v>85</v>
      </c>
    </row>
    <row r="428" s="2" customFormat="1">
      <c r="A428" s="40"/>
      <c r="B428" s="41"/>
      <c r="C428" s="42"/>
      <c r="D428" s="233" t="s">
        <v>234</v>
      </c>
      <c r="E428" s="42"/>
      <c r="F428" s="234" t="s">
        <v>4028</v>
      </c>
      <c r="G428" s="42"/>
      <c r="H428" s="42"/>
      <c r="I428" s="230"/>
      <c r="J428" s="42"/>
      <c r="K428" s="42"/>
      <c r="L428" s="46"/>
      <c r="M428" s="231"/>
      <c r="N428" s="232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234</v>
      </c>
      <c r="AU428" s="19" t="s">
        <v>85</v>
      </c>
    </row>
    <row r="429" s="13" customFormat="1">
      <c r="A429" s="13"/>
      <c r="B429" s="235"/>
      <c r="C429" s="236"/>
      <c r="D429" s="228" t="s">
        <v>236</v>
      </c>
      <c r="E429" s="236"/>
      <c r="F429" s="238" t="s">
        <v>2772</v>
      </c>
      <c r="G429" s="236"/>
      <c r="H429" s="239">
        <v>2.02</v>
      </c>
      <c r="I429" s="240"/>
      <c r="J429" s="236"/>
      <c r="K429" s="236"/>
      <c r="L429" s="241"/>
      <c r="M429" s="242"/>
      <c r="N429" s="243"/>
      <c r="O429" s="243"/>
      <c r="P429" s="243"/>
      <c r="Q429" s="243"/>
      <c r="R429" s="243"/>
      <c r="S429" s="243"/>
      <c r="T429" s="24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5" t="s">
        <v>236</v>
      </c>
      <c r="AU429" s="245" t="s">
        <v>85</v>
      </c>
      <c r="AV429" s="13" t="s">
        <v>85</v>
      </c>
      <c r="AW429" s="13" t="s">
        <v>4</v>
      </c>
      <c r="AX429" s="13" t="s">
        <v>83</v>
      </c>
      <c r="AY429" s="245" t="s">
        <v>224</v>
      </c>
    </row>
    <row r="430" s="2" customFormat="1" ht="16.5" customHeight="1">
      <c r="A430" s="40"/>
      <c r="B430" s="41"/>
      <c r="C430" s="268" t="s">
        <v>737</v>
      </c>
      <c r="D430" s="268" t="s">
        <v>305</v>
      </c>
      <c r="E430" s="269" t="s">
        <v>4029</v>
      </c>
      <c r="F430" s="270" t="s">
        <v>4030</v>
      </c>
      <c r="G430" s="271" t="s">
        <v>811</v>
      </c>
      <c r="H430" s="272">
        <v>3.0299999999999998</v>
      </c>
      <c r="I430" s="273"/>
      <c r="J430" s="274">
        <f>ROUND(I430*H430,2)</f>
        <v>0</v>
      </c>
      <c r="K430" s="270" t="s">
        <v>40</v>
      </c>
      <c r="L430" s="275"/>
      <c r="M430" s="276" t="s">
        <v>40</v>
      </c>
      <c r="N430" s="277" t="s">
        <v>48</v>
      </c>
      <c r="O430" s="86"/>
      <c r="P430" s="224">
        <f>O430*H430</f>
        <v>0</v>
      </c>
      <c r="Q430" s="224">
        <v>0.0094999999999999998</v>
      </c>
      <c r="R430" s="224">
        <f>Q430*H430</f>
        <v>0.028784999999999998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279</v>
      </c>
      <c r="AT430" s="226" t="s">
        <v>305</v>
      </c>
      <c r="AU430" s="226" t="s">
        <v>85</v>
      </c>
      <c r="AY430" s="19" t="s">
        <v>224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83</v>
      </c>
      <c r="BK430" s="227">
        <f>ROUND(I430*H430,2)</f>
        <v>0</v>
      </c>
      <c r="BL430" s="19" t="s">
        <v>230</v>
      </c>
      <c r="BM430" s="226" t="s">
        <v>4031</v>
      </c>
    </row>
    <row r="431" s="13" customFormat="1">
      <c r="A431" s="13"/>
      <c r="B431" s="235"/>
      <c r="C431" s="236"/>
      <c r="D431" s="228" t="s">
        <v>236</v>
      </c>
      <c r="E431" s="236"/>
      <c r="F431" s="238" t="s">
        <v>2631</v>
      </c>
      <c r="G431" s="236"/>
      <c r="H431" s="239">
        <v>3.0299999999999998</v>
      </c>
      <c r="I431" s="240"/>
      <c r="J431" s="236"/>
      <c r="K431" s="236"/>
      <c r="L431" s="241"/>
      <c r="M431" s="242"/>
      <c r="N431" s="243"/>
      <c r="O431" s="243"/>
      <c r="P431" s="243"/>
      <c r="Q431" s="243"/>
      <c r="R431" s="243"/>
      <c r="S431" s="243"/>
      <c r="T431" s="24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5" t="s">
        <v>236</v>
      </c>
      <c r="AU431" s="245" t="s">
        <v>85</v>
      </c>
      <c r="AV431" s="13" t="s">
        <v>85</v>
      </c>
      <c r="AW431" s="13" t="s">
        <v>4</v>
      </c>
      <c r="AX431" s="13" t="s">
        <v>83</v>
      </c>
      <c r="AY431" s="245" t="s">
        <v>224</v>
      </c>
    </row>
    <row r="432" s="2" customFormat="1" ht="16.5" customHeight="1">
      <c r="A432" s="40"/>
      <c r="B432" s="41"/>
      <c r="C432" s="215" t="s">
        <v>743</v>
      </c>
      <c r="D432" s="215" t="s">
        <v>226</v>
      </c>
      <c r="E432" s="216" t="s">
        <v>4032</v>
      </c>
      <c r="F432" s="217" t="s">
        <v>4033</v>
      </c>
      <c r="G432" s="218" t="s">
        <v>811</v>
      </c>
      <c r="H432" s="219">
        <v>1</v>
      </c>
      <c r="I432" s="220"/>
      <c r="J432" s="221">
        <f>ROUND(I432*H432,2)</f>
        <v>0</v>
      </c>
      <c r="K432" s="217" t="s">
        <v>229</v>
      </c>
      <c r="L432" s="46"/>
      <c r="M432" s="222" t="s">
        <v>40</v>
      </c>
      <c r="N432" s="223" t="s">
        <v>48</v>
      </c>
      <c r="O432" s="86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6" t="s">
        <v>230</v>
      </c>
      <c r="AT432" s="226" t="s">
        <v>226</v>
      </c>
      <c r="AU432" s="226" t="s">
        <v>85</v>
      </c>
      <c r="AY432" s="19" t="s">
        <v>224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9" t="s">
        <v>83</v>
      </c>
      <c r="BK432" s="227">
        <f>ROUND(I432*H432,2)</f>
        <v>0</v>
      </c>
      <c r="BL432" s="19" t="s">
        <v>230</v>
      </c>
      <c r="BM432" s="226" t="s">
        <v>4034</v>
      </c>
    </row>
    <row r="433" s="2" customFormat="1">
      <c r="A433" s="40"/>
      <c r="B433" s="41"/>
      <c r="C433" s="42"/>
      <c r="D433" s="228" t="s">
        <v>232</v>
      </c>
      <c r="E433" s="42"/>
      <c r="F433" s="229" t="s">
        <v>4035</v>
      </c>
      <c r="G433" s="42"/>
      <c r="H433" s="42"/>
      <c r="I433" s="230"/>
      <c r="J433" s="42"/>
      <c r="K433" s="42"/>
      <c r="L433" s="46"/>
      <c r="M433" s="231"/>
      <c r="N433" s="232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232</v>
      </c>
      <c r="AU433" s="19" t="s">
        <v>85</v>
      </c>
    </row>
    <row r="434" s="2" customFormat="1">
      <c r="A434" s="40"/>
      <c r="B434" s="41"/>
      <c r="C434" s="42"/>
      <c r="D434" s="233" t="s">
        <v>234</v>
      </c>
      <c r="E434" s="42"/>
      <c r="F434" s="234" t="s">
        <v>4036</v>
      </c>
      <c r="G434" s="42"/>
      <c r="H434" s="42"/>
      <c r="I434" s="230"/>
      <c r="J434" s="42"/>
      <c r="K434" s="42"/>
      <c r="L434" s="46"/>
      <c r="M434" s="231"/>
      <c r="N434" s="232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234</v>
      </c>
      <c r="AU434" s="19" t="s">
        <v>85</v>
      </c>
    </row>
    <row r="435" s="13" customFormat="1">
      <c r="A435" s="13"/>
      <c r="B435" s="235"/>
      <c r="C435" s="236"/>
      <c r="D435" s="228" t="s">
        <v>236</v>
      </c>
      <c r="E435" s="237" t="s">
        <v>40</v>
      </c>
      <c r="F435" s="238" t="s">
        <v>4008</v>
      </c>
      <c r="G435" s="236"/>
      <c r="H435" s="239">
        <v>1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236</v>
      </c>
      <c r="AU435" s="245" t="s">
        <v>85</v>
      </c>
      <c r="AV435" s="13" t="s">
        <v>85</v>
      </c>
      <c r="AW435" s="13" t="s">
        <v>38</v>
      </c>
      <c r="AX435" s="13" t="s">
        <v>83</v>
      </c>
      <c r="AY435" s="245" t="s">
        <v>224</v>
      </c>
    </row>
    <row r="436" s="2" customFormat="1" ht="16.5" customHeight="1">
      <c r="A436" s="40"/>
      <c r="B436" s="41"/>
      <c r="C436" s="268" t="s">
        <v>750</v>
      </c>
      <c r="D436" s="268" t="s">
        <v>305</v>
      </c>
      <c r="E436" s="269" t="s">
        <v>4037</v>
      </c>
      <c r="F436" s="270" t="s">
        <v>4038</v>
      </c>
      <c r="G436" s="271" t="s">
        <v>811</v>
      </c>
      <c r="H436" s="272">
        <v>1.01</v>
      </c>
      <c r="I436" s="273"/>
      <c r="J436" s="274">
        <f>ROUND(I436*H436,2)</f>
        <v>0</v>
      </c>
      <c r="K436" s="270" t="s">
        <v>40</v>
      </c>
      <c r="L436" s="275"/>
      <c r="M436" s="276" t="s">
        <v>40</v>
      </c>
      <c r="N436" s="277" t="s">
        <v>48</v>
      </c>
      <c r="O436" s="86"/>
      <c r="P436" s="224">
        <f>O436*H436</f>
        <v>0</v>
      </c>
      <c r="Q436" s="224">
        <v>0.012999999999999999</v>
      </c>
      <c r="R436" s="224">
        <f>Q436*H436</f>
        <v>0.013129999999999999</v>
      </c>
      <c r="S436" s="224">
        <v>0</v>
      </c>
      <c r="T436" s="225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6" t="s">
        <v>279</v>
      </c>
      <c r="AT436" s="226" t="s">
        <v>305</v>
      </c>
      <c r="AU436" s="226" t="s">
        <v>85</v>
      </c>
      <c r="AY436" s="19" t="s">
        <v>224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19" t="s">
        <v>83</v>
      </c>
      <c r="BK436" s="227">
        <f>ROUND(I436*H436,2)</f>
        <v>0</v>
      </c>
      <c r="BL436" s="19" t="s">
        <v>230</v>
      </c>
      <c r="BM436" s="226" t="s">
        <v>4039</v>
      </c>
    </row>
    <row r="437" s="13" customFormat="1">
      <c r="A437" s="13"/>
      <c r="B437" s="235"/>
      <c r="C437" s="236"/>
      <c r="D437" s="228" t="s">
        <v>236</v>
      </c>
      <c r="E437" s="236"/>
      <c r="F437" s="238" t="s">
        <v>2614</v>
      </c>
      <c r="G437" s="236"/>
      <c r="H437" s="239">
        <v>1.01</v>
      </c>
      <c r="I437" s="240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5" t="s">
        <v>236</v>
      </c>
      <c r="AU437" s="245" t="s">
        <v>85</v>
      </c>
      <c r="AV437" s="13" t="s">
        <v>85</v>
      </c>
      <c r="AW437" s="13" t="s">
        <v>4</v>
      </c>
      <c r="AX437" s="13" t="s">
        <v>83</v>
      </c>
      <c r="AY437" s="245" t="s">
        <v>224</v>
      </c>
    </row>
    <row r="438" s="2" customFormat="1" ht="16.5" customHeight="1">
      <c r="A438" s="40"/>
      <c r="B438" s="41"/>
      <c r="C438" s="215" t="s">
        <v>756</v>
      </c>
      <c r="D438" s="215" t="s">
        <v>226</v>
      </c>
      <c r="E438" s="216" t="s">
        <v>2843</v>
      </c>
      <c r="F438" s="217" t="s">
        <v>2844</v>
      </c>
      <c r="G438" s="218" t="s">
        <v>811</v>
      </c>
      <c r="H438" s="219">
        <v>2</v>
      </c>
      <c r="I438" s="220"/>
      <c r="J438" s="221">
        <f>ROUND(I438*H438,2)</f>
        <v>0</v>
      </c>
      <c r="K438" s="217" t="s">
        <v>229</v>
      </c>
      <c r="L438" s="46"/>
      <c r="M438" s="222" t="s">
        <v>40</v>
      </c>
      <c r="N438" s="223" t="s">
        <v>48</v>
      </c>
      <c r="O438" s="86"/>
      <c r="P438" s="224">
        <f>O438*H438</f>
        <v>0</v>
      </c>
      <c r="Q438" s="224">
        <v>0.0050499999999999998</v>
      </c>
      <c r="R438" s="224">
        <f>Q438*H438</f>
        <v>0.0101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230</v>
      </c>
      <c r="AT438" s="226" t="s">
        <v>226</v>
      </c>
      <c r="AU438" s="226" t="s">
        <v>85</v>
      </c>
      <c r="AY438" s="19" t="s">
        <v>224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83</v>
      </c>
      <c r="BK438" s="227">
        <f>ROUND(I438*H438,2)</f>
        <v>0</v>
      </c>
      <c r="BL438" s="19" t="s">
        <v>230</v>
      </c>
      <c r="BM438" s="226" t="s">
        <v>4040</v>
      </c>
    </row>
    <row r="439" s="2" customFormat="1">
      <c r="A439" s="40"/>
      <c r="B439" s="41"/>
      <c r="C439" s="42"/>
      <c r="D439" s="228" t="s">
        <v>232</v>
      </c>
      <c r="E439" s="42"/>
      <c r="F439" s="229" t="s">
        <v>2846</v>
      </c>
      <c r="G439" s="42"/>
      <c r="H439" s="42"/>
      <c r="I439" s="230"/>
      <c r="J439" s="42"/>
      <c r="K439" s="42"/>
      <c r="L439" s="46"/>
      <c r="M439" s="231"/>
      <c r="N439" s="232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232</v>
      </c>
      <c r="AU439" s="19" t="s">
        <v>85</v>
      </c>
    </row>
    <row r="440" s="2" customFormat="1">
      <c r="A440" s="40"/>
      <c r="B440" s="41"/>
      <c r="C440" s="42"/>
      <c r="D440" s="233" t="s">
        <v>234</v>
      </c>
      <c r="E440" s="42"/>
      <c r="F440" s="234" t="s">
        <v>2847</v>
      </c>
      <c r="G440" s="42"/>
      <c r="H440" s="42"/>
      <c r="I440" s="230"/>
      <c r="J440" s="42"/>
      <c r="K440" s="42"/>
      <c r="L440" s="46"/>
      <c r="M440" s="231"/>
      <c r="N440" s="232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234</v>
      </c>
      <c r="AU440" s="19" t="s">
        <v>85</v>
      </c>
    </row>
    <row r="441" s="13" customFormat="1">
      <c r="A441" s="13"/>
      <c r="B441" s="235"/>
      <c r="C441" s="236"/>
      <c r="D441" s="228" t="s">
        <v>236</v>
      </c>
      <c r="E441" s="237" t="s">
        <v>40</v>
      </c>
      <c r="F441" s="238" t="s">
        <v>4009</v>
      </c>
      <c r="G441" s="236"/>
      <c r="H441" s="239">
        <v>2</v>
      </c>
      <c r="I441" s="240"/>
      <c r="J441" s="236"/>
      <c r="K441" s="236"/>
      <c r="L441" s="241"/>
      <c r="M441" s="242"/>
      <c r="N441" s="243"/>
      <c r="O441" s="243"/>
      <c r="P441" s="243"/>
      <c r="Q441" s="243"/>
      <c r="R441" s="243"/>
      <c r="S441" s="243"/>
      <c r="T441" s="24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5" t="s">
        <v>236</v>
      </c>
      <c r="AU441" s="245" t="s">
        <v>85</v>
      </c>
      <c r="AV441" s="13" t="s">
        <v>85</v>
      </c>
      <c r="AW441" s="13" t="s">
        <v>38</v>
      </c>
      <c r="AX441" s="13" t="s">
        <v>83</v>
      </c>
      <c r="AY441" s="245" t="s">
        <v>224</v>
      </c>
    </row>
    <row r="442" s="2" customFormat="1" ht="16.5" customHeight="1">
      <c r="A442" s="40"/>
      <c r="B442" s="41"/>
      <c r="C442" s="268" t="s">
        <v>766</v>
      </c>
      <c r="D442" s="268" t="s">
        <v>305</v>
      </c>
      <c r="E442" s="269" t="s">
        <v>4041</v>
      </c>
      <c r="F442" s="270" t="s">
        <v>4042</v>
      </c>
      <c r="G442" s="271" t="s">
        <v>811</v>
      </c>
      <c r="H442" s="272">
        <v>2.02</v>
      </c>
      <c r="I442" s="273"/>
      <c r="J442" s="274">
        <f>ROUND(I442*H442,2)</f>
        <v>0</v>
      </c>
      <c r="K442" s="270" t="s">
        <v>229</v>
      </c>
      <c r="L442" s="275"/>
      <c r="M442" s="276" t="s">
        <v>40</v>
      </c>
      <c r="N442" s="277" t="s">
        <v>48</v>
      </c>
      <c r="O442" s="86"/>
      <c r="P442" s="224">
        <f>O442*H442</f>
        <v>0</v>
      </c>
      <c r="Q442" s="224">
        <v>0.073499999999999996</v>
      </c>
      <c r="R442" s="224">
        <f>Q442*H442</f>
        <v>0.14846999999999999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279</v>
      </c>
      <c r="AT442" s="226" t="s">
        <v>305</v>
      </c>
      <c r="AU442" s="226" t="s">
        <v>85</v>
      </c>
      <c r="AY442" s="19" t="s">
        <v>224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83</v>
      </c>
      <c r="BK442" s="227">
        <f>ROUND(I442*H442,2)</f>
        <v>0</v>
      </c>
      <c r="BL442" s="19" t="s">
        <v>230</v>
      </c>
      <c r="BM442" s="226" t="s">
        <v>4043</v>
      </c>
    </row>
    <row r="443" s="2" customFormat="1">
      <c r="A443" s="40"/>
      <c r="B443" s="41"/>
      <c r="C443" s="42"/>
      <c r="D443" s="228" t="s">
        <v>232</v>
      </c>
      <c r="E443" s="42"/>
      <c r="F443" s="229" t="s">
        <v>4042</v>
      </c>
      <c r="G443" s="42"/>
      <c r="H443" s="42"/>
      <c r="I443" s="230"/>
      <c r="J443" s="42"/>
      <c r="K443" s="42"/>
      <c r="L443" s="46"/>
      <c r="M443" s="231"/>
      <c r="N443" s="232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232</v>
      </c>
      <c r="AU443" s="19" t="s">
        <v>85</v>
      </c>
    </row>
    <row r="444" s="2" customFormat="1">
      <c r="A444" s="40"/>
      <c r="B444" s="41"/>
      <c r="C444" s="42"/>
      <c r="D444" s="233" t="s">
        <v>234</v>
      </c>
      <c r="E444" s="42"/>
      <c r="F444" s="234" t="s">
        <v>4044</v>
      </c>
      <c r="G444" s="42"/>
      <c r="H444" s="42"/>
      <c r="I444" s="230"/>
      <c r="J444" s="42"/>
      <c r="K444" s="42"/>
      <c r="L444" s="46"/>
      <c r="M444" s="231"/>
      <c r="N444" s="232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234</v>
      </c>
      <c r="AU444" s="19" t="s">
        <v>85</v>
      </c>
    </row>
    <row r="445" s="13" customFormat="1">
      <c r="A445" s="13"/>
      <c r="B445" s="235"/>
      <c r="C445" s="236"/>
      <c r="D445" s="228" t="s">
        <v>236</v>
      </c>
      <c r="E445" s="236"/>
      <c r="F445" s="238" t="s">
        <v>2772</v>
      </c>
      <c r="G445" s="236"/>
      <c r="H445" s="239">
        <v>2.02</v>
      </c>
      <c r="I445" s="240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236</v>
      </c>
      <c r="AU445" s="245" t="s">
        <v>85</v>
      </c>
      <c r="AV445" s="13" t="s">
        <v>85</v>
      </c>
      <c r="AW445" s="13" t="s">
        <v>4</v>
      </c>
      <c r="AX445" s="13" t="s">
        <v>83</v>
      </c>
      <c r="AY445" s="245" t="s">
        <v>224</v>
      </c>
    </row>
    <row r="446" s="2" customFormat="1" ht="16.5" customHeight="1">
      <c r="A446" s="40"/>
      <c r="B446" s="41"/>
      <c r="C446" s="215" t="s">
        <v>773</v>
      </c>
      <c r="D446" s="215" t="s">
        <v>226</v>
      </c>
      <c r="E446" s="216" t="s">
        <v>4045</v>
      </c>
      <c r="F446" s="217" t="s">
        <v>4046</v>
      </c>
      <c r="G446" s="218" t="s">
        <v>811</v>
      </c>
      <c r="H446" s="219">
        <v>5</v>
      </c>
      <c r="I446" s="220"/>
      <c r="J446" s="221">
        <f>ROUND(I446*H446,2)</f>
        <v>0</v>
      </c>
      <c r="K446" s="217" t="s">
        <v>229</v>
      </c>
      <c r="L446" s="46"/>
      <c r="M446" s="222" t="s">
        <v>40</v>
      </c>
      <c r="N446" s="223" t="s">
        <v>48</v>
      </c>
      <c r="O446" s="86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6" t="s">
        <v>230</v>
      </c>
      <c r="AT446" s="226" t="s">
        <v>226</v>
      </c>
      <c r="AU446" s="226" t="s">
        <v>85</v>
      </c>
      <c r="AY446" s="19" t="s">
        <v>224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19" t="s">
        <v>83</v>
      </c>
      <c r="BK446" s="227">
        <f>ROUND(I446*H446,2)</f>
        <v>0</v>
      </c>
      <c r="BL446" s="19" t="s">
        <v>230</v>
      </c>
      <c r="BM446" s="226" t="s">
        <v>4047</v>
      </c>
    </row>
    <row r="447" s="2" customFormat="1">
      <c r="A447" s="40"/>
      <c r="B447" s="41"/>
      <c r="C447" s="42"/>
      <c r="D447" s="228" t="s">
        <v>232</v>
      </c>
      <c r="E447" s="42"/>
      <c r="F447" s="229" t="s">
        <v>4048</v>
      </c>
      <c r="G447" s="42"/>
      <c r="H447" s="42"/>
      <c r="I447" s="230"/>
      <c r="J447" s="42"/>
      <c r="K447" s="42"/>
      <c r="L447" s="46"/>
      <c r="M447" s="231"/>
      <c r="N447" s="232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232</v>
      </c>
      <c r="AU447" s="19" t="s">
        <v>85</v>
      </c>
    </row>
    <row r="448" s="2" customFormat="1">
      <c r="A448" s="40"/>
      <c r="B448" s="41"/>
      <c r="C448" s="42"/>
      <c r="D448" s="233" t="s">
        <v>234</v>
      </c>
      <c r="E448" s="42"/>
      <c r="F448" s="234" t="s">
        <v>4049</v>
      </c>
      <c r="G448" s="42"/>
      <c r="H448" s="42"/>
      <c r="I448" s="230"/>
      <c r="J448" s="42"/>
      <c r="K448" s="42"/>
      <c r="L448" s="46"/>
      <c r="M448" s="231"/>
      <c r="N448" s="232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234</v>
      </c>
      <c r="AU448" s="19" t="s">
        <v>85</v>
      </c>
    </row>
    <row r="449" s="13" customFormat="1">
      <c r="A449" s="13"/>
      <c r="B449" s="235"/>
      <c r="C449" s="236"/>
      <c r="D449" s="228" t="s">
        <v>236</v>
      </c>
      <c r="E449" s="237" t="s">
        <v>40</v>
      </c>
      <c r="F449" s="238" t="s">
        <v>4050</v>
      </c>
      <c r="G449" s="236"/>
      <c r="H449" s="239">
        <v>5</v>
      </c>
      <c r="I449" s="240"/>
      <c r="J449" s="236"/>
      <c r="K449" s="236"/>
      <c r="L449" s="241"/>
      <c r="M449" s="242"/>
      <c r="N449" s="243"/>
      <c r="O449" s="243"/>
      <c r="P449" s="243"/>
      <c r="Q449" s="243"/>
      <c r="R449" s="243"/>
      <c r="S449" s="243"/>
      <c r="T449" s="24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5" t="s">
        <v>236</v>
      </c>
      <c r="AU449" s="245" t="s">
        <v>85</v>
      </c>
      <c r="AV449" s="13" t="s">
        <v>85</v>
      </c>
      <c r="AW449" s="13" t="s">
        <v>38</v>
      </c>
      <c r="AX449" s="13" t="s">
        <v>83</v>
      </c>
      <c r="AY449" s="245" t="s">
        <v>224</v>
      </c>
    </row>
    <row r="450" s="2" customFormat="1" ht="16.5" customHeight="1">
      <c r="A450" s="40"/>
      <c r="B450" s="41"/>
      <c r="C450" s="268" t="s">
        <v>781</v>
      </c>
      <c r="D450" s="268" t="s">
        <v>305</v>
      </c>
      <c r="E450" s="269" t="s">
        <v>4051</v>
      </c>
      <c r="F450" s="270" t="s">
        <v>4052</v>
      </c>
      <c r="G450" s="271" t="s">
        <v>811</v>
      </c>
      <c r="H450" s="272">
        <v>1.01</v>
      </c>
      <c r="I450" s="273"/>
      <c r="J450" s="274">
        <f>ROUND(I450*H450,2)</f>
        <v>0</v>
      </c>
      <c r="K450" s="270" t="s">
        <v>40</v>
      </c>
      <c r="L450" s="275"/>
      <c r="M450" s="276" t="s">
        <v>40</v>
      </c>
      <c r="N450" s="277" t="s">
        <v>48</v>
      </c>
      <c r="O450" s="86"/>
      <c r="P450" s="224">
        <f>O450*H450</f>
        <v>0</v>
      </c>
      <c r="Q450" s="224">
        <v>0.065000000000000002</v>
      </c>
      <c r="R450" s="224">
        <f>Q450*H450</f>
        <v>0.06565</v>
      </c>
      <c r="S450" s="224">
        <v>0</v>
      </c>
      <c r="T450" s="225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6" t="s">
        <v>279</v>
      </c>
      <c r="AT450" s="226" t="s">
        <v>305</v>
      </c>
      <c r="AU450" s="226" t="s">
        <v>85</v>
      </c>
      <c r="AY450" s="19" t="s">
        <v>224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19" t="s">
        <v>83</v>
      </c>
      <c r="BK450" s="227">
        <f>ROUND(I450*H450,2)</f>
        <v>0</v>
      </c>
      <c r="BL450" s="19" t="s">
        <v>230</v>
      </c>
      <c r="BM450" s="226" t="s">
        <v>4053</v>
      </c>
    </row>
    <row r="451" s="13" customFormat="1">
      <c r="A451" s="13"/>
      <c r="B451" s="235"/>
      <c r="C451" s="236"/>
      <c r="D451" s="228" t="s">
        <v>236</v>
      </c>
      <c r="E451" s="236"/>
      <c r="F451" s="238" t="s">
        <v>2614</v>
      </c>
      <c r="G451" s="236"/>
      <c r="H451" s="239">
        <v>1.01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5" t="s">
        <v>236</v>
      </c>
      <c r="AU451" s="245" t="s">
        <v>85</v>
      </c>
      <c r="AV451" s="13" t="s">
        <v>85</v>
      </c>
      <c r="AW451" s="13" t="s">
        <v>4</v>
      </c>
      <c r="AX451" s="13" t="s">
        <v>83</v>
      </c>
      <c r="AY451" s="245" t="s">
        <v>224</v>
      </c>
    </row>
    <row r="452" s="2" customFormat="1" ht="16.5" customHeight="1">
      <c r="A452" s="40"/>
      <c r="B452" s="41"/>
      <c r="C452" s="268" t="s">
        <v>788</v>
      </c>
      <c r="D452" s="268" t="s">
        <v>305</v>
      </c>
      <c r="E452" s="269" t="s">
        <v>4054</v>
      </c>
      <c r="F452" s="270" t="s">
        <v>4055</v>
      </c>
      <c r="G452" s="271" t="s">
        <v>811</v>
      </c>
      <c r="H452" s="272">
        <v>1.01</v>
      </c>
      <c r="I452" s="273"/>
      <c r="J452" s="274">
        <f>ROUND(I452*H452,2)</f>
        <v>0</v>
      </c>
      <c r="K452" s="270" t="s">
        <v>40</v>
      </c>
      <c r="L452" s="275"/>
      <c r="M452" s="276" t="s">
        <v>40</v>
      </c>
      <c r="N452" s="277" t="s">
        <v>48</v>
      </c>
      <c r="O452" s="86"/>
      <c r="P452" s="224">
        <f>O452*H452</f>
        <v>0</v>
      </c>
      <c r="Q452" s="224">
        <v>0.065000000000000002</v>
      </c>
      <c r="R452" s="224">
        <f>Q452*H452</f>
        <v>0.06565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279</v>
      </c>
      <c r="AT452" s="226" t="s">
        <v>305</v>
      </c>
      <c r="AU452" s="226" t="s">
        <v>85</v>
      </c>
      <c r="AY452" s="19" t="s">
        <v>224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83</v>
      </c>
      <c r="BK452" s="227">
        <f>ROUND(I452*H452,2)</f>
        <v>0</v>
      </c>
      <c r="BL452" s="19" t="s">
        <v>230</v>
      </c>
      <c r="BM452" s="226" t="s">
        <v>4056</v>
      </c>
    </row>
    <row r="453" s="13" customFormat="1">
      <c r="A453" s="13"/>
      <c r="B453" s="235"/>
      <c r="C453" s="236"/>
      <c r="D453" s="228" t="s">
        <v>236</v>
      </c>
      <c r="E453" s="236"/>
      <c r="F453" s="238" t="s">
        <v>2614</v>
      </c>
      <c r="G453" s="236"/>
      <c r="H453" s="239">
        <v>1.01</v>
      </c>
      <c r="I453" s="240"/>
      <c r="J453" s="236"/>
      <c r="K453" s="236"/>
      <c r="L453" s="241"/>
      <c r="M453" s="242"/>
      <c r="N453" s="243"/>
      <c r="O453" s="243"/>
      <c r="P453" s="243"/>
      <c r="Q453" s="243"/>
      <c r="R453" s="243"/>
      <c r="S453" s="243"/>
      <c r="T453" s="24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5" t="s">
        <v>236</v>
      </c>
      <c r="AU453" s="245" t="s">
        <v>85</v>
      </c>
      <c r="AV453" s="13" t="s">
        <v>85</v>
      </c>
      <c r="AW453" s="13" t="s">
        <v>4</v>
      </c>
      <c r="AX453" s="13" t="s">
        <v>83</v>
      </c>
      <c r="AY453" s="245" t="s">
        <v>224</v>
      </c>
    </row>
    <row r="454" s="2" customFormat="1" ht="16.5" customHeight="1">
      <c r="A454" s="40"/>
      <c r="B454" s="41"/>
      <c r="C454" s="268" t="s">
        <v>795</v>
      </c>
      <c r="D454" s="268" t="s">
        <v>305</v>
      </c>
      <c r="E454" s="269" t="s">
        <v>4057</v>
      </c>
      <c r="F454" s="270" t="s">
        <v>4058</v>
      </c>
      <c r="G454" s="271" t="s">
        <v>811</v>
      </c>
      <c r="H454" s="272">
        <v>1.01</v>
      </c>
      <c r="I454" s="273"/>
      <c r="J454" s="274">
        <f>ROUND(I454*H454,2)</f>
        <v>0</v>
      </c>
      <c r="K454" s="270" t="s">
        <v>40</v>
      </c>
      <c r="L454" s="275"/>
      <c r="M454" s="276" t="s">
        <v>40</v>
      </c>
      <c r="N454" s="277" t="s">
        <v>48</v>
      </c>
      <c r="O454" s="86"/>
      <c r="P454" s="224">
        <f>O454*H454</f>
        <v>0</v>
      </c>
      <c r="Q454" s="224">
        <v>0.065000000000000002</v>
      </c>
      <c r="R454" s="224">
        <f>Q454*H454</f>
        <v>0.06565</v>
      </c>
      <c r="S454" s="224">
        <v>0</v>
      </c>
      <c r="T454" s="225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6" t="s">
        <v>279</v>
      </c>
      <c r="AT454" s="226" t="s">
        <v>305</v>
      </c>
      <c r="AU454" s="226" t="s">
        <v>85</v>
      </c>
      <c r="AY454" s="19" t="s">
        <v>224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9" t="s">
        <v>83</v>
      </c>
      <c r="BK454" s="227">
        <f>ROUND(I454*H454,2)</f>
        <v>0</v>
      </c>
      <c r="BL454" s="19" t="s">
        <v>230</v>
      </c>
      <c r="BM454" s="226" t="s">
        <v>4059</v>
      </c>
    </row>
    <row r="455" s="13" customFormat="1">
      <c r="A455" s="13"/>
      <c r="B455" s="235"/>
      <c r="C455" s="236"/>
      <c r="D455" s="228" t="s">
        <v>236</v>
      </c>
      <c r="E455" s="236"/>
      <c r="F455" s="238" t="s">
        <v>2614</v>
      </c>
      <c r="G455" s="236"/>
      <c r="H455" s="239">
        <v>1.01</v>
      </c>
      <c r="I455" s="240"/>
      <c r="J455" s="236"/>
      <c r="K455" s="236"/>
      <c r="L455" s="241"/>
      <c r="M455" s="242"/>
      <c r="N455" s="243"/>
      <c r="O455" s="243"/>
      <c r="P455" s="243"/>
      <c r="Q455" s="243"/>
      <c r="R455" s="243"/>
      <c r="S455" s="243"/>
      <c r="T455" s="24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5" t="s">
        <v>236</v>
      </c>
      <c r="AU455" s="245" t="s">
        <v>85</v>
      </c>
      <c r="AV455" s="13" t="s">
        <v>85</v>
      </c>
      <c r="AW455" s="13" t="s">
        <v>4</v>
      </c>
      <c r="AX455" s="13" t="s">
        <v>83</v>
      </c>
      <c r="AY455" s="245" t="s">
        <v>224</v>
      </c>
    </row>
    <row r="456" s="2" customFormat="1" ht="16.5" customHeight="1">
      <c r="A456" s="40"/>
      <c r="B456" s="41"/>
      <c r="C456" s="268" t="s">
        <v>802</v>
      </c>
      <c r="D456" s="268" t="s">
        <v>305</v>
      </c>
      <c r="E456" s="269" t="s">
        <v>4060</v>
      </c>
      <c r="F456" s="270" t="s">
        <v>4061</v>
      </c>
      <c r="G456" s="271" t="s">
        <v>811</v>
      </c>
      <c r="H456" s="272">
        <v>2.02</v>
      </c>
      <c r="I456" s="273"/>
      <c r="J456" s="274">
        <f>ROUND(I456*H456,2)</f>
        <v>0</v>
      </c>
      <c r="K456" s="270" t="s">
        <v>40</v>
      </c>
      <c r="L456" s="275"/>
      <c r="M456" s="276" t="s">
        <v>40</v>
      </c>
      <c r="N456" s="277" t="s">
        <v>48</v>
      </c>
      <c r="O456" s="86"/>
      <c r="P456" s="224">
        <f>O456*H456</f>
        <v>0</v>
      </c>
      <c r="Q456" s="224">
        <v>0.071999999999999995</v>
      </c>
      <c r="R456" s="224">
        <f>Q456*H456</f>
        <v>0.14543999999999999</v>
      </c>
      <c r="S456" s="224">
        <v>0</v>
      </c>
      <c r="T456" s="225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6" t="s">
        <v>279</v>
      </c>
      <c r="AT456" s="226" t="s">
        <v>305</v>
      </c>
      <c r="AU456" s="226" t="s">
        <v>85</v>
      </c>
      <c r="AY456" s="19" t="s">
        <v>224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19" t="s">
        <v>83</v>
      </c>
      <c r="BK456" s="227">
        <f>ROUND(I456*H456,2)</f>
        <v>0</v>
      </c>
      <c r="BL456" s="19" t="s">
        <v>230</v>
      </c>
      <c r="BM456" s="226" t="s">
        <v>4062</v>
      </c>
    </row>
    <row r="457" s="13" customFormat="1">
      <c r="A457" s="13"/>
      <c r="B457" s="235"/>
      <c r="C457" s="236"/>
      <c r="D457" s="228" t="s">
        <v>236</v>
      </c>
      <c r="E457" s="236"/>
      <c r="F457" s="238" t="s">
        <v>2772</v>
      </c>
      <c r="G457" s="236"/>
      <c r="H457" s="239">
        <v>2.02</v>
      </c>
      <c r="I457" s="240"/>
      <c r="J457" s="236"/>
      <c r="K457" s="236"/>
      <c r="L457" s="241"/>
      <c r="M457" s="242"/>
      <c r="N457" s="243"/>
      <c r="O457" s="243"/>
      <c r="P457" s="243"/>
      <c r="Q457" s="243"/>
      <c r="R457" s="243"/>
      <c r="S457" s="243"/>
      <c r="T457" s="24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5" t="s">
        <v>236</v>
      </c>
      <c r="AU457" s="245" t="s">
        <v>85</v>
      </c>
      <c r="AV457" s="13" t="s">
        <v>85</v>
      </c>
      <c r="AW457" s="13" t="s">
        <v>4</v>
      </c>
      <c r="AX457" s="13" t="s">
        <v>83</v>
      </c>
      <c r="AY457" s="245" t="s">
        <v>224</v>
      </c>
    </row>
    <row r="458" s="2" customFormat="1" ht="16.5" customHeight="1">
      <c r="A458" s="40"/>
      <c r="B458" s="41"/>
      <c r="C458" s="215" t="s">
        <v>808</v>
      </c>
      <c r="D458" s="215" t="s">
        <v>226</v>
      </c>
      <c r="E458" s="216" t="s">
        <v>4063</v>
      </c>
      <c r="F458" s="217" t="s">
        <v>4064</v>
      </c>
      <c r="G458" s="218" t="s">
        <v>811</v>
      </c>
      <c r="H458" s="219">
        <v>8</v>
      </c>
      <c r="I458" s="220"/>
      <c r="J458" s="221">
        <f>ROUND(I458*H458,2)</f>
        <v>0</v>
      </c>
      <c r="K458" s="217" t="s">
        <v>229</v>
      </c>
      <c r="L458" s="46"/>
      <c r="M458" s="222" t="s">
        <v>40</v>
      </c>
      <c r="N458" s="223" t="s">
        <v>48</v>
      </c>
      <c r="O458" s="86"/>
      <c r="P458" s="224">
        <f>O458*H458</f>
        <v>0</v>
      </c>
      <c r="Q458" s="224">
        <v>0.0071300000000000001</v>
      </c>
      <c r="R458" s="224">
        <f>Q458*H458</f>
        <v>0.05704</v>
      </c>
      <c r="S458" s="224">
        <v>0</v>
      </c>
      <c r="T458" s="225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6" t="s">
        <v>230</v>
      </c>
      <c r="AT458" s="226" t="s">
        <v>226</v>
      </c>
      <c r="AU458" s="226" t="s">
        <v>85</v>
      </c>
      <c r="AY458" s="19" t="s">
        <v>224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19" t="s">
        <v>83</v>
      </c>
      <c r="BK458" s="227">
        <f>ROUND(I458*H458,2)</f>
        <v>0</v>
      </c>
      <c r="BL458" s="19" t="s">
        <v>230</v>
      </c>
      <c r="BM458" s="226" t="s">
        <v>4065</v>
      </c>
    </row>
    <row r="459" s="2" customFormat="1">
      <c r="A459" s="40"/>
      <c r="B459" s="41"/>
      <c r="C459" s="42"/>
      <c r="D459" s="228" t="s">
        <v>232</v>
      </c>
      <c r="E459" s="42"/>
      <c r="F459" s="229" t="s">
        <v>4066</v>
      </c>
      <c r="G459" s="42"/>
      <c r="H459" s="42"/>
      <c r="I459" s="230"/>
      <c r="J459" s="42"/>
      <c r="K459" s="42"/>
      <c r="L459" s="46"/>
      <c r="M459" s="231"/>
      <c r="N459" s="232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232</v>
      </c>
      <c r="AU459" s="19" t="s">
        <v>85</v>
      </c>
    </row>
    <row r="460" s="2" customFormat="1">
      <c r="A460" s="40"/>
      <c r="B460" s="41"/>
      <c r="C460" s="42"/>
      <c r="D460" s="233" t="s">
        <v>234</v>
      </c>
      <c r="E460" s="42"/>
      <c r="F460" s="234" t="s">
        <v>4067</v>
      </c>
      <c r="G460" s="42"/>
      <c r="H460" s="42"/>
      <c r="I460" s="230"/>
      <c r="J460" s="42"/>
      <c r="K460" s="42"/>
      <c r="L460" s="46"/>
      <c r="M460" s="231"/>
      <c r="N460" s="232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234</v>
      </c>
      <c r="AU460" s="19" t="s">
        <v>85</v>
      </c>
    </row>
    <row r="461" s="13" customFormat="1">
      <c r="A461" s="13"/>
      <c r="B461" s="235"/>
      <c r="C461" s="236"/>
      <c r="D461" s="228" t="s">
        <v>236</v>
      </c>
      <c r="E461" s="237" t="s">
        <v>40</v>
      </c>
      <c r="F461" s="238" t="s">
        <v>4068</v>
      </c>
      <c r="G461" s="236"/>
      <c r="H461" s="239">
        <v>4</v>
      </c>
      <c r="I461" s="240"/>
      <c r="J461" s="236"/>
      <c r="K461" s="236"/>
      <c r="L461" s="241"/>
      <c r="M461" s="242"/>
      <c r="N461" s="243"/>
      <c r="O461" s="243"/>
      <c r="P461" s="243"/>
      <c r="Q461" s="243"/>
      <c r="R461" s="243"/>
      <c r="S461" s="243"/>
      <c r="T461" s="24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5" t="s">
        <v>236</v>
      </c>
      <c r="AU461" s="245" t="s">
        <v>85</v>
      </c>
      <c r="AV461" s="13" t="s">
        <v>85</v>
      </c>
      <c r="AW461" s="13" t="s">
        <v>38</v>
      </c>
      <c r="AX461" s="13" t="s">
        <v>77</v>
      </c>
      <c r="AY461" s="245" t="s">
        <v>224</v>
      </c>
    </row>
    <row r="462" s="13" customFormat="1">
      <c r="A462" s="13"/>
      <c r="B462" s="235"/>
      <c r="C462" s="236"/>
      <c r="D462" s="228" t="s">
        <v>236</v>
      </c>
      <c r="E462" s="237" t="s">
        <v>40</v>
      </c>
      <c r="F462" s="238" t="s">
        <v>4069</v>
      </c>
      <c r="G462" s="236"/>
      <c r="H462" s="239">
        <v>4</v>
      </c>
      <c r="I462" s="240"/>
      <c r="J462" s="236"/>
      <c r="K462" s="236"/>
      <c r="L462" s="241"/>
      <c r="M462" s="242"/>
      <c r="N462" s="243"/>
      <c r="O462" s="243"/>
      <c r="P462" s="243"/>
      <c r="Q462" s="243"/>
      <c r="R462" s="243"/>
      <c r="S462" s="243"/>
      <c r="T462" s="24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5" t="s">
        <v>236</v>
      </c>
      <c r="AU462" s="245" t="s">
        <v>85</v>
      </c>
      <c r="AV462" s="13" t="s">
        <v>85</v>
      </c>
      <c r="AW462" s="13" t="s">
        <v>38</v>
      </c>
      <c r="AX462" s="13" t="s">
        <v>77</v>
      </c>
      <c r="AY462" s="245" t="s">
        <v>224</v>
      </c>
    </row>
    <row r="463" s="15" customFormat="1">
      <c r="A463" s="15"/>
      <c r="B463" s="256"/>
      <c r="C463" s="257"/>
      <c r="D463" s="228" t="s">
        <v>236</v>
      </c>
      <c r="E463" s="258" t="s">
        <v>40</v>
      </c>
      <c r="F463" s="259" t="s">
        <v>253</v>
      </c>
      <c r="G463" s="257"/>
      <c r="H463" s="260">
        <v>8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6" t="s">
        <v>236</v>
      </c>
      <c r="AU463" s="266" t="s">
        <v>85</v>
      </c>
      <c r="AV463" s="15" t="s">
        <v>230</v>
      </c>
      <c r="AW463" s="15" t="s">
        <v>38</v>
      </c>
      <c r="AX463" s="15" t="s">
        <v>83</v>
      </c>
      <c r="AY463" s="266" t="s">
        <v>224</v>
      </c>
    </row>
    <row r="464" s="2" customFormat="1" ht="16.5" customHeight="1">
      <c r="A464" s="40"/>
      <c r="B464" s="41"/>
      <c r="C464" s="268" t="s">
        <v>816</v>
      </c>
      <c r="D464" s="268" t="s">
        <v>305</v>
      </c>
      <c r="E464" s="269" t="s">
        <v>4070</v>
      </c>
      <c r="F464" s="270" t="s">
        <v>4071</v>
      </c>
      <c r="G464" s="271" t="s">
        <v>811</v>
      </c>
      <c r="H464" s="272">
        <v>1.01</v>
      </c>
      <c r="I464" s="273"/>
      <c r="J464" s="274">
        <f>ROUND(I464*H464,2)</f>
        <v>0</v>
      </c>
      <c r="K464" s="270" t="s">
        <v>40</v>
      </c>
      <c r="L464" s="275"/>
      <c r="M464" s="276" t="s">
        <v>40</v>
      </c>
      <c r="N464" s="277" t="s">
        <v>48</v>
      </c>
      <c r="O464" s="86"/>
      <c r="P464" s="224">
        <f>O464*H464</f>
        <v>0</v>
      </c>
      <c r="Q464" s="224">
        <v>0.045600000000000002</v>
      </c>
      <c r="R464" s="224">
        <f>Q464*H464</f>
        <v>0.046056</v>
      </c>
      <c r="S464" s="224">
        <v>0</v>
      </c>
      <c r="T464" s="225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6" t="s">
        <v>279</v>
      </c>
      <c r="AT464" s="226" t="s">
        <v>305</v>
      </c>
      <c r="AU464" s="226" t="s">
        <v>85</v>
      </c>
      <c r="AY464" s="19" t="s">
        <v>224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9" t="s">
        <v>83</v>
      </c>
      <c r="BK464" s="227">
        <f>ROUND(I464*H464,2)</f>
        <v>0</v>
      </c>
      <c r="BL464" s="19" t="s">
        <v>230</v>
      </c>
      <c r="BM464" s="226" t="s">
        <v>4072</v>
      </c>
    </row>
    <row r="465" s="13" customFormat="1">
      <c r="A465" s="13"/>
      <c r="B465" s="235"/>
      <c r="C465" s="236"/>
      <c r="D465" s="228" t="s">
        <v>236</v>
      </c>
      <c r="E465" s="236"/>
      <c r="F465" s="238" t="s">
        <v>2614</v>
      </c>
      <c r="G465" s="236"/>
      <c r="H465" s="239">
        <v>1.01</v>
      </c>
      <c r="I465" s="240"/>
      <c r="J465" s="236"/>
      <c r="K465" s="236"/>
      <c r="L465" s="241"/>
      <c r="M465" s="242"/>
      <c r="N465" s="243"/>
      <c r="O465" s="243"/>
      <c r="P465" s="243"/>
      <c r="Q465" s="243"/>
      <c r="R465" s="243"/>
      <c r="S465" s="243"/>
      <c r="T465" s="24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5" t="s">
        <v>236</v>
      </c>
      <c r="AU465" s="245" t="s">
        <v>85</v>
      </c>
      <c r="AV465" s="13" t="s">
        <v>85</v>
      </c>
      <c r="AW465" s="13" t="s">
        <v>4</v>
      </c>
      <c r="AX465" s="13" t="s">
        <v>83</v>
      </c>
      <c r="AY465" s="245" t="s">
        <v>224</v>
      </c>
    </row>
    <row r="466" s="2" customFormat="1" ht="16.5" customHeight="1">
      <c r="A466" s="40"/>
      <c r="B466" s="41"/>
      <c r="C466" s="268" t="s">
        <v>822</v>
      </c>
      <c r="D466" s="268" t="s">
        <v>305</v>
      </c>
      <c r="E466" s="269" t="s">
        <v>4073</v>
      </c>
      <c r="F466" s="270" t="s">
        <v>4074</v>
      </c>
      <c r="G466" s="271" t="s">
        <v>811</v>
      </c>
      <c r="H466" s="272">
        <v>5.0499999999999998</v>
      </c>
      <c r="I466" s="273"/>
      <c r="J466" s="274">
        <f>ROUND(I466*H466,2)</f>
        <v>0</v>
      </c>
      <c r="K466" s="270" t="s">
        <v>40</v>
      </c>
      <c r="L466" s="275"/>
      <c r="M466" s="276" t="s">
        <v>40</v>
      </c>
      <c r="N466" s="277" t="s">
        <v>48</v>
      </c>
      <c r="O466" s="86"/>
      <c r="P466" s="224">
        <f>O466*H466</f>
        <v>0</v>
      </c>
      <c r="Q466" s="224">
        <v>0.050999999999999997</v>
      </c>
      <c r="R466" s="224">
        <f>Q466*H466</f>
        <v>0.25755</v>
      </c>
      <c r="S466" s="224">
        <v>0</v>
      </c>
      <c r="T466" s="225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6" t="s">
        <v>279</v>
      </c>
      <c r="AT466" s="226" t="s">
        <v>305</v>
      </c>
      <c r="AU466" s="226" t="s">
        <v>85</v>
      </c>
      <c r="AY466" s="19" t="s">
        <v>224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19" t="s">
        <v>83</v>
      </c>
      <c r="BK466" s="227">
        <f>ROUND(I466*H466,2)</f>
        <v>0</v>
      </c>
      <c r="BL466" s="19" t="s">
        <v>230</v>
      </c>
      <c r="BM466" s="226" t="s">
        <v>4075</v>
      </c>
    </row>
    <row r="467" s="13" customFormat="1">
      <c r="A467" s="13"/>
      <c r="B467" s="235"/>
      <c r="C467" s="236"/>
      <c r="D467" s="228" t="s">
        <v>236</v>
      </c>
      <c r="E467" s="237" t="s">
        <v>40</v>
      </c>
      <c r="F467" s="238" t="s">
        <v>4076</v>
      </c>
      <c r="G467" s="236"/>
      <c r="H467" s="239">
        <v>3</v>
      </c>
      <c r="I467" s="240"/>
      <c r="J467" s="236"/>
      <c r="K467" s="236"/>
      <c r="L467" s="241"/>
      <c r="M467" s="242"/>
      <c r="N467" s="243"/>
      <c r="O467" s="243"/>
      <c r="P467" s="243"/>
      <c r="Q467" s="243"/>
      <c r="R467" s="243"/>
      <c r="S467" s="243"/>
      <c r="T467" s="24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5" t="s">
        <v>236</v>
      </c>
      <c r="AU467" s="245" t="s">
        <v>85</v>
      </c>
      <c r="AV467" s="13" t="s">
        <v>85</v>
      </c>
      <c r="AW467" s="13" t="s">
        <v>38</v>
      </c>
      <c r="AX467" s="13" t="s">
        <v>77</v>
      </c>
      <c r="AY467" s="245" t="s">
        <v>224</v>
      </c>
    </row>
    <row r="468" s="13" customFormat="1">
      <c r="A468" s="13"/>
      <c r="B468" s="235"/>
      <c r="C468" s="236"/>
      <c r="D468" s="228" t="s">
        <v>236</v>
      </c>
      <c r="E468" s="237" t="s">
        <v>40</v>
      </c>
      <c r="F468" s="238" t="s">
        <v>4077</v>
      </c>
      <c r="G468" s="236"/>
      <c r="H468" s="239">
        <v>2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236</v>
      </c>
      <c r="AU468" s="245" t="s">
        <v>85</v>
      </c>
      <c r="AV468" s="13" t="s">
        <v>85</v>
      </c>
      <c r="AW468" s="13" t="s">
        <v>38</v>
      </c>
      <c r="AX468" s="13" t="s">
        <v>77</v>
      </c>
      <c r="AY468" s="245" t="s">
        <v>224</v>
      </c>
    </row>
    <row r="469" s="15" customFormat="1">
      <c r="A469" s="15"/>
      <c r="B469" s="256"/>
      <c r="C469" s="257"/>
      <c r="D469" s="228" t="s">
        <v>236</v>
      </c>
      <c r="E469" s="258" t="s">
        <v>40</v>
      </c>
      <c r="F469" s="259" t="s">
        <v>253</v>
      </c>
      <c r="G469" s="257"/>
      <c r="H469" s="260">
        <v>5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6" t="s">
        <v>236</v>
      </c>
      <c r="AU469" s="266" t="s">
        <v>85</v>
      </c>
      <c r="AV469" s="15" t="s">
        <v>230</v>
      </c>
      <c r="AW469" s="15" t="s">
        <v>38</v>
      </c>
      <c r="AX469" s="15" t="s">
        <v>83</v>
      </c>
      <c r="AY469" s="266" t="s">
        <v>224</v>
      </c>
    </row>
    <row r="470" s="13" customFormat="1">
      <c r="A470" s="13"/>
      <c r="B470" s="235"/>
      <c r="C470" s="236"/>
      <c r="D470" s="228" t="s">
        <v>236</v>
      </c>
      <c r="E470" s="236"/>
      <c r="F470" s="238" t="s">
        <v>2688</v>
      </c>
      <c r="G470" s="236"/>
      <c r="H470" s="239">
        <v>5.0499999999999998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236</v>
      </c>
      <c r="AU470" s="245" t="s">
        <v>85</v>
      </c>
      <c r="AV470" s="13" t="s">
        <v>85</v>
      </c>
      <c r="AW470" s="13" t="s">
        <v>4</v>
      </c>
      <c r="AX470" s="13" t="s">
        <v>83</v>
      </c>
      <c r="AY470" s="245" t="s">
        <v>224</v>
      </c>
    </row>
    <row r="471" s="2" customFormat="1" ht="16.5" customHeight="1">
      <c r="A471" s="40"/>
      <c r="B471" s="41"/>
      <c r="C471" s="268" t="s">
        <v>829</v>
      </c>
      <c r="D471" s="268" t="s">
        <v>305</v>
      </c>
      <c r="E471" s="269" t="s">
        <v>4078</v>
      </c>
      <c r="F471" s="270" t="s">
        <v>4079</v>
      </c>
      <c r="G471" s="271" t="s">
        <v>811</v>
      </c>
      <c r="H471" s="272">
        <v>2.02</v>
      </c>
      <c r="I471" s="273"/>
      <c r="J471" s="274">
        <f>ROUND(I471*H471,2)</f>
        <v>0</v>
      </c>
      <c r="K471" s="270" t="s">
        <v>40</v>
      </c>
      <c r="L471" s="275"/>
      <c r="M471" s="276" t="s">
        <v>40</v>
      </c>
      <c r="N471" s="277" t="s">
        <v>48</v>
      </c>
      <c r="O471" s="86"/>
      <c r="P471" s="224">
        <f>O471*H471</f>
        <v>0</v>
      </c>
      <c r="Q471" s="224">
        <v>0.065100000000000005</v>
      </c>
      <c r="R471" s="224">
        <f>Q471*H471</f>
        <v>0.13150200000000001</v>
      </c>
      <c r="S471" s="224">
        <v>0</v>
      </c>
      <c r="T471" s="225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6" t="s">
        <v>279</v>
      </c>
      <c r="AT471" s="226" t="s">
        <v>305</v>
      </c>
      <c r="AU471" s="226" t="s">
        <v>85</v>
      </c>
      <c r="AY471" s="19" t="s">
        <v>224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19" t="s">
        <v>83</v>
      </c>
      <c r="BK471" s="227">
        <f>ROUND(I471*H471,2)</f>
        <v>0</v>
      </c>
      <c r="BL471" s="19" t="s">
        <v>230</v>
      </c>
      <c r="BM471" s="226" t="s">
        <v>4080</v>
      </c>
    </row>
    <row r="472" s="13" customFormat="1">
      <c r="A472" s="13"/>
      <c r="B472" s="235"/>
      <c r="C472" s="236"/>
      <c r="D472" s="228" t="s">
        <v>236</v>
      </c>
      <c r="E472" s="237" t="s">
        <v>40</v>
      </c>
      <c r="F472" s="238" t="s">
        <v>4077</v>
      </c>
      <c r="G472" s="236"/>
      <c r="H472" s="239">
        <v>2</v>
      </c>
      <c r="I472" s="240"/>
      <c r="J472" s="236"/>
      <c r="K472" s="236"/>
      <c r="L472" s="241"/>
      <c r="M472" s="242"/>
      <c r="N472" s="243"/>
      <c r="O472" s="243"/>
      <c r="P472" s="243"/>
      <c r="Q472" s="243"/>
      <c r="R472" s="243"/>
      <c r="S472" s="243"/>
      <c r="T472" s="24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5" t="s">
        <v>236</v>
      </c>
      <c r="AU472" s="245" t="s">
        <v>85</v>
      </c>
      <c r="AV472" s="13" t="s">
        <v>85</v>
      </c>
      <c r="AW472" s="13" t="s">
        <v>38</v>
      </c>
      <c r="AX472" s="13" t="s">
        <v>83</v>
      </c>
      <c r="AY472" s="245" t="s">
        <v>224</v>
      </c>
    </row>
    <row r="473" s="13" customFormat="1">
      <c r="A473" s="13"/>
      <c r="B473" s="235"/>
      <c r="C473" s="236"/>
      <c r="D473" s="228" t="s">
        <v>236</v>
      </c>
      <c r="E473" s="236"/>
      <c r="F473" s="238" t="s">
        <v>2772</v>
      </c>
      <c r="G473" s="236"/>
      <c r="H473" s="239">
        <v>2.02</v>
      </c>
      <c r="I473" s="240"/>
      <c r="J473" s="236"/>
      <c r="K473" s="236"/>
      <c r="L473" s="241"/>
      <c r="M473" s="242"/>
      <c r="N473" s="243"/>
      <c r="O473" s="243"/>
      <c r="P473" s="243"/>
      <c r="Q473" s="243"/>
      <c r="R473" s="243"/>
      <c r="S473" s="243"/>
      <c r="T473" s="24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5" t="s">
        <v>236</v>
      </c>
      <c r="AU473" s="245" t="s">
        <v>85</v>
      </c>
      <c r="AV473" s="13" t="s">
        <v>85</v>
      </c>
      <c r="AW473" s="13" t="s">
        <v>4</v>
      </c>
      <c r="AX473" s="13" t="s">
        <v>83</v>
      </c>
      <c r="AY473" s="245" t="s">
        <v>224</v>
      </c>
    </row>
    <row r="474" s="2" customFormat="1" ht="16.5" customHeight="1">
      <c r="A474" s="40"/>
      <c r="B474" s="41"/>
      <c r="C474" s="215" t="s">
        <v>835</v>
      </c>
      <c r="D474" s="215" t="s">
        <v>226</v>
      </c>
      <c r="E474" s="216" t="s">
        <v>4081</v>
      </c>
      <c r="F474" s="217" t="s">
        <v>4082</v>
      </c>
      <c r="G474" s="218" t="s">
        <v>811</v>
      </c>
      <c r="H474" s="219">
        <v>3</v>
      </c>
      <c r="I474" s="220"/>
      <c r="J474" s="221">
        <f>ROUND(I474*H474,2)</f>
        <v>0</v>
      </c>
      <c r="K474" s="217" t="s">
        <v>40</v>
      </c>
      <c r="L474" s="46"/>
      <c r="M474" s="222" t="s">
        <v>40</v>
      </c>
      <c r="N474" s="223" t="s">
        <v>48</v>
      </c>
      <c r="O474" s="86"/>
      <c r="P474" s="224">
        <f>O474*H474</f>
        <v>0</v>
      </c>
      <c r="Q474" s="224">
        <v>0.0030000000000000001</v>
      </c>
      <c r="R474" s="224">
        <f>Q474*H474</f>
        <v>0.0090000000000000011</v>
      </c>
      <c r="S474" s="224">
        <v>0</v>
      </c>
      <c r="T474" s="225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6" t="s">
        <v>230</v>
      </c>
      <c r="AT474" s="226" t="s">
        <v>226</v>
      </c>
      <c r="AU474" s="226" t="s">
        <v>85</v>
      </c>
      <c r="AY474" s="19" t="s">
        <v>224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9" t="s">
        <v>83</v>
      </c>
      <c r="BK474" s="227">
        <f>ROUND(I474*H474,2)</f>
        <v>0</v>
      </c>
      <c r="BL474" s="19" t="s">
        <v>230</v>
      </c>
      <c r="BM474" s="226" t="s">
        <v>4083</v>
      </c>
    </row>
    <row r="475" s="2" customFormat="1">
      <c r="A475" s="40"/>
      <c r="B475" s="41"/>
      <c r="C475" s="42"/>
      <c r="D475" s="228" t="s">
        <v>232</v>
      </c>
      <c r="E475" s="42"/>
      <c r="F475" s="229" t="s">
        <v>4084</v>
      </c>
      <c r="G475" s="42"/>
      <c r="H475" s="42"/>
      <c r="I475" s="230"/>
      <c r="J475" s="42"/>
      <c r="K475" s="42"/>
      <c r="L475" s="46"/>
      <c r="M475" s="231"/>
      <c r="N475" s="232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232</v>
      </c>
      <c r="AU475" s="19" t="s">
        <v>85</v>
      </c>
    </row>
    <row r="476" s="14" customFormat="1">
      <c r="A476" s="14"/>
      <c r="B476" s="246"/>
      <c r="C476" s="247"/>
      <c r="D476" s="228" t="s">
        <v>236</v>
      </c>
      <c r="E476" s="248" t="s">
        <v>40</v>
      </c>
      <c r="F476" s="249" t="s">
        <v>4085</v>
      </c>
      <c r="G476" s="247"/>
      <c r="H476" s="248" t="s">
        <v>40</v>
      </c>
      <c r="I476" s="250"/>
      <c r="J476" s="247"/>
      <c r="K476" s="247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236</v>
      </c>
      <c r="AU476" s="255" t="s">
        <v>85</v>
      </c>
      <c r="AV476" s="14" t="s">
        <v>83</v>
      </c>
      <c r="AW476" s="14" t="s">
        <v>38</v>
      </c>
      <c r="AX476" s="14" t="s">
        <v>77</v>
      </c>
      <c r="AY476" s="255" t="s">
        <v>224</v>
      </c>
    </row>
    <row r="477" s="14" customFormat="1">
      <c r="A477" s="14"/>
      <c r="B477" s="246"/>
      <c r="C477" s="247"/>
      <c r="D477" s="228" t="s">
        <v>236</v>
      </c>
      <c r="E477" s="248" t="s">
        <v>40</v>
      </c>
      <c r="F477" s="249" t="s">
        <v>2941</v>
      </c>
      <c r="G477" s="247"/>
      <c r="H477" s="248" t="s">
        <v>40</v>
      </c>
      <c r="I477" s="250"/>
      <c r="J477" s="247"/>
      <c r="K477" s="247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236</v>
      </c>
      <c r="AU477" s="255" t="s">
        <v>85</v>
      </c>
      <c r="AV477" s="14" t="s">
        <v>83</v>
      </c>
      <c r="AW477" s="14" t="s">
        <v>38</v>
      </c>
      <c r="AX477" s="14" t="s">
        <v>77</v>
      </c>
      <c r="AY477" s="255" t="s">
        <v>224</v>
      </c>
    </row>
    <row r="478" s="14" customFormat="1">
      <c r="A478" s="14"/>
      <c r="B478" s="246"/>
      <c r="C478" s="247"/>
      <c r="D478" s="228" t="s">
        <v>236</v>
      </c>
      <c r="E478" s="248" t="s">
        <v>40</v>
      </c>
      <c r="F478" s="249" t="s">
        <v>2942</v>
      </c>
      <c r="G478" s="247"/>
      <c r="H478" s="248" t="s">
        <v>40</v>
      </c>
      <c r="I478" s="250"/>
      <c r="J478" s="247"/>
      <c r="K478" s="247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236</v>
      </c>
      <c r="AU478" s="255" t="s">
        <v>85</v>
      </c>
      <c r="AV478" s="14" t="s">
        <v>83</v>
      </c>
      <c r="AW478" s="14" t="s">
        <v>38</v>
      </c>
      <c r="AX478" s="14" t="s">
        <v>77</v>
      </c>
      <c r="AY478" s="255" t="s">
        <v>224</v>
      </c>
    </row>
    <row r="479" s="14" customFormat="1">
      <c r="A479" s="14"/>
      <c r="B479" s="246"/>
      <c r="C479" s="247"/>
      <c r="D479" s="228" t="s">
        <v>236</v>
      </c>
      <c r="E479" s="248" t="s">
        <v>40</v>
      </c>
      <c r="F479" s="249" t="s">
        <v>2943</v>
      </c>
      <c r="G479" s="247"/>
      <c r="H479" s="248" t="s">
        <v>40</v>
      </c>
      <c r="I479" s="250"/>
      <c r="J479" s="247"/>
      <c r="K479" s="247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236</v>
      </c>
      <c r="AU479" s="255" t="s">
        <v>85</v>
      </c>
      <c r="AV479" s="14" t="s">
        <v>83</v>
      </c>
      <c r="AW479" s="14" t="s">
        <v>38</v>
      </c>
      <c r="AX479" s="14" t="s">
        <v>77</v>
      </c>
      <c r="AY479" s="255" t="s">
        <v>224</v>
      </c>
    </row>
    <row r="480" s="14" customFormat="1">
      <c r="A480" s="14"/>
      <c r="B480" s="246"/>
      <c r="C480" s="247"/>
      <c r="D480" s="228" t="s">
        <v>236</v>
      </c>
      <c r="E480" s="248" t="s">
        <v>40</v>
      </c>
      <c r="F480" s="249" t="s">
        <v>2944</v>
      </c>
      <c r="G480" s="247"/>
      <c r="H480" s="248" t="s">
        <v>40</v>
      </c>
      <c r="I480" s="250"/>
      <c r="J480" s="247"/>
      <c r="K480" s="247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236</v>
      </c>
      <c r="AU480" s="255" t="s">
        <v>85</v>
      </c>
      <c r="AV480" s="14" t="s">
        <v>83</v>
      </c>
      <c r="AW480" s="14" t="s">
        <v>38</v>
      </c>
      <c r="AX480" s="14" t="s">
        <v>77</v>
      </c>
      <c r="AY480" s="255" t="s">
        <v>224</v>
      </c>
    </row>
    <row r="481" s="13" customFormat="1">
      <c r="A481" s="13"/>
      <c r="B481" s="235"/>
      <c r="C481" s="236"/>
      <c r="D481" s="228" t="s">
        <v>236</v>
      </c>
      <c r="E481" s="237" t="s">
        <v>40</v>
      </c>
      <c r="F481" s="238" t="s">
        <v>2951</v>
      </c>
      <c r="G481" s="236"/>
      <c r="H481" s="239">
        <v>3</v>
      </c>
      <c r="I481" s="240"/>
      <c r="J481" s="236"/>
      <c r="K481" s="236"/>
      <c r="L481" s="241"/>
      <c r="M481" s="242"/>
      <c r="N481" s="243"/>
      <c r="O481" s="243"/>
      <c r="P481" s="243"/>
      <c r="Q481" s="243"/>
      <c r="R481" s="243"/>
      <c r="S481" s="243"/>
      <c r="T481" s="24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5" t="s">
        <v>236</v>
      </c>
      <c r="AU481" s="245" t="s">
        <v>85</v>
      </c>
      <c r="AV481" s="13" t="s">
        <v>85</v>
      </c>
      <c r="AW481" s="13" t="s">
        <v>38</v>
      </c>
      <c r="AX481" s="13" t="s">
        <v>83</v>
      </c>
      <c r="AY481" s="245" t="s">
        <v>224</v>
      </c>
    </row>
    <row r="482" s="2" customFormat="1" ht="16.5" customHeight="1">
      <c r="A482" s="40"/>
      <c r="B482" s="41"/>
      <c r="C482" s="215" t="s">
        <v>842</v>
      </c>
      <c r="D482" s="215" t="s">
        <v>226</v>
      </c>
      <c r="E482" s="216" t="s">
        <v>4086</v>
      </c>
      <c r="F482" s="217" t="s">
        <v>4087</v>
      </c>
      <c r="G482" s="218" t="s">
        <v>160</v>
      </c>
      <c r="H482" s="219">
        <v>40</v>
      </c>
      <c r="I482" s="220"/>
      <c r="J482" s="221">
        <f>ROUND(I482*H482,2)</f>
        <v>0</v>
      </c>
      <c r="K482" s="217" t="s">
        <v>229</v>
      </c>
      <c r="L482" s="46"/>
      <c r="M482" s="222" t="s">
        <v>40</v>
      </c>
      <c r="N482" s="223" t="s">
        <v>48</v>
      </c>
      <c r="O482" s="86"/>
      <c r="P482" s="224">
        <f>O482*H482</f>
        <v>0</v>
      </c>
      <c r="Q482" s="224">
        <v>0</v>
      </c>
      <c r="R482" s="224">
        <f>Q482*H482</f>
        <v>0</v>
      </c>
      <c r="S482" s="224">
        <v>0</v>
      </c>
      <c r="T482" s="225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6" t="s">
        <v>230</v>
      </c>
      <c r="AT482" s="226" t="s">
        <v>226</v>
      </c>
      <c r="AU482" s="226" t="s">
        <v>85</v>
      </c>
      <c r="AY482" s="19" t="s">
        <v>224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19" t="s">
        <v>83</v>
      </c>
      <c r="BK482" s="227">
        <f>ROUND(I482*H482,2)</f>
        <v>0</v>
      </c>
      <c r="BL482" s="19" t="s">
        <v>230</v>
      </c>
      <c r="BM482" s="226" t="s">
        <v>4088</v>
      </c>
    </row>
    <row r="483" s="2" customFormat="1">
      <c r="A483" s="40"/>
      <c r="B483" s="41"/>
      <c r="C483" s="42"/>
      <c r="D483" s="228" t="s">
        <v>232</v>
      </c>
      <c r="E483" s="42"/>
      <c r="F483" s="229" t="s">
        <v>4089</v>
      </c>
      <c r="G483" s="42"/>
      <c r="H483" s="42"/>
      <c r="I483" s="230"/>
      <c r="J483" s="42"/>
      <c r="K483" s="42"/>
      <c r="L483" s="46"/>
      <c r="M483" s="231"/>
      <c r="N483" s="232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232</v>
      </c>
      <c r="AU483" s="19" t="s">
        <v>85</v>
      </c>
    </row>
    <row r="484" s="2" customFormat="1">
      <c r="A484" s="40"/>
      <c r="B484" s="41"/>
      <c r="C484" s="42"/>
      <c r="D484" s="233" t="s">
        <v>234</v>
      </c>
      <c r="E484" s="42"/>
      <c r="F484" s="234" t="s">
        <v>4090</v>
      </c>
      <c r="G484" s="42"/>
      <c r="H484" s="42"/>
      <c r="I484" s="230"/>
      <c r="J484" s="42"/>
      <c r="K484" s="42"/>
      <c r="L484" s="46"/>
      <c r="M484" s="231"/>
      <c r="N484" s="232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234</v>
      </c>
      <c r="AU484" s="19" t="s">
        <v>85</v>
      </c>
    </row>
    <row r="485" s="13" customFormat="1">
      <c r="A485" s="13"/>
      <c r="B485" s="235"/>
      <c r="C485" s="236"/>
      <c r="D485" s="228" t="s">
        <v>236</v>
      </c>
      <c r="E485" s="237" t="s">
        <v>40</v>
      </c>
      <c r="F485" s="238" t="s">
        <v>4091</v>
      </c>
      <c r="G485" s="236"/>
      <c r="H485" s="239">
        <v>40</v>
      </c>
      <c r="I485" s="240"/>
      <c r="J485" s="236"/>
      <c r="K485" s="236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236</v>
      </c>
      <c r="AU485" s="245" t="s">
        <v>85</v>
      </c>
      <c r="AV485" s="13" t="s">
        <v>85</v>
      </c>
      <c r="AW485" s="13" t="s">
        <v>38</v>
      </c>
      <c r="AX485" s="13" t="s">
        <v>83</v>
      </c>
      <c r="AY485" s="245" t="s">
        <v>224</v>
      </c>
    </row>
    <row r="486" s="2" customFormat="1" ht="16.5" customHeight="1">
      <c r="A486" s="40"/>
      <c r="B486" s="41"/>
      <c r="C486" s="215" t="s">
        <v>178</v>
      </c>
      <c r="D486" s="215" t="s">
        <v>226</v>
      </c>
      <c r="E486" s="216" t="s">
        <v>2961</v>
      </c>
      <c r="F486" s="217" t="s">
        <v>2962</v>
      </c>
      <c r="G486" s="218" t="s">
        <v>160</v>
      </c>
      <c r="H486" s="219">
        <v>6</v>
      </c>
      <c r="I486" s="220"/>
      <c r="J486" s="221">
        <f>ROUND(I486*H486,2)</f>
        <v>0</v>
      </c>
      <c r="K486" s="217" t="s">
        <v>229</v>
      </c>
      <c r="L486" s="46"/>
      <c r="M486" s="222" t="s">
        <v>40</v>
      </c>
      <c r="N486" s="223" t="s">
        <v>48</v>
      </c>
      <c r="O486" s="86"/>
      <c r="P486" s="224">
        <f>O486*H486</f>
        <v>0</v>
      </c>
      <c r="Q486" s="224">
        <v>0</v>
      </c>
      <c r="R486" s="224">
        <f>Q486*H486</f>
        <v>0</v>
      </c>
      <c r="S486" s="224">
        <v>0</v>
      </c>
      <c r="T486" s="225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6" t="s">
        <v>230</v>
      </c>
      <c r="AT486" s="226" t="s">
        <v>226</v>
      </c>
      <c r="AU486" s="226" t="s">
        <v>85</v>
      </c>
      <c r="AY486" s="19" t="s">
        <v>224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19" t="s">
        <v>83</v>
      </c>
      <c r="BK486" s="227">
        <f>ROUND(I486*H486,2)</f>
        <v>0</v>
      </c>
      <c r="BL486" s="19" t="s">
        <v>230</v>
      </c>
      <c r="BM486" s="226" t="s">
        <v>4092</v>
      </c>
    </row>
    <row r="487" s="2" customFormat="1">
      <c r="A487" s="40"/>
      <c r="B487" s="41"/>
      <c r="C487" s="42"/>
      <c r="D487" s="228" t="s">
        <v>232</v>
      </c>
      <c r="E487" s="42"/>
      <c r="F487" s="229" t="s">
        <v>2964</v>
      </c>
      <c r="G487" s="42"/>
      <c r="H487" s="42"/>
      <c r="I487" s="230"/>
      <c r="J487" s="42"/>
      <c r="K487" s="42"/>
      <c r="L487" s="46"/>
      <c r="M487" s="231"/>
      <c r="N487" s="232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232</v>
      </c>
      <c r="AU487" s="19" t="s">
        <v>85</v>
      </c>
    </row>
    <row r="488" s="2" customFormat="1">
      <c r="A488" s="40"/>
      <c r="B488" s="41"/>
      <c r="C488" s="42"/>
      <c r="D488" s="233" t="s">
        <v>234</v>
      </c>
      <c r="E488" s="42"/>
      <c r="F488" s="234" t="s">
        <v>2965</v>
      </c>
      <c r="G488" s="42"/>
      <c r="H488" s="42"/>
      <c r="I488" s="230"/>
      <c r="J488" s="42"/>
      <c r="K488" s="42"/>
      <c r="L488" s="46"/>
      <c r="M488" s="231"/>
      <c r="N488" s="232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234</v>
      </c>
      <c r="AU488" s="19" t="s">
        <v>85</v>
      </c>
    </row>
    <row r="489" s="13" customFormat="1">
      <c r="A489" s="13"/>
      <c r="B489" s="235"/>
      <c r="C489" s="236"/>
      <c r="D489" s="228" t="s">
        <v>236</v>
      </c>
      <c r="E489" s="237" t="s">
        <v>40</v>
      </c>
      <c r="F489" s="238" t="s">
        <v>4093</v>
      </c>
      <c r="G489" s="236"/>
      <c r="H489" s="239">
        <v>6</v>
      </c>
      <c r="I489" s="240"/>
      <c r="J489" s="236"/>
      <c r="K489" s="236"/>
      <c r="L489" s="241"/>
      <c r="M489" s="242"/>
      <c r="N489" s="243"/>
      <c r="O489" s="243"/>
      <c r="P489" s="243"/>
      <c r="Q489" s="243"/>
      <c r="R489" s="243"/>
      <c r="S489" s="243"/>
      <c r="T489" s="24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5" t="s">
        <v>236</v>
      </c>
      <c r="AU489" s="245" t="s">
        <v>85</v>
      </c>
      <c r="AV489" s="13" t="s">
        <v>85</v>
      </c>
      <c r="AW489" s="13" t="s">
        <v>38</v>
      </c>
      <c r="AX489" s="13" t="s">
        <v>83</v>
      </c>
      <c r="AY489" s="245" t="s">
        <v>224</v>
      </c>
    </row>
    <row r="490" s="2" customFormat="1" ht="16.5" customHeight="1">
      <c r="A490" s="40"/>
      <c r="B490" s="41"/>
      <c r="C490" s="268" t="s">
        <v>847</v>
      </c>
      <c r="D490" s="268" t="s">
        <v>305</v>
      </c>
      <c r="E490" s="269" t="s">
        <v>2970</v>
      </c>
      <c r="F490" s="270" t="s">
        <v>2971</v>
      </c>
      <c r="G490" s="271" t="s">
        <v>160</v>
      </c>
      <c r="H490" s="272">
        <v>46.689999999999998</v>
      </c>
      <c r="I490" s="273"/>
      <c r="J490" s="274">
        <f>ROUND(I490*H490,2)</f>
        <v>0</v>
      </c>
      <c r="K490" s="270" t="s">
        <v>229</v>
      </c>
      <c r="L490" s="275"/>
      <c r="M490" s="276" t="s">
        <v>40</v>
      </c>
      <c r="N490" s="277" t="s">
        <v>48</v>
      </c>
      <c r="O490" s="86"/>
      <c r="P490" s="224">
        <f>O490*H490</f>
        <v>0</v>
      </c>
      <c r="Q490" s="224">
        <v>0.00027999999999999998</v>
      </c>
      <c r="R490" s="224">
        <f>Q490*H490</f>
        <v>0.013073199999999998</v>
      </c>
      <c r="S490" s="224">
        <v>0</v>
      </c>
      <c r="T490" s="225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6" t="s">
        <v>279</v>
      </c>
      <c r="AT490" s="226" t="s">
        <v>305</v>
      </c>
      <c r="AU490" s="226" t="s">
        <v>85</v>
      </c>
      <c r="AY490" s="19" t="s">
        <v>224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9" t="s">
        <v>83</v>
      </c>
      <c r="BK490" s="227">
        <f>ROUND(I490*H490,2)</f>
        <v>0</v>
      </c>
      <c r="BL490" s="19" t="s">
        <v>230</v>
      </c>
      <c r="BM490" s="226" t="s">
        <v>4094</v>
      </c>
    </row>
    <row r="491" s="2" customFormat="1">
      <c r="A491" s="40"/>
      <c r="B491" s="41"/>
      <c r="C491" s="42"/>
      <c r="D491" s="228" t="s">
        <v>232</v>
      </c>
      <c r="E491" s="42"/>
      <c r="F491" s="229" t="s">
        <v>2971</v>
      </c>
      <c r="G491" s="42"/>
      <c r="H491" s="42"/>
      <c r="I491" s="230"/>
      <c r="J491" s="42"/>
      <c r="K491" s="42"/>
      <c r="L491" s="46"/>
      <c r="M491" s="231"/>
      <c r="N491" s="232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232</v>
      </c>
      <c r="AU491" s="19" t="s">
        <v>85</v>
      </c>
    </row>
    <row r="492" s="2" customFormat="1">
      <c r="A492" s="40"/>
      <c r="B492" s="41"/>
      <c r="C492" s="42"/>
      <c r="D492" s="233" t="s">
        <v>234</v>
      </c>
      <c r="E492" s="42"/>
      <c r="F492" s="234" t="s">
        <v>2973</v>
      </c>
      <c r="G492" s="42"/>
      <c r="H492" s="42"/>
      <c r="I492" s="230"/>
      <c r="J492" s="42"/>
      <c r="K492" s="42"/>
      <c r="L492" s="46"/>
      <c r="M492" s="231"/>
      <c r="N492" s="232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234</v>
      </c>
      <c r="AU492" s="19" t="s">
        <v>85</v>
      </c>
    </row>
    <row r="493" s="13" customFormat="1">
      <c r="A493" s="13"/>
      <c r="B493" s="235"/>
      <c r="C493" s="236"/>
      <c r="D493" s="228" t="s">
        <v>236</v>
      </c>
      <c r="E493" s="236"/>
      <c r="F493" s="238" t="s">
        <v>4095</v>
      </c>
      <c r="G493" s="236"/>
      <c r="H493" s="239">
        <v>46.689999999999998</v>
      </c>
      <c r="I493" s="240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5" t="s">
        <v>236</v>
      </c>
      <c r="AU493" s="245" t="s">
        <v>85</v>
      </c>
      <c r="AV493" s="13" t="s">
        <v>85</v>
      </c>
      <c r="AW493" s="13" t="s">
        <v>4</v>
      </c>
      <c r="AX493" s="13" t="s">
        <v>83</v>
      </c>
      <c r="AY493" s="245" t="s">
        <v>224</v>
      </c>
    </row>
    <row r="494" s="2" customFormat="1" ht="16.5" customHeight="1">
      <c r="A494" s="40"/>
      <c r="B494" s="41"/>
      <c r="C494" s="215" t="s">
        <v>850</v>
      </c>
      <c r="D494" s="215" t="s">
        <v>226</v>
      </c>
      <c r="E494" s="216" t="s">
        <v>4096</v>
      </c>
      <c r="F494" s="217" t="s">
        <v>4097</v>
      </c>
      <c r="G494" s="218" t="s">
        <v>160</v>
      </c>
      <c r="H494" s="219">
        <v>12</v>
      </c>
      <c r="I494" s="220"/>
      <c r="J494" s="221">
        <f>ROUND(I494*H494,2)</f>
        <v>0</v>
      </c>
      <c r="K494" s="217" t="s">
        <v>229</v>
      </c>
      <c r="L494" s="46"/>
      <c r="M494" s="222" t="s">
        <v>40</v>
      </c>
      <c r="N494" s="223" t="s">
        <v>48</v>
      </c>
      <c r="O494" s="86"/>
      <c r="P494" s="224">
        <f>O494*H494</f>
        <v>0</v>
      </c>
      <c r="Q494" s="224">
        <v>0</v>
      </c>
      <c r="R494" s="224">
        <f>Q494*H494</f>
        <v>0</v>
      </c>
      <c r="S494" s="224">
        <v>0</v>
      </c>
      <c r="T494" s="225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6" t="s">
        <v>230</v>
      </c>
      <c r="AT494" s="226" t="s">
        <v>226</v>
      </c>
      <c r="AU494" s="226" t="s">
        <v>85</v>
      </c>
      <c r="AY494" s="19" t="s">
        <v>224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19" t="s">
        <v>83</v>
      </c>
      <c r="BK494" s="227">
        <f>ROUND(I494*H494,2)</f>
        <v>0</v>
      </c>
      <c r="BL494" s="19" t="s">
        <v>230</v>
      </c>
      <c r="BM494" s="226" t="s">
        <v>4098</v>
      </c>
    </row>
    <row r="495" s="2" customFormat="1">
      <c r="A495" s="40"/>
      <c r="B495" s="41"/>
      <c r="C495" s="42"/>
      <c r="D495" s="228" t="s">
        <v>232</v>
      </c>
      <c r="E495" s="42"/>
      <c r="F495" s="229" t="s">
        <v>4099</v>
      </c>
      <c r="G495" s="42"/>
      <c r="H495" s="42"/>
      <c r="I495" s="230"/>
      <c r="J495" s="42"/>
      <c r="K495" s="42"/>
      <c r="L495" s="46"/>
      <c r="M495" s="231"/>
      <c r="N495" s="232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232</v>
      </c>
      <c r="AU495" s="19" t="s">
        <v>85</v>
      </c>
    </row>
    <row r="496" s="2" customFormat="1">
      <c r="A496" s="40"/>
      <c r="B496" s="41"/>
      <c r="C496" s="42"/>
      <c r="D496" s="233" t="s">
        <v>234</v>
      </c>
      <c r="E496" s="42"/>
      <c r="F496" s="234" t="s">
        <v>4100</v>
      </c>
      <c r="G496" s="42"/>
      <c r="H496" s="42"/>
      <c r="I496" s="230"/>
      <c r="J496" s="42"/>
      <c r="K496" s="42"/>
      <c r="L496" s="46"/>
      <c r="M496" s="231"/>
      <c r="N496" s="232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234</v>
      </c>
      <c r="AU496" s="19" t="s">
        <v>85</v>
      </c>
    </row>
    <row r="497" s="13" customFormat="1">
      <c r="A497" s="13"/>
      <c r="B497" s="235"/>
      <c r="C497" s="236"/>
      <c r="D497" s="228" t="s">
        <v>236</v>
      </c>
      <c r="E497" s="237" t="s">
        <v>40</v>
      </c>
      <c r="F497" s="238" t="s">
        <v>4101</v>
      </c>
      <c r="G497" s="236"/>
      <c r="H497" s="239">
        <v>12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236</v>
      </c>
      <c r="AU497" s="245" t="s">
        <v>85</v>
      </c>
      <c r="AV497" s="13" t="s">
        <v>85</v>
      </c>
      <c r="AW497" s="13" t="s">
        <v>38</v>
      </c>
      <c r="AX497" s="13" t="s">
        <v>83</v>
      </c>
      <c r="AY497" s="245" t="s">
        <v>224</v>
      </c>
    </row>
    <row r="498" s="2" customFormat="1" ht="16.5" customHeight="1">
      <c r="A498" s="40"/>
      <c r="B498" s="41"/>
      <c r="C498" s="268" t="s">
        <v>853</v>
      </c>
      <c r="D498" s="268" t="s">
        <v>305</v>
      </c>
      <c r="E498" s="269" t="s">
        <v>2986</v>
      </c>
      <c r="F498" s="270" t="s">
        <v>2987</v>
      </c>
      <c r="G498" s="271" t="s">
        <v>160</v>
      </c>
      <c r="H498" s="272">
        <v>12.18</v>
      </c>
      <c r="I498" s="273"/>
      <c r="J498" s="274">
        <f>ROUND(I498*H498,2)</f>
        <v>0</v>
      </c>
      <c r="K498" s="270" t="s">
        <v>229</v>
      </c>
      <c r="L498" s="275"/>
      <c r="M498" s="276" t="s">
        <v>40</v>
      </c>
      <c r="N498" s="277" t="s">
        <v>48</v>
      </c>
      <c r="O498" s="86"/>
      <c r="P498" s="224">
        <f>O498*H498</f>
        <v>0</v>
      </c>
      <c r="Q498" s="224">
        <v>0.00106</v>
      </c>
      <c r="R498" s="224">
        <f>Q498*H498</f>
        <v>0.0129108</v>
      </c>
      <c r="S498" s="224">
        <v>0</v>
      </c>
      <c r="T498" s="225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6" t="s">
        <v>279</v>
      </c>
      <c r="AT498" s="226" t="s">
        <v>305</v>
      </c>
      <c r="AU498" s="226" t="s">
        <v>85</v>
      </c>
      <c r="AY498" s="19" t="s">
        <v>224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19" t="s">
        <v>83</v>
      </c>
      <c r="BK498" s="227">
        <f>ROUND(I498*H498,2)</f>
        <v>0</v>
      </c>
      <c r="BL498" s="19" t="s">
        <v>230</v>
      </c>
      <c r="BM498" s="226" t="s">
        <v>4102</v>
      </c>
    </row>
    <row r="499" s="2" customFormat="1">
      <c r="A499" s="40"/>
      <c r="B499" s="41"/>
      <c r="C499" s="42"/>
      <c r="D499" s="228" t="s">
        <v>232</v>
      </c>
      <c r="E499" s="42"/>
      <c r="F499" s="229" t="s">
        <v>2987</v>
      </c>
      <c r="G499" s="42"/>
      <c r="H499" s="42"/>
      <c r="I499" s="230"/>
      <c r="J499" s="42"/>
      <c r="K499" s="42"/>
      <c r="L499" s="46"/>
      <c r="M499" s="231"/>
      <c r="N499" s="232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232</v>
      </c>
      <c r="AU499" s="19" t="s">
        <v>85</v>
      </c>
    </row>
    <row r="500" s="2" customFormat="1">
      <c r="A500" s="40"/>
      <c r="B500" s="41"/>
      <c r="C500" s="42"/>
      <c r="D500" s="233" t="s">
        <v>234</v>
      </c>
      <c r="E500" s="42"/>
      <c r="F500" s="234" t="s">
        <v>2989</v>
      </c>
      <c r="G500" s="42"/>
      <c r="H500" s="42"/>
      <c r="I500" s="230"/>
      <c r="J500" s="42"/>
      <c r="K500" s="42"/>
      <c r="L500" s="46"/>
      <c r="M500" s="231"/>
      <c r="N500" s="232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234</v>
      </c>
      <c r="AU500" s="19" t="s">
        <v>85</v>
      </c>
    </row>
    <row r="501" s="13" customFormat="1">
      <c r="A501" s="13"/>
      <c r="B501" s="235"/>
      <c r="C501" s="236"/>
      <c r="D501" s="228" t="s">
        <v>236</v>
      </c>
      <c r="E501" s="236"/>
      <c r="F501" s="238" t="s">
        <v>4103</v>
      </c>
      <c r="G501" s="236"/>
      <c r="H501" s="239">
        <v>12.18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236</v>
      </c>
      <c r="AU501" s="245" t="s">
        <v>85</v>
      </c>
      <c r="AV501" s="13" t="s">
        <v>85</v>
      </c>
      <c r="AW501" s="13" t="s">
        <v>4</v>
      </c>
      <c r="AX501" s="13" t="s">
        <v>83</v>
      </c>
      <c r="AY501" s="245" t="s">
        <v>224</v>
      </c>
    </row>
    <row r="502" s="2" customFormat="1" ht="16.5" customHeight="1">
      <c r="A502" s="40"/>
      <c r="B502" s="41"/>
      <c r="C502" s="215" t="s">
        <v>860</v>
      </c>
      <c r="D502" s="215" t="s">
        <v>226</v>
      </c>
      <c r="E502" s="216" t="s">
        <v>4104</v>
      </c>
      <c r="F502" s="217" t="s">
        <v>4105</v>
      </c>
      <c r="G502" s="218" t="s">
        <v>160</v>
      </c>
      <c r="H502" s="219">
        <v>100</v>
      </c>
      <c r="I502" s="220"/>
      <c r="J502" s="221">
        <f>ROUND(I502*H502,2)</f>
        <v>0</v>
      </c>
      <c r="K502" s="217" t="s">
        <v>229</v>
      </c>
      <c r="L502" s="46"/>
      <c r="M502" s="222" t="s">
        <v>40</v>
      </c>
      <c r="N502" s="223" t="s">
        <v>48</v>
      </c>
      <c r="O502" s="86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6" t="s">
        <v>230</v>
      </c>
      <c r="AT502" s="226" t="s">
        <v>226</v>
      </c>
      <c r="AU502" s="226" t="s">
        <v>85</v>
      </c>
      <c r="AY502" s="19" t="s">
        <v>224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9" t="s">
        <v>83</v>
      </c>
      <c r="BK502" s="227">
        <f>ROUND(I502*H502,2)</f>
        <v>0</v>
      </c>
      <c r="BL502" s="19" t="s">
        <v>230</v>
      </c>
      <c r="BM502" s="226" t="s">
        <v>4106</v>
      </c>
    </row>
    <row r="503" s="2" customFormat="1">
      <c r="A503" s="40"/>
      <c r="B503" s="41"/>
      <c r="C503" s="42"/>
      <c r="D503" s="228" t="s">
        <v>232</v>
      </c>
      <c r="E503" s="42"/>
      <c r="F503" s="229" t="s">
        <v>4107</v>
      </c>
      <c r="G503" s="42"/>
      <c r="H503" s="42"/>
      <c r="I503" s="230"/>
      <c r="J503" s="42"/>
      <c r="K503" s="42"/>
      <c r="L503" s="46"/>
      <c r="M503" s="231"/>
      <c r="N503" s="232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232</v>
      </c>
      <c r="AU503" s="19" t="s">
        <v>85</v>
      </c>
    </row>
    <row r="504" s="2" customFormat="1">
      <c r="A504" s="40"/>
      <c r="B504" s="41"/>
      <c r="C504" s="42"/>
      <c r="D504" s="233" t="s">
        <v>234</v>
      </c>
      <c r="E504" s="42"/>
      <c r="F504" s="234" t="s">
        <v>4108</v>
      </c>
      <c r="G504" s="42"/>
      <c r="H504" s="42"/>
      <c r="I504" s="230"/>
      <c r="J504" s="42"/>
      <c r="K504" s="42"/>
      <c r="L504" s="46"/>
      <c r="M504" s="231"/>
      <c r="N504" s="232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234</v>
      </c>
      <c r="AU504" s="19" t="s">
        <v>85</v>
      </c>
    </row>
    <row r="505" s="13" customFormat="1">
      <c r="A505" s="13"/>
      <c r="B505" s="235"/>
      <c r="C505" s="236"/>
      <c r="D505" s="228" t="s">
        <v>236</v>
      </c>
      <c r="E505" s="237" t="s">
        <v>40</v>
      </c>
      <c r="F505" s="238" t="s">
        <v>4109</v>
      </c>
      <c r="G505" s="236"/>
      <c r="H505" s="239">
        <v>100</v>
      </c>
      <c r="I505" s="240"/>
      <c r="J505" s="236"/>
      <c r="K505" s="236"/>
      <c r="L505" s="241"/>
      <c r="M505" s="242"/>
      <c r="N505" s="243"/>
      <c r="O505" s="243"/>
      <c r="P505" s="243"/>
      <c r="Q505" s="243"/>
      <c r="R505" s="243"/>
      <c r="S505" s="243"/>
      <c r="T505" s="24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5" t="s">
        <v>236</v>
      </c>
      <c r="AU505" s="245" t="s">
        <v>85</v>
      </c>
      <c r="AV505" s="13" t="s">
        <v>85</v>
      </c>
      <c r="AW505" s="13" t="s">
        <v>38</v>
      </c>
      <c r="AX505" s="13" t="s">
        <v>83</v>
      </c>
      <c r="AY505" s="245" t="s">
        <v>224</v>
      </c>
    </row>
    <row r="506" s="2" customFormat="1" ht="16.5" customHeight="1">
      <c r="A506" s="40"/>
      <c r="B506" s="41"/>
      <c r="C506" s="215" t="s">
        <v>862</v>
      </c>
      <c r="D506" s="215" t="s">
        <v>226</v>
      </c>
      <c r="E506" s="216" t="s">
        <v>3013</v>
      </c>
      <c r="F506" s="217" t="s">
        <v>3014</v>
      </c>
      <c r="G506" s="218" t="s">
        <v>160</v>
      </c>
      <c r="H506" s="219">
        <v>39</v>
      </c>
      <c r="I506" s="220"/>
      <c r="J506" s="221">
        <f>ROUND(I506*H506,2)</f>
        <v>0</v>
      </c>
      <c r="K506" s="217" t="s">
        <v>229</v>
      </c>
      <c r="L506" s="46"/>
      <c r="M506" s="222" t="s">
        <v>40</v>
      </c>
      <c r="N506" s="223" t="s">
        <v>48</v>
      </c>
      <c r="O506" s="86"/>
      <c r="P506" s="224">
        <f>O506*H506</f>
        <v>0</v>
      </c>
      <c r="Q506" s="224">
        <v>0</v>
      </c>
      <c r="R506" s="224">
        <f>Q506*H506</f>
        <v>0</v>
      </c>
      <c r="S506" s="224">
        <v>0</v>
      </c>
      <c r="T506" s="225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6" t="s">
        <v>230</v>
      </c>
      <c r="AT506" s="226" t="s">
        <v>226</v>
      </c>
      <c r="AU506" s="226" t="s">
        <v>85</v>
      </c>
      <c r="AY506" s="19" t="s">
        <v>224</v>
      </c>
      <c r="BE506" s="227">
        <f>IF(N506="základní",J506,0)</f>
        <v>0</v>
      </c>
      <c r="BF506" s="227">
        <f>IF(N506="snížená",J506,0)</f>
        <v>0</v>
      </c>
      <c r="BG506" s="227">
        <f>IF(N506="zákl. přenesená",J506,0)</f>
        <v>0</v>
      </c>
      <c r="BH506" s="227">
        <f>IF(N506="sníž. přenesená",J506,0)</f>
        <v>0</v>
      </c>
      <c r="BI506" s="227">
        <f>IF(N506="nulová",J506,0)</f>
        <v>0</v>
      </c>
      <c r="BJ506" s="19" t="s">
        <v>83</v>
      </c>
      <c r="BK506" s="227">
        <f>ROUND(I506*H506,2)</f>
        <v>0</v>
      </c>
      <c r="BL506" s="19" t="s">
        <v>230</v>
      </c>
      <c r="BM506" s="226" t="s">
        <v>4110</v>
      </c>
    </row>
    <row r="507" s="2" customFormat="1">
      <c r="A507" s="40"/>
      <c r="B507" s="41"/>
      <c r="C507" s="42"/>
      <c r="D507" s="228" t="s">
        <v>232</v>
      </c>
      <c r="E507" s="42"/>
      <c r="F507" s="229" t="s">
        <v>3016</v>
      </c>
      <c r="G507" s="42"/>
      <c r="H507" s="42"/>
      <c r="I507" s="230"/>
      <c r="J507" s="42"/>
      <c r="K507" s="42"/>
      <c r="L507" s="46"/>
      <c r="M507" s="231"/>
      <c r="N507" s="232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232</v>
      </c>
      <c r="AU507" s="19" t="s">
        <v>85</v>
      </c>
    </row>
    <row r="508" s="2" customFormat="1">
      <c r="A508" s="40"/>
      <c r="B508" s="41"/>
      <c r="C508" s="42"/>
      <c r="D508" s="233" t="s">
        <v>234</v>
      </c>
      <c r="E508" s="42"/>
      <c r="F508" s="234" t="s">
        <v>3017</v>
      </c>
      <c r="G508" s="42"/>
      <c r="H508" s="42"/>
      <c r="I508" s="230"/>
      <c r="J508" s="42"/>
      <c r="K508" s="42"/>
      <c r="L508" s="46"/>
      <c r="M508" s="231"/>
      <c r="N508" s="232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234</v>
      </c>
      <c r="AU508" s="19" t="s">
        <v>85</v>
      </c>
    </row>
    <row r="509" s="13" customFormat="1">
      <c r="A509" s="13"/>
      <c r="B509" s="235"/>
      <c r="C509" s="236"/>
      <c r="D509" s="228" t="s">
        <v>236</v>
      </c>
      <c r="E509" s="237" t="s">
        <v>40</v>
      </c>
      <c r="F509" s="238" t="s">
        <v>4111</v>
      </c>
      <c r="G509" s="236"/>
      <c r="H509" s="239">
        <v>39</v>
      </c>
      <c r="I509" s="240"/>
      <c r="J509" s="236"/>
      <c r="K509" s="236"/>
      <c r="L509" s="241"/>
      <c r="M509" s="242"/>
      <c r="N509" s="243"/>
      <c r="O509" s="243"/>
      <c r="P509" s="243"/>
      <c r="Q509" s="243"/>
      <c r="R509" s="243"/>
      <c r="S509" s="243"/>
      <c r="T509" s="24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5" t="s">
        <v>236</v>
      </c>
      <c r="AU509" s="245" t="s">
        <v>85</v>
      </c>
      <c r="AV509" s="13" t="s">
        <v>85</v>
      </c>
      <c r="AW509" s="13" t="s">
        <v>38</v>
      </c>
      <c r="AX509" s="13" t="s">
        <v>83</v>
      </c>
      <c r="AY509" s="245" t="s">
        <v>224</v>
      </c>
    </row>
    <row r="510" s="2" customFormat="1" ht="16.5" customHeight="1">
      <c r="A510" s="40"/>
      <c r="B510" s="41"/>
      <c r="C510" s="268" t="s">
        <v>869</v>
      </c>
      <c r="D510" s="268" t="s">
        <v>305</v>
      </c>
      <c r="E510" s="269" t="s">
        <v>3021</v>
      </c>
      <c r="F510" s="270" t="s">
        <v>3022</v>
      </c>
      <c r="G510" s="271" t="s">
        <v>160</v>
      </c>
      <c r="H510" s="272">
        <v>141.08500000000001</v>
      </c>
      <c r="I510" s="273"/>
      <c r="J510" s="274">
        <f>ROUND(I510*H510,2)</f>
        <v>0</v>
      </c>
      <c r="K510" s="270" t="s">
        <v>229</v>
      </c>
      <c r="L510" s="275"/>
      <c r="M510" s="276" t="s">
        <v>40</v>
      </c>
      <c r="N510" s="277" t="s">
        <v>48</v>
      </c>
      <c r="O510" s="86"/>
      <c r="P510" s="224">
        <f>O510*H510</f>
        <v>0</v>
      </c>
      <c r="Q510" s="224">
        <v>0.00214</v>
      </c>
      <c r="R510" s="224">
        <f>Q510*H510</f>
        <v>0.30192190000000002</v>
      </c>
      <c r="S510" s="224">
        <v>0</v>
      </c>
      <c r="T510" s="225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26" t="s">
        <v>279</v>
      </c>
      <c r="AT510" s="226" t="s">
        <v>305</v>
      </c>
      <c r="AU510" s="226" t="s">
        <v>85</v>
      </c>
      <c r="AY510" s="19" t="s">
        <v>224</v>
      </c>
      <c r="BE510" s="227">
        <f>IF(N510="základní",J510,0)</f>
        <v>0</v>
      </c>
      <c r="BF510" s="227">
        <f>IF(N510="snížená",J510,0)</f>
        <v>0</v>
      </c>
      <c r="BG510" s="227">
        <f>IF(N510="zákl. přenesená",J510,0)</f>
        <v>0</v>
      </c>
      <c r="BH510" s="227">
        <f>IF(N510="sníž. přenesená",J510,0)</f>
        <v>0</v>
      </c>
      <c r="BI510" s="227">
        <f>IF(N510="nulová",J510,0)</f>
        <v>0</v>
      </c>
      <c r="BJ510" s="19" t="s">
        <v>83</v>
      </c>
      <c r="BK510" s="227">
        <f>ROUND(I510*H510,2)</f>
        <v>0</v>
      </c>
      <c r="BL510" s="19" t="s">
        <v>230</v>
      </c>
      <c r="BM510" s="226" t="s">
        <v>4112</v>
      </c>
    </row>
    <row r="511" s="2" customFormat="1">
      <c r="A511" s="40"/>
      <c r="B511" s="41"/>
      <c r="C511" s="42"/>
      <c r="D511" s="228" t="s">
        <v>232</v>
      </c>
      <c r="E511" s="42"/>
      <c r="F511" s="229" t="s">
        <v>3022</v>
      </c>
      <c r="G511" s="42"/>
      <c r="H511" s="42"/>
      <c r="I511" s="230"/>
      <c r="J511" s="42"/>
      <c r="K511" s="42"/>
      <c r="L511" s="46"/>
      <c r="M511" s="231"/>
      <c r="N511" s="232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232</v>
      </c>
      <c r="AU511" s="19" t="s">
        <v>85</v>
      </c>
    </row>
    <row r="512" s="2" customFormat="1">
      <c r="A512" s="40"/>
      <c r="B512" s="41"/>
      <c r="C512" s="42"/>
      <c r="D512" s="233" t="s">
        <v>234</v>
      </c>
      <c r="E512" s="42"/>
      <c r="F512" s="234" t="s">
        <v>3024</v>
      </c>
      <c r="G512" s="42"/>
      <c r="H512" s="42"/>
      <c r="I512" s="230"/>
      <c r="J512" s="42"/>
      <c r="K512" s="42"/>
      <c r="L512" s="46"/>
      <c r="M512" s="231"/>
      <c r="N512" s="232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234</v>
      </c>
      <c r="AU512" s="19" t="s">
        <v>85</v>
      </c>
    </row>
    <row r="513" s="13" customFormat="1">
      <c r="A513" s="13"/>
      <c r="B513" s="235"/>
      <c r="C513" s="236"/>
      <c r="D513" s="228" t="s">
        <v>236</v>
      </c>
      <c r="E513" s="236"/>
      <c r="F513" s="238" t="s">
        <v>4113</v>
      </c>
      <c r="G513" s="236"/>
      <c r="H513" s="239">
        <v>141.08500000000001</v>
      </c>
      <c r="I513" s="240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236</v>
      </c>
      <c r="AU513" s="245" t="s">
        <v>85</v>
      </c>
      <c r="AV513" s="13" t="s">
        <v>85</v>
      </c>
      <c r="AW513" s="13" t="s">
        <v>4</v>
      </c>
      <c r="AX513" s="13" t="s">
        <v>83</v>
      </c>
      <c r="AY513" s="245" t="s">
        <v>224</v>
      </c>
    </row>
    <row r="514" s="2" customFormat="1" ht="16.5" customHeight="1">
      <c r="A514" s="40"/>
      <c r="B514" s="41"/>
      <c r="C514" s="215" t="s">
        <v>876</v>
      </c>
      <c r="D514" s="215" t="s">
        <v>226</v>
      </c>
      <c r="E514" s="216" t="s">
        <v>2991</v>
      </c>
      <c r="F514" s="217" t="s">
        <v>4114</v>
      </c>
      <c r="G514" s="218" t="s">
        <v>160</v>
      </c>
      <c r="H514" s="219">
        <v>2</v>
      </c>
      <c r="I514" s="220"/>
      <c r="J514" s="221">
        <f>ROUND(I514*H514,2)</f>
        <v>0</v>
      </c>
      <c r="K514" s="217" t="s">
        <v>229</v>
      </c>
      <c r="L514" s="46"/>
      <c r="M514" s="222" t="s">
        <v>40</v>
      </c>
      <c r="N514" s="223" t="s">
        <v>48</v>
      </c>
      <c r="O514" s="86"/>
      <c r="P514" s="224">
        <f>O514*H514</f>
        <v>0</v>
      </c>
      <c r="Q514" s="224">
        <v>0</v>
      </c>
      <c r="R514" s="224">
        <f>Q514*H514</f>
        <v>0</v>
      </c>
      <c r="S514" s="224">
        <v>0</v>
      </c>
      <c r="T514" s="225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6" t="s">
        <v>230</v>
      </c>
      <c r="AT514" s="226" t="s">
        <v>226</v>
      </c>
      <c r="AU514" s="226" t="s">
        <v>85</v>
      </c>
      <c r="AY514" s="19" t="s">
        <v>224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19" t="s">
        <v>83</v>
      </c>
      <c r="BK514" s="227">
        <f>ROUND(I514*H514,2)</f>
        <v>0</v>
      </c>
      <c r="BL514" s="19" t="s">
        <v>230</v>
      </c>
      <c r="BM514" s="226" t="s">
        <v>4115</v>
      </c>
    </row>
    <row r="515" s="2" customFormat="1">
      <c r="A515" s="40"/>
      <c r="B515" s="41"/>
      <c r="C515" s="42"/>
      <c r="D515" s="228" t="s">
        <v>232</v>
      </c>
      <c r="E515" s="42"/>
      <c r="F515" s="229" t="s">
        <v>2994</v>
      </c>
      <c r="G515" s="42"/>
      <c r="H515" s="42"/>
      <c r="I515" s="230"/>
      <c r="J515" s="42"/>
      <c r="K515" s="42"/>
      <c r="L515" s="46"/>
      <c r="M515" s="231"/>
      <c r="N515" s="232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232</v>
      </c>
      <c r="AU515" s="19" t="s">
        <v>85</v>
      </c>
    </row>
    <row r="516" s="2" customFormat="1">
      <c r="A516" s="40"/>
      <c r="B516" s="41"/>
      <c r="C516" s="42"/>
      <c r="D516" s="233" t="s">
        <v>234</v>
      </c>
      <c r="E516" s="42"/>
      <c r="F516" s="234" t="s">
        <v>2995</v>
      </c>
      <c r="G516" s="42"/>
      <c r="H516" s="42"/>
      <c r="I516" s="230"/>
      <c r="J516" s="42"/>
      <c r="K516" s="42"/>
      <c r="L516" s="46"/>
      <c r="M516" s="231"/>
      <c r="N516" s="232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234</v>
      </c>
      <c r="AU516" s="19" t="s">
        <v>85</v>
      </c>
    </row>
    <row r="517" s="13" customFormat="1">
      <c r="A517" s="13"/>
      <c r="B517" s="235"/>
      <c r="C517" s="236"/>
      <c r="D517" s="228" t="s">
        <v>236</v>
      </c>
      <c r="E517" s="237" t="s">
        <v>40</v>
      </c>
      <c r="F517" s="238" t="s">
        <v>4116</v>
      </c>
      <c r="G517" s="236"/>
      <c r="H517" s="239">
        <v>2</v>
      </c>
      <c r="I517" s="240"/>
      <c r="J517" s="236"/>
      <c r="K517" s="236"/>
      <c r="L517" s="241"/>
      <c r="M517" s="242"/>
      <c r="N517" s="243"/>
      <c r="O517" s="243"/>
      <c r="P517" s="243"/>
      <c r="Q517" s="243"/>
      <c r="R517" s="243"/>
      <c r="S517" s="243"/>
      <c r="T517" s="24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5" t="s">
        <v>236</v>
      </c>
      <c r="AU517" s="245" t="s">
        <v>85</v>
      </c>
      <c r="AV517" s="13" t="s">
        <v>85</v>
      </c>
      <c r="AW517" s="13" t="s">
        <v>38</v>
      </c>
      <c r="AX517" s="13" t="s">
        <v>83</v>
      </c>
      <c r="AY517" s="245" t="s">
        <v>224</v>
      </c>
    </row>
    <row r="518" s="2" customFormat="1" ht="16.5" customHeight="1">
      <c r="A518" s="40"/>
      <c r="B518" s="41"/>
      <c r="C518" s="268" t="s">
        <v>884</v>
      </c>
      <c r="D518" s="268" t="s">
        <v>305</v>
      </c>
      <c r="E518" s="269" t="s">
        <v>4117</v>
      </c>
      <c r="F518" s="270" t="s">
        <v>4118</v>
      </c>
      <c r="G518" s="271" t="s">
        <v>160</v>
      </c>
      <c r="H518" s="272">
        <v>2.0299999999999998</v>
      </c>
      <c r="I518" s="273"/>
      <c r="J518" s="274">
        <f>ROUND(I518*H518,2)</f>
        <v>0</v>
      </c>
      <c r="K518" s="270" t="s">
        <v>229</v>
      </c>
      <c r="L518" s="275"/>
      <c r="M518" s="276" t="s">
        <v>40</v>
      </c>
      <c r="N518" s="277" t="s">
        <v>48</v>
      </c>
      <c r="O518" s="86"/>
      <c r="P518" s="224">
        <f>O518*H518</f>
        <v>0</v>
      </c>
      <c r="Q518" s="224">
        <v>0.00147</v>
      </c>
      <c r="R518" s="224">
        <f>Q518*H518</f>
        <v>0.0029840999999999995</v>
      </c>
      <c r="S518" s="224">
        <v>0</v>
      </c>
      <c r="T518" s="225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6" t="s">
        <v>279</v>
      </c>
      <c r="AT518" s="226" t="s">
        <v>305</v>
      </c>
      <c r="AU518" s="226" t="s">
        <v>85</v>
      </c>
      <c r="AY518" s="19" t="s">
        <v>224</v>
      </c>
      <c r="BE518" s="227">
        <f>IF(N518="základní",J518,0)</f>
        <v>0</v>
      </c>
      <c r="BF518" s="227">
        <f>IF(N518="snížená",J518,0)</f>
        <v>0</v>
      </c>
      <c r="BG518" s="227">
        <f>IF(N518="zákl. přenesená",J518,0)</f>
        <v>0</v>
      </c>
      <c r="BH518" s="227">
        <f>IF(N518="sníž. přenesená",J518,0)</f>
        <v>0</v>
      </c>
      <c r="BI518" s="227">
        <f>IF(N518="nulová",J518,0)</f>
        <v>0</v>
      </c>
      <c r="BJ518" s="19" t="s">
        <v>83</v>
      </c>
      <c r="BK518" s="227">
        <f>ROUND(I518*H518,2)</f>
        <v>0</v>
      </c>
      <c r="BL518" s="19" t="s">
        <v>230</v>
      </c>
      <c r="BM518" s="226" t="s">
        <v>4119</v>
      </c>
    </row>
    <row r="519" s="2" customFormat="1">
      <c r="A519" s="40"/>
      <c r="B519" s="41"/>
      <c r="C519" s="42"/>
      <c r="D519" s="228" t="s">
        <v>232</v>
      </c>
      <c r="E519" s="42"/>
      <c r="F519" s="229" t="s">
        <v>4120</v>
      </c>
      <c r="G519" s="42"/>
      <c r="H519" s="42"/>
      <c r="I519" s="230"/>
      <c r="J519" s="42"/>
      <c r="K519" s="42"/>
      <c r="L519" s="46"/>
      <c r="M519" s="231"/>
      <c r="N519" s="232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232</v>
      </c>
      <c r="AU519" s="19" t="s">
        <v>85</v>
      </c>
    </row>
    <row r="520" s="2" customFormat="1">
      <c r="A520" s="40"/>
      <c r="B520" s="41"/>
      <c r="C520" s="42"/>
      <c r="D520" s="233" t="s">
        <v>234</v>
      </c>
      <c r="E520" s="42"/>
      <c r="F520" s="234" t="s">
        <v>4121</v>
      </c>
      <c r="G520" s="42"/>
      <c r="H520" s="42"/>
      <c r="I520" s="230"/>
      <c r="J520" s="42"/>
      <c r="K520" s="42"/>
      <c r="L520" s="46"/>
      <c r="M520" s="231"/>
      <c r="N520" s="232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234</v>
      </c>
      <c r="AU520" s="19" t="s">
        <v>85</v>
      </c>
    </row>
    <row r="521" s="13" customFormat="1">
      <c r="A521" s="13"/>
      <c r="B521" s="235"/>
      <c r="C521" s="236"/>
      <c r="D521" s="228" t="s">
        <v>236</v>
      </c>
      <c r="E521" s="236"/>
      <c r="F521" s="238" t="s">
        <v>1163</v>
      </c>
      <c r="G521" s="236"/>
      <c r="H521" s="239">
        <v>2.0299999999999998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5" t="s">
        <v>236</v>
      </c>
      <c r="AU521" s="245" t="s">
        <v>85</v>
      </c>
      <c r="AV521" s="13" t="s">
        <v>85</v>
      </c>
      <c r="AW521" s="13" t="s">
        <v>4</v>
      </c>
      <c r="AX521" s="13" t="s">
        <v>83</v>
      </c>
      <c r="AY521" s="245" t="s">
        <v>224</v>
      </c>
    </row>
    <row r="522" s="2" customFormat="1" ht="16.5" customHeight="1">
      <c r="A522" s="40"/>
      <c r="B522" s="41"/>
      <c r="C522" s="215" t="s">
        <v>890</v>
      </c>
      <c r="D522" s="215" t="s">
        <v>226</v>
      </c>
      <c r="E522" s="216" t="s">
        <v>3036</v>
      </c>
      <c r="F522" s="217" t="s">
        <v>3037</v>
      </c>
      <c r="G522" s="218" t="s">
        <v>811</v>
      </c>
      <c r="H522" s="219">
        <v>10</v>
      </c>
      <c r="I522" s="220"/>
      <c r="J522" s="221">
        <f>ROUND(I522*H522,2)</f>
        <v>0</v>
      </c>
      <c r="K522" s="217" t="s">
        <v>229</v>
      </c>
      <c r="L522" s="46"/>
      <c r="M522" s="222" t="s">
        <v>40</v>
      </c>
      <c r="N522" s="223" t="s">
        <v>48</v>
      </c>
      <c r="O522" s="86"/>
      <c r="P522" s="224">
        <f>O522*H522</f>
        <v>0</v>
      </c>
      <c r="Q522" s="224">
        <v>0</v>
      </c>
      <c r="R522" s="224">
        <f>Q522*H522</f>
        <v>0</v>
      </c>
      <c r="S522" s="224">
        <v>0</v>
      </c>
      <c r="T522" s="225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26" t="s">
        <v>230</v>
      </c>
      <c r="AT522" s="226" t="s">
        <v>226</v>
      </c>
      <c r="AU522" s="226" t="s">
        <v>85</v>
      </c>
      <c r="AY522" s="19" t="s">
        <v>224</v>
      </c>
      <c r="BE522" s="227">
        <f>IF(N522="základní",J522,0)</f>
        <v>0</v>
      </c>
      <c r="BF522" s="227">
        <f>IF(N522="snížená",J522,0)</f>
        <v>0</v>
      </c>
      <c r="BG522" s="227">
        <f>IF(N522="zákl. přenesená",J522,0)</f>
        <v>0</v>
      </c>
      <c r="BH522" s="227">
        <f>IF(N522="sníž. přenesená",J522,0)</f>
        <v>0</v>
      </c>
      <c r="BI522" s="227">
        <f>IF(N522="nulová",J522,0)</f>
        <v>0</v>
      </c>
      <c r="BJ522" s="19" t="s">
        <v>83</v>
      </c>
      <c r="BK522" s="227">
        <f>ROUND(I522*H522,2)</f>
        <v>0</v>
      </c>
      <c r="BL522" s="19" t="s">
        <v>230</v>
      </c>
      <c r="BM522" s="226" t="s">
        <v>4122</v>
      </c>
    </row>
    <row r="523" s="2" customFormat="1">
      <c r="A523" s="40"/>
      <c r="B523" s="41"/>
      <c r="C523" s="42"/>
      <c r="D523" s="228" t="s">
        <v>232</v>
      </c>
      <c r="E523" s="42"/>
      <c r="F523" s="229" t="s">
        <v>3039</v>
      </c>
      <c r="G523" s="42"/>
      <c r="H523" s="42"/>
      <c r="I523" s="230"/>
      <c r="J523" s="42"/>
      <c r="K523" s="42"/>
      <c r="L523" s="46"/>
      <c r="M523" s="231"/>
      <c r="N523" s="232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232</v>
      </c>
      <c r="AU523" s="19" t="s">
        <v>85</v>
      </c>
    </row>
    <row r="524" s="2" customFormat="1">
      <c r="A524" s="40"/>
      <c r="B524" s="41"/>
      <c r="C524" s="42"/>
      <c r="D524" s="233" t="s">
        <v>234</v>
      </c>
      <c r="E524" s="42"/>
      <c r="F524" s="234" t="s">
        <v>3040</v>
      </c>
      <c r="G524" s="42"/>
      <c r="H524" s="42"/>
      <c r="I524" s="230"/>
      <c r="J524" s="42"/>
      <c r="K524" s="42"/>
      <c r="L524" s="46"/>
      <c r="M524" s="231"/>
      <c r="N524" s="232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234</v>
      </c>
      <c r="AU524" s="19" t="s">
        <v>85</v>
      </c>
    </row>
    <row r="525" s="13" customFormat="1">
      <c r="A525" s="13"/>
      <c r="B525" s="235"/>
      <c r="C525" s="236"/>
      <c r="D525" s="228" t="s">
        <v>236</v>
      </c>
      <c r="E525" s="237" t="s">
        <v>40</v>
      </c>
      <c r="F525" s="238" t="s">
        <v>4123</v>
      </c>
      <c r="G525" s="236"/>
      <c r="H525" s="239">
        <v>10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5" t="s">
        <v>236</v>
      </c>
      <c r="AU525" s="245" t="s">
        <v>85</v>
      </c>
      <c r="AV525" s="13" t="s">
        <v>85</v>
      </c>
      <c r="AW525" s="13" t="s">
        <v>38</v>
      </c>
      <c r="AX525" s="13" t="s">
        <v>83</v>
      </c>
      <c r="AY525" s="245" t="s">
        <v>224</v>
      </c>
    </row>
    <row r="526" s="2" customFormat="1" ht="16.5" customHeight="1">
      <c r="A526" s="40"/>
      <c r="B526" s="41"/>
      <c r="C526" s="268" t="s">
        <v>899</v>
      </c>
      <c r="D526" s="268" t="s">
        <v>305</v>
      </c>
      <c r="E526" s="269" t="s">
        <v>3041</v>
      </c>
      <c r="F526" s="270" t="s">
        <v>3042</v>
      </c>
      <c r="G526" s="271" t="s">
        <v>811</v>
      </c>
      <c r="H526" s="272">
        <v>7.1050000000000004</v>
      </c>
      <c r="I526" s="273"/>
      <c r="J526" s="274">
        <f>ROUND(I526*H526,2)</f>
        <v>0</v>
      </c>
      <c r="K526" s="270" t="s">
        <v>229</v>
      </c>
      <c r="L526" s="275"/>
      <c r="M526" s="276" t="s">
        <v>40</v>
      </c>
      <c r="N526" s="277" t="s">
        <v>48</v>
      </c>
      <c r="O526" s="86"/>
      <c r="P526" s="224">
        <f>O526*H526</f>
        <v>0</v>
      </c>
      <c r="Q526" s="224">
        <v>0.00038999999999999999</v>
      </c>
      <c r="R526" s="224">
        <f>Q526*H526</f>
        <v>0.0027709500000000003</v>
      </c>
      <c r="S526" s="224">
        <v>0</v>
      </c>
      <c r="T526" s="225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26" t="s">
        <v>279</v>
      </c>
      <c r="AT526" s="226" t="s">
        <v>305</v>
      </c>
      <c r="AU526" s="226" t="s">
        <v>85</v>
      </c>
      <c r="AY526" s="19" t="s">
        <v>224</v>
      </c>
      <c r="BE526" s="227">
        <f>IF(N526="základní",J526,0)</f>
        <v>0</v>
      </c>
      <c r="BF526" s="227">
        <f>IF(N526="snížená",J526,0)</f>
        <v>0</v>
      </c>
      <c r="BG526" s="227">
        <f>IF(N526="zákl. přenesená",J526,0)</f>
        <v>0</v>
      </c>
      <c r="BH526" s="227">
        <f>IF(N526="sníž. přenesená",J526,0)</f>
        <v>0</v>
      </c>
      <c r="BI526" s="227">
        <f>IF(N526="nulová",J526,0)</f>
        <v>0</v>
      </c>
      <c r="BJ526" s="19" t="s">
        <v>83</v>
      </c>
      <c r="BK526" s="227">
        <f>ROUND(I526*H526,2)</f>
        <v>0</v>
      </c>
      <c r="BL526" s="19" t="s">
        <v>230</v>
      </c>
      <c r="BM526" s="226" t="s">
        <v>4124</v>
      </c>
    </row>
    <row r="527" s="2" customFormat="1">
      <c r="A527" s="40"/>
      <c r="B527" s="41"/>
      <c r="C527" s="42"/>
      <c r="D527" s="228" t="s">
        <v>232</v>
      </c>
      <c r="E527" s="42"/>
      <c r="F527" s="229" t="s">
        <v>3042</v>
      </c>
      <c r="G527" s="42"/>
      <c r="H527" s="42"/>
      <c r="I527" s="230"/>
      <c r="J527" s="42"/>
      <c r="K527" s="42"/>
      <c r="L527" s="46"/>
      <c r="M527" s="231"/>
      <c r="N527" s="232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232</v>
      </c>
      <c r="AU527" s="19" t="s">
        <v>85</v>
      </c>
    </row>
    <row r="528" s="2" customFormat="1">
      <c r="A528" s="40"/>
      <c r="B528" s="41"/>
      <c r="C528" s="42"/>
      <c r="D528" s="233" t="s">
        <v>234</v>
      </c>
      <c r="E528" s="42"/>
      <c r="F528" s="234" t="s">
        <v>3044</v>
      </c>
      <c r="G528" s="42"/>
      <c r="H528" s="42"/>
      <c r="I528" s="230"/>
      <c r="J528" s="42"/>
      <c r="K528" s="42"/>
      <c r="L528" s="46"/>
      <c r="M528" s="231"/>
      <c r="N528" s="232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234</v>
      </c>
      <c r="AU528" s="19" t="s">
        <v>85</v>
      </c>
    </row>
    <row r="529" s="13" customFormat="1">
      <c r="A529" s="13"/>
      <c r="B529" s="235"/>
      <c r="C529" s="236"/>
      <c r="D529" s="228" t="s">
        <v>236</v>
      </c>
      <c r="E529" s="236"/>
      <c r="F529" s="238" t="s">
        <v>4125</v>
      </c>
      <c r="G529" s="236"/>
      <c r="H529" s="239">
        <v>7.1050000000000004</v>
      </c>
      <c r="I529" s="240"/>
      <c r="J529" s="236"/>
      <c r="K529" s="236"/>
      <c r="L529" s="241"/>
      <c r="M529" s="242"/>
      <c r="N529" s="243"/>
      <c r="O529" s="243"/>
      <c r="P529" s="243"/>
      <c r="Q529" s="243"/>
      <c r="R529" s="243"/>
      <c r="S529" s="243"/>
      <c r="T529" s="24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5" t="s">
        <v>236</v>
      </c>
      <c r="AU529" s="245" t="s">
        <v>85</v>
      </c>
      <c r="AV529" s="13" t="s">
        <v>85</v>
      </c>
      <c r="AW529" s="13" t="s">
        <v>4</v>
      </c>
      <c r="AX529" s="13" t="s">
        <v>83</v>
      </c>
      <c r="AY529" s="245" t="s">
        <v>224</v>
      </c>
    </row>
    <row r="530" s="2" customFormat="1" ht="16.5" customHeight="1">
      <c r="A530" s="40"/>
      <c r="B530" s="41"/>
      <c r="C530" s="268" t="s">
        <v>905</v>
      </c>
      <c r="D530" s="268" t="s">
        <v>305</v>
      </c>
      <c r="E530" s="269" t="s">
        <v>4126</v>
      </c>
      <c r="F530" s="270" t="s">
        <v>4127</v>
      </c>
      <c r="G530" s="271" t="s">
        <v>811</v>
      </c>
      <c r="H530" s="272">
        <v>1.0149999999999999</v>
      </c>
      <c r="I530" s="273"/>
      <c r="J530" s="274">
        <f>ROUND(I530*H530,2)</f>
        <v>0</v>
      </c>
      <c r="K530" s="270" t="s">
        <v>40</v>
      </c>
      <c r="L530" s="275"/>
      <c r="M530" s="276" t="s">
        <v>40</v>
      </c>
      <c r="N530" s="277" t="s">
        <v>48</v>
      </c>
      <c r="O530" s="86"/>
      <c r="P530" s="224">
        <f>O530*H530</f>
        <v>0</v>
      </c>
      <c r="Q530" s="224">
        <v>0.00084000000000000003</v>
      </c>
      <c r="R530" s="224">
        <f>Q530*H530</f>
        <v>0.00085259999999999991</v>
      </c>
      <c r="S530" s="224">
        <v>0</v>
      </c>
      <c r="T530" s="225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26" t="s">
        <v>279</v>
      </c>
      <c r="AT530" s="226" t="s">
        <v>305</v>
      </c>
      <c r="AU530" s="226" t="s">
        <v>85</v>
      </c>
      <c r="AY530" s="19" t="s">
        <v>224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19" t="s">
        <v>83</v>
      </c>
      <c r="BK530" s="227">
        <f>ROUND(I530*H530,2)</f>
        <v>0</v>
      </c>
      <c r="BL530" s="19" t="s">
        <v>230</v>
      </c>
      <c r="BM530" s="226" t="s">
        <v>4128</v>
      </c>
    </row>
    <row r="531" s="13" customFormat="1">
      <c r="A531" s="13"/>
      <c r="B531" s="235"/>
      <c r="C531" s="236"/>
      <c r="D531" s="228" t="s">
        <v>236</v>
      </c>
      <c r="E531" s="236"/>
      <c r="F531" s="238" t="s">
        <v>4129</v>
      </c>
      <c r="G531" s="236"/>
      <c r="H531" s="239">
        <v>1.0149999999999999</v>
      </c>
      <c r="I531" s="240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5" t="s">
        <v>236</v>
      </c>
      <c r="AU531" s="245" t="s">
        <v>85</v>
      </c>
      <c r="AV531" s="13" t="s">
        <v>85</v>
      </c>
      <c r="AW531" s="13" t="s">
        <v>4</v>
      </c>
      <c r="AX531" s="13" t="s">
        <v>83</v>
      </c>
      <c r="AY531" s="245" t="s">
        <v>224</v>
      </c>
    </row>
    <row r="532" s="2" customFormat="1" ht="16.5" customHeight="1">
      <c r="A532" s="40"/>
      <c r="B532" s="41"/>
      <c r="C532" s="268" t="s">
        <v>913</v>
      </c>
      <c r="D532" s="268" t="s">
        <v>305</v>
      </c>
      <c r="E532" s="269" t="s">
        <v>4130</v>
      </c>
      <c r="F532" s="270" t="s">
        <v>4131</v>
      </c>
      <c r="G532" s="271" t="s">
        <v>811</v>
      </c>
      <c r="H532" s="272">
        <v>2</v>
      </c>
      <c r="I532" s="273"/>
      <c r="J532" s="274">
        <f>ROUND(I532*H532,2)</f>
        <v>0</v>
      </c>
      <c r="K532" s="270" t="s">
        <v>229</v>
      </c>
      <c r="L532" s="275"/>
      <c r="M532" s="276" t="s">
        <v>40</v>
      </c>
      <c r="N532" s="277" t="s">
        <v>48</v>
      </c>
      <c r="O532" s="86"/>
      <c r="P532" s="224">
        <f>O532*H532</f>
        <v>0</v>
      </c>
      <c r="Q532" s="224">
        <v>0.00048000000000000001</v>
      </c>
      <c r="R532" s="224">
        <f>Q532*H532</f>
        <v>0.00096000000000000002</v>
      </c>
      <c r="S532" s="224">
        <v>0</v>
      </c>
      <c r="T532" s="225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6" t="s">
        <v>279</v>
      </c>
      <c r="AT532" s="226" t="s">
        <v>305</v>
      </c>
      <c r="AU532" s="226" t="s">
        <v>85</v>
      </c>
      <c r="AY532" s="19" t="s">
        <v>224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9" t="s">
        <v>83</v>
      </c>
      <c r="BK532" s="227">
        <f>ROUND(I532*H532,2)</f>
        <v>0</v>
      </c>
      <c r="BL532" s="19" t="s">
        <v>230</v>
      </c>
      <c r="BM532" s="226" t="s">
        <v>4132</v>
      </c>
    </row>
    <row r="533" s="2" customFormat="1">
      <c r="A533" s="40"/>
      <c r="B533" s="41"/>
      <c r="C533" s="42"/>
      <c r="D533" s="228" t="s">
        <v>232</v>
      </c>
      <c r="E533" s="42"/>
      <c r="F533" s="229" t="s">
        <v>4131</v>
      </c>
      <c r="G533" s="42"/>
      <c r="H533" s="42"/>
      <c r="I533" s="230"/>
      <c r="J533" s="42"/>
      <c r="K533" s="42"/>
      <c r="L533" s="46"/>
      <c r="M533" s="231"/>
      <c r="N533" s="232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232</v>
      </c>
      <c r="AU533" s="19" t="s">
        <v>85</v>
      </c>
    </row>
    <row r="534" s="2" customFormat="1">
      <c r="A534" s="40"/>
      <c r="B534" s="41"/>
      <c r="C534" s="42"/>
      <c r="D534" s="233" t="s">
        <v>234</v>
      </c>
      <c r="E534" s="42"/>
      <c r="F534" s="234" t="s">
        <v>4133</v>
      </c>
      <c r="G534" s="42"/>
      <c r="H534" s="42"/>
      <c r="I534" s="230"/>
      <c r="J534" s="42"/>
      <c r="K534" s="42"/>
      <c r="L534" s="46"/>
      <c r="M534" s="231"/>
      <c r="N534" s="232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234</v>
      </c>
      <c r="AU534" s="19" t="s">
        <v>85</v>
      </c>
    </row>
    <row r="535" s="2" customFormat="1" ht="16.5" customHeight="1">
      <c r="A535" s="40"/>
      <c r="B535" s="41"/>
      <c r="C535" s="215" t="s">
        <v>921</v>
      </c>
      <c r="D535" s="215" t="s">
        <v>226</v>
      </c>
      <c r="E535" s="216" t="s">
        <v>4134</v>
      </c>
      <c r="F535" s="217" t="s">
        <v>4135</v>
      </c>
      <c r="G535" s="218" t="s">
        <v>811</v>
      </c>
      <c r="H535" s="219">
        <v>6</v>
      </c>
      <c r="I535" s="220"/>
      <c r="J535" s="221">
        <f>ROUND(I535*H535,2)</f>
        <v>0</v>
      </c>
      <c r="K535" s="217" t="s">
        <v>229</v>
      </c>
      <c r="L535" s="46"/>
      <c r="M535" s="222" t="s">
        <v>40</v>
      </c>
      <c r="N535" s="223" t="s">
        <v>48</v>
      </c>
      <c r="O535" s="86"/>
      <c r="P535" s="224">
        <f>O535*H535</f>
        <v>0</v>
      </c>
      <c r="Q535" s="224">
        <v>0</v>
      </c>
      <c r="R535" s="224">
        <f>Q535*H535</f>
        <v>0</v>
      </c>
      <c r="S535" s="224">
        <v>0</v>
      </c>
      <c r="T535" s="225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6" t="s">
        <v>230</v>
      </c>
      <c r="AT535" s="226" t="s">
        <v>226</v>
      </c>
      <c r="AU535" s="226" t="s">
        <v>85</v>
      </c>
      <c r="AY535" s="19" t="s">
        <v>224</v>
      </c>
      <c r="BE535" s="227">
        <f>IF(N535="základní",J535,0)</f>
        <v>0</v>
      </c>
      <c r="BF535" s="227">
        <f>IF(N535="snížená",J535,0)</f>
        <v>0</v>
      </c>
      <c r="BG535" s="227">
        <f>IF(N535="zákl. přenesená",J535,0)</f>
        <v>0</v>
      </c>
      <c r="BH535" s="227">
        <f>IF(N535="sníž. přenesená",J535,0)</f>
        <v>0</v>
      </c>
      <c r="BI535" s="227">
        <f>IF(N535="nulová",J535,0)</f>
        <v>0</v>
      </c>
      <c r="BJ535" s="19" t="s">
        <v>83</v>
      </c>
      <c r="BK535" s="227">
        <f>ROUND(I535*H535,2)</f>
        <v>0</v>
      </c>
      <c r="BL535" s="19" t="s">
        <v>230</v>
      </c>
      <c r="BM535" s="226" t="s">
        <v>4136</v>
      </c>
    </row>
    <row r="536" s="2" customFormat="1">
      <c r="A536" s="40"/>
      <c r="B536" s="41"/>
      <c r="C536" s="42"/>
      <c r="D536" s="228" t="s">
        <v>232</v>
      </c>
      <c r="E536" s="42"/>
      <c r="F536" s="229" t="s">
        <v>4137</v>
      </c>
      <c r="G536" s="42"/>
      <c r="H536" s="42"/>
      <c r="I536" s="230"/>
      <c r="J536" s="42"/>
      <c r="K536" s="42"/>
      <c r="L536" s="46"/>
      <c r="M536" s="231"/>
      <c r="N536" s="232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232</v>
      </c>
      <c r="AU536" s="19" t="s">
        <v>85</v>
      </c>
    </row>
    <row r="537" s="2" customFormat="1">
      <c r="A537" s="40"/>
      <c r="B537" s="41"/>
      <c r="C537" s="42"/>
      <c r="D537" s="233" t="s">
        <v>234</v>
      </c>
      <c r="E537" s="42"/>
      <c r="F537" s="234" t="s">
        <v>4138</v>
      </c>
      <c r="G537" s="42"/>
      <c r="H537" s="42"/>
      <c r="I537" s="230"/>
      <c r="J537" s="42"/>
      <c r="K537" s="42"/>
      <c r="L537" s="46"/>
      <c r="M537" s="231"/>
      <c r="N537" s="232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234</v>
      </c>
      <c r="AU537" s="19" t="s">
        <v>85</v>
      </c>
    </row>
    <row r="538" s="2" customFormat="1" ht="16.5" customHeight="1">
      <c r="A538" s="40"/>
      <c r="B538" s="41"/>
      <c r="C538" s="268" t="s">
        <v>927</v>
      </c>
      <c r="D538" s="268" t="s">
        <v>305</v>
      </c>
      <c r="E538" s="269" t="s">
        <v>4139</v>
      </c>
      <c r="F538" s="270" t="s">
        <v>4140</v>
      </c>
      <c r="G538" s="271" t="s">
        <v>811</v>
      </c>
      <c r="H538" s="272">
        <v>6.0899999999999999</v>
      </c>
      <c r="I538" s="273"/>
      <c r="J538" s="274">
        <f>ROUND(I538*H538,2)</f>
        <v>0</v>
      </c>
      <c r="K538" s="270" t="s">
        <v>229</v>
      </c>
      <c r="L538" s="275"/>
      <c r="M538" s="276" t="s">
        <v>40</v>
      </c>
      <c r="N538" s="277" t="s">
        <v>48</v>
      </c>
      <c r="O538" s="86"/>
      <c r="P538" s="224">
        <f>O538*H538</f>
        <v>0</v>
      </c>
      <c r="Q538" s="224">
        <v>0.00084000000000000003</v>
      </c>
      <c r="R538" s="224">
        <f>Q538*H538</f>
        <v>0.0051155999999999997</v>
      </c>
      <c r="S538" s="224">
        <v>0</v>
      </c>
      <c r="T538" s="225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6" t="s">
        <v>279</v>
      </c>
      <c r="AT538" s="226" t="s">
        <v>305</v>
      </c>
      <c r="AU538" s="226" t="s">
        <v>85</v>
      </c>
      <c r="AY538" s="19" t="s">
        <v>224</v>
      </c>
      <c r="BE538" s="227">
        <f>IF(N538="základní",J538,0)</f>
        <v>0</v>
      </c>
      <c r="BF538" s="227">
        <f>IF(N538="snížená",J538,0)</f>
        <v>0</v>
      </c>
      <c r="BG538" s="227">
        <f>IF(N538="zákl. přenesená",J538,0)</f>
        <v>0</v>
      </c>
      <c r="BH538" s="227">
        <f>IF(N538="sníž. přenesená",J538,0)</f>
        <v>0</v>
      </c>
      <c r="BI538" s="227">
        <f>IF(N538="nulová",J538,0)</f>
        <v>0</v>
      </c>
      <c r="BJ538" s="19" t="s">
        <v>83</v>
      </c>
      <c r="BK538" s="227">
        <f>ROUND(I538*H538,2)</f>
        <v>0</v>
      </c>
      <c r="BL538" s="19" t="s">
        <v>230</v>
      </c>
      <c r="BM538" s="226" t="s">
        <v>4141</v>
      </c>
    </row>
    <row r="539" s="2" customFormat="1">
      <c r="A539" s="40"/>
      <c r="B539" s="41"/>
      <c r="C539" s="42"/>
      <c r="D539" s="228" t="s">
        <v>232</v>
      </c>
      <c r="E539" s="42"/>
      <c r="F539" s="229" t="s">
        <v>4140</v>
      </c>
      <c r="G539" s="42"/>
      <c r="H539" s="42"/>
      <c r="I539" s="230"/>
      <c r="J539" s="42"/>
      <c r="K539" s="42"/>
      <c r="L539" s="46"/>
      <c r="M539" s="231"/>
      <c r="N539" s="232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232</v>
      </c>
      <c r="AU539" s="19" t="s">
        <v>85</v>
      </c>
    </row>
    <row r="540" s="2" customFormat="1">
      <c r="A540" s="40"/>
      <c r="B540" s="41"/>
      <c r="C540" s="42"/>
      <c r="D540" s="233" t="s">
        <v>234</v>
      </c>
      <c r="E540" s="42"/>
      <c r="F540" s="234" t="s">
        <v>4142</v>
      </c>
      <c r="G540" s="42"/>
      <c r="H540" s="42"/>
      <c r="I540" s="230"/>
      <c r="J540" s="42"/>
      <c r="K540" s="42"/>
      <c r="L540" s="46"/>
      <c r="M540" s="231"/>
      <c r="N540" s="232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234</v>
      </c>
      <c r="AU540" s="19" t="s">
        <v>85</v>
      </c>
    </row>
    <row r="541" s="13" customFormat="1">
      <c r="A541" s="13"/>
      <c r="B541" s="235"/>
      <c r="C541" s="236"/>
      <c r="D541" s="228" t="s">
        <v>236</v>
      </c>
      <c r="E541" s="236"/>
      <c r="F541" s="238" t="s">
        <v>4143</v>
      </c>
      <c r="G541" s="236"/>
      <c r="H541" s="239">
        <v>6.0899999999999999</v>
      </c>
      <c r="I541" s="240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5" t="s">
        <v>236</v>
      </c>
      <c r="AU541" s="245" t="s">
        <v>85</v>
      </c>
      <c r="AV541" s="13" t="s">
        <v>85</v>
      </c>
      <c r="AW541" s="13" t="s">
        <v>4</v>
      </c>
      <c r="AX541" s="13" t="s">
        <v>83</v>
      </c>
      <c r="AY541" s="245" t="s">
        <v>224</v>
      </c>
    </row>
    <row r="542" s="2" customFormat="1" ht="16.5" customHeight="1">
      <c r="A542" s="40"/>
      <c r="B542" s="41"/>
      <c r="C542" s="215" t="s">
        <v>936</v>
      </c>
      <c r="D542" s="215" t="s">
        <v>226</v>
      </c>
      <c r="E542" s="216" t="s">
        <v>3064</v>
      </c>
      <c r="F542" s="217" t="s">
        <v>3065</v>
      </c>
      <c r="G542" s="218" t="s">
        <v>811</v>
      </c>
      <c r="H542" s="219">
        <v>1</v>
      </c>
      <c r="I542" s="220"/>
      <c r="J542" s="221">
        <f>ROUND(I542*H542,2)</f>
        <v>0</v>
      </c>
      <c r="K542" s="217" t="s">
        <v>229</v>
      </c>
      <c r="L542" s="46"/>
      <c r="M542" s="222" t="s">
        <v>40</v>
      </c>
      <c r="N542" s="223" t="s">
        <v>48</v>
      </c>
      <c r="O542" s="86"/>
      <c r="P542" s="224">
        <f>O542*H542</f>
        <v>0</v>
      </c>
      <c r="Q542" s="224">
        <v>0.00071871999999999995</v>
      </c>
      <c r="R542" s="224">
        <f>Q542*H542</f>
        <v>0.00071871999999999995</v>
      </c>
      <c r="S542" s="224">
        <v>0</v>
      </c>
      <c r="T542" s="225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26" t="s">
        <v>230</v>
      </c>
      <c r="AT542" s="226" t="s">
        <v>226</v>
      </c>
      <c r="AU542" s="226" t="s">
        <v>85</v>
      </c>
      <c r="AY542" s="19" t="s">
        <v>224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19" t="s">
        <v>83</v>
      </c>
      <c r="BK542" s="227">
        <f>ROUND(I542*H542,2)</f>
        <v>0</v>
      </c>
      <c r="BL542" s="19" t="s">
        <v>230</v>
      </c>
      <c r="BM542" s="226" t="s">
        <v>4144</v>
      </c>
    </row>
    <row r="543" s="2" customFormat="1">
      <c r="A543" s="40"/>
      <c r="B543" s="41"/>
      <c r="C543" s="42"/>
      <c r="D543" s="228" t="s">
        <v>232</v>
      </c>
      <c r="E543" s="42"/>
      <c r="F543" s="229" t="s">
        <v>3067</v>
      </c>
      <c r="G543" s="42"/>
      <c r="H543" s="42"/>
      <c r="I543" s="230"/>
      <c r="J543" s="42"/>
      <c r="K543" s="42"/>
      <c r="L543" s="46"/>
      <c r="M543" s="231"/>
      <c r="N543" s="232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232</v>
      </c>
      <c r="AU543" s="19" t="s">
        <v>85</v>
      </c>
    </row>
    <row r="544" s="2" customFormat="1">
      <c r="A544" s="40"/>
      <c r="B544" s="41"/>
      <c r="C544" s="42"/>
      <c r="D544" s="233" t="s">
        <v>234</v>
      </c>
      <c r="E544" s="42"/>
      <c r="F544" s="234" t="s">
        <v>3068</v>
      </c>
      <c r="G544" s="42"/>
      <c r="H544" s="42"/>
      <c r="I544" s="230"/>
      <c r="J544" s="42"/>
      <c r="K544" s="42"/>
      <c r="L544" s="46"/>
      <c r="M544" s="231"/>
      <c r="N544" s="232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234</v>
      </c>
      <c r="AU544" s="19" t="s">
        <v>85</v>
      </c>
    </row>
    <row r="545" s="13" customFormat="1">
      <c r="A545" s="13"/>
      <c r="B545" s="235"/>
      <c r="C545" s="236"/>
      <c r="D545" s="228" t="s">
        <v>236</v>
      </c>
      <c r="E545" s="237" t="s">
        <v>40</v>
      </c>
      <c r="F545" s="238" t="s">
        <v>4145</v>
      </c>
      <c r="G545" s="236"/>
      <c r="H545" s="239">
        <v>1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5" t="s">
        <v>236</v>
      </c>
      <c r="AU545" s="245" t="s">
        <v>85</v>
      </c>
      <c r="AV545" s="13" t="s">
        <v>85</v>
      </c>
      <c r="AW545" s="13" t="s">
        <v>38</v>
      </c>
      <c r="AX545" s="13" t="s">
        <v>83</v>
      </c>
      <c r="AY545" s="245" t="s">
        <v>224</v>
      </c>
    </row>
    <row r="546" s="2" customFormat="1" ht="16.5" customHeight="1">
      <c r="A546" s="40"/>
      <c r="B546" s="41"/>
      <c r="C546" s="268" t="s">
        <v>944</v>
      </c>
      <c r="D546" s="268" t="s">
        <v>305</v>
      </c>
      <c r="E546" s="269" t="s">
        <v>3071</v>
      </c>
      <c r="F546" s="270" t="s">
        <v>3072</v>
      </c>
      <c r="G546" s="271" t="s">
        <v>811</v>
      </c>
      <c r="H546" s="272">
        <v>1</v>
      </c>
      <c r="I546" s="273"/>
      <c r="J546" s="274">
        <f>ROUND(I546*H546,2)</f>
        <v>0</v>
      </c>
      <c r="K546" s="270" t="s">
        <v>229</v>
      </c>
      <c r="L546" s="275"/>
      <c r="M546" s="276" t="s">
        <v>40</v>
      </c>
      <c r="N546" s="277" t="s">
        <v>48</v>
      </c>
      <c r="O546" s="86"/>
      <c r="P546" s="224">
        <f>O546*H546</f>
        <v>0</v>
      </c>
      <c r="Q546" s="224">
        <v>0.012</v>
      </c>
      <c r="R546" s="224">
        <f>Q546*H546</f>
        <v>0.012</v>
      </c>
      <c r="S546" s="224">
        <v>0</v>
      </c>
      <c r="T546" s="225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26" t="s">
        <v>279</v>
      </c>
      <c r="AT546" s="226" t="s">
        <v>305</v>
      </c>
      <c r="AU546" s="226" t="s">
        <v>85</v>
      </c>
      <c r="AY546" s="19" t="s">
        <v>224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19" t="s">
        <v>83</v>
      </c>
      <c r="BK546" s="227">
        <f>ROUND(I546*H546,2)</f>
        <v>0</v>
      </c>
      <c r="BL546" s="19" t="s">
        <v>230</v>
      </c>
      <c r="BM546" s="226" t="s">
        <v>4146</v>
      </c>
    </row>
    <row r="547" s="2" customFormat="1">
      <c r="A547" s="40"/>
      <c r="B547" s="41"/>
      <c r="C547" s="42"/>
      <c r="D547" s="228" t="s">
        <v>232</v>
      </c>
      <c r="E547" s="42"/>
      <c r="F547" s="229" t="s">
        <v>3072</v>
      </c>
      <c r="G547" s="42"/>
      <c r="H547" s="42"/>
      <c r="I547" s="230"/>
      <c r="J547" s="42"/>
      <c r="K547" s="42"/>
      <c r="L547" s="46"/>
      <c r="M547" s="231"/>
      <c r="N547" s="232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232</v>
      </c>
      <c r="AU547" s="19" t="s">
        <v>85</v>
      </c>
    </row>
    <row r="548" s="2" customFormat="1">
      <c r="A548" s="40"/>
      <c r="B548" s="41"/>
      <c r="C548" s="42"/>
      <c r="D548" s="233" t="s">
        <v>234</v>
      </c>
      <c r="E548" s="42"/>
      <c r="F548" s="234" t="s">
        <v>3074</v>
      </c>
      <c r="G548" s="42"/>
      <c r="H548" s="42"/>
      <c r="I548" s="230"/>
      <c r="J548" s="42"/>
      <c r="K548" s="42"/>
      <c r="L548" s="46"/>
      <c r="M548" s="231"/>
      <c r="N548" s="232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234</v>
      </c>
      <c r="AU548" s="19" t="s">
        <v>85</v>
      </c>
    </row>
    <row r="549" s="2" customFormat="1" ht="16.5" customHeight="1">
      <c r="A549" s="40"/>
      <c r="B549" s="41"/>
      <c r="C549" s="268" t="s">
        <v>949</v>
      </c>
      <c r="D549" s="268" t="s">
        <v>305</v>
      </c>
      <c r="E549" s="269" t="s">
        <v>4147</v>
      </c>
      <c r="F549" s="270" t="s">
        <v>4148</v>
      </c>
      <c r="G549" s="271" t="s">
        <v>811</v>
      </c>
      <c r="H549" s="272">
        <v>1</v>
      </c>
      <c r="I549" s="273"/>
      <c r="J549" s="274">
        <f>ROUND(I549*H549,2)</f>
        <v>0</v>
      </c>
      <c r="K549" s="270" t="s">
        <v>40</v>
      </c>
      <c r="L549" s="275"/>
      <c r="M549" s="276" t="s">
        <v>40</v>
      </c>
      <c r="N549" s="277" t="s">
        <v>48</v>
      </c>
      <c r="O549" s="86"/>
      <c r="P549" s="224">
        <f>O549*H549</f>
        <v>0</v>
      </c>
      <c r="Q549" s="224">
        <v>0.01</v>
      </c>
      <c r="R549" s="224">
        <f>Q549*H549</f>
        <v>0.01</v>
      </c>
      <c r="S549" s="224">
        <v>0</v>
      </c>
      <c r="T549" s="225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6" t="s">
        <v>279</v>
      </c>
      <c r="AT549" s="226" t="s">
        <v>305</v>
      </c>
      <c r="AU549" s="226" t="s">
        <v>85</v>
      </c>
      <c r="AY549" s="19" t="s">
        <v>224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9" t="s">
        <v>83</v>
      </c>
      <c r="BK549" s="227">
        <f>ROUND(I549*H549,2)</f>
        <v>0</v>
      </c>
      <c r="BL549" s="19" t="s">
        <v>230</v>
      </c>
      <c r="BM549" s="226" t="s">
        <v>4149</v>
      </c>
    </row>
    <row r="550" s="2" customFormat="1" ht="16.5" customHeight="1">
      <c r="A550" s="40"/>
      <c r="B550" s="41"/>
      <c r="C550" s="215" t="s">
        <v>954</v>
      </c>
      <c r="D550" s="215" t="s">
        <v>226</v>
      </c>
      <c r="E550" s="216" t="s">
        <v>3050</v>
      </c>
      <c r="F550" s="217" t="s">
        <v>3051</v>
      </c>
      <c r="G550" s="218" t="s">
        <v>811</v>
      </c>
      <c r="H550" s="219">
        <v>2</v>
      </c>
      <c r="I550" s="220"/>
      <c r="J550" s="221">
        <f>ROUND(I550*H550,2)</f>
        <v>0</v>
      </c>
      <c r="K550" s="217" t="s">
        <v>229</v>
      </c>
      <c r="L550" s="46"/>
      <c r="M550" s="222" t="s">
        <v>40</v>
      </c>
      <c r="N550" s="223" t="s">
        <v>48</v>
      </c>
      <c r="O550" s="86"/>
      <c r="P550" s="224">
        <f>O550*H550</f>
        <v>0</v>
      </c>
      <c r="Q550" s="224">
        <v>0.00072000000000000005</v>
      </c>
      <c r="R550" s="224">
        <f>Q550*H550</f>
        <v>0.0014400000000000001</v>
      </c>
      <c r="S550" s="224">
        <v>0</v>
      </c>
      <c r="T550" s="225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26" t="s">
        <v>230</v>
      </c>
      <c r="AT550" s="226" t="s">
        <v>226</v>
      </c>
      <c r="AU550" s="226" t="s">
        <v>85</v>
      </c>
      <c r="AY550" s="19" t="s">
        <v>224</v>
      </c>
      <c r="BE550" s="227">
        <f>IF(N550="základní",J550,0)</f>
        <v>0</v>
      </c>
      <c r="BF550" s="227">
        <f>IF(N550="snížená",J550,0)</f>
        <v>0</v>
      </c>
      <c r="BG550" s="227">
        <f>IF(N550="zákl. přenesená",J550,0)</f>
        <v>0</v>
      </c>
      <c r="BH550" s="227">
        <f>IF(N550="sníž. přenesená",J550,0)</f>
        <v>0</v>
      </c>
      <c r="BI550" s="227">
        <f>IF(N550="nulová",J550,0)</f>
        <v>0</v>
      </c>
      <c r="BJ550" s="19" t="s">
        <v>83</v>
      </c>
      <c r="BK550" s="227">
        <f>ROUND(I550*H550,2)</f>
        <v>0</v>
      </c>
      <c r="BL550" s="19" t="s">
        <v>230</v>
      </c>
      <c r="BM550" s="226" t="s">
        <v>4150</v>
      </c>
    </row>
    <row r="551" s="2" customFormat="1">
      <c r="A551" s="40"/>
      <c r="B551" s="41"/>
      <c r="C551" s="42"/>
      <c r="D551" s="228" t="s">
        <v>232</v>
      </c>
      <c r="E551" s="42"/>
      <c r="F551" s="229" t="s">
        <v>3053</v>
      </c>
      <c r="G551" s="42"/>
      <c r="H551" s="42"/>
      <c r="I551" s="230"/>
      <c r="J551" s="42"/>
      <c r="K551" s="42"/>
      <c r="L551" s="46"/>
      <c r="M551" s="231"/>
      <c r="N551" s="232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232</v>
      </c>
      <c r="AU551" s="19" t="s">
        <v>85</v>
      </c>
    </row>
    <row r="552" s="2" customFormat="1">
      <c r="A552" s="40"/>
      <c r="B552" s="41"/>
      <c r="C552" s="42"/>
      <c r="D552" s="233" t="s">
        <v>234</v>
      </c>
      <c r="E552" s="42"/>
      <c r="F552" s="234" t="s">
        <v>3054</v>
      </c>
      <c r="G552" s="42"/>
      <c r="H552" s="42"/>
      <c r="I552" s="230"/>
      <c r="J552" s="42"/>
      <c r="K552" s="42"/>
      <c r="L552" s="46"/>
      <c r="M552" s="231"/>
      <c r="N552" s="232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234</v>
      </c>
      <c r="AU552" s="19" t="s">
        <v>85</v>
      </c>
    </row>
    <row r="553" s="13" customFormat="1">
      <c r="A553" s="13"/>
      <c r="B553" s="235"/>
      <c r="C553" s="236"/>
      <c r="D553" s="228" t="s">
        <v>236</v>
      </c>
      <c r="E553" s="237" t="s">
        <v>40</v>
      </c>
      <c r="F553" s="238" t="s">
        <v>4151</v>
      </c>
      <c r="G553" s="236"/>
      <c r="H553" s="239">
        <v>1</v>
      </c>
      <c r="I553" s="240"/>
      <c r="J553" s="236"/>
      <c r="K553" s="236"/>
      <c r="L553" s="241"/>
      <c r="M553" s="242"/>
      <c r="N553" s="243"/>
      <c r="O553" s="243"/>
      <c r="P553" s="243"/>
      <c r="Q553" s="243"/>
      <c r="R553" s="243"/>
      <c r="S553" s="243"/>
      <c r="T553" s="24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5" t="s">
        <v>236</v>
      </c>
      <c r="AU553" s="245" t="s">
        <v>85</v>
      </c>
      <c r="AV553" s="13" t="s">
        <v>85</v>
      </c>
      <c r="AW553" s="13" t="s">
        <v>38</v>
      </c>
      <c r="AX553" s="13" t="s">
        <v>77</v>
      </c>
      <c r="AY553" s="245" t="s">
        <v>224</v>
      </c>
    </row>
    <row r="554" s="13" customFormat="1">
      <c r="A554" s="13"/>
      <c r="B554" s="235"/>
      <c r="C554" s="236"/>
      <c r="D554" s="228" t="s">
        <v>236</v>
      </c>
      <c r="E554" s="237" t="s">
        <v>40</v>
      </c>
      <c r="F554" s="238" t="s">
        <v>4152</v>
      </c>
      <c r="G554" s="236"/>
      <c r="H554" s="239">
        <v>1</v>
      </c>
      <c r="I554" s="240"/>
      <c r="J554" s="236"/>
      <c r="K554" s="236"/>
      <c r="L554" s="241"/>
      <c r="M554" s="242"/>
      <c r="N554" s="243"/>
      <c r="O554" s="243"/>
      <c r="P554" s="243"/>
      <c r="Q554" s="243"/>
      <c r="R554" s="243"/>
      <c r="S554" s="243"/>
      <c r="T554" s="24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5" t="s">
        <v>236</v>
      </c>
      <c r="AU554" s="245" t="s">
        <v>85</v>
      </c>
      <c r="AV554" s="13" t="s">
        <v>85</v>
      </c>
      <c r="AW554" s="13" t="s">
        <v>38</v>
      </c>
      <c r="AX554" s="13" t="s">
        <v>77</v>
      </c>
      <c r="AY554" s="245" t="s">
        <v>224</v>
      </c>
    </row>
    <row r="555" s="15" customFormat="1">
      <c r="A555" s="15"/>
      <c r="B555" s="256"/>
      <c r="C555" s="257"/>
      <c r="D555" s="228" t="s">
        <v>236</v>
      </c>
      <c r="E555" s="258" t="s">
        <v>40</v>
      </c>
      <c r="F555" s="259" t="s">
        <v>253</v>
      </c>
      <c r="G555" s="257"/>
      <c r="H555" s="260">
        <v>2</v>
      </c>
      <c r="I555" s="261"/>
      <c r="J555" s="257"/>
      <c r="K555" s="257"/>
      <c r="L555" s="262"/>
      <c r="M555" s="263"/>
      <c r="N555" s="264"/>
      <c r="O555" s="264"/>
      <c r="P555" s="264"/>
      <c r="Q555" s="264"/>
      <c r="R555" s="264"/>
      <c r="S555" s="264"/>
      <c r="T555" s="26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6" t="s">
        <v>236</v>
      </c>
      <c r="AU555" s="266" t="s">
        <v>85</v>
      </c>
      <c r="AV555" s="15" t="s">
        <v>230</v>
      </c>
      <c r="AW555" s="15" t="s">
        <v>38</v>
      </c>
      <c r="AX555" s="15" t="s">
        <v>83</v>
      </c>
      <c r="AY555" s="266" t="s">
        <v>224</v>
      </c>
    </row>
    <row r="556" s="2" customFormat="1" ht="16.5" customHeight="1">
      <c r="A556" s="40"/>
      <c r="B556" s="41"/>
      <c r="C556" s="268" t="s">
        <v>960</v>
      </c>
      <c r="D556" s="268" t="s">
        <v>305</v>
      </c>
      <c r="E556" s="269" t="s">
        <v>3056</v>
      </c>
      <c r="F556" s="270" t="s">
        <v>3057</v>
      </c>
      <c r="G556" s="271" t="s">
        <v>811</v>
      </c>
      <c r="H556" s="272">
        <v>2</v>
      </c>
      <c r="I556" s="273"/>
      <c r="J556" s="274">
        <f>ROUND(I556*H556,2)</f>
        <v>0</v>
      </c>
      <c r="K556" s="270" t="s">
        <v>229</v>
      </c>
      <c r="L556" s="275"/>
      <c r="M556" s="276" t="s">
        <v>40</v>
      </c>
      <c r="N556" s="277" t="s">
        <v>48</v>
      </c>
      <c r="O556" s="86"/>
      <c r="P556" s="224">
        <f>O556*H556</f>
        <v>0</v>
      </c>
      <c r="Q556" s="224">
        <v>0.012</v>
      </c>
      <c r="R556" s="224">
        <f>Q556*H556</f>
        <v>0.024</v>
      </c>
      <c r="S556" s="224">
        <v>0</v>
      </c>
      <c r="T556" s="225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6" t="s">
        <v>279</v>
      </c>
      <c r="AT556" s="226" t="s">
        <v>305</v>
      </c>
      <c r="AU556" s="226" t="s">
        <v>85</v>
      </c>
      <c r="AY556" s="19" t="s">
        <v>224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19" t="s">
        <v>83</v>
      </c>
      <c r="BK556" s="227">
        <f>ROUND(I556*H556,2)</f>
        <v>0</v>
      </c>
      <c r="BL556" s="19" t="s">
        <v>230</v>
      </c>
      <c r="BM556" s="226" t="s">
        <v>4153</v>
      </c>
    </row>
    <row r="557" s="2" customFormat="1">
      <c r="A557" s="40"/>
      <c r="B557" s="41"/>
      <c r="C557" s="42"/>
      <c r="D557" s="228" t="s">
        <v>232</v>
      </c>
      <c r="E557" s="42"/>
      <c r="F557" s="229" t="s">
        <v>3057</v>
      </c>
      <c r="G557" s="42"/>
      <c r="H557" s="42"/>
      <c r="I557" s="230"/>
      <c r="J557" s="42"/>
      <c r="K557" s="42"/>
      <c r="L557" s="46"/>
      <c r="M557" s="231"/>
      <c r="N557" s="232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232</v>
      </c>
      <c r="AU557" s="19" t="s">
        <v>85</v>
      </c>
    </row>
    <row r="558" s="2" customFormat="1">
      <c r="A558" s="40"/>
      <c r="B558" s="41"/>
      <c r="C558" s="42"/>
      <c r="D558" s="233" t="s">
        <v>234</v>
      </c>
      <c r="E558" s="42"/>
      <c r="F558" s="234" t="s">
        <v>3059</v>
      </c>
      <c r="G558" s="42"/>
      <c r="H558" s="42"/>
      <c r="I558" s="230"/>
      <c r="J558" s="42"/>
      <c r="K558" s="42"/>
      <c r="L558" s="46"/>
      <c r="M558" s="231"/>
      <c r="N558" s="232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234</v>
      </c>
      <c r="AU558" s="19" t="s">
        <v>85</v>
      </c>
    </row>
    <row r="559" s="2" customFormat="1" ht="16.5" customHeight="1">
      <c r="A559" s="40"/>
      <c r="B559" s="41"/>
      <c r="C559" s="268" t="s">
        <v>965</v>
      </c>
      <c r="D559" s="268" t="s">
        <v>305</v>
      </c>
      <c r="E559" s="269" t="s">
        <v>3060</v>
      </c>
      <c r="F559" s="270" t="s">
        <v>3061</v>
      </c>
      <c r="G559" s="271" t="s">
        <v>811</v>
      </c>
      <c r="H559" s="272">
        <v>2</v>
      </c>
      <c r="I559" s="273"/>
      <c r="J559" s="274">
        <f>ROUND(I559*H559,2)</f>
        <v>0</v>
      </c>
      <c r="K559" s="270" t="s">
        <v>229</v>
      </c>
      <c r="L559" s="275"/>
      <c r="M559" s="276" t="s">
        <v>40</v>
      </c>
      <c r="N559" s="277" t="s">
        <v>48</v>
      </c>
      <c r="O559" s="86"/>
      <c r="P559" s="224">
        <f>O559*H559</f>
        <v>0</v>
      </c>
      <c r="Q559" s="224">
        <v>0.0015</v>
      </c>
      <c r="R559" s="224">
        <f>Q559*H559</f>
        <v>0.0030000000000000001</v>
      </c>
      <c r="S559" s="224">
        <v>0</v>
      </c>
      <c r="T559" s="225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6" t="s">
        <v>279</v>
      </c>
      <c r="AT559" s="226" t="s">
        <v>305</v>
      </c>
      <c r="AU559" s="226" t="s">
        <v>85</v>
      </c>
      <c r="AY559" s="19" t="s">
        <v>224</v>
      </c>
      <c r="BE559" s="227">
        <f>IF(N559="základní",J559,0)</f>
        <v>0</v>
      </c>
      <c r="BF559" s="227">
        <f>IF(N559="snížená",J559,0)</f>
        <v>0</v>
      </c>
      <c r="BG559" s="227">
        <f>IF(N559="zákl. přenesená",J559,0)</f>
        <v>0</v>
      </c>
      <c r="BH559" s="227">
        <f>IF(N559="sníž. přenesená",J559,0)</f>
        <v>0</v>
      </c>
      <c r="BI559" s="227">
        <f>IF(N559="nulová",J559,0)</f>
        <v>0</v>
      </c>
      <c r="BJ559" s="19" t="s">
        <v>83</v>
      </c>
      <c r="BK559" s="227">
        <f>ROUND(I559*H559,2)</f>
        <v>0</v>
      </c>
      <c r="BL559" s="19" t="s">
        <v>230</v>
      </c>
      <c r="BM559" s="226" t="s">
        <v>4154</v>
      </c>
    </row>
    <row r="560" s="2" customFormat="1">
      <c r="A560" s="40"/>
      <c r="B560" s="41"/>
      <c r="C560" s="42"/>
      <c r="D560" s="228" t="s">
        <v>232</v>
      </c>
      <c r="E560" s="42"/>
      <c r="F560" s="229" t="s">
        <v>3061</v>
      </c>
      <c r="G560" s="42"/>
      <c r="H560" s="42"/>
      <c r="I560" s="230"/>
      <c r="J560" s="42"/>
      <c r="K560" s="42"/>
      <c r="L560" s="46"/>
      <c r="M560" s="231"/>
      <c r="N560" s="232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232</v>
      </c>
      <c r="AU560" s="19" t="s">
        <v>85</v>
      </c>
    </row>
    <row r="561" s="2" customFormat="1">
      <c r="A561" s="40"/>
      <c r="B561" s="41"/>
      <c r="C561" s="42"/>
      <c r="D561" s="233" t="s">
        <v>234</v>
      </c>
      <c r="E561" s="42"/>
      <c r="F561" s="234" t="s">
        <v>3063</v>
      </c>
      <c r="G561" s="42"/>
      <c r="H561" s="42"/>
      <c r="I561" s="230"/>
      <c r="J561" s="42"/>
      <c r="K561" s="42"/>
      <c r="L561" s="46"/>
      <c r="M561" s="231"/>
      <c r="N561" s="232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234</v>
      </c>
      <c r="AU561" s="19" t="s">
        <v>85</v>
      </c>
    </row>
    <row r="562" s="2" customFormat="1" ht="16.5" customHeight="1">
      <c r="A562" s="40"/>
      <c r="B562" s="41"/>
      <c r="C562" s="215" t="s">
        <v>973</v>
      </c>
      <c r="D562" s="215" t="s">
        <v>226</v>
      </c>
      <c r="E562" s="216" t="s">
        <v>3079</v>
      </c>
      <c r="F562" s="217" t="s">
        <v>3080</v>
      </c>
      <c r="G562" s="218" t="s">
        <v>811</v>
      </c>
      <c r="H562" s="219">
        <v>2</v>
      </c>
      <c r="I562" s="220"/>
      <c r="J562" s="221">
        <f>ROUND(I562*H562,2)</f>
        <v>0</v>
      </c>
      <c r="K562" s="217" t="s">
        <v>229</v>
      </c>
      <c r="L562" s="46"/>
      <c r="M562" s="222" t="s">
        <v>40</v>
      </c>
      <c r="N562" s="223" t="s">
        <v>48</v>
      </c>
      <c r="O562" s="86"/>
      <c r="P562" s="224">
        <f>O562*H562</f>
        <v>0</v>
      </c>
      <c r="Q562" s="224">
        <v>0.00070072000000000005</v>
      </c>
      <c r="R562" s="224">
        <f>Q562*H562</f>
        <v>0.0014014400000000001</v>
      </c>
      <c r="S562" s="224">
        <v>0</v>
      </c>
      <c r="T562" s="225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26" t="s">
        <v>230</v>
      </c>
      <c r="AT562" s="226" t="s">
        <v>226</v>
      </c>
      <c r="AU562" s="226" t="s">
        <v>85</v>
      </c>
      <c r="AY562" s="19" t="s">
        <v>224</v>
      </c>
      <c r="BE562" s="227">
        <f>IF(N562="základní",J562,0)</f>
        <v>0</v>
      </c>
      <c r="BF562" s="227">
        <f>IF(N562="snížená",J562,0)</f>
        <v>0</v>
      </c>
      <c r="BG562" s="227">
        <f>IF(N562="zákl. přenesená",J562,0)</f>
        <v>0</v>
      </c>
      <c r="BH562" s="227">
        <f>IF(N562="sníž. přenesená",J562,0)</f>
        <v>0</v>
      </c>
      <c r="BI562" s="227">
        <f>IF(N562="nulová",J562,0)</f>
        <v>0</v>
      </c>
      <c r="BJ562" s="19" t="s">
        <v>83</v>
      </c>
      <c r="BK562" s="227">
        <f>ROUND(I562*H562,2)</f>
        <v>0</v>
      </c>
      <c r="BL562" s="19" t="s">
        <v>230</v>
      </c>
      <c r="BM562" s="226" t="s">
        <v>4155</v>
      </c>
    </row>
    <row r="563" s="2" customFormat="1">
      <c r="A563" s="40"/>
      <c r="B563" s="41"/>
      <c r="C563" s="42"/>
      <c r="D563" s="228" t="s">
        <v>232</v>
      </c>
      <c r="E563" s="42"/>
      <c r="F563" s="229" t="s">
        <v>3082</v>
      </c>
      <c r="G563" s="42"/>
      <c r="H563" s="42"/>
      <c r="I563" s="230"/>
      <c r="J563" s="42"/>
      <c r="K563" s="42"/>
      <c r="L563" s="46"/>
      <c r="M563" s="231"/>
      <c r="N563" s="232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232</v>
      </c>
      <c r="AU563" s="19" t="s">
        <v>85</v>
      </c>
    </row>
    <row r="564" s="2" customFormat="1">
      <c r="A564" s="40"/>
      <c r="B564" s="41"/>
      <c r="C564" s="42"/>
      <c r="D564" s="233" t="s">
        <v>234</v>
      </c>
      <c r="E564" s="42"/>
      <c r="F564" s="234" t="s">
        <v>3083</v>
      </c>
      <c r="G564" s="42"/>
      <c r="H564" s="42"/>
      <c r="I564" s="230"/>
      <c r="J564" s="42"/>
      <c r="K564" s="42"/>
      <c r="L564" s="46"/>
      <c r="M564" s="231"/>
      <c r="N564" s="232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234</v>
      </c>
      <c r="AU564" s="19" t="s">
        <v>85</v>
      </c>
    </row>
    <row r="565" s="13" customFormat="1">
      <c r="A565" s="13"/>
      <c r="B565" s="235"/>
      <c r="C565" s="236"/>
      <c r="D565" s="228" t="s">
        <v>236</v>
      </c>
      <c r="E565" s="237" t="s">
        <v>40</v>
      </c>
      <c r="F565" s="238" t="s">
        <v>4156</v>
      </c>
      <c r="G565" s="236"/>
      <c r="H565" s="239">
        <v>1</v>
      </c>
      <c r="I565" s="240"/>
      <c r="J565" s="236"/>
      <c r="K565" s="236"/>
      <c r="L565" s="241"/>
      <c r="M565" s="242"/>
      <c r="N565" s="243"/>
      <c r="O565" s="243"/>
      <c r="P565" s="243"/>
      <c r="Q565" s="243"/>
      <c r="R565" s="243"/>
      <c r="S565" s="243"/>
      <c r="T565" s="24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5" t="s">
        <v>236</v>
      </c>
      <c r="AU565" s="245" t="s">
        <v>85</v>
      </c>
      <c r="AV565" s="13" t="s">
        <v>85</v>
      </c>
      <c r="AW565" s="13" t="s">
        <v>38</v>
      </c>
      <c r="AX565" s="13" t="s">
        <v>77</v>
      </c>
      <c r="AY565" s="245" t="s">
        <v>224</v>
      </c>
    </row>
    <row r="566" s="13" customFormat="1">
      <c r="A566" s="13"/>
      <c r="B566" s="235"/>
      <c r="C566" s="236"/>
      <c r="D566" s="228" t="s">
        <v>236</v>
      </c>
      <c r="E566" s="237" t="s">
        <v>40</v>
      </c>
      <c r="F566" s="238" t="s">
        <v>4157</v>
      </c>
      <c r="G566" s="236"/>
      <c r="H566" s="239">
        <v>1</v>
      </c>
      <c r="I566" s="240"/>
      <c r="J566" s="236"/>
      <c r="K566" s="236"/>
      <c r="L566" s="241"/>
      <c r="M566" s="242"/>
      <c r="N566" s="243"/>
      <c r="O566" s="243"/>
      <c r="P566" s="243"/>
      <c r="Q566" s="243"/>
      <c r="R566" s="243"/>
      <c r="S566" s="243"/>
      <c r="T566" s="24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5" t="s">
        <v>236</v>
      </c>
      <c r="AU566" s="245" t="s">
        <v>85</v>
      </c>
      <c r="AV566" s="13" t="s">
        <v>85</v>
      </c>
      <c r="AW566" s="13" t="s">
        <v>38</v>
      </c>
      <c r="AX566" s="13" t="s">
        <v>77</v>
      </c>
      <c r="AY566" s="245" t="s">
        <v>224</v>
      </c>
    </row>
    <row r="567" s="15" customFormat="1">
      <c r="A567" s="15"/>
      <c r="B567" s="256"/>
      <c r="C567" s="257"/>
      <c r="D567" s="228" t="s">
        <v>236</v>
      </c>
      <c r="E567" s="258" t="s">
        <v>40</v>
      </c>
      <c r="F567" s="259" t="s">
        <v>253</v>
      </c>
      <c r="G567" s="257"/>
      <c r="H567" s="260">
        <v>2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6" t="s">
        <v>236</v>
      </c>
      <c r="AU567" s="266" t="s">
        <v>85</v>
      </c>
      <c r="AV567" s="15" t="s">
        <v>230</v>
      </c>
      <c r="AW567" s="15" t="s">
        <v>38</v>
      </c>
      <c r="AX567" s="15" t="s">
        <v>83</v>
      </c>
      <c r="AY567" s="266" t="s">
        <v>224</v>
      </c>
    </row>
    <row r="568" s="2" customFormat="1" ht="16.5" customHeight="1">
      <c r="A568" s="40"/>
      <c r="B568" s="41"/>
      <c r="C568" s="268" t="s">
        <v>983</v>
      </c>
      <c r="D568" s="268" t="s">
        <v>305</v>
      </c>
      <c r="E568" s="269" t="s">
        <v>4158</v>
      </c>
      <c r="F568" s="270" t="s">
        <v>4159</v>
      </c>
      <c r="G568" s="271" t="s">
        <v>811</v>
      </c>
      <c r="H568" s="272">
        <v>2</v>
      </c>
      <c r="I568" s="273"/>
      <c r="J568" s="274">
        <f>ROUND(I568*H568,2)</f>
        <v>0</v>
      </c>
      <c r="K568" s="270" t="s">
        <v>229</v>
      </c>
      <c r="L568" s="275"/>
      <c r="M568" s="276" t="s">
        <v>40</v>
      </c>
      <c r="N568" s="277" t="s">
        <v>48</v>
      </c>
      <c r="O568" s="86"/>
      <c r="P568" s="224">
        <f>O568*H568</f>
        <v>0</v>
      </c>
      <c r="Q568" s="224">
        <v>0.00040000000000000002</v>
      </c>
      <c r="R568" s="224">
        <f>Q568*H568</f>
        <v>0.00080000000000000004</v>
      </c>
      <c r="S568" s="224">
        <v>0</v>
      </c>
      <c r="T568" s="225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26" t="s">
        <v>279</v>
      </c>
      <c r="AT568" s="226" t="s">
        <v>305</v>
      </c>
      <c r="AU568" s="226" t="s">
        <v>85</v>
      </c>
      <c r="AY568" s="19" t="s">
        <v>224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19" t="s">
        <v>83</v>
      </c>
      <c r="BK568" s="227">
        <f>ROUND(I568*H568,2)</f>
        <v>0</v>
      </c>
      <c r="BL568" s="19" t="s">
        <v>230</v>
      </c>
      <c r="BM568" s="226" t="s">
        <v>4160</v>
      </c>
    </row>
    <row r="569" s="2" customFormat="1">
      <c r="A569" s="40"/>
      <c r="B569" s="41"/>
      <c r="C569" s="42"/>
      <c r="D569" s="228" t="s">
        <v>232</v>
      </c>
      <c r="E569" s="42"/>
      <c r="F569" s="229" t="s">
        <v>4159</v>
      </c>
      <c r="G569" s="42"/>
      <c r="H569" s="42"/>
      <c r="I569" s="230"/>
      <c r="J569" s="42"/>
      <c r="K569" s="42"/>
      <c r="L569" s="46"/>
      <c r="M569" s="231"/>
      <c r="N569" s="232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232</v>
      </c>
      <c r="AU569" s="19" t="s">
        <v>85</v>
      </c>
    </row>
    <row r="570" s="2" customFormat="1">
      <c r="A570" s="40"/>
      <c r="B570" s="41"/>
      <c r="C570" s="42"/>
      <c r="D570" s="233" t="s">
        <v>234</v>
      </c>
      <c r="E570" s="42"/>
      <c r="F570" s="234" t="s">
        <v>4161</v>
      </c>
      <c r="G570" s="42"/>
      <c r="H570" s="42"/>
      <c r="I570" s="230"/>
      <c r="J570" s="42"/>
      <c r="K570" s="42"/>
      <c r="L570" s="46"/>
      <c r="M570" s="231"/>
      <c r="N570" s="232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234</v>
      </c>
      <c r="AU570" s="19" t="s">
        <v>85</v>
      </c>
    </row>
    <row r="571" s="2" customFormat="1" ht="16.5" customHeight="1">
      <c r="A571" s="40"/>
      <c r="B571" s="41"/>
      <c r="C571" s="215" t="s">
        <v>991</v>
      </c>
      <c r="D571" s="215" t="s">
        <v>226</v>
      </c>
      <c r="E571" s="216" t="s">
        <v>3089</v>
      </c>
      <c r="F571" s="217" t="s">
        <v>3090</v>
      </c>
      <c r="G571" s="218" t="s">
        <v>811</v>
      </c>
      <c r="H571" s="219">
        <v>2</v>
      </c>
      <c r="I571" s="220"/>
      <c r="J571" s="221">
        <f>ROUND(I571*H571,2)</f>
        <v>0</v>
      </c>
      <c r="K571" s="217" t="s">
        <v>229</v>
      </c>
      <c r="L571" s="46"/>
      <c r="M571" s="222" t="s">
        <v>40</v>
      </c>
      <c r="N571" s="223" t="s">
        <v>48</v>
      </c>
      <c r="O571" s="86"/>
      <c r="P571" s="224">
        <f>O571*H571</f>
        <v>0</v>
      </c>
      <c r="Q571" s="224">
        <v>0.00161652</v>
      </c>
      <c r="R571" s="224">
        <f>Q571*H571</f>
        <v>0.00323304</v>
      </c>
      <c r="S571" s="224">
        <v>0</v>
      </c>
      <c r="T571" s="225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26" t="s">
        <v>230</v>
      </c>
      <c r="AT571" s="226" t="s">
        <v>226</v>
      </c>
      <c r="AU571" s="226" t="s">
        <v>85</v>
      </c>
      <c r="AY571" s="19" t="s">
        <v>224</v>
      </c>
      <c r="BE571" s="227">
        <f>IF(N571="základní",J571,0)</f>
        <v>0</v>
      </c>
      <c r="BF571" s="227">
        <f>IF(N571="snížená",J571,0)</f>
        <v>0</v>
      </c>
      <c r="BG571" s="227">
        <f>IF(N571="zákl. přenesená",J571,0)</f>
        <v>0</v>
      </c>
      <c r="BH571" s="227">
        <f>IF(N571="sníž. přenesená",J571,0)</f>
        <v>0</v>
      </c>
      <c r="BI571" s="227">
        <f>IF(N571="nulová",J571,0)</f>
        <v>0</v>
      </c>
      <c r="BJ571" s="19" t="s">
        <v>83</v>
      </c>
      <c r="BK571" s="227">
        <f>ROUND(I571*H571,2)</f>
        <v>0</v>
      </c>
      <c r="BL571" s="19" t="s">
        <v>230</v>
      </c>
      <c r="BM571" s="226" t="s">
        <v>4162</v>
      </c>
    </row>
    <row r="572" s="2" customFormat="1">
      <c r="A572" s="40"/>
      <c r="B572" s="41"/>
      <c r="C572" s="42"/>
      <c r="D572" s="228" t="s">
        <v>232</v>
      </c>
      <c r="E572" s="42"/>
      <c r="F572" s="229" t="s">
        <v>3092</v>
      </c>
      <c r="G572" s="42"/>
      <c r="H572" s="42"/>
      <c r="I572" s="230"/>
      <c r="J572" s="42"/>
      <c r="K572" s="42"/>
      <c r="L572" s="46"/>
      <c r="M572" s="231"/>
      <c r="N572" s="232"/>
      <c r="O572" s="86"/>
      <c r="P572" s="86"/>
      <c r="Q572" s="86"/>
      <c r="R572" s="86"/>
      <c r="S572" s="86"/>
      <c r="T572" s="87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232</v>
      </c>
      <c r="AU572" s="19" t="s">
        <v>85</v>
      </c>
    </row>
    <row r="573" s="2" customFormat="1">
      <c r="A573" s="40"/>
      <c r="B573" s="41"/>
      <c r="C573" s="42"/>
      <c r="D573" s="233" t="s">
        <v>234</v>
      </c>
      <c r="E573" s="42"/>
      <c r="F573" s="234" t="s">
        <v>3093</v>
      </c>
      <c r="G573" s="42"/>
      <c r="H573" s="42"/>
      <c r="I573" s="230"/>
      <c r="J573" s="42"/>
      <c r="K573" s="42"/>
      <c r="L573" s="46"/>
      <c r="M573" s="231"/>
      <c r="N573" s="232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234</v>
      </c>
      <c r="AU573" s="19" t="s">
        <v>85</v>
      </c>
    </row>
    <row r="574" s="13" customFormat="1">
      <c r="A574" s="13"/>
      <c r="B574" s="235"/>
      <c r="C574" s="236"/>
      <c r="D574" s="228" t="s">
        <v>236</v>
      </c>
      <c r="E574" s="237" t="s">
        <v>40</v>
      </c>
      <c r="F574" s="238" t="s">
        <v>4163</v>
      </c>
      <c r="G574" s="236"/>
      <c r="H574" s="239">
        <v>2</v>
      </c>
      <c r="I574" s="240"/>
      <c r="J574" s="236"/>
      <c r="K574" s="236"/>
      <c r="L574" s="241"/>
      <c r="M574" s="242"/>
      <c r="N574" s="243"/>
      <c r="O574" s="243"/>
      <c r="P574" s="243"/>
      <c r="Q574" s="243"/>
      <c r="R574" s="243"/>
      <c r="S574" s="243"/>
      <c r="T574" s="24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5" t="s">
        <v>236</v>
      </c>
      <c r="AU574" s="245" t="s">
        <v>85</v>
      </c>
      <c r="AV574" s="13" t="s">
        <v>85</v>
      </c>
      <c r="AW574" s="13" t="s">
        <v>38</v>
      </c>
      <c r="AX574" s="13" t="s">
        <v>83</v>
      </c>
      <c r="AY574" s="245" t="s">
        <v>224</v>
      </c>
    </row>
    <row r="575" s="2" customFormat="1" ht="16.5" customHeight="1">
      <c r="A575" s="40"/>
      <c r="B575" s="41"/>
      <c r="C575" s="268" t="s">
        <v>998</v>
      </c>
      <c r="D575" s="268" t="s">
        <v>305</v>
      </c>
      <c r="E575" s="269" t="s">
        <v>3099</v>
      </c>
      <c r="F575" s="270" t="s">
        <v>3100</v>
      </c>
      <c r="G575" s="271" t="s">
        <v>811</v>
      </c>
      <c r="H575" s="272">
        <v>2</v>
      </c>
      <c r="I575" s="273"/>
      <c r="J575" s="274">
        <f>ROUND(I575*H575,2)</f>
        <v>0</v>
      </c>
      <c r="K575" s="270" t="s">
        <v>229</v>
      </c>
      <c r="L575" s="275"/>
      <c r="M575" s="276" t="s">
        <v>40</v>
      </c>
      <c r="N575" s="277" t="s">
        <v>48</v>
      </c>
      <c r="O575" s="86"/>
      <c r="P575" s="224">
        <f>O575*H575</f>
        <v>0</v>
      </c>
      <c r="Q575" s="224">
        <v>0.017999999999999999</v>
      </c>
      <c r="R575" s="224">
        <f>Q575*H575</f>
        <v>0.035999999999999997</v>
      </c>
      <c r="S575" s="224">
        <v>0</v>
      </c>
      <c r="T575" s="225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26" t="s">
        <v>279</v>
      </c>
      <c r="AT575" s="226" t="s">
        <v>305</v>
      </c>
      <c r="AU575" s="226" t="s">
        <v>85</v>
      </c>
      <c r="AY575" s="19" t="s">
        <v>224</v>
      </c>
      <c r="BE575" s="227">
        <f>IF(N575="základní",J575,0)</f>
        <v>0</v>
      </c>
      <c r="BF575" s="227">
        <f>IF(N575="snížená",J575,0)</f>
        <v>0</v>
      </c>
      <c r="BG575" s="227">
        <f>IF(N575="zákl. přenesená",J575,0)</f>
        <v>0</v>
      </c>
      <c r="BH575" s="227">
        <f>IF(N575="sníž. přenesená",J575,0)</f>
        <v>0</v>
      </c>
      <c r="BI575" s="227">
        <f>IF(N575="nulová",J575,0)</f>
        <v>0</v>
      </c>
      <c r="BJ575" s="19" t="s">
        <v>83</v>
      </c>
      <c r="BK575" s="227">
        <f>ROUND(I575*H575,2)</f>
        <v>0</v>
      </c>
      <c r="BL575" s="19" t="s">
        <v>230</v>
      </c>
      <c r="BM575" s="226" t="s">
        <v>4164</v>
      </c>
    </row>
    <row r="576" s="2" customFormat="1">
      <c r="A576" s="40"/>
      <c r="B576" s="41"/>
      <c r="C576" s="42"/>
      <c r="D576" s="228" t="s">
        <v>232</v>
      </c>
      <c r="E576" s="42"/>
      <c r="F576" s="229" t="s">
        <v>3100</v>
      </c>
      <c r="G576" s="42"/>
      <c r="H576" s="42"/>
      <c r="I576" s="230"/>
      <c r="J576" s="42"/>
      <c r="K576" s="42"/>
      <c r="L576" s="46"/>
      <c r="M576" s="231"/>
      <c r="N576" s="232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232</v>
      </c>
      <c r="AU576" s="19" t="s">
        <v>85</v>
      </c>
    </row>
    <row r="577" s="2" customFormat="1">
      <c r="A577" s="40"/>
      <c r="B577" s="41"/>
      <c r="C577" s="42"/>
      <c r="D577" s="233" t="s">
        <v>234</v>
      </c>
      <c r="E577" s="42"/>
      <c r="F577" s="234" t="s">
        <v>3102</v>
      </c>
      <c r="G577" s="42"/>
      <c r="H577" s="42"/>
      <c r="I577" s="230"/>
      <c r="J577" s="42"/>
      <c r="K577" s="42"/>
      <c r="L577" s="46"/>
      <c r="M577" s="231"/>
      <c r="N577" s="232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234</v>
      </c>
      <c r="AU577" s="19" t="s">
        <v>85</v>
      </c>
    </row>
    <row r="578" s="2" customFormat="1" ht="16.5" customHeight="1">
      <c r="A578" s="40"/>
      <c r="B578" s="41"/>
      <c r="C578" s="268" t="s">
        <v>1005</v>
      </c>
      <c r="D578" s="268" t="s">
        <v>305</v>
      </c>
      <c r="E578" s="269" t="s">
        <v>4165</v>
      </c>
      <c r="F578" s="270" t="s">
        <v>3104</v>
      </c>
      <c r="G578" s="271" t="s">
        <v>811</v>
      </c>
      <c r="H578" s="272">
        <v>2</v>
      </c>
      <c r="I578" s="273"/>
      <c r="J578" s="274">
        <f>ROUND(I578*H578,2)</f>
        <v>0</v>
      </c>
      <c r="K578" s="270" t="s">
        <v>40</v>
      </c>
      <c r="L578" s="275"/>
      <c r="M578" s="276" t="s">
        <v>40</v>
      </c>
      <c r="N578" s="277" t="s">
        <v>48</v>
      </c>
      <c r="O578" s="86"/>
      <c r="P578" s="224">
        <f>O578*H578</f>
        <v>0</v>
      </c>
      <c r="Q578" s="224">
        <v>0.01</v>
      </c>
      <c r="R578" s="224">
        <f>Q578*H578</f>
        <v>0.02</v>
      </c>
      <c r="S578" s="224">
        <v>0</v>
      </c>
      <c r="T578" s="225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6" t="s">
        <v>279</v>
      </c>
      <c r="AT578" s="226" t="s">
        <v>305</v>
      </c>
      <c r="AU578" s="226" t="s">
        <v>85</v>
      </c>
      <c r="AY578" s="19" t="s">
        <v>224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19" t="s">
        <v>83</v>
      </c>
      <c r="BK578" s="227">
        <f>ROUND(I578*H578,2)</f>
        <v>0</v>
      </c>
      <c r="BL578" s="19" t="s">
        <v>230</v>
      </c>
      <c r="BM578" s="226" t="s">
        <v>4166</v>
      </c>
    </row>
    <row r="579" s="2" customFormat="1" ht="16.5" customHeight="1">
      <c r="A579" s="40"/>
      <c r="B579" s="41"/>
      <c r="C579" s="215" t="s">
        <v>1011</v>
      </c>
      <c r="D579" s="215" t="s">
        <v>226</v>
      </c>
      <c r="E579" s="216" t="s">
        <v>3106</v>
      </c>
      <c r="F579" s="217" t="s">
        <v>4167</v>
      </c>
      <c r="G579" s="218" t="s">
        <v>811</v>
      </c>
      <c r="H579" s="219">
        <v>4</v>
      </c>
      <c r="I579" s="220"/>
      <c r="J579" s="221">
        <f>ROUND(I579*H579,2)</f>
        <v>0</v>
      </c>
      <c r="K579" s="217" t="s">
        <v>229</v>
      </c>
      <c r="L579" s="46"/>
      <c r="M579" s="222" t="s">
        <v>40</v>
      </c>
      <c r="N579" s="223" t="s">
        <v>48</v>
      </c>
      <c r="O579" s="86"/>
      <c r="P579" s="224">
        <f>O579*H579</f>
        <v>0</v>
      </c>
      <c r="Q579" s="224">
        <v>0.0016199999999999999</v>
      </c>
      <c r="R579" s="224">
        <f>Q579*H579</f>
        <v>0.0064799999999999996</v>
      </c>
      <c r="S579" s="224">
        <v>0</v>
      </c>
      <c r="T579" s="225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6" t="s">
        <v>230</v>
      </c>
      <c r="AT579" s="226" t="s">
        <v>226</v>
      </c>
      <c r="AU579" s="226" t="s">
        <v>85</v>
      </c>
      <c r="AY579" s="19" t="s">
        <v>224</v>
      </c>
      <c r="BE579" s="227">
        <f>IF(N579="základní",J579,0)</f>
        <v>0</v>
      </c>
      <c r="BF579" s="227">
        <f>IF(N579="snížená",J579,0)</f>
        <v>0</v>
      </c>
      <c r="BG579" s="227">
        <f>IF(N579="zákl. přenesená",J579,0)</f>
        <v>0</v>
      </c>
      <c r="BH579" s="227">
        <f>IF(N579="sníž. přenesená",J579,0)</f>
        <v>0</v>
      </c>
      <c r="BI579" s="227">
        <f>IF(N579="nulová",J579,0)</f>
        <v>0</v>
      </c>
      <c r="BJ579" s="19" t="s">
        <v>83</v>
      </c>
      <c r="BK579" s="227">
        <f>ROUND(I579*H579,2)</f>
        <v>0</v>
      </c>
      <c r="BL579" s="19" t="s">
        <v>230</v>
      </c>
      <c r="BM579" s="226" t="s">
        <v>4168</v>
      </c>
    </row>
    <row r="580" s="2" customFormat="1">
      <c r="A580" s="40"/>
      <c r="B580" s="41"/>
      <c r="C580" s="42"/>
      <c r="D580" s="228" t="s">
        <v>232</v>
      </c>
      <c r="E580" s="42"/>
      <c r="F580" s="229" t="s">
        <v>3109</v>
      </c>
      <c r="G580" s="42"/>
      <c r="H580" s="42"/>
      <c r="I580" s="230"/>
      <c r="J580" s="42"/>
      <c r="K580" s="42"/>
      <c r="L580" s="46"/>
      <c r="M580" s="231"/>
      <c r="N580" s="232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232</v>
      </c>
      <c r="AU580" s="19" t="s">
        <v>85</v>
      </c>
    </row>
    <row r="581" s="2" customFormat="1">
      <c r="A581" s="40"/>
      <c r="B581" s="41"/>
      <c r="C581" s="42"/>
      <c r="D581" s="233" t="s">
        <v>234</v>
      </c>
      <c r="E581" s="42"/>
      <c r="F581" s="234" t="s">
        <v>3110</v>
      </c>
      <c r="G581" s="42"/>
      <c r="H581" s="42"/>
      <c r="I581" s="230"/>
      <c r="J581" s="42"/>
      <c r="K581" s="42"/>
      <c r="L581" s="46"/>
      <c r="M581" s="231"/>
      <c r="N581" s="232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234</v>
      </c>
      <c r="AU581" s="19" t="s">
        <v>85</v>
      </c>
    </row>
    <row r="582" s="13" customFormat="1">
      <c r="A582" s="13"/>
      <c r="B582" s="235"/>
      <c r="C582" s="236"/>
      <c r="D582" s="228" t="s">
        <v>236</v>
      </c>
      <c r="E582" s="237" t="s">
        <v>40</v>
      </c>
      <c r="F582" s="238" t="s">
        <v>4169</v>
      </c>
      <c r="G582" s="236"/>
      <c r="H582" s="239">
        <v>2</v>
      </c>
      <c r="I582" s="240"/>
      <c r="J582" s="236"/>
      <c r="K582" s="236"/>
      <c r="L582" s="241"/>
      <c r="M582" s="242"/>
      <c r="N582" s="243"/>
      <c r="O582" s="243"/>
      <c r="P582" s="243"/>
      <c r="Q582" s="243"/>
      <c r="R582" s="243"/>
      <c r="S582" s="243"/>
      <c r="T582" s="24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5" t="s">
        <v>236</v>
      </c>
      <c r="AU582" s="245" t="s">
        <v>85</v>
      </c>
      <c r="AV582" s="13" t="s">
        <v>85</v>
      </c>
      <c r="AW582" s="13" t="s">
        <v>38</v>
      </c>
      <c r="AX582" s="13" t="s">
        <v>77</v>
      </c>
      <c r="AY582" s="245" t="s">
        <v>224</v>
      </c>
    </row>
    <row r="583" s="13" customFormat="1">
      <c r="A583" s="13"/>
      <c r="B583" s="235"/>
      <c r="C583" s="236"/>
      <c r="D583" s="228" t="s">
        <v>236</v>
      </c>
      <c r="E583" s="237" t="s">
        <v>40</v>
      </c>
      <c r="F583" s="238" t="s">
        <v>4170</v>
      </c>
      <c r="G583" s="236"/>
      <c r="H583" s="239">
        <v>2</v>
      </c>
      <c r="I583" s="240"/>
      <c r="J583" s="236"/>
      <c r="K583" s="236"/>
      <c r="L583" s="241"/>
      <c r="M583" s="242"/>
      <c r="N583" s="243"/>
      <c r="O583" s="243"/>
      <c r="P583" s="243"/>
      <c r="Q583" s="243"/>
      <c r="R583" s="243"/>
      <c r="S583" s="243"/>
      <c r="T583" s="24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5" t="s">
        <v>236</v>
      </c>
      <c r="AU583" s="245" t="s">
        <v>85</v>
      </c>
      <c r="AV583" s="13" t="s">
        <v>85</v>
      </c>
      <c r="AW583" s="13" t="s">
        <v>38</v>
      </c>
      <c r="AX583" s="13" t="s">
        <v>77</v>
      </c>
      <c r="AY583" s="245" t="s">
        <v>224</v>
      </c>
    </row>
    <row r="584" s="15" customFormat="1">
      <c r="A584" s="15"/>
      <c r="B584" s="256"/>
      <c r="C584" s="257"/>
      <c r="D584" s="228" t="s">
        <v>236</v>
      </c>
      <c r="E584" s="258" t="s">
        <v>40</v>
      </c>
      <c r="F584" s="259" t="s">
        <v>253</v>
      </c>
      <c r="G584" s="257"/>
      <c r="H584" s="260">
        <v>4</v>
      </c>
      <c r="I584" s="261"/>
      <c r="J584" s="257"/>
      <c r="K584" s="257"/>
      <c r="L584" s="262"/>
      <c r="M584" s="263"/>
      <c r="N584" s="264"/>
      <c r="O584" s="264"/>
      <c r="P584" s="264"/>
      <c r="Q584" s="264"/>
      <c r="R584" s="264"/>
      <c r="S584" s="264"/>
      <c r="T584" s="26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6" t="s">
        <v>236</v>
      </c>
      <c r="AU584" s="266" t="s">
        <v>85</v>
      </c>
      <c r="AV584" s="15" t="s">
        <v>230</v>
      </c>
      <c r="AW584" s="15" t="s">
        <v>38</v>
      </c>
      <c r="AX584" s="15" t="s">
        <v>83</v>
      </c>
      <c r="AY584" s="266" t="s">
        <v>224</v>
      </c>
    </row>
    <row r="585" s="2" customFormat="1" ht="16.5" customHeight="1">
      <c r="A585" s="40"/>
      <c r="B585" s="41"/>
      <c r="C585" s="268" t="s">
        <v>1016</v>
      </c>
      <c r="D585" s="268" t="s">
        <v>305</v>
      </c>
      <c r="E585" s="269" t="s">
        <v>3114</v>
      </c>
      <c r="F585" s="270" t="s">
        <v>3115</v>
      </c>
      <c r="G585" s="271" t="s">
        <v>811</v>
      </c>
      <c r="H585" s="272">
        <v>4</v>
      </c>
      <c r="I585" s="273"/>
      <c r="J585" s="274">
        <f>ROUND(I585*H585,2)</f>
        <v>0</v>
      </c>
      <c r="K585" s="270" t="s">
        <v>229</v>
      </c>
      <c r="L585" s="275"/>
      <c r="M585" s="276" t="s">
        <v>40</v>
      </c>
      <c r="N585" s="277" t="s">
        <v>48</v>
      </c>
      <c r="O585" s="86"/>
      <c r="P585" s="224">
        <f>O585*H585</f>
        <v>0</v>
      </c>
      <c r="Q585" s="224">
        <v>0.017999999999999999</v>
      </c>
      <c r="R585" s="224">
        <f>Q585*H585</f>
        <v>0.071999999999999995</v>
      </c>
      <c r="S585" s="224">
        <v>0</v>
      </c>
      <c r="T585" s="225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6" t="s">
        <v>279</v>
      </c>
      <c r="AT585" s="226" t="s">
        <v>305</v>
      </c>
      <c r="AU585" s="226" t="s">
        <v>85</v>
      </c>
      <c r="AY585" s="19" t="s">
        <v>224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19" t="s">
        <v>83</v>
      </c>
      <c r="BK585" s="227">
        <f>ROUND(I585*H585,2)</f>
        <v>0</v>
      </c>
      <c r="BL585" s="19" t="s">
        <v>230</v>
      </c>
      <c r="BM585" s="226" t="s">
        <v>4171</v>
      </c>
    </row>
    <row r="586" s="2" customFormat="1">
      <c r="A586" s="40"/>
      <c r="B586" s="41"/>
      <c r="C586" s="42"/>
      <c r="D586" s="228" t="s">
        <v>232</v>
      </c>
      <c r="E586" s="42"/>
      <c r="F586" s="229" t="s">
        <v>3115</v>
      </c>
      <c r="G586" s="42"/>
      <c r="H586" s="42"/>
      <c r="I586" s="230"/>
      <c r="J586" s="42"/>
      <c r="K586" s="42"/>
      <c r="L586" s="46"/>
      <c r="M586" s="231"/>
      <c r="N586" s="232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232</v>
      </c>
      <c r="AU586" s="19" t="s">
        <v>85</v>
      </c>
    </row>
    <row r="587" s="2" customFormat="1">
      <c r="A587" s="40"/>
      <c r="B587" s="41"/>
      <c r="C587" s="42"/>
      <c r="D587" s="233" t="s">
        <v>234</v>
      </c>
      <c r="E587" s="42"/>
      <c r="F587" s="234" t="s">
        <v>3117</v>
      </c>
      <c r="G587" s="42"/>
      <c r="H587" s="42"/>
      <c r="I587" s="230"/>
      <c r="J587" s="42"/>
      <c r="K587" s="42"/>
      <c r="L587" s="46"/>
      <c r="M587" s="231"/>
      <c r="N587" s="232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234</v>
      </c>
      <c r="AU587" s="19" t="s">
        <v>85</v>
      </c>
    </row>
    <row r="588" s="2" customFormat="1" ht="16.5" customHeight="1">
      <c r="A588" s="40"/>
      <c r="B588" s="41"/>
      <c r="C588" s="268" t="s">
        <v>1022</v>
      </c>
      <c r="D588" s="268" t="s">
        <v>305</v>
      </c>
      <c r="E588" s="269" t="s">
        <v>3118</v>
      </c>
      <c r="F588" s="270" t="s">
        <v>3119</v>
      </c>
      <c r="G588" s="271" t="s">
        <v>811</v>
      </c>
      <c r="H588" s="272">
        <v>4</v>
      </c>
      <c r="I588" s="273"/>
      <c r="J588" s="274">
        <f>ROUND(I588*H588,2)</f>
        <v>0</v>
      </c>
      <c r="K588" s="270" t="s">
        <v>229</v>
      </c>
      <c r="L588" s="275"/>
      <c r="M588" s="276" t="s">
        <v>40</v>
      </c>
      <c r="N588" s="277" t="s">
        <v>48</v>
      </c>
      <c r="O588" s="86"/>
      <c r="P588" s="224">
        <f>O588*H588</f>
        <v>0</v>
      </c>
      <c r="Q588" s="224">
        <v>0.00044999999999999999</v>
      </c>
      <c r="R588" s="224">
        <f>Q588*H588</f>
        <v>0.0018</v>
      </c>
      <c r="S588" s="224">
        <v>0</v>
      </c>
      <c r="T588" s="225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6" t="s">
        <v>279</v>
      </c>
      <c r="AT588" s="226" t="s">
        <v>305</v>
      </c>
      <c r="AU588" s="226" t="s">
        <v>85</v>
      </c>
      <c r="AY588" s="19" t="s">
        <v>224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19" t="s">
        <v>83</v>
      </c>
      <c r="BK588" s="227">
        <f>ROUND(I588*H588,2)</f>
        <v>0</v>
      </c>
      <c r="BL588" s="19" t="s">
        <v>230</v>
      </c>
      <c r="BM588" s="226" t="s">
        <v>4172</v>
      </c>
    </row>
    <row r="589" s="2" customFormat="1">
      <c r="A589" s="40"/>
      <c r="B589" s="41"/>
      <c r="C589" s="42"/>
      <c r="D589" s="228" t="s">
        <v>232</v>
      </c>
      <c r="E589" s="42"/>
      <c r="F589" s="229" t="s">
        <v>3119</v>
      </c>
      <c r="G589" s="42"/>
      <c r="H589" s="42"/>
      <c r="I589" s="230"/>
      <c r="J589" s="42"/>
      <c r="K589" s="42"/>
      <c r="L589" s="46"/>
      <c r="M589" s="231"/>
      <c r="N589" s="232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232</v>
      </c>
      <c r="AU589" s="19" t="s">
        <v>85</v>
      </c>
    </row>
    <row r="590" s="2" customFormat="1">
      <c r="A590" s="40"/>
      <c r="B590" s="41"/>
      <c r="C590" s="42"/>
      <c r="D590" s="233" t="s">
        <v>234</v>
      </c>
      <c r="E590" s="42"/>
      <c r="F590" s="234" t="s">
        <v>3121</v>
      </c>
      <c r="G590" s="42"/>
      <c r="H590" s="42"/>
      <c r="I590" s="230"/>
      <c r="J590" s="42"/>
      <c r="K590" s="42"/>
      <c r="L590" s="46"/>
      <c r="M590" s="231"/>
      <c r="N590" s="232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234</v>
      </c>
      <c r="AU590" s="19" t="s">
        <v>85</v>
      </c>
    </row>
    <row r="591" s="2" customFormat="1" ht="16.5" customHeight="1">
      <c r="A591" s="40"/>
      <c r="B591" s="41"/>
      <c r="C591" s="215" t="s">
        <v>1028</v>
      </c>
      <c r="D591" s="215" t="s">
        <v>226</v>
      </c>
      <c r="E591" s="216" t="s">
        <v>3136</v>
      </c>
      <c r="F591" s="217" t="s">
        <v>3137</v>
      </c>
      <c r="G591" s="218" t="s">
        <v>811</v>
      </c>
      <c r="H591" s="219">
        <v>3</v>
      </c>
      <c r="I591" s="220"/>
      <c r="J591" s="221">
        <f>ROUND(I591*H591,2)</f>
        <v>0</v>
      </c>
      <c r="K591" s="217" t="s">
        <v>229</v>
      </c>
      <c r="L591" s="46"/>
      <c r="M591" s="222" t="s">
        <v>40</v>
      </c>
      <c r="N591" s="223" t="s">
        <v>48</v>
      </c>
      <c r="O591" s="86"/>
      <c r="P591" s="224">
        <f>O591*H591</f>
        <v>0</v>
      </c>
      <c r="Q591" s="224">
        <v>0.0013628</v>
      </c>
      <c r="R591" s="224">
        <f>Q591*H591</f>
        <v>0.0040883999999999998</v>
      </c>
      <c r="S591" s="224">
        <v>0</v>
      </c>
      <c r="T591" s="225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6" t="s">
        <v>230</v>
      </c>
      <c r="AT591" s="226" t="s">
        <v>226</v>
      </c>
      <c r="AU591" s="226" t="s">
        <v>85</v>
      </c>
      <c r="AY591" s="19" t="s">
        <v>224</v>
      </c>
      <c r="BE591" s="227">
        <f>IF(N591="základní",J591,0)</f>
        <v>0</v>
      </c>
      <c r="BF591" s="227">
        <f>IF(N591="snížená",J591,0)</f>
        <v>0</v>
      </c>
      <c r="BG591" s="227">
        <f>IF(N591="zákl. přenesená",J591,0)</f>
        <v>0</v>
      </c>
      <c r="BH591" s="227">
        <f>IF(N591="sníž. přenesená",J591,0)</f>
        <v>0</v>
      </c>
      <c r="BI591" s="227">
        <f>IF(N591="nulová",J591,0)</f>
        <v>0</v>
      </c>
      <c r="BJ591" s="19" t="s">
        <v>83</v>
      </c>
      <c r="BK591" s="227">
        <f>ROUND(I591*H591,2)</f>
        <v>0</v>
      </c>
      <c r="BL591" s="19" t="s">
        <v>230</v>
      </c>
      <c r="BM591" s="226" t="s">
        <v>4173</v>
      </c>
    </row>
    <row r="592" s="2" customFormat="1">
      <c r="A592" s="40"/>
      <c r="B592" s="41"/>
      <c r="C592" s="42"/>
      <c r="D592" s="228" t="s">
        <v>232</v>
      </c>
      <c r="E592" s="42"/>
      <c r="F592" s="229" t="s">
        <v>3139</v>
      </c>
      <c r="G592" s="42"/>
      <c r="H592" s="42"/>
      <c r="I592" s="230"/>
      <c r="J592" s="42"/>
      <c r="K592" s="42"/>
      <c r="L592" s="46"/>
      <c r="M592" s="231"/>
      <c r="N592" s="232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232</v>
      </c>
      <c r="AU592" s="19" t="s">
        <v>85</v>
      </c>
    </row>
    <row r="593" s="2" customFormat="1">
      <c r="A593" s="40"/>
      <c r="B593" s="41"/>
      <c r="C593" s="42"/>
      <c r="D593" s="233" t="s">
        <v>234</v>
      </c>
      <c r="E593" s="42"/>
      <c r="F593" s="234" t="s">
        <v>3140</v>
      </c>
      <c r="G593" s="42"/>
      <c r="H593" s="42"/>
      <c r="I593" s="230"/>
      <c r="J593" s="42"/>
      <c r="K593" s="42"/>
      <c r="L593" s="46"/>
      <c r="M593" s="231"/>
      <c r="N593" s="232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234</v>
      </c>
      <c r="AU593" s="19" t="s">
        <v>85</v>
      </c>
    </row>
    <row r="594" s="14" customFormat="1">
      <c r="A594" s="14"/>
      <c r="B594" s="246"/>
      <c r="C594" s="247"/>
      <c r="D594" s="228" t="s">
        <v>236</v>
      </c>
      <c r="E594" s="248" t="s">
        <v>40</v>
      </c>
      <c r="F594" s="249" t="s">
        <v>4174</v>
      </c>
      <c r="G594" s="247"/>
      <c r="H594" s="248" t="s">
        <v>40</v>
      </c>
      <c r="I594" s="250"/>
      <c r="J594" s="247"/>
      <c r="K594" s="247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236</v>
      </c>
      <c r="AU594" s="255" t="s">
        <v>85</v>
      </c>
      <c r="AV594" s="14" t="s">
        <v>83</v>
      </c>
      <c r="AW594" s="14" t="s">
        <v>38</v>
      </c>
      <c r="AX594" s="14" t="s">
        <v>77</v>
      </c>
      <c r="AY594" s="255" t="s">
        <v>224</v>
      </c>
    </row>
    <row r="595" s="13" customFormat="1">
      <c r="A595" s="13"/>
      <c r="B595" s="235"/>
      <c r="C595" s="236"/>
      <c r="D595" s="228" t="s">
        <v>236</v>
      </c>
      <c r="E595" s="237" t="s">
        <v>40</v>
      </c>
      <c r="F595" s="238" t="s">
        <v>4175</v>
      </c>
      <c r="G595" s="236"/>
      <c r="H595" s="239">
        <v>1</v>
      </c>
      <c r="I595" s="240"/>
      <c r="J595" s="236"/>
      <c r="K595" s="236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236</v>
      </c>
      <c r="AU595" s="245" t="s">
        <v>85</v>
      </c>
      <c r="AV595" s="13" t="s">
        <v>85</v>
      </c>
      <c r="AW595" s="13" t="s">
        <v>38</v>
      </c>
      <c r="AX595" s="13" t="s">
        <v>77</v>
      </c>
      <c r="AY595" s="245" t="s">
        <v>224</v>
      </c>
    </row>
    <row r="596" s="13" customFormat="1">
      <c r="A596" s="13"/>
      <c r="B596" s="235"/>
      <c r="C596" s="236"/>
      <c r="D596" s="228" t="s">
        <v>236</v>
      </c>
      <c r="E596" s="237" t="s">
        <v>40</v>
      </c>
      <c r="F596" s="238" t="s">
        <v>4176</v>
      </c>
      <c r="G596" s="236"/>
      <c r="H596" s="239">
        <v>2</v>
      </c>
      <c r="I596" s="240"/>
      <c r="J596" s="236"/>
      <c r="K596" s="236"/>
      <c r="L596" s="241"/>
      <c r="M596" s="242"/>
      <c r="N596" s="243"/>
      <c r="O596" s="243"/>
      <c r="P596" s="243"/>
      <c r="Q596" s="243"/>
      <c r="R596" s="243"/>
      <c r="S596" s="243"/>
      <c r="T596" s="24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5" t="s">
        <v>236</v>
      </c>
      <c r="AU596" s="245" t="s">
        <v>85</v>
      </c>
      <c r="AV596" s="13" t="s">
        <v>85</v>
      </c>
      <c r="AW596" s="13" t="s">
        <v>38</v>
      </c>
      <c r="AX596" s="13" t="s">
        <v>77</v>
      </c>
      <c r="AY596" s="245" t="s">
        <v>224</v>
      </c>
    </row>
    <row r="597" s="15" customFormat="1">
      <c r="A597" s="15"/>
      <c r="B597" s="256"/>
      <c r="C597" s="257"/>
      <c r="D597" s="228" t="s">
        <v>236</v>
      </c>
      <c r="E597" s="258" t="s">
        <v>40</v>
      </c>
      <c r="F597" s="259" t="s">
        <v>253</v>
      </c>
      <c r="G597" s="257"/>
      <c r="H597" s="260">
        <v>3</v>
      </c>
      <c r="I597" s="261"/>
      <c r="J597" s="257"/>
      <c r="K597" s="257"/>
      <c r="L597" s="262"/>
      <c r="M597" s="263"/>
      <c r="N597" s="264"/>
      <c r="O597" s="264"/>
      <c r="P597" s="264"/>
      <c r="Q597" s="264"/>
      <c r="R597" s="264"/>
      <c r="S597" s="264"/>
      <c r="T597" s="26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66" t="s">
        <v>236</v>
      </c>
      <c r="AU597" s="266" t="s">
        <v>85</v>
      </c>
      <c r="AV597" s="15" t="s">
        <v>230</v>
      </c>
      <c r="AW597" s="15" t="s">
        <v>38</v>
      </c>
      <c r="AX597" s="15" t="s">
        <v>83</v>
      </c>
      <c r="AY597" s="266" t="s">
        <v>224</v>
      </c>
    </row>
    <row r="598" s="2" customFormat="1" ht="16.5" customHeight="1">
      <c r="A598" s="40"/>
      <c r="B598" s="41"/>
      <c r="C598" s="268" t="s">
        <v>1030</v>
      </c>
      <c r="D598" s="268" t="s">
        <v>305</v>
      </c>
      <c r="E598" s="269" t="s">
        <v>4177</v>
      </c>
      <c r="F598" s="270" t="s">
        <v>3149</v>
      </c>
      <c r="G598" s="271" t="s">
        <v>811</v>
      </c>
      <c r="H598" s="272">
        <v>1</v>
      </c>
      <c r="I598" s="273"/>
      <c r="J598" s="274">
        <f>ROUND(I598*H598,2)</f>
        <v>0</v>
      </c>
      <c r="K598" s="270" t="s">
        <v>40</v>
      </c>
      <c r="L598" s="275"/>
      <c r="M598" s="276" t="s">
        <v>40</v>
      </c>
      <c r="N598" s="277" t="s">
        <v>48</v>
      </c>
      <c r="O598" s="86"/>
      <c r="P598" s="224">
        <f>O598*H598</f>
        <v>0</v>
      </c>
      <c r="Q598" s="224">
        <v>0.01</v>
      </c>
      <c r="R598" s="224">
        <f>Q598*H598</f>
        <v>0.01</v>
      </c>
      <c r="S598" s="224">
        <v>0</v>
      </c>
      <c r="T598" s="225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6" t="s">
        <v>279</v>
      </c>
      <c r="AT598" s="226" t="s">
        <v>305</v>
      </c>
      <c r="AU598" s="226" t="s">
        <v>85</v>
      </c>
      <c r="AY598" s="19" t="s">
        <v>224</v>
      </c>
      <c r="BE598" s="227">
        <f>IF(N598="základní",J598,0)</f>
        <v>0</v>
      </c>
      <c r="BF598" s="227">
        <f>IF(N598="snížená",J598,0)</f>
        <v>0</v>
      </c>
      <c r="BG598" s="227">
        <f>IF(N598="zákl. přenesená",J598,0)</f>
        <v>0</v>
      </c>
      <c r="BH598" s="227">
        <f>IF(N598="sníž. přenesená",J598,0)</f>
        <v>0</v>
      </c>
      <c r="BI598" s="227">
        <f>IF(N598="nulová",J598,0)</f>
        <v>0</v>
      </c>
      <c r="BJ598" s="19" t="s">
        <v>83</v>
      </c>
      <c r="BK598" s="227">
        <f>ROUND(I598*H598,2)</f>
        <v>0</v>
      </c>
      <c r="BL598" s="19" t="s">
        <v>230</v>
      </c>
      <c r="BM598" s="226" t="s">
        <v>4178</v>
      </c>
    </row>
    <row r="599" s="2" customFormat="1">
      <c r="A599" s="40"/>
      <c r="B599" s="41"/>
      <c r="C599" s="42"/>
      <c r="D599" s="228" t="s">
        <v>232</v>
      </c>
      <c r="E599" s="42"/>
      <c r="F599" s="229" t="s">
        <v>3149</v>
      </c>
      <c r="G599" s="42"/>
      <c r="H599" s="42"/>
      <c r="I599" s="230"/>
      <c r="J599" s="42"/>
      <c r="K599" s="42"/>
      <c r="L599" s="46"/>
      <c r="M599" s="231"/>
      <c r="N599" s="232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232</v>
      </c>
      <c r="AU599" s="19" t="s">
        <v>85</v>
      </c>
    </row>
    <row r="600" s="14" customFormat="1">
      <c r="A600" s="14"/>
      <c r="B600" s="246"/>
      <c r="C600" s="247"/>
      <c r="D600" s="228" t="s">
        <v>236</v>
      </c>
      <c r="E600" s="248" t="s">
        <v>40</v>
      </c>
      <c r="F600" s="249" t="s">
        <v>3149</v>
      </c>
      <c r="G600" s="247"/>
      <c r="H600" s="248" t="s">
        <v>40</v>
      </c>
      <c r="I600" s="250"/>
      <c r="J600" s="247"/>
      <c r="K600" s="247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236</v>
      </c>
      <c r="AU600" s="255" t="s">
        <v>85</v>
      </c>
      <c r="AV600" s="14" t="s">
        <v>83</v>
      </c>
      <c r="AW600" s="14" t="s">
        <v>38</v>
      </c>
      <c r="AX600" s="14" t="s">
        <v>77</v>
      </c>
      <c r="AY600" s="255" t="s">
        <v>224</v>
      </c>
    </row>
    <row r="601" s="14" customFormat="1">
      <c r="A601" s="14"/>
      <c r="B601" s="246"/>
      <c r="C601" s="247"/>
      <c r="D601" s="228" t="s">
        <v>236</v>
      </c>
      <c r="E601" s="248" t="s">
        <v>40</v>
      </c>
      <c r="F601" s="249" t="s">
        <v>3151</v>
      </c>
      <c r="G601" s="247"/>
      <c r="H601" s="248" t="s">
        <v>40</v>
      </c>
      <c r="I601" s="250"/>
      <c r="J601" s="247"/>
      <c r="K601" s="247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236</v>
      </c>
      <c r="AU601" s="255" t="s">
        <v>85</v>
      </c>
      <c r="AV601" s="14" t="s">
        <v>83</v>
      </c>
      <c r="AW601" s="14" t="s">
        <v>38</v>
      </c>
      <c r="AX601" s="14" t="s">
        <v>77</v>
      </c>
      <c r="AY601" s="255" t="s">
        <v>224</v>
      </c>
    </row>
    <row r="602" s="13" customFormat="1">
      <c r="A602" s="13"/>
      <c r="B602" s="235"/>
      <c r="C602" s="236"/>
      <c r="D602" s="228" t="s">
        <v>236</v>
      </c>
      <c r="E602" s="237" t="s">
        <v>40</v>
      </c>
      <c r="F602" s="238" t="s">
        <v>3152</v>
      </c>
      <c r="G602" s="236"/>
      <c r="H602" s="239">
        <v>1</v>
      </c>
      <c r="I602" s="240"/>
      <c r="J602" s="236"/>
      <c r="K602" s="236"/>
      <c r="L602" s="241"/>
      <c r="M602" s="242"/>
      <c r="N602" s="243"/>
      <c r="O602" s="243"/>
      <c r="P602" s="243"/>
      <c r="Q602" s="243"/>
      <c r="R602" s="243"/>
      <c r="S602" s="243"/>
      <c r="T602" s="24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5" t="s">
        <v>236</v>
      </c>
      <c r="AU602" s="245" t="s">
        <v>85</v>
      </c>
      <c r="AV602" s="13" t="s">
        <v>85</v>
      </c>
      <c r="AW602" s="13" t="s">
        <v>38</v>
      </c>
      <c r="AX602" s="13" t="s">
        <v>83</v>
      </c>
      <c r="AY602" s="245" t="s">
        <v>224</v>
      </c>
    </row>
    <row r="603" s="2" customFormat="1" ht="16.5" customHeight="1">
      <c r="A603" s="40"/>
      <c r="B603" s="41"/>
      <c r="C603" s="215" t="s">
        <v>1036</v>
      </c>
      <c r="D603" s="215" t="s">
        <v>226</v>
      </c>
      <c r="E603" s="216" t="s">
        <v>4179</v>
      </c>
      <c r="F603" s="217" t="s">
        <v>4180</v>
      </c>
      <c r="G603" s="218" t="s">
        <v>811</v>
      </c>
      <c r="H603" s="219">
        <v>2</v>
      </c>
      <c r="I603" s="220"/>
      <c r="J603" s="221">
        <f>ROUND(I603*H603,2)</f>
        <v>0</v>
      </c>
      <c r="K603" s="217" t="s">
        <v>229</v>
      </c>
      <c r="L603" s="46"/>
      <c r="M603" s="222" t="s">
        <v>40</v>
      </c>
      <c r="N603" s="223" t="s">
        <v>48</v>
      </c>
      <c r="O603" s="86"/>
      <c r="P603" s="224">
        <f>O603*H603</f>
        <v>0</v>
      </c>
      <c r="Q603" s="224">
        <v>0</v>
      </c>
      <c r="R603" s="224">
        <f>Q603*H603</f>
        <v>0</v>
      </c>
      <c r="S603" s="224">
        <v>0</v>
      </c>
      <c r="T603" s="225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6" t="s">
        <v>230</v>
      </c>
      <c r="AT603" s="226" t="s">
        <v>226</v>
      </c>
      <c r="AU603" s="226" t="s">
        <v>85</v>
      </c>
      <c r="AY603" s="19" t="s">
        <v>224</v>
      </c>
      <c r="BE603" s="227">
        <f>IF(N603="základní",J603,0)</f>
        <v>0</v>
      </c>
      <c r="BF603" s="227">
        <f>IF(N603="snížená",J603,0)</f>
        <v>0</v>
      </c>
      <c r="BG603" s="227">
        <f>IF(N603="zákl. přenesená",J603,0)</f>
        <v>0</v>
      </c>
      <c r="BH603" s="227">
        <f>IF(N603="sníž. přenesená",J603,0)</f>
        <v>0</v>
      </c>
      <c r="BI603" s="227">
        <f>IF(N603="nulová",J603,0)</f>
        <v>0</v>
      </c>
      <c r="BJ603" s="19" t="s">
        <v>83</v>
      </c>
      <c r="BK603" s="227">
        <f>ROUND(I603*H603,2)</f>
        <v>0</v>
      </c>
      <c r="BL603" s="19" t="s">
        <v>230</v>
      </c>
      <c r="BM603" s="226" t="s">
        <v>4181</v>
      </c>
    </row>
    <row r="604" s="2" customFormat="1">
      <c r="A604" s="40"/>
      <c r="B604" s="41"/>
      <c r="C604" s="42"/>
      <c r="D604" s="228" t="s">
        <v>232</v>
      </c>
      <c r="E604" s="42"/>
      <c r="F604" s="229" t="s">
        <v>4182</v>
      </c>
      <c r="G604" s="42"/>
      <c r="H604" s="42"/>
      <c r="I604" s="230"/>
      <c r="J604" s="42"/>
      <c r="K604" s="42"/>
      <c r="L604" s="46"/>
      <c r="M604" s="231"/>
      <c r="N604" s="232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232</v>
      </c>
      <c r="AU604" s="19" t="s">
        <v>85</v>
      </c>
    </row>
    <row r="605" s="2" customFormat="1">
      <c r="A605" s="40"/>
      <c r="B605" s="41"/>
      <c r="C605" s="42"/>
      <c r="D605" s="233" t="s">
        <v>234</v>
      </c>
      <c r="E605" s="42"/>
      <c r="F605" s="234" t="s">
        <v>4183</v>
      </c>
      <c r="G605" s="42"/>
      <c r="H605" s="42"/>
      <c r="I605" s="230"/>
      <c r="J605" s="42"/>
      <c r="K605" s="42"/>
      <c r="L605" s="46"/>
      <c r="M605" s="231"/>
      <c r="N605" s="232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234</v>
      </c>
      <c r="AU605" s="19" t="s">
        <v>85</v>
      </c>
    </row>
    <row r="606" s="13" customFormat="1">
      <c r="A606" s="13"/>
      <c r="B606" s="235"/>
      <c r="C606" s="236"/>
      <c r="D606" s="228" t="s">
        <v>236</v>
      </c>
      <c r="E606" s="237" t="s">
        <v>40</v>
      </c>
      <c r="F606" s="238" t="s">
        <v>4184</v>
      </c>
      <c r="G606" s="236"/>
      <c r="H606" s="239">
        <v>1</v>
      </c>
      <c r="I606" s="240"/>
      <c r="J606" s="236"/>
      <c r="K606" s="236"/>
      <c r="L606" s="241"/>
      <c r="M606" s="242"/>
      <c r="N606" s="243"/>
      <c r="O606" s="243"/>
      <c r="P606" s="243"/>
      <c r="Q606" s="243"/>
      <c r="R606" s="243"/>
      <c r="S606" s="243"/>
      <c r="T606" s="24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5" t="s">
        <v>236</v>
      </c>
      <c r="AU606" s="245" t="s">
        <v>85</v>
      </c>
      <c r="AV606" s="13" t="s">
        <v>85</v>
      </c>
      <c r="AW606" s="13" t="s">
        <v>38</v>
      </c>
      <c r="AX606" s="13" t="s">
        <v>77</v>
      </c>
      <c r="AY606" s="245" t="s">
        <v>224</v>
      </c>
    </row>
    <row r="607" s="13" customFormat="1">
      <c r="A607" s="13"/>
      <c r="B607" s="235"/>
      <c r="C607" s="236"/>
      <c r="D607" s="228" t="s">
        <v>236</v>
      </c>
      <c r="E607" s="237" t="s">
        <v>40</v>
      </c>
      <c r="F607" s="238" t="s">
        <v>4185</v>
      </c>
      <c r="G607" s="236"/>
      <c r="H607" s="239">
        <v>1</v>
      </c>
      <c r="I607" s="240"/>
      <c r="J607" s="236"/>
      <c r="K607" s="236"/>
      <c r="L607" s="241"/>
      <c r="M607" s="242"/>
      <c r="N607" s="243"/>
      <c r="O607" s="243"/>
      <c r="P607" s="243"/>
      <c r="Q607" s="243"/>
      <c r="R607" s="243"/>
      <c r="S607" s="243"/>
      <c r="T607" s="24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5" t="s">
        <v>236</v>
      </c>
      <c r="AU607" s="245" t="s">
        <v>85</v>
      </c>
      <c r="AV607" s="13" t="s">
        <v>85</v>
      </c>
      <c r="AW607" s="13" t="s">
        <v>38</v>
      </c>
      <c r="AX607" s="13" t="s">
        <v>77</v>
      </c>
      <c r="AY607" s="245" t="s">
        <v>224</v>
      </c>
    </row>
    <row r="608" s="15" customFormat="1">
      <c r="A608" s="15"/>
      <c r="B608" s="256"/>
      <c r="C608" s="257"/>
      <c r="D608" s="228" t="s">
        <v>236</v>
      </c>
      <c r="E608" s="258" t="s">
        <v>40</v>
      </c>
      <c r="F608" s="259" t="s">
        <v>253</v>
      </c>
      <c r="G608" s="257"/>
      <c r="H608" s="260">
        <v>2</v>
      </c>
      <c r="I608" s="261"/>
      <c r="J608" s="257"/>
      <c r="K608" s="257"/>
      <c r="L608" s="262"/>
      <c r="M608" s="263"/>
      <c r="N608" s="264"/>
      <c r="O608" s="264"/>
      <c r="P608" s="264"/>
      <c r="Q608" s="264"/>
      <c r="R608" s="264"/>
      <c r="S608" s="264"/>
      <c r="T608" s="26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66" t="s">
        <v>236</v>
      </c>
      <c r="AU608" s="266" t="s">
        <v>85</v>
      </c>
      <c r="AV608" s="15" t="s">
        <v>230</v>
      </c>
      <c r="AW608" s="15" t="s">
        <v>38</v>
      </c>
      <c r="AX608" s="15" t="s">
        <v>83</v>
      </c>
      <c r="AY608" s="266" t="s">
        <v>224</v>
      </c>
    </row>
    <row r="609" s="2" customFormat="1" ht="16.5" customHeight="1">
      <c r="A609" s="40"/>
      <c r="B609" s="41"/>
      <c r="C609" s="268" t="s">
        <v>1042</v>
      </c>
      <c r="D609" s="268" t="s">
        <v>305</v>
      </c>
      <c r="E609" s="269" t="s">
        <v>4186</v>
      </c>
      <c r="F609" s="270" t="s">
        <v>4187</v>
      </c>
      <c r="G609" s="271" t="s">
        <v>811</v>
      </c>
      <c r="H609" s="272">
        <v>1</v>
      </c>
      <c r="I609" s="273"/>
      <c r="J609" s="274">
        <f>ROUND(I609*H609,2)</f>
        <v>0</v>
      </c>
      <c r="K609" s="270" t="s">
        <v>40</v>
      </c>
      <c r="L609" s="275"/>
      <c r="M609" s="276" t="s">
        <v>40</v>
      </c>
      <c r="N609" s="277" t="s">
        <v>48</v>
      </c>
      <c r="O609" s="86"/>
      <c r="P609" s="224">
        <f>O609*H609</f>
        <v>0</v>
      </c>
      <c r="Q609" s="224">
        <v>0.0063</v>
      </c>
      <c r="R609" s="224">
        <f>Q609*H609</f>
        <v>0.0063</v>
      </c>
      <c r="S609" s="224">
        <v>0</v>
      </c>
      <c r="T609" s="225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26" t="s">
        <v>279</v>
      </c>
      <c r="AT609" s="226" t="s">
        <v>305</v>
      </c>
      <c r="AU609" s="226" t="s">
        <v>85</v>
      </c>
      <c r="AY609" s="19" t="s">
        <v>224</v>
      </c>
      <c r="BE609" s="227">
        <f>IF(N609="základní",J609,0)</f>
        <v>0</v>
      </c>
      <c r="BF609" s="227">
        <f>IF(N609="snížená",J609,0)</f>
        <v>0</v>
      </c>
      <c r="BG609" s="227">
        <f>IF(N609="zákl. přenesená",J609,0)</f>
        <v>0</v>
      </c>
      <c r="BH609" s="227">
        <f>IF(N609="sníž. přenesená",J609,0)</f>
        <v>0</v>
      </c>
      <c r="BI609" s="227">
        <f>IF(N609="nulová",J609,0)</f>
        <v>0</v>
      </c>
      <c r="BJ609" s="19" t="s">
        <v>83</v>
      </c>
      <c r="BK609" s="227">
        <f>ROUND(I609*H609,2)</f>
        <v>0</v>
      </c>
      <c r="BL609" s="19" t="s">
        <v>230</v>
      </c>
      <c r="BM609" s="226" t="s">
        <v>4188</v>
      </c>
    </row>
    <row r="610" s="2" customFormat="1" ht="16.5" customHeight="1">
      <c r="A610" s="40"/>
      <c r="B610" s="41"/>
      <c r="C610" s="268" t="s">
        <v>1048</v>
      </c>
      <c r="D610" s="268" t="s">
        <v>305</v>
      </c>
      <c r="E610" s="269" t="s">
        <v>4189</v>
      </c>
      <c r="F610" s="270" t="s">
        <v>4190</v>
      </c>
      <c r="G610" s="271" t="s">
        <v>811</v>
      </c>
      <c r="H610" s="272">
        <v>1</v>
      </c>
      <c r="I610" s="273"/>
      <c r="J610" s="274">
        <f>ROUND(I610*H610,2)</f>
        <v>0</v>
      </c>
      <c r="K610" s="270" t="s">
        <v>40</v>
      </c>
      <c r="L610" s="275"/>
      <c r="M610" s="276" t="s">
        <v>40</v>
      </c>
      <c r="N610" s="277" t="s">
        <v>48</v>
      </c>
      <c r="O610" s="86"/>
      <c r="P610" s="224">
        <f>O610*H610</f>
        <v>0</v>
      </c>
      <c r="Q610" s="224">
        <v>0.0089999999999999993</v>
      </c>
      <c r="R610" s="224">
        <f>Q610*H610</f>
        <v>0.0089999999999999993</v>
      </c>
      <c r="S610" s="224">
        <v>0</v>
      </c>
      <c r="T610" s="225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26" t="s">
        <v>279</v>
      </c>
      <c r="AT610" s="226" t="s">
        <v>305</v>
      </c>
      <c r="AU610" s="226" t="s">
        <v>85</v>
      </c>
      <c r="AY610" s="19" t="s">
        <v>224</v>
      </c>
      <c r="BE610" s="227">
        <f>IF(N610="základní",J610,0)</f>
        <v>0</v>
      </c>
      <c r="BF610" s="227">
        <f>IF(N610="snížená",J610,0)</f>
        <v>0</v>
      </c>
      <c r="BG610" s="227">
        <f>IF(N610="zákl. přenesená",J610,0)</f>
        <v>0</v>
      </c>
      <c r="BH610" s="227">
        <f>IF(N610="sníž. přenesená",J610,0)</f>
        <v>0</v>
      </c>
      <c r="BI610" s="227">
        <f>IF(N610="nulová",J610,0)</f>
        <v>0</v>
      </c>
      <c r="BJ610" s="19" t="s">
        <v>83</v>
      </c>
      <c r="BK610" s="227">
        <f>ROUND(I610*H610,2)</f>
        <v>0</v>
      </c>
      <c r="BL610" s="19" t="s">
        <v>230</v>
      </c>
      <c r="BM610" s="226" t="s">
        <v>4191</v>
      </c>
    </row>
    <row r="611" s="2" customFormat="1">
      <c r="A611" s="40"/>
      <c r="B611" s="41"/>
      <c r="C611" s="42"/>
      <c r="D611" s="228" t="s">
        <v>232</v>
      </c>
      <c r="E611" s="42"/>
      <c r="F611" s="229" t="s">
        <v>4190</v>
      </c>
      <c r="G611" s="42"/>
      <c r="H611" s="42"/>
      <c r="I611" s="230"/>
      <c r="J611" s="42"/>
      <c r="K611" s="42"/>
      <c r="L611" s="46"/>
      <c r="M611" s="231"/>
      <c r="N611" s="232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232</v>
      </c>
      <c r="AU611" s="19" t="s">
        <v>85</v>
      </c>
    </row>
    <row r="612" s="2" customFormat="1" ht="16.5" customHeight="1">
      <c r="A612" s="40"/>
      <c r="B612" s="41"/>
      <c r="C612" s="215" t="s">
        <v>1055</v>
      </c>
      <c r="D612" s="215" t="s">
        <v>226</v>
      </c>
      <c r="E612" s="216" t="s">
        <v>3197</v>
      </c>
      <c r="F612" s="217" t="s">
        <v>3198</v>
      </c>
      <c r="G612" s="218" t="s">
        <v>811</v>
      </c>
      <c r="H612" s="219">
        <v>2</v>
      </c>
      <c r="I612" s="220"/>
      <c r="J612" s="221">
        <f>ROUND(I612*H612,2)</f>
        <v>0</v>
      </c>
      <c r="K612" s="217" t="s">
        <v>229</v>
      </c>
      <c r="L612" s="46"/>
      <c r="M612" s="222" t="s">
        <v>40</v>
      </c>
      <c r="N612" s="223" t="s">
        <v>48</v>
      </c>
      <c r="O612" s="86"/>
      <c r="P612" s="224">
        <f>O612*H612</f>
        <v>0</v>
      </c>
      <c r="Q612" s="224">
        <v>0.0050800000000000003</v>
      </c>
      <c r="R612" s="224">
        <f>Q612*H612</f>
        <v>0.010160000000000001</v>
      </c>
      <c r="S612" s="224">
        <v>0</v>
      </c>
      <c r="T612" s="225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26" t="s">
        <v>230</v>
      </c>
      <c r="AT612" s="226" t="s">
        <v>226</v>
      </c>
      <c r="AU612" s="226" t="s">
        <v>85</v>
      </c>
      <c r="AY612" s="19" t="s">
        <v>224</v>
      </c>
      <c r="BE612" s="227">
        <f>IF(N612="základní",J612,0)</f>
        <v>0</v>
      </c>
      <c r="BF612" s="227">
        <f>IF(N612="snížená",J612,0)</f>
        <v>0</v>
      </c>
      <c r="BG612" s="227">
        <f>IF(N612="zákl. přenesená",J612,0)</f>
        <v>0</v>
      </c>
      <c r="BH612" s="227">
        <f>IF(N612="sníž. přenesená",J612,0)</f>
        <v>0</v>
      </c>
      <c r="BI612" s="227">
        <f>IF(N612="nulová",J612,0)</f>
        <v>0</v>
      </c>
      <c r="BJ612" s="19" t="s">
        <v>83</v>
      </c>
      <c r="BK612" s="227">
        <f>ROUND(I612*H612,2)</f>
        <v>0</v>
      </c>
      <c r="BL612" s="19" t="s">
        <v>230</v>
      </c>
      <c r="BM612" s="226" t="s">
        <v>4192</v>
      </c>
    </row>
    <row r="613" s="2" customFormat="1">
      <c r="A613" s="40"/>
      <c r="B613" s="41"/>
      <c r="C613" s="42"/>
      <c r="D613" s="228" t="s">
        <v>232</v>
      </c>
      <c r="E613" s="42"/>
      <c r="F613" s="229" t="s">
        <v>3200</v>
      </c>
      <c r="G613" s="42"/>
      <c r="H613" s="42"/>
      <c r="I613" s="230"/>
      <c r="J613" s="42"/>
      <c r="K613" s="42"/>
      <c r="L613" s="46"/>
      <c r="M613" s="231"/>
      <c r="N613" s="232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232</v>
      </c>
      <c r="AU613" s="19" t="s">
        <v>85</v>
      </c>
    </row>
    <row r="614" s="2" customFormat="1">
      <c r="A614" s="40"/>
      <c r="B614" s="41"/>
      <c r="C614" s="42"/>
      <c r="D614" s="233" t="s">
        <v>234</v>
      </c>
      <c r="E614" s="42"/>
      <c r="F614" s="234" t="s">
        <v>3201</v>
      </c>
      <c r="G614" s="42"/>
      <c r="H614" s="42"/>
      <c r="I614" s="230"/>
      <c r="J614" s="42"/>
      <c r="K614" s="42"/>
      <c r="L614" s="46"/>
      <c r="M614" s="231"/>
      <c r="N614" s="232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234</v>
      </c>
      <c r="AU614" s="19" t="s">
        <v>85</v>
      </c>
    </row>
    <row r="615" s="13" customFormat="1">
      <c r="A615" s="13"/>
      <c r="B615" s="235"/>
      <c r="C615" s="236"/>
      <c r="D615" s="228" t="s">
        <v>236</v>
      </c>
      <c r="E615" s="237" t="s">
        <v>40</v>
      </c>
      <c r="F615" s="238" t="s">
        <v>4193</v>
      </c>
      <c r="G615" s="236"/>
      <c r="H615" s="239">
        <v>2</v>
      </c>
      <c r="I615" s="240"/>
      <c r="J615" s="236"/>
      <c r="K615" s="236"/>
      <c r="L615" s="241"/>
      <c r="M615" s="242"/>
      <c r="N615" s="243"/>
      <c r="O615" s="243"/>
      <c r="P615" s="243"/>
      <c r="Q615" s="243"/>
      <c r="R615" s="243"/>
      <c r="S615" s="243"/>
      <c r="T615" s="24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5" t="s">
        <v>236</v>
      </c>
      <c r="AU615" s="245" t="s">
        <v>85</v>
      </c>
      <c r="AV615" s="13" t="s">
        <v>85</v>
      </c>
      <c r="AW615" s="13" t="s">
        <v>38</v>
      </c>
      <c r="AX615" s="13" t="s">
        <v>83</v>
      </c>
      <c r="AY615" s="245" t="s">
        <v>224</v>
      </c>
    </row>
    <row r="616" s="2" customFormat="1" ht="16.5" customHeight="1">
      <c r="A616" s="40"/>
      <c r="B616" s="41"/>
      <c r="C616" s="268" t="s">
        <v>1062</v>
      </c>
      <c r="D616" s="268" t="s">
        <v>305</v>
      </c>
      <c r="E616" s="269" t="s">
        <v>4194</v>
      </c>
      <c r="F616" s="270" t="s">
        <v>4195</v>
      </c>
      <c r="G616" s="271" t="s">
        <v>811</v>
      </c>
      <c r="H616" s="272">
        <v>2</v>
      </c>
      <c r="I616" s="273"/>
      <c r="J616" s="274">
        <f>ROUND(I616*H616,2)</f>
        <v>0</v>
      </c>
      <c r="K616" s="270" t="s">
        <v>229</v>
      </c>
      <c r="L616" s="275"/>
      <c r="M616" s="276" t="s">
        <v>40</v>
      </c>
      <c r="N616" s="277" t="s">
        <v>48</v>
      </c>
      <c r="O616" s="86"/>
      <c r="P616" s="224">
        <f>O616*H616</f>
        <v>0</v>
      </c>
      <c r="Q616" s="224">
        <v>0.10199999999999999</v>
      </c>
      <c r="R616" s="224">
        <f>Q616*H616</f>
        <v>0.20399999999999999</v>
      </c>
      <c r="S616" s="224">
        <v>0</v>
      </c>
      <c r="T616" s="225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6" t="s">
        <v>279</v>
      </c>
      <c r="AT616" s="226" t="s">
        <v>305</v>
      </c>
      <c r="AU616" s="226" t="s">
        <v>85</v>
      </c>
      <c r="AY616" s="19" t="s">
        <v>224</v>
      </c>
      <c r="BE616" s="227">
        <f>IF(N616="základní",J616,0)</f>
        <v>0</v>
      </c>
      <c r="BF616" s="227">
        <f>IF(N616="snížená",J616,0)</f>
        <v>0</v>
      </c>
      <c r="BG616" s="227">
        <f>IF(N616="zákl. přenesená",J616,0)</f>
        <v>0</v>
      </c>
      <c r="BH616" s="227">
        <f>IF(N616="sníž. přenesená",J616,0)</f>
        <v>0</v>
      </c>
      <c r="BI616" s="227">
        <f>IF(N616="nulová",J616,0)</f>
        <v>0</v>
      </c>
      <c r="BJ616" s="19" t="s">
        <v>83</v>
      </c>
      <c r="BK616" s="227">
        <f>ROUND(I616*H616,2)</f>
        <v>0</v>
      </c>
      <c r="BL616" s="19" t="s">
        <v>230</v>
      </c>
      <c r="BM616" s="226" t="s">
        <v>4196</v>
      </c>
    </row>
    <row r="617" s="2" customFormat="1">
      <c r="A617" s="40"/>
      <c r="B617" s="41"/>
      <c r="C617" s="42"/>
      <c r="D617" s="228" t="s">
        <v>232</v>
      </c>
      <c r="E617" s="42"/>
      <c r="F617" s="229" t="s">
        <v>4195</v>
      </c>
      <c r="G617" s="42"/>
      <c r="H617" s="42"/>
      <c r="I617" s="230"/>
      <c r="J617" s="42"/>
      <c r="K617" s="42"/>
      <c r="L617" s="46"/>
      <c r="M617" s="231"/>
      <c r="N617" s="232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232</v>
      </c>
      <c r="AU617" s="19" t="s">
        <v>85</v>
      </c>
    </row>
    <row r="618" s="2" customFormat="1">
      <c r="A618" s="40"/>
      <c r="B618" s="41"/>
      <c r="C618" s="42"/>
      <c r="D618" s="233" t="s">
        <v>234</v>
      </c>
      <c r="E618" s="42"/>
      <c r="F618" s="234" t="s">
        <v>4197</v>
      </c>
      <c r="G618" s="42"/>
      <c r="H618" s="42"/>
      <c r="I618" s="230"/>
      <c r="J618" s="42"/>
      <c r="K618" s="42"/>
      <c r="L618" s="46"/>
      <c r="M618" s="231"/>
      <c r="N618" s="232"/>
      <c r="O618" s="86"/>
      <c r="P618" s="86"/>
      <c r="Q618" s="86"/>
      <c r="R618" s="86"/>
      <c r="S618" s="86"/>
      <c r="T618" s="87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234</v>
      </c>
      <c r="AU618" s="19" t="s">
        <v>85</v>
      </c>
    </row>
    <row r="619" s="2" customFormat="1" ht="16.5" customHeight="1">
      <c r="A619" s="40"/>
      <c r="B619" s="41"/>
      <c r="C619" s="268" t="s">
        <v>1068</v>
      </c>
      <c r="D619" s="268" t="s">
        <v>305</v>
      </c>
      <c r="E619" s="269" t="s">
        <v>3148</v>
      </c>
      <c r="F619" s="270" t="s">
        <v>4198</v>
      </c>
      <c r="G619" s="271" t="s">
        <v>811</v>
      </c>
      <c r="H619" s="272">
        <v>2</v>
      </c>
      <c r="I619" s="273"/>
      <c r="J619" s="274">
        <f>ROUND(I619*H619,2)</f>
        <v>0</v>
      </c>
      <c r="K619" s="270" t="s">
        <v>40</v>
      </c>
      <c r="L619" s="275"/>
      <c r="M619" s="276" t="s">
        <v>40</v>
      </c>
      <c r="N619" s="277" t="s">
        <v>48</v>
      </c>
      <c r="O619" s="86"/>
      <c r="P619" s="224">
        <f>O619*H619</f>
        <v>0</v>
      </c>
      <c r="Q619" s="224">
        <v>0.01</v>
      </c>
      <c r="R619" s="224">
        <f>Q619*H619</f>
        <v>0.02</v>
      </c>
      <c r="S619" s="224">
        <v>0</v>
      </c>
      <c r="T619" s="225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26" t="s">
        <v>279</v>
      </c>
      <c r="AT619" s="226" t="s">
        <v>305</v>
      </c>
      <c r="AU619" s="226" t="s">
        <v>85</v>
      </c>
      <c r="AY619" s="19" t="s">
        <v>224</v>
      </c>
      <c r="BE619" s="227">
        <f>IF(N619="základní",J619,0)</f>
        <v>0</v>
      </c>
      <c r="BF619" s="227">
        <f>IF(N619="snížená",J619,0)</f>
        <v>0</v>
      </c>
      <c r="BG619" s="227">
        <f>IF(N619="zákl. přenesená",J619,0)</f>
        <v>0</v>
      </c>
      <c r="BH619" s="227">
        <f>IF(N619="sníž. přenesená",J619,0)</f>
        <v>0</v>
      </c>
      <c r="BI619" s="227">
        <f>IF(N619="nulová",J619,0)</f>
        <v>0</v>
      </c>
      <c r="BJ619" s="19" t="s">
        <v>83</v>
      </c>
      <c r="BK619" s="227">
        <f>ROUND(I619*H619,2)</f>
        <v>0</v>
      </c>
      <c r="BL619" s="19" t="s">
        <v>230</v>
      </c>
      <c r="BM619" s="226" t="s">
        <v>4199</v>
      </c>
    </row>
    <row r="620" s="2" customFormat="1" ht="16.5" customHeight="1">
      <c r="A620" s="40"/>
      <c r="B620" s="41"/>
      <c r="C620" s="215" t="s">
        <v>1075</v>
      </c>
      <c r="D620" s="215" t="s">
        <v>226</v>
      </c>
      <c r="E620" s="216" t="s">
        <v>3295</v>
      </c>
      <c r="F620" s="217" t="s">
        <v>3296</v>
      </c>
      <c r="G620" s="218" t="s">
        <v>160</v>
      </c>
      <c r="H620" s="219">
        <v>57</v>
      </c>
      <c r="I620" s="220"/>
      <c r="J620" s="221">
        <f>ROUND(I620*H620,2)</f>
        <v>0</v>
      </c>
      <c r="K620" s="217" t="s">
        <v>229</v>
      </c>
      <c r="L620" s="46"/>
      <c r="M620" s="222" t="s">
        <v>40</v>
      </c>
      <c r="N620" s="223" t="s">
        <v>48</v>
      </c>
      <c r="O620" s="86"/>
      <c r="P620" s="224">
        <f>O620*H620</f>
        <v>0</v>
      </c>
      <c r="Q620" s="224">
        <v>0</v>
      </c>
      <c r="R620" s="224">
        <f>Q620*H620</f>
        <v>0</v>
      </c>
      <c r="S620" s="224">
        <v>0</v>
      </c>
      <c r="T620" s="225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6" t="s">
        <v>230</v>
      </c>
      <c r="AT620" s="226" t="s">
        <v>226</v>
      </c>
      <c r="AU620" s="226" t="s">
        <v>85</v>
      </c>
      <c r="AY620" s="19" t="s">
        <v>224</v>
      </c>
      <c r="BE620" s="227">
        <f>IF(N620="základní",J620,0)</f>
        <v>0</v>
      </c>
      <c r="BF620" s="227">
        <f>IF(N620="snížená",J620,0)</f>
        <v>0</v>
      </c>
      <c r="BG620" s="227">
        <f>IF(N620="zákl. přenesená",J620,0)</f>
        <v>0</v>
      </c>
      <c r="BH620" s="227">
        <f>IF(N620="sníž. přenesená",J620,0)</f>
        <v>0</v>
      </c>
      <c r="BI620" s="227">
        <f>IF(N620="nulová",J620,0)</f>
        <v>0</v>
      </c>
      <c r="BJ620" s="19" t="s">
        <v>83</v>
      </c>
      <c r="BK620" s="227">
        <f>ROUND(I620*H620,2)</f>
        <v>0</v>
      </c>
      <c r="BL620" s="19" t="s">
        <v>230</v>
      </c>
      <c r="BM620" s="226" t="s">
        <v>4200</v>
      </c>
    </row>
    <row r="621" s="2" customFormat="1">
      <c r="A621" s="40"/>
      <c r="B621" s="41"/>
      <c r="C621" s="42"/>
      <c r="D621" s="228" t="s">
        <v>232</v>
      </c>
      <c r="E621" s="42"/>
      <c r="F621" s="229" t="s">
        <v>3298</v>
      </c>
      <c r="G621" s="42"/>
      <c r="H621" s="42"/>
      <c r="I621" s="230"/>
      <c r="J621" s="42"/>
      <c r="K621" s="42"/>
      <c r="L621" s="46"/>
      <c r="M621" s="231"/>
      <c r="N621" s="232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232</v>
      </c>
      <c r="AU621" s="19" t="s">
        <v>85</v>
      </c>
    </row>
    <row r="622" s="2" customFormat="1">
      <c r="A622" s="40"/>
      <c r="B622" s="41"/>
      <c r="C622" s="42"/>
      <c r="D622" s="233" t="s">
        <v>234</v>
      </c>
      <c r="E622" s="42"/>
      <c r="F622" s="234" t="s">
        <v>3299</v>
      </c>
      <c r="G622" s="42"/>
      <c r="H622" s="42"/>
      <c r="I622" s="230"/>
      <c r="J622" s="42"/>
      <c r="K622" s="42"/>
      <c r="L622" s="46"/>
      <c r="M622" s="231"/>
      <c r="N622" s="232"/>
      <c r="O622" s="86"/>
      <c r="P622" s="86"/>
      <c r="Q622" s="86"/>
      <c r="R622" s="86"/>
      <c r="S622" s="86"/>
      <c r="T622" s="87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234</v>
      </c>
      <c r="AU622" s="19" t="s">
        <v>85</v>
      </c>
    </row>
    <row r="623" s="13" customFormat="1">
      <c r="A623" s="13"/>
      <c r="B623" s="235"/>
      <c r="C623" s="236"/>
      <c r="D623" s="228" t="s">
        <v>236</v>
      </c>
      <c r="E623" s="237" t="s">
        <v>40</v>
      </c>
      <c r="F623" s="238" t="s">
        <v>4201</v>
      </c>
      <c r="G623" s="236"/>
      <c r="H623" s="239">
        <v>39</v>
      </c>
      <c r="I623" s="240"/>
      <c r="J623" s="236"/>
      <c r="K623" s="236"/>
      <c r="L623" s="241"/>
      <c r="M623" s="242"/>
      <c r="N623" s="243"/>
      <c r="O623" s="243"/>
      <c r="P623" s="243"/>
      <c r="Q623" s="243"/>
      <c r="R623" s="243"/>
      <c r="S623" s="243"/>
      <c r="T623" s="24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5" t="s">
        <v>236</v>
      </c>
      <c r="AU623" s="245" t="s">
        <v>85</v>
      </c>
      <c r="AV623" s="13" t="s">
        <v>85</v>
      </c>
      <c r="AW623" s="13" t="s">
        <v>38</v>
      </c>
      <c r="AX623" s="13" t="s">
        <v>77</v>
      </c>
      <c r="AY623" s="245" t="s">
        <v>224</v>
      </c>
    </row>
    <row r="624" s="13" customFormat="1">
      <c r="A624" s="13"/>
      <c r="B624" s="235"/>
      <c r="C624" s="236"/>
      <c r="D624" s="228" t="s">
        <v>236</v>
      </c>
      <c r="E624" s="237" t="s">
        <v>40</v>
      </c>
      <c r="F624" s="238" t="s">
        <v>4202</v>
      </c>
      <c r="G624" s="236"/>
      <c r="H624" s="239">
        <v>18</v>
      </c>
      <c r="I624" s="240"/>
      <c r="J624" s="236"/>
      <c r="K624" s="236"/>
      <c r="L624" s="241"/>
      <c r="M624" s="242"/>
      <c r="N624" s="243"/>
      <c r="O624" s="243"/>
      <c r="P624" s="243"/>
      <c r="Q624" s="243"/>
      <c r="R624" s="243"/>
      <c r="S624" s="243"/>
      <c r="T624" s="24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5" t="s">
        <v>236</v>
      </c>
      <c r="AU624" s="245" t="s">
        <v>85</v>
      </c>
      <c r="AV624" s="13" t="s">
        <v>85</v>
      </c>
      <c r="AW624" s="13" t="s">
        <v>38</v>
      </c>
      <c r="AX624" s="13" t="s">
        <v>77</v>
      </c>
      <c r="AY624" s="245" t="s">
        <v>224</v>
      </c>
    </row>
    <row r="625" s="15" customFormat="1">
      <c r="A625" s="15"/>
      <c r="B625" s="256"/>
      <c r="C625" s="257"/>
      <c r="D625" s="228" t="s">
        <v>236</v>
      </c>
      <c r="E625" s="258" t="s">
        <v>40</v>
      </c>
      <c r="F625" s="259" t="s">
        <v>253</v>
      </c>
      <c r="G625" s="257"/>
      <c r="H625" s="260">
        <v>57</v>
      </c>
      <c r="I625" s="261"/>
      <c r="J625" s="257"/>
      <c r="K625" s="257"/>
      <c r="L625" s="262"/>
      <c r="M625" s="263"/>
      <c r="N625" s="264"/>
      <c r="O625" s="264"/>
      <c r="P625" s="264"/>
      <c r="Q625" s="264"/>
      <c r="R625" s="264"/>
      <c r="S625" s="264"/>
      <c r="T625" s="26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66" t="s">
        <v>236</v>
      </c>
      <c r="AU625" s="266" t="s">
        <v>85</v>
      </c>
      <c r="AV625" s="15" t="s">
        <v>230</v>
      </c>
      <c r="AW625" s="15" t="s">
        <v>38</v>
      </c>
      <c r="AX625" s="15" t="s">
        <v>83</v>
      </c>
      <c r="AY625" s="266" t="s">
        <v>224</v>
      </c>
    </row>
    <row r="626" s="2" customFormat="1" ht="16.5" customHeight="1">
      <c r="A626" s="40"/>
      <c r="B626" s="41"/>
      <c r="C626" s="215" t="s">
        <v>1082</v>
      </c>
      <c r="D626" s="215" t="s">
        <v>226</v>
      </c>
      <c r="E626" s="216" t="s">
        <v>4203</v>
      </c>
      <c r="F626" s="217" t="s">
        <v>4204</v>
      </c>
      <c r="G626" s="218" t="s">
        <v>160</v>
      </c>
      <c r="H626" s="219">
        <v>45.200000000000003</v>
      </c>
      <c r="I626" s="220"/>
      <c r="J626" s="221">
        <f>ROUND(I626*H626,2)</f>
        <v>0</v>
      </c>
      <c r="K626" s="217" t="s">
        <v>229</v>
      </c>
      <c r="L626" s="46"/>
      <c r="M626" s="222" t="s">
        <v>40</v>
      </c>
      <c r="N626" s="223" t="s">
        <v>48</v>
      </c>
      <c r="O626" s="86"/>
      <c r="P626" s="224">
        <f>O626*H626</f>
        <v>0</v>
      </c>
      <c r="Q626" s="224">
        <v>0</v>
      </c>
      <c r="R626" s="224">
        <f>Q626*H626</f>
        <v>0</v>
      </c>
      <c r="S626" s="224">
        <v>0</v>
      </c>
      <c r="T626" s="225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26" t="s">
        <v>230</v>
      </c>
      <c r="AT626" s="226" t="s">
        <v>226</v>
      </c>
      <c r="AU626" s="226" t="s">
        <v>85</v>
      </c>
      <c r="AY626" s="19" t="s">
        <v>224</v>
      </c>
      <c r="BE626" s="227">
        <f>IF(N626="základní",J626,0)</f>
        <v>0</v>
      </c>
      <c r="BF626" s="227">
        <f>IF(N626="snížená",J626,0)</f>
        <v>0</v>
      </c>
      <c r="BG626" s="227">
        <f>IF(N626="zákl. přenesená",J626,0)</f>
        <v>0</v>
      </c>
      <c r="BH626" s="227">
        <f>IF(N626="sníž. přenesená",J626,0)</f>
        <v>0</v>
      </c>
      <c r="BI626" s="227">
        <f>IF(N626="nulová",J626,0)</f>
        <v>0</v>
      </c>
      <c r="BJ626" s="19" t="s">
        <v>83</v>
      </c>
      <c r="BK626" s="227">
        <f>ROUND(I626*H626,2)</f>
        <v>0</v>
      </c>
      <c r="BL626" s="19" t="s">
        <v>230</v>
      </c>
      <c r="BM626" s="226" t="s">
        <v>4205</v>
      </c>
    </row>
    <row r="627" s="2" customFormat="1">
      <c r="A627" s="40"/>
      <c r="B627" s="41"/>
      <c r="C627" s="42"/>
      <c r="D627" s="228" t="s">
        <v>232</v>
      </c>
      <c r="E627" s="42"/>
      <c r="F627" s="229" t="s">
        <v>4206</v>
      </c>
      <c r="G627" s="42"/>
      <c r="H627" s="42"/>
      <c r="I627" s="230"/>
      <c r="J627" s="42"/>
      <c r="K627" s="42"/>
      <c r="L627" s="46"/>
      <c r="M627" s="231"/>
      <c r="N627" s="232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232</v>
      </c>
      <c r="AU627" s="19" t="s">
        <v>85</v>
      </c>
    </row>
    <row r="628" s="2" customFormat="1">
      <c r="A628" s="40"/>
      <c r="B628" s="41"/>
      <c r="C628" s="42"/>
      <c r="D628" s="233" t="s">
        <v>234</v>
      </c>
      <c r="E628" s="42"/>
      <c r="F628" s="234" t="s">
        <v>4207</v>
      </c>
      <c r="G628" s="42"/>
      <c r="H628" s="42"/>
      <c r="I628" s="230"/>
      <c r="J628" s="42"/>
      <c r="K628" s="42"/>
      <c r="L628" s="46"/>
      <c r="M628" s="231"/>
      <c r="N628" s="232"/>
      <c r="O628" s="86"/>
      <c r="P628" s="86"/>
      <c r="Q628" s="86"/>
      <c r="R628" s="86"/>
      <c r="S628" s="86"/>
      <c r="T628" s="87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234</v>
      </c>
      <c r="AU628" s="19" t="s">
        <v>85</v>
      </c>
    </row>
    <row r="629" s="13" customFormat="1">
      <c r="A629" s="13"/>
      <c r="B629" s="235"/>
      <c r="C629" s="236"/>
      <c r="D629" s="228" t="s">
        <v>236</v>
      </c>
      <c r="E629" s="237" t="s">
        <v>40</v>
      </c>
      <c r="F629" s="238" t="s">
        <v>4208</v>
      </c>
      <c r="G629" s="236"/>
      <c r="H629" s="239">
        <v>45.200000000000003</v>
      </c>
      <c r="I629" s="240"/>
      <c r="J629" s="236"/>
      <c r="K629" s="236"/>
      <c r="L629" s="241"/>
      <c r="M629" s="242"/>
      <c r="N629" s="243"/>
      <c r="O629" s="243"/>
      <c r="P629" s="243"/>
      <c r="Q629" s="243"/>
      <c r="R629" s="243"/>
      <c r="S629" s="243"/>
      <c r="T629" s="24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5" t="s">
        <v>236</v>
      </c>
      <c r="AU629" s="245" t="s">
        <v>85</v>
      </c>
      <c r="AV629" s="13" t="s">
        <v>85</v>
      </c>
      <c r="AW629" s="13" t="s">
        <v>38</v>
      </c>
      <c r="AX629" s="13" t="s">
        <v>83</v>
      </c>
      <c r="AY629" s="245" t="s">
        <v>224</v>
      </c>
    </row>
    <row r="630" s="2" customFormat="1" ht="16.5" customHeight="1">
      <c r="A630" s="40"/>
      <c r="B630" s="41"/>
      <c r="C630" s="215" t="s">
        <v>1090</v>
      </c>
      <c r="D630" s="215" t="s">
        <v>226</v>
      </c>
      <c r="E630" s="216" t="s">
        <v>3309</v>
      </c>
      <c r="F630" s="217" t="s">
        <v>3310</v>
      </c>
      <c r="G630" s="218" t="s">
        <v>160</v>
      </c>
      <c r="H630" s="219">
        <v>93.099999999999994</v>
      </c>
      <c r="I630" s="220"/>
      <c r="J630" s="221">
        <f>ROUND(I630*H630,2)</f>
        <v>0</v>
      </c>
      <c r="K630" s="217" t="s">
        <v>229</v>
      </c>
      <c r="L630" s="46"/>
      <c r="M630" s="222" t="s">
        <v>40</v>
      </c>
      <c r="N630" s="223" t="s">
        <v>48</v>
      </c>
      <c r="O630" s="86"/>
      <c r="P630" s="224">
        <f>O630*H630</f>
        <v>0</v>
      </c>
      <c r="Q630" s="224">
        <v>0</v>
      </c>
      <c r="R630" s="224">
        <f>Q630*H630</f>
        <v>0</v>
      </c>
      <c r="S630" s="224">
        <v>0</v>
      </c>
      <c r="T630" s="225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6" t="s">
        <v>230</v>
      </c>
      <c r="AT630" s="226" t="s">
        <v>226</v>
      </c>
      <c r="AU630" s="226" t="s">
        <v>85</v>
      </c>
      <c r="AY630" s="19" t="s">
        <v>224</v>
      </c>
      <c r="BE630" s="227">
        <f>IF(N630="základní",J630,0)</f>
        <v>0</v>
      </c>
      <c r="BF630" s="227">
        <f>IF(N630="snížená",J630,0)</f>
        <v>0</v>
      </c>
      <c r="BG630" s="227">
        <f>IF(N630="zákl. přenesená",J630,0)</f>
        <v>0</v>
      </c>
      <c r="BH630" s="227">
        <f>IF(N630="sníž. přenesená",J630,0)</f>
        <v>0</v>
      </c>
      <c r="BI630" s="227">
        <f>IF(N630="nulová",J630,0)</f>
        <v>0</v>
      </c>
      <c r="BJ630" s="19" t="s">
        <v>83</v>
      </c>
      <c r="BK630" s="227">
        <f>ROUND(I630*H630,2)</f>
        <v>0</v>
      </c>
      <c r="BL630" s="19" t="s">
        <v>230</v>
      </c>
      <c r="BM630" s="226" t="s">
        <v>3311</v>
      </c>
    </row>
    <row r="631" s="2" customFormat="1">
      <c r="A631" s="40"/>
      <c r="B631" s="41"/>
      <c r="C631" s="42"/>
      <c r="D631" s="228" t="s">
        <v>232</v>
      </c>
      <c r="E631" s="42"/>
      <c r="F631" s="229" t="s">
        <v>3312</v>
      </c>
      <c r="G631" s="42"/>
      <c r="H631" s="42"/>
      <c r="I631" s="230"/>
      <c r="J631" s="42"/>
      <c r="K631" s="42"/>
      <c r="L631" s="46"/>
      <c r="M631" s="231"/>
      <c r="N631" s="232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232</v>
      </c>
      <c r="AU631" s="19" t="s">
        <v>85</v>
      </c>
    </row>
    <row r="632" s="2" customFormat="1">
      <c r="A632" s="40"/>
      <c r="B632" s="41"/>
      <c r="C632" s="42"/>
      <c r="D632" s="233" t="s">
        <v>234</v>
      </c>
      <c r="E632" s="42"/>
      <c r="F632" s="234" t="s">
        <v>3313</v>
      </c>
      <c r="G632" s="42"/>
      <c r="H632" s="42"/>
      <c r="I632" s="230"/>
      <c r="J632" s="42"/>
      <c r="K632" s="42"/>
      <c r="L632" s="46"/>
      <c r="M632" s="231"/>
      <c r="N632" s="232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234</v>
      </c>
      <c r="AU632" s="19" t="s">
        <v>85</v>
      </c>
    </row>
    <row r="633" s="13" customFormat="1">
      <c r="A633" s="13"/>
      <c r="B633" s="235"/>
      <c r="C633" s="236"/>
      <c r="D633" s="228" t="s">
        <v>236</v>
      </c>
      <c r="E633" s="237" t="s">
        <v>40</v>
      </c>
      <c r="F633" s="238" t="s">
        <v>4209</v>
      </c>
      <c r="G633" s="236"/>
      <c r="H633" s="239">
        <v>48.100000000000001</v>
      </c>
      <c r="I633" s="240"/>
      <c r="J633" s="236"/>
      <c r="K633" s="236"/>
      <c r="L633" s="241"/>
      <c r="M633" s="242"/>
      <c r="N633" s="243"/>
      <c r="O633" s="243"/>
      <c r="P633" s="243"/>
      <c r="Q633" s="243"/>
      <c r="R633" s="243"/>
      <c r="S633" s="243"/>
      <c r="T633" s="24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5" t="s">
        <v>236</v>
      </c>
      <c r="AU633" s="245" t="s">
        <v>85</v>
      </c>
      <c r="AV633" s="13" t="s">
        <v>85</v>
      </c>
      <c r="AW633" s="13" t="s">
        <v>38</v>
      </c>
      <c r="AX633" s="13" t="s">
        <v>77</v>
      </c>
      <c r="AY633" s="245" t="s">
        <v>224</v>
      </c>
    </row>
    <row r="634" s="13" customFormat="1">
      <c r="A634" s="13"/>
      <c r="B634" s="235"/>
      <c r="C634" s="236"/>
      <c r="D634" s="228" t="s">
        <v>236</v>
      </c>
      <c r="E634" s="237" t="s">
        <v>40</v>
      </c>
      <c r="F634" s="238" t="s">
        <v>4210</v>
      </c>
      <c r="G634" s="236"/>
      <c r="H634" s="239">
        <v>45</v>
      </c>
      <c r="I634" s="240"/>
      <c r="J634" s="236"/>
      <c r="K634" s="236"/>
      <c r="L634" s="241"/>
      <c r="M634" s="242"/>
      <c r="N634" s="243"/>
      <c r="O634" s="243"/>
      <c r="P634" s="243"/>
      <c r="Q634" s="243"/>
      <c r="R634" s="243"/>
      <c r="S634" s="243"/>
      <c r="T634" s="24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5" t="s">
        <v>236</v>
      </c>
      <c r="AU634" s="245" t="s">
        <v>85</v>
      </c>
      <c r="AV634" s="13" t="s">
        <v>85</v>
      </c>
      <c r="AW634" s="13" t="s">
        <v>38</v>
      </c>
      <c r="AX634" s="13" t="s">
        <v>77</v>
      </c>
      <c r="AY634" s="245" t="s">
        <v>224</v>
      </c>
    </row>
    <row r="635" s="15" customFormat="1">
      <c r="A635" s="15"/>
      <c r="B635" s="256"/>
      <c r="C635" s="257"/>
      <c r="D635" s="228" t="s">
        <v>236</v>
      </c>
      <c r="E635" s="258" t="s">
        <v>40</v>
      </c>
      <c r="F635" s="259" t="s">
        <v>253</v>
      </c>
      <c r="G635" s="257"/>
      <c r="H635" s="260">
        <v>93.099999999999994</v>
      </c>
      <c r="I635" s="261"/>
      <c r="J635" s="257"/>
      <c r="K635" s="257"/>
      <c r="L635" s="262"/>
      <c r="M635" s="263"/>
      <c r="N635" s="264"/>
      <c r="O635" s="264"/>
      <c r="P635" s="264"/>
      <c r="Q635" s="264"/>
      <c r="R635" s="264"/>
      <c r="S635" s="264"/>
      <c r="T635" s="26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66" t="s">
        <v>236</v>
      </c>
      <c r="AU635" s="266" t="s">
        <v>85</v>
      </c>
      <c r="AV635" s="15" t="s">
        <v>230</v>
      </c>
      <c r="AW635" s="15" t="s">
        <v>38</v>
      </c>
      <c r="AX635" s="15" t="s">
        <v>83</v>
      </c>
      <c r="AY635" s="266" t="s">
        <v>224</v>
      </c>
    </row>
    <row r="636" s="2" customFormat="1" ht="16.5" customHeight="1">
      <c r="A636" s="40"/>
      <c r="B636" s="41"/>
      <c r="C636" s="215" t="s">
        <v>1099</v>
      </c>
      <c r="D636" s="215" t="s">
        <v>226</v>
      </c>
      <c r="E636" s="216" t="s">
        <v>3260</v>
      </c>
      <c r="F636" s="217" t="s">
        <v>4211</v>
      </c>
      <c r="G636" s="218" t="s">
        <v>160</v>
      </c>
      <c r="H636" s="219">
        <v>18</v>
      </c>
      <c r="I636" s="220"/>
      <c r="J636" s="221">
        <f>ROUND(I636*H636,2)</f>
        <v>0</v>
      </c>
      <c r="K636" s="217" t="s">
        <v>229</v>
      </c>
      <c r="L636" s="46"/>
      <c r="M636" s="222" t="s">
        <v>40</v>
      </c>
      <c r="N636" s="223" t="s">
        <v>48</v>
      </c>
      <c r="O636" s="86"/>
      <c r="P636" s="224">
        <f>O636*H636</f>
        <v>0</v>
      </c>
      <c r="Q636" s="224">
        <v>0</v>
      </c>
      <c r="R636" s="224">
        <f>Q636*H636</f>
        <v>0</v>
      </c>
      <c r="S636" s="224">
        <v>0</v>
      </c>
      <c r="T636" s="225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26" t="s">
        <v>230</v>
      </c>
      <c r="AT636" s="226" t="s">
        <v>226</v>
      </c>
      <c r="AU636" s="226" t="s">
        <v>85</v>
      </c>
      <c r="AY636" s="19" t="s">
        <v>224</v>
      </c>
      <c r="BE636" s="227">
        <f>IF(N636="základní",J636,0)</f>
        <v>0</v>
      </c>
      <c r="BF636" s="227">
        <f>IF(N636="snížená",J636,0)</f>
        <v>0</v>
      </c>
      <c r="BG636" s="227">
        <f>IF(N636="zákl. přenesená",J636,0)</f>
        <v>0</v>
      </c>
      <c r="BH636" s="227">
        <f>IF(N636="sníž. přenesená",J636,0)</f>
        <v>0</v>
      </c>
      <c r="BI636" s="227">
        <f>IF(N636="nulová",J636,0)</f>
        <v>0</v>
      </c>
      <c r="BJ636" s="19" t="s">
        <v>83</v>
      </c>
      <c r="BK636" s="227">
        <f>ROUND(I636*H636,2)</f>
        <v>0</v>
      </c>
      <c r="BL636" s="19" t="s">
        <v>230</v>
      </c>
      <c r="BM636" s="226" t="s">
        <v>4212</v>
      </c>
    </row>
    <row r="637" s="2" customFormat="1">
      <c r="A637" s="40"/>
      <c r="B637" s="41"/>
      <c r="C637" s="42"/>
      <c r="D637" s="228" t="s">
        <v>232</v>
      </c>
      <c r="E637" s="42"/>
      <c r="F637" s="229" t="s">
        <v>3263</v>
      </c>
      <c r="G637" s="42"/>
      <c r="H637" s="42"/>
      <c r="I637" s="230"/>
      <c r="J637" s="42"/>
      <c r="K637" s="42"/>
      <c r="L637" s="46"/>
      <c r="M637" s="231"/>
      <c r="N637" s="232"/>
      <c r="O637" s="86"/>
      <c r="P637" s="86"/>
      <c r="Q637" s="86"/>
      <c r="R637" s="86"/>
      <c r="S637" s="86"/>
      <c r="T637" s="87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232</v>
      </c>
      <c r="AU637" s="19" t="s">
        <v>85</v>
      </c>
    </row>
    <row r="638" s="2" customFormat="1">
      <c r="A638" s="40"/>
      <c r="B638" s="41"/>
      <c r="C638" s="42"/>
      <c r="D638" s="233" t="s">
        <v>234</v>
      </c>
      <c r="E638" s="42"/>
      <c r="F638" s="234" t="s">
        <v>3264</v>
      </c>
      <c r="G638" s="42"/>
      <c r="H638" s="42"/>
      <c r="I638" s="230"/>
      <c r="J638" s="42"/>
      <c r="K638" s="42"/>
      <c r="L638" s="46"/>
      <c r="M638" s="231"/>
      <c r="N638" s="232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234</v>
      </c>
      <c r="AU638" s="19" t="s">
        <v>85</v>
      </c>
    </row>
    <row r="639" s="13" customFormat="1">
      <c r="A639" s="13"/>
      <c r="B639" s="235"/>
      <c r="C639" s="236"/>
      <c r="D639" s="228" t="s">
        <v>236</v>
      </c>
      <c r="E639" s="237" t="s">
        <v>40</v>
      </c>
      <c r="F639" s="238" t="s">
        <v>4213</v>
      </c>
      <c r="G639" s="236"/>
      <c r="H639" s="239">
        <v>18</v>
      </c>
      <c r="I639" s="240"/>
      <c r="J639" s="236"/>
      <c r="K639" s="236"/>
      <c r="L639" s="241"/>
      <c r="M639" s="242"/>
      <c r="N639" s="243"/>
      <c r="O639" s="243"/>
      <c r="P639" s="243"/>
      <c r="Q639" s="243"/>
      <c r="R639" s="243"/>
      <c r="S639" s="243"/>
      <c r="T639" s="24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5" t="s">
        <v>236</v>
      </c>
      <c r="AU639" s="245" t="s">
        <v>85</v>
      </c>
      <c r="AV639" s="13" t="s">
        <v>85</v>
      </c>
      <c r="AW639" s="13" t="s">
        <v>38</v>
      </c>
      <c r="AX639" s="13" t="s">
        <v>83</v>
      </c>
      <c r="AY639" s="245" t="s">
        <v>224</v>
      </c>
    </row>
    <row r="640" s="2" customFormat="1" ht="16.5" customHeight="1">
      <c r="A640" s="40"/>
      <c r="B640" s="41"/>
      <c r="C640" s="215" t="s">
        <v>1107</v>
      </c>
      <c r="D640" s="215" t="s">
        <v>226</v>
      </c>
      <c r="E640" s="216" t="s">
        <v>3269</v>
      </c>
      <c r="F640" s="217" t="s">
        <v>3270</v>
      </c>
      <c r="G640" s="218" t="s">
        <v>160</v>
      </c>
      <c r="H640" s="219">
        <v>61.600000000000001</v>
      </c>
      <c r="I640" s="220"/>
      <c r="J640" s="221">
        <f>ROUND(I640*H640,2)</f>
        <v>0</v>
      </c>
      <c r="K640" s="217" t="s">
        <v>229</v>
      </c>
      <c r="L640" s="46"/>
      <c r="M640" s="222" t="s">
        <v>40</v>
      </c>
      <c r="N640" s="223" t="s">
        <v>48</v>
      </c>
      <c r="O640" s="86"/>
      <c r="P640" s="224">
        <f>O640*H640</f>
        <v>0</v>
      </c>
      <c r="Q640" s="224">
        <v>5.5000000000000003E-07</v>
      </c>
      <c r="R640" s="224">
        <f>Q640*H640</f>
        <v>3.3880000000000001E-05</v>
      </c>
      <c r="S640" s="224">
        <v>0</v>
      </c>
      <c r="T640" s="225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26" t="s">
        <v>230</v>
      </c>
      <c r="AT640" s="226" t="s">
        <v>226</v>
      </c>
      <c r="AU640" s="226" t="s">
        <v>85</v>
      </c>
      <c r="AY640" s="19" t="s">
        <v>224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19" t="s">
        <v>83</v>
      </c>
      <c r="BK640" s="227">
        <f>ROUND(I640*H640,2)</f>
        <v>0</v>
      </c>
      <c r="BL640" s="19" t="s">
        <v>230</v>
      </c>
      <c r="BM640" s="226" t="s">
        <v>3271</v>
      </c>
    </row>
    <row r="641" s="2" customFormat="1">
      <c r="A641" s="40"/>
      <c r="B641" s="41"/>
      <c r="C641" s="42"/>
      <c r="D641" s="228" t="s">
        <v>232</v>
      </c>
      <c r="E641" s="42"/>
      <c r="F641" s="229" t="s">
        <v>3270</v>
      </c>
      <c r="G641" s="42"/>
      <c r="H641" s="42"/>
      <c r="I641" s="230"/>
      <c r="J641" s="42"/>
      <c r="K641" s="42"/>
      <c r="L641" s="46"/>
      <c r="M641" s="231"/>
      <c r="N641" s="232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232</v>
      </c>
      <c r="AU641" s="19" t="s">
        <v>85</v>
      </c>
    </row>
    <row r="642" s="2" customFormat="1">
      <c r="A642" s="40"/>
      <c r="B642" s="41"/>
      <c r="C642" s="42"/>
      <c r="D642" s="233" t="s">
        <v>234</v>
      </c>
      <c r="E642" s="42"/>
      <c r="F642" s="234" t="s">
        <v>3272</v>
      </c>
      <c r="G642" s="42"/>
      <c r="H642" s="42"/>
      <c r="I642" s="230"/>
      <c r="J642" s="42"/>
      <c r="K642" s="42"/>
      <c r="L642" s="46"/>
      <c r="M642" s="231"/>
      <c r="N642" s="232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234</v>
      </c>
      <c r="AU642" s="19" t="s">
        <v>85</v>
      </c>
    </row>
    <row r="643" s="13" customFormat="1">
      <c r="A643" s="13"/>
      <c r="B643" s="235"/>
      <c r="C643" s="236"/>
      <c r="D643" s="228" t="s">
        <v>236</v>
      </c>
      <c r="E643" s="237" t="s">
        <v>40</v>
      </c>
      <c r="F643" s="238" t="s">
        <v>4214</v>
      </c>
      <c r="G643" s="236"/>
      <c r="H643" s="239">
        <v>22.600000000000001</v>
      </c>
      <c r="I643" s="240"/>
      <c r="J643" s="236"/>
      <c r="K643" s="236"/>
      <c r="L643" s="241"/>
      <c r="M643" s="242"/>
      <c r="N643" s="243"/>
      <c r="O643" s="243"/>
      <c r="P643" s="243"/>
      <c r="Q643" s="243"/>
      <c r="R643" s="243"/>
      <c r="S643" s="243"/>
      <c r="T643" s="24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5" t="s">
        <v>236</v>
      </c>
      <c r="AU643" s="245" t="s">
        <v>85</v>
      </c>
      <c r="AV643" s="13" t="s">
        <v>85</v>
      </c>
      <c r="AW643" s="13" t="s">
        <v>38</v>
      </c>
      <c r="AX643" s="13" t="s">
        <v>77</v>
      </c>
      <c r="AY643" s="245" t="s">
        <v>224</v>
      </c>
    </row>
    <row r="644" s="13" customFormat="1">
      <c r="A644" s="13"/>
      <c r="B644" s="235"/>
      <c r="C644" s="236"/>
      <c r="D644" s="228" t="s">
        <v>236</v>
      </c>
      <c r="E644" s="237" t="s">
        <v>40</v>
      </c>
      <c r="F644" s="238" t="s">
        <v>4215</v>
      </c>
      <c r="G644" s="236"/>
      <c r="H644" s="239">
        <v>39</v>
      </c>
      <c r="I644" s="240"/>
      <c r="J644" s="236"/>
      <c r="K644" s="236"/>
      <c r="L644" s="241"/>
      <c r="M644" s="242"/>
      <c r="N644" s="243"/>
      <c r="O644" s="243"/>
      <c r="P644" s="243"/>
      <c r="Q644" s="243"/>
      <c r="R644" s="243"/>
      <c r="S644" s="243"/>
      <c r="T644" s="24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5" t="s">
        <v>236</v>
      </c>
      <c r="AU644" s="245" t="s">
        <v>85</v>
      </c>
      <c r="AV644" s="13" t="s">
        <v>85</v>
      </c>
      <c r="AW644" s="13" t="s">
        <v>38</v>
      </c>
      <c r="AX644" s="13" t="s">
        <v>77</v>
      </c>
      <c r="AY644" s="245" t="s">
        <v>224</v>
      </c>
    </row>
    <row r="645" s="15" customFormat="1">
      <c r="A645" s="15"/>
      <c r="B645" s="256"/>
      <c r="C645" s="257"/>
      <c r="D645" s="228" t="s">
        <v>236</v>
      </c>
      <c r="E645" s="258" t="s">
        <v>40</v>
      </c>
      <c r="F645" s="259" t="s">
        <v>253</v>
      </c>
      <c r="G645" s="257"/>
      <c r="H645" s="260">
        <v>61.600000000000001</v>
      </c>
      <c r="I645" s="261"/>
      <c r="J645" s="257"/>
      <c r="K645" s="257"/>
      <c r="L645" s="262"/>
      <c r="M645" s="263"/>
      <c r="N645" s="264"/>
      <c r="O645" s="264"/>
      <c r="P645" s="264"/>
      <c r="Q645" s="264"/>
      <c r="R645" s="264"/>
      <c r="S645" s="264"/>
      <c r="T645" s="26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66" t="s">
        <v>236</v>
      </c>
      <c r="AU645" s="266" t="s">
        <v>85</v>
      </c>
      <c r="AV645" s="15" t="s">
        <v>230</v>
      </c>
      <c r="AW645" s="15" t="s">
        <v>38</v>
      </c>
      <c r="AX645" s="15" t="s">
        <v>83</v>
      </c>
      <c r="AY645" s="266" t="s">
        <v>224</v>
      </c>
    </row>
    <row r="646" s="2" customFormat="1" ht="16.5" customHeight="1">
      <c r="A646" s="40"/>
      <c r="B646" s="41"/>
      <c r="C646" s="215" t="s">
        <v>1112</v>
      </c>
      <c r="D646" s="215" t="s">
        <v>226</v>
      </c>
      <c r="E646" s="216" t="s">
        <v>3281</v>
      </c>
      <c r="F646" s="217" t="s">
        <v>3282</v>
      </c>
      <c r="G646" s="218" t="s">
        <v>160</v>
      </c>
      <c r="H646" s="219">
        <v>69.049999999999997</v>
      </c>
      <c r="I646" s="220"/>
      <c r="J646" s="221">
        <f>ROUND(I646*H646,2)</f>
        <v>0</v>
      </c>
      <c r="K646" s="217" t="s">
        <v>229</v>
      </c>
      <c r="L646" s="46"/>
      <c r="M646" s="222" t="s">
        <v>40</v>
      </c>
      <c r="N646" s="223" t="s">
        <v>48</v>
      </c>
      <c r="O646" s="86"/>
      <c r="P646" s="224">
        <f>O646*H646</f>
        <v>0</v>
      </c>
      <c r="Q646" s="224">
        <v>4.33E-06</v>
      </c>
      <c r="R646" s="224">
        <f>Q646*H646</f>
        <v>0.00029898650000000001</v>
      </c>
      <c r="S646" s="224">
        <v>0</v>
      </c>
      <c r="T646" s="225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6" t="s">
        <v>230</v>
      </c>
      <c r="AT646" s="226" t="s">
        <v>226</v>
      </c>
      <c r="AU646" s="226" t="s">
        <v>85</v>
      </c>
      <c r="AY646" s="19" t="s">
        <v>224</v>
      </c>
      <c r="BE646" s="227">
        <f>IF(N646="základní",J646,0)</f>
        <v>0</v>
      </c>
      <c r="BF646" s="227">
        <f>IF(N646="snížená",J646,0)</f>
        <v>0</v>
      </c>
      <c r="BG646" s="227">
        <f>IF(N646="zákl. přenesená",J646,0)</f>
        <v>0</v>
      </c>
      <c r="BH646" s="227">
        <f>IF(N646="sníž. přenesená",J646,0)</f>
        <v>0</v>
      </c>
      <c r="BI646" s="227">
        <f>IF(N646="nulová",J646,0)</f>
        <v>0</v>
      </c>
      <c r="BJ646" s="19" t="s">
        <v>83</v>
      </c>
      <c r="BK646" s="227">
        <f>ROUND(I646*H646,2)</f>
        <v>0</v>
      </c>
      <c r="BL646" s="19" t="s">
        <v>230</v>
      </c>
      <c r="BM646" s="226" t="s">
        <v>3283</v>
      </c>
    </row>
    <row r="647" s="2" customFormat="1">
      <c r="A647" s="40"/>
      <c r="B647" s="41"/>
      <c r="C647" s="42"/>
      <c r="D647" s="228" t="s">
        <v>232</v>
      </c>
      <c r="E647" s="42"/>
      <c r="F647" s="229" t="s">
        <v>3284</v>
      </c>
      <c r="G647" s="42"/>
      <c r="H647" s="42"/>
      <c r="I647" s="230"/>
      <c r="J647" s="42"/>
      <c r="K647" s="42"/>
      <c r="L647" s="46"/>
      <c r="M647" s="231"/>
      <c r="N647" s="232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232</v>
      </c>
      <c r="AU647" s="19" t="s">
        <v>85</v>
      </c>
    </row>
    <row r="648" s="2" customFormat="1">
      <c r="A648" s="40"/>
      <c r="B648" s="41"/>
      <c r="C648" s="42"/>
      <c r="D648" s="233" t="s">
        <v>234</v>
      </c>
      <c r="E648" s="42"/>
      <c r="F648" s="234" t="s">
        <v>3285</v>
      </c>
      <c r="G648" s="42"/>
      <c r="H648" s="42"/>
      <c r="I648" s="230"/>
      <c r="J648" s="42"/>
      <c r="K648" s="42"/>
      <c r="L648" s="46"/>
      <c r="M648" s="231"/>
      <c r="N648" s="232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234</v>
      </c>
      <c r="AU648" s="19" t="s">
        <v>85</v>
      </c>
    </row>
    <row r="649" s="13" customFormat="1">
      <c r="A649" s="13"/>
      <c r="B649" s="235"/>
      <c r="C649" s="236"/>
      <c r="D649" s="228" t="s">
        <v>236</v>
      </c>
      <c r="E649" s="237" t="s">
        <v>40</v>
      </c>
      <c r="F649" s="238" t="s">
        <v>4216</v>
      </c>
      <c r="G649" s="236"/>
      <c r="H649" s="239">
        <v>24.050000000000001</v>
      </c>
      <c r="I649" s="240"/>
      <c r="J649" s="236"/>
      <c r="K649" s="236"/>
      <c r="L649" s="241"/>
      <c r="M649" s="242"/>
      <c r="N649" s="243"/>
      <c r="O649" s="243"/>
      <c r="P649" s="243"/>
      <c r="Q649" s="243"/>
      <c r="R649" s="243"/>
      <c r="S649" s="243"/>
      <c r="T649" s="24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5" t="s">
        <v>236</v>
      </c>
      <c r="AU649" s="245" t="s">
        <v>85</v>
      </c>
      <c r="AV649" s="13" t="s">
        <v>85</v>
      </c>
      <c r="AW649" s="13" t="s">
        <v>38</v>
      </c>
      <c r="AX649" s="13" t="s">
        <v>77</v>
      </c>
      <c r="AY649" s="245" t="s">
        <v>224</v>
      </c>
    </row>
    <row r="650" s="13" customFormat="1">
      <c r="A650" s="13"/>
      <c r="B650" s="235"/>
      <c r="C650" s="236"/>
      <c r="D650" s="228" t="s">
        <v>236</v>
      </c>
      <c r="E650" s="237" t="s">
        <v>40</v>
      </c>
      <c r="F650" s="238" t="s">
        <v>4217</v>
      </c>
      <c r="G650" s="236"/>
      <c r="H650" s="239">
        <v>45</v>
      </c>
      <c r="I650" s="240"/>
      <c r="J650" s="236"/>
      <c r="K650" s="236"/>
      <c r="L650" s="241"/>
      <c r="M650" s="242"/>
      <c r="N650" s="243"/>
      <c r="O650" s="243"/>
      <c r="P650" s="243"/>
      <c r="Q650" s="243"/>
      <c r="R650" s="243"/>
      <c r="S650" s="243"/>
      <c r="T650" s="24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5" t="s">
        <v>236</v>
      </c>
      <c r="AU650" s="245" t="s">
        <v>85</v>
      </c>
      <c r="AV650" s="13" t="s">
        <v>85</v>
      </c>
      <c r="AW650" s="13" t="s">
        <v>38</v>
      </c>
      <c r="AX650" s="13" t="s">
        <v>77</v>
      </c>
      <c r="AY650" s="245" t="s">
        <v>224</v>
      </c>
    </row>
    <row r="651" s="15" customFormat="1">
      <c r="A651" s="15"/>
      <c r="B651" s="256"/>
      <c r="C651" s="257"/>
      <c r="D651" s="228" t="s">
        <v>236</v>
      </c>
      <c r="E651" s="258" t="s">
        <v>40</v>
      </c>
      <c r="F651" s="259" t="s">
        <v>253</v>
      </c>
      <c r="G651" s="257"/>
      <c r="H651" s="260">
        <v>69.049999999999997</v>
      </c>
      <c r="I651" s="261"/>
      <c r="J651" s="257"/>
      <c r="K651" s="257"/>
      <c r="L651" s="262"/>
      <c r="M651" s="263"/>
      <c r="N651" s="264"/>
      <c r="O651" s="264"/>
      <c r="P651" s="264"/>
      <c r="Q651" s="264"/>
      <c r="R651" s="264"/>
      <c r="S651" s="264"/>
      <c r="T651" s="26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66" t="s">
        <v>236</v>
      </c>
      <c r="AU651" s="266" t="s">
        <v>85</v>
      </c>
      <c r="AV651" s="15" t="s">
        <v>230</v>
      </c>
      <c r="AW651" s="15" t="s">
        <v>38</v>
      </c>
      <c r="AX651" s="15" t="s">
        <v>83</v>
      </c>
      <c r="AY651" s="266" t="s">
        <v>224</v>
      </c>
    </row>
    <row r="652" s="2" customFormat="1" ht="16.5" customHeight="1">
      <c r="A652" s="40"/>
      <c r="B652" s="41"/>
      <c r="C652" s="215" t="s">
        <v>1118</v>
      </c>
      <c r="D652" s="215" t="s">
        <v>226</v>
      </c>
      <c r="E652" s="216" t="s">
        <v>3323</v>
      </c>
      <c r="F652" s="217" t="s">
        <v>3324</v>
      </c>
      <c r="G652" s="218" t="s">
        <v>811</v>
      </c>
      <c r="H652" s="219">
        <v>4</v>
      </c>
      <c r="I652" s="220"/>
      <c r="J652" s="221">
        <f>ROUND(I652*H652,2)</f>
        <v>0</v>
      </c>
      <c r="K652" s="217" t="s">
        <v>229</v>
      </c>
      <c r="L652" s="46"/>
      <c r="M652" s="222" t="s">
        <v>40</v>
      </c>
      <c r="N652" s="223" t="s">
        <v>48</v>
      </c>
      <c r="O652" s="86"/>
      <c r="P652" s="224">
        <f>O652*H652</f>
        <v>0</v>
      </c>
      <c r="Q652" s="224">
        <v>0.45937290600000003</v>
      </c>
      <c r="R652" s="224">
        <f>Q652*H652</f>
        <v>1.8374916240000001</v>
      </c>
      <c r="S652" s="224">
        <v>0</v>
      </c>
      <c r="T652" s="225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26" t="s">
        <v>230</v>
      </c>
      <c r="AT652" s="226" t="s">
        <v>226</v>
      </c>
      <c r="AU652" s="226" t="s">
        <v>85</v>
      </c>
      <c r="AY652" s="19" t="s">
        <v>224</v>
      </c>
      <c r="BE652" s="227">
        <f>IF(N652="základní",J652,0)</f>
        <v>0</v>
      </c>
      <c r="BF652" s="227">
        <f>IF(N652="snížená",J652,0)</f>
        <v>0</v>
      </c>
      <c r="BG652" s="227">
        <f>IF(N652="zákl. přenesená",J652,0)</f>
        <v>0</v>
      </c>
      <c r="BH652" s="227">
        <f>IF(N652="sníž. přenesená",J652,0)</f>
        <v>0</v>
      </c>
      <c r="BI652" s="227">
        <f>IF(N652="nulová",J652,0)</f>
        <v>0</v>
      </c>
      <c r="BJ652" s="19" t="s">
        <v>83</v>
      </c>
      <c r="BK652" s="227">
        <f>ROUND(I652*H652,2)</f>
        <v>0</v>
      </c>
      <c r="BL652" s="19" t="s">
        <v>230</v>
      </c>
      <c r="BM652" s="226" t="s">
        <v>3325</v>
      </c>
    </row>
    <row r="653" s="2" customFormat="1">
      <c r="A653" s="40"/>
      <c r="B653" s="41"/>
      <c r="C653" s="42"/>
      <c r="D653" s="228" t="s">
        <v>232</v>
      </c>
      <c r="E653" s="42"/>
      <c r="F653" s="229" t="s">
        <v>3326</v>
      </c>
      <c r="G653" s="42"/>
      <c r="H653" s="42"/>
      <c r="I653" s="230"/>
      <c r="J653" s="42"/>
      <c r="K653" s="42"/>
      <c r="L653" s="46"/>
      <c r="M653" s="231"/>
      <c r="N653" s="232"/>
      <c r="O653" s="86"/>
      <c r="P653" s="86"/>
      <c r="Q653" s="86"/>
      <c r="R653" s="86"/>
      <c r="S653" s="86"/>
      <c r="T653" s="87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232</v>
      </c>
      <c r="AU653" s="19" t="s">
        <v>85</v>
      </c>
    </row>
    <row r="654" s="2" customFormat="1">
      <c r="A654" s="40"/>
      <c r="B654" s="41"/>
      <c r="C654" s="42"/>
      <c r="D654" s="233" t="s">
        <v>234</v>
      </c>
      <c r="E654" s="42"/>
      <c r="F654" s="234" t="s">
        <v>3327</v>
      </c>
      <c r="G654" s="42"/>
      <c r="H654" s="42"/>
      <c r="I654" s="230"/>
      <c r="J654" s="42"/>
      <c r="K654" s="42"/>
      <c r="L654" s="46"/>
      <c r="M654" s="231"/>
      <c r="N654" s="232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234</v>
      </c>
      <c r="AU654" s="19" t="s">
        <v>85</v>
      </c>
    </row>
    <row r="655" s="2" customFormat="1" ht="16.5" customHeight="1">
      <c r="A655" s="40"/>
      <c r="B655" s="41"/>
      <c r="C655" s="215" t="s">
        <v>1125</v>
      </c>
      <c r="D655" s="215" t="s">
        <v>226</v>
      </c>
      <c r="E655" s="216" t="s">
        <v>3329</v>
      </c>
      <c r="F655" s="217" t="s">
        <v>3330</v>
      </c>
      <c r="G655" s="218" t="s">
        <v>811</v>
      </c>
      <c r="H655" s="219">
        <v>2</v>
      </c>
      <c r="I655" s="220"/>
      <c r="J655" s="221">
        <f>ROUND(I655*H655,2)</f>
        <v>0</v>
      </c>
      <c r="K655" s="217" t="s">
        <v>229</v>
      </c>
      <c r="L655" s="46"/>
      <c r="M655" s="222" t="s">
        <v>40</v>
      </c>
      <c r="N655" s="223" t="s">
        <v>48</v>
      </c>
      <c r="O655" s="86"/>
      <c r="P655" s="224">
        <f>O655*H655</f>
        <v>0</v>
      </c>
      <c r="Q655" s="224">
        <v>0.47094000000000003</v>
      </c>
      <c r="R655" s="224">
        <f>Q655*H655</f>
        <v>0.94188000000000005</v>
      </c>
      <c r="S655" s="224">
        <v>0</v>
      </c>
      <c r="T655" s="225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6" t="s">
        <v>230</v>
      </c>
      <c r="AT655" s="226" t="s">
        <v>226</v>
      </c>
      <c r="AU655" s="226" t="s">
        <v>85</v>
      </c>
      <c r="AY655" s="19" t="s">
        <v>224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19" t="s">
        <v>83</v>
      </c>
      <c r="BK655" s="227">
        <f>ROUND(I655*H655,2)</f>
        <v>0</v>
      </c>
      <c r="BL655" s="19" t="s">
        <v>230</v>
      </c>
      <c r="BM655" s="226" t="s">
        <v>3331</v>
      </c>
    </row>
    <row r="656" s="2" customFormat="1">
      <c r="A656" s="40"/>
      <c r="B656" s="41"/>
      <c r="C656" s="42"/>
      <c r="D656" s="228" t="s">
        <v>232</v>
      </c>
      <c r="E656" s="42"/>
      <c r="F656" s="229" t="s">
        <v>3332</v>
      </c>
      <c r="G656" s="42"/>
      <c r="H656" s="42"/>
      <c r="I656" s="230"/>
      <c r="J656" s="42"/>
      <c r="K656" s="42"/>
      <c r="L656" s="46"/>
      <c r="M656" s="231"/>
      <c r="N656" s="232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232</v>
      </c>
      <c r="AU656" s="19" t="s">
        <v>85</v>
      </c>
    </row>
    <row r="657" s="2" customFormat="1">
      <c r="A657" s="40"/>
      <c r="B657" s="41"/>
      <c r="C657" s="42"/>
      <c r="D657" s="233" t="s">
        <v>234</v>
      </c>
      <c r="E657" s="42"/>
      <c r="F657" s="234" t="s">
        <v>3333</v>
      </c>
      <c r="G657" s="42"/>
      <c r="H657" s="42"/>
      <c r="I657" s="230"/>
      <c r="J657" s="42"/>
      <c r="K657" s="42"/>
      <c r="L657" s="46"/>
      <c r="M657" s="231"/>
      <c r="N657" s="232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234</v>
      </c>
      <c r="AU657" s="19" t="s">
        <v>85</v>
      </c>
    </row>
    <row r="658" s="2" customFormat="1" ht="16.5" customHeight="1">
      <c r="A658" s="40"/>
      <c r="B658" s="41"/>
      <c r="C658" s="215" t="s">
        <v>1131</v>
      </c>
      <c r="D658" s="215" t="s">
        <v>226</v>
      </c>
      <c r="E658" s="216" t="s">
        <v>3342</v>
      </c>
      <c r="F658" s="217" t="s">
        <v>4218</v>
      </c>
      <c r="G658" s="218" t="s">
        <v>160</v>
      </c>
      <c r="H658" s="219">
        <v>23</v>
      </c>
      <c r="I658" s="220"/>
      <c r="J658" s="221">
        <f>ROUND(I658*H658,2)</f>
        <v>0</v>
      </c>
      <c r="K658" s="217" t="s">
        <v>40</v>
      </c>
      <c r="L658" s="46"/>
      <c r="M658" s="222" t="s">
        <v>40</v>
      </c>
      <c r="N658" s="223" t="s">
        <v>48</v>
      </c>
      <c r="O658" s="86"/>
      <c r="P658" s="224">
        <f>O658*H658</f>
        <v>0</v>
      </c>
      <c r="Q658" s="224">
        <v>0</v>
      </c>
      <c r="R658" s="224">
        <f>Q658*H658</f>
        <v>0</v>
      </c>
      <c r="S658" s="224">
        <v>0</v>
      </c>
      <c r="T658" s="225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6" t="s">
        <v>230</v>
      </c>
      <c r="AT658" s="226" t="s">
        <v>226</v>
      </c>
      <c r="AU658" s="226" t="s">
        <v>85</v>
      </c>
      <c r="AY658" s="19" t="s">
        <v>224</v>
      </c>
      <c r="BE658" s="227">
        <f>IF(N658="základní",J658,0)</f>
        <v>0</v>
      </c>
      <c r="BF658" s="227">
        <f>IF(N658="snížená",J658,0)</f>
        <v>0</v>
      </c>
      <c r="BG658" s="227">
        <f>IF(N658="zákl. přenesená",J658,0)</f>
        <v>0</v>
      </c>
      <c r="BH658" s="227">
        <f>IF(N658="sníž. přenesená",J658,0)</f>
        <v>0</v>
      </c>
      <c r="BI658" s="227">
        <f>IF(N658="nulová",J658,0)</f>
        <v>0</v>
      </c>
      <c r="BJ658" s="19" t="s">
        <v>83</v>
      </c>
      <c r="BK658" s="227">
        <f>ROUND(I658*H658,2)</f>
        <v>0</v>
      </c>
      <c r="BL658" s="19" t="s">
        <v>230</v>
      </c>
      <c r="BM658" s="226" t="s">
        <v>3351</v>
      </c>
    </row>
    <row r="659" s="2" customFormat="1">
      <c r="A659" s="40"/>
      <c r="B659" s="41"/>
      <c r="C659" s="42"/>
      <c r="D659" s="228" t="s">
        <v>232</v>
      </c>
      <c r="E659" s="42"/>
      <c r="F659" s="229" t="s">
        <v>4219</v>
      </c>
      <c r="G659" s="42"/>
      <c r="H659" s="42"/>
      <c r="I659" s="230"/>
      <c r="J659" s="42"/>
      <c r="K659" s="42"/>
      <c r="L659" s="46"/>
      <c r="M659" s="231"/>
      <c r="N659" s="232"/>
      <c r="O659" s="86"/>
      <c r="P659" s="86"/>
      <c r="Q659" s="86"/>
      <c r="R659" s="86"/>
      <c r="S659" s="86"/>
      <c r="T659" s="87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232</v>
      </c>
      <c r="AU659" s="19" t="s">
        <v>85</v>
      </c>
    </row>
    <row r="660" s="14" customFormat="1">
      <c r="A660" s="14"/>
      <c r="B660" s="246"/>
      <c r="C660" s="247"/>
      <c r="D660" s="228" t="s">
        <v>236</v>
      </c>
      <c r="E660" s="248" t="s">
        <v>40</v>
      </c>
      <c r="F660" s="249" t="s">
        <v>3346</v>
      </c>
      <c r="G660" s="247"/>
      <c r="H660" s="248" t="s">
        <v>40</v>
      </c>
      <c r="I660" s="250"/>
      <c r="J660" s="247"/>
      <c r="K660" s="247"/>
      <c r="L660" s="251"/>
      <c r="M660" s="252"/>
      <c r="N660" s="253"/>
      <c r="O660" s="253"/>
      <c r="P660" s="253"/>
      <c r="Q660" s="253"/>
      <c r="R660" s="253"/>
      <c r="S660" s="253"/>
      <c r="T660" s="25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5" t="s">
        <v>236</v>
      </c>
      <c r="AU660" s="255" t="s">
        <v>85</v>
      </c>
      <c r="AV660" s="14" t="s">
        <v>83</v>
      </c>
      <c r="AW660" s="14" t="s">
        <v>38</v>
      </c>
      <c r="AX660" s="14" t="s">
        <v>77</v>
      </c>
      <c r="AY660" s="255" t="s">
        <v>224</v>
      </c>
    </row>
    <row r="661" s="13" customFormat="1">
      <c r="A661" s="13"/>
      <c r="B661" s="235"/>
      <c r="C661" s="236"/>
      <c r="D661" s="228" t="s">
        <v>236</v>
      </c>
      <c r="E661" s="237" t="s">
        <v>40</v>
      </c>
      <c r="F661" s="238" t="s">
        <v>4220</v>
      </c>
      <c r="G661" s="236"/>
      <c r="H661" s="239">
        <v>23</v>
      </c>
      <c r="I661" s="240"/>
      <c r="J661" s="236"/>
      <c r="K661" s="236"/>
      <c r="L661" s="241"/>
      <c r="M661" s="242"/>
      <c r="N661" s="243"/>
      <c r="O661" s="243"/>
      <c r="P661" s="243"/>
      <c r="Q661" s="243"/>
      <c r="R661" s="243"/>
      <c r="S661" s="243"/>
      <c r="T661" s="24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5" t="s">
        <v>236</v>
      </c>
      <c r="AU661" s="245" t="s">
        <v>85</v>
      </c>
      <c r="AV661" s="13" t="s">
        <v>85</v>
      </c>
      <c r="AW661" s="13" t="s">
        <v>38</v>
      </c>
      <c r="AX661" s="13" t="s">
        <v>83</v>
      </c>
      <c r="AY661" s="245" t="s">
        <v>224</v>
      </c>
    </row>
    <row r="662" s="2" customFormat="1" ht="16.5" customHeight="1">
      <c r="A662" s="40"/>
      <c r="B662" s="41"/>
      <c r="C662" s="215" t="s">
        <v>1137</v>
      </c>
      <c r="D662" s="215" t="s">
        <v>226</v>
      </c>
      <c r="E662" s="216" t="s">
        <v>3349</v>
      </c>
      <c r="F662" s="217" t="s">
        <v>4221</v>
      </c>
      <c r="G662" s="218" t="s">
        <v>160</v>
      </c>
      <c r="H662" s="219">
        <v>25</v>
      </c>
      <c r="I662" s="220"/>
      <c r="J662" s="221">
        <f>ROUND(I662*H662,2)</f>
        <v>0</v>
      </c>
      <c r="K662" s="217" t="s">
        <v>40</v>
      </c>
      <c r="L662" s="46"/>
      <c r="M662" s="222" t="s">
        <v>40</v>
      </c>
      <c r="N662" s="223" t="s">
        <v>48</v>
      </c>
      <c r="O662" s="86"/>
      <c r="P662" s="224">
        <f>O662*H662</f>
        <v>0</v>
      </c>
      <c r="Q662" s="224">
        <v>0</v>
      </c>
      <c r="R662" s="224">
        <f>Q662*H662</f>
        <v>0</v>
      </c>
      <c r="S662" s="224">
        <v>0</v>
      </c>
      <c r="T662" s="225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26" t="s">
        <v>230</v>
      </c>
      <c r="AT662" s="226" t="s">
        <v>226</v>
      </c>
      <c r="AU662" s="226" t="s">
        <v>85</v>
      </c>
      <c r="AY662" s="19" t="s">
        <v>224</v>
      </c>
      <c r="BE662" s="227">
        <f>IF(N662="základní",J662,0)</f>
        <v>0</v>
      </c>
      <c r="BF662" s="227">
        <f>IF(N662="snížená",J662,0)</f>
        <v>0</v>
      </c>
      <c r="BG662" s="227">
        <f>IF(N662="zákl. přenesená",J662,0)</f>
        <v>0</v>
      </c>
      <c r="BH662" s="227">
        <f>IF(N662="sníž. přenesená",J662,0)</f>
        <v>0</v>
      </c>
      <c r="BI662" s="227">
        <f>IF(N662="nulová",J662,0)</f>
        <v>0</v>
      </c>
      <c r="BJ662" s="19" t="s">
        <v>83</v>
      </c>
      <c r="BK662" s="227">
        <f>ROUND(I662*H662,2)</f>
        <v>0</v>
      </c>
      <c r="BL662" s="19" t="s">
        <v>230</v>
      </c>
      <c r="BM662" s="226" t="s">
        <v>3357</v>
      </c>
    </row>
    <row r="663" s="2" customFormat="1">
      <c r="A663" s="40"/>
      <c r="B663" s="41"/>
      <c r="C663" s="42"/>
      <c r="D663" s="228" t="s">
        <v>232</v>
      </c>
      <c r="E663" s="42"/>
      <c r="F663" s="229" t="s">
        <v>4222</v>
      </c>
      <c r="G663" s="42"/>
      <c r="H663" s="42"/>
      <c r="I663" s="230"/>
      <c r="J663" s="42"/>
      <c r="K663" s="42"/>
      <c r="L663" s="46"/>
      <c r="M663" s="231"/>
      <c r="N663" s="232"/>
      <c r="O663" s="86"/>
      <c r="P663" s="86"/>
      <c r="Q663" s="86"/>
      <c r="R663" s="86"/>
      <c r="S663" s="86"/>
      <c r="T663" s="87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232</v>
      </c>
      <c r="AU663" s="19" t="s">
        <v>85</v>
      </c>
    </row>
    <row r="664" s="14" customFormat="1">
      <c r="A664" s="14"/>
      <c r="B664" s="246"/>
      <c r="C664" s="247"/>
      <c r="D664" s="228" t="s">
        <v>236</v>
      </c>
      <c r="E664" s="248" t="s">
        <v>40</v>
      </c>
      <c r="F664" s="249" t="s">
        <v>3346</v>
      </c>
      <c r="G664" s="247"/>
      <c r="H664" s="248" t="s">
        <v>40</v>
      </c>
      <c r="I664" s="250"/>
      <c r="J664" s="247"/>
      <c r="K664" s="247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236</v>
      </c>
      <c r="AU664" s="255" t="s">
        <v>85</v>
      </c>
      <c r="AV664" s="14" t="s">
        <v>83</v>
      </c>
      <c r="AW664" s="14" t="s">
        <v>38</v>
      </c>
      <c r="AX664" s="14" t="s">
        <v>77</v>
      </c>
      <c r="AY664" s="255" t="s">
        <v>224</v>
      </c>
    </row>
    <row r="665" s="13" customFormat="1">
      <c r="A665" s="13"/>
      <c r="B665" s="235"/>
      <c r="C665" s="236"/>
      <c r="D665" s="228" t="s">
        <v>236</v>
      </c>
      <c r="E665" s="237" t="s">
        <v>40</v>
      </c>
      <c r="F665" s="238" t="s">
        <v>4223</v>
      </c>
      <c r="G665" s="236"/>
      <c r="H665" s="239">
        <v>25</v>
      </c>
      <c r="I665" s="240"/>
      <c r="J665" s="236"/>
      <c r="K665" s="236"/>
      <c r="L665" s="241"/>
      <c r="M665" s="242"/>
      <c r="N665" s="243"/>
      <c r="O665" s="243"/>
      <c r="P665" s="243"/>
      <c r="Q665" s="243"/>
      <c r="R665" s="243"/>
      <c r="S665" s="243"/>
      <c r="T665" s="24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5" t="s">
        <v>236</v>
      </c>
      <c r="AU665" s="245" t="s">
        <v>85</v>
      </c>
      <c r="AV665" s="13" t="s">
        <v>85</v>
      </c>
      <c r="AW665" s="13" t="s">
        <v>38</v>
      </c>
      <c r="AX665" s="13" t="s">
        <v>83</v>
      </c>
      <c r="AY665" s="245" t="s">
        <v>224</v>
      </c>
    </row>
    <row r="666" s="2" customFormat="1" ht="16.5" customHeight="1">
      <c r="A666" s="40"/>
      <c r="B666" s="41"/>
      <c r="C666" s="215" t="s">
        <v>1144</v>
      </c>
      <c r="D666" s="215" t="s">
        <v>226</v>
      </c>
      <c r="E666" s="216" t="s">
        <v>3355</v>
      </c>
      <c r="F666" s="217" t="s">
        <v>3386</v>
      </c>
      <c r="G666" s="218" t="s">
        <v>163</v>
      </c>
      <c r="H666" s="219">
        <v>8.5</v>
      </c>
      <c r="I666" s="220"/>
      <c r="J666" s="221">
        <f>ROUND(I666*H666,2)</f>
        <v>0</v>
      </c>
      <c r="K666" s="217" t="s">
        <v>40</v>
      </c>
      <c r="L666" s="46"/>
      <c r="M666" s="222" t="s">
        <v>40</v>
      </c>
      <c r="N666" s="223" t="s">
        <v>48</v>
      </c>
      <c r="O666" s="86"/>
      <c r="P666" s="224">
        <f>O666*H666</f>
        <v>0</v>
      </c>
      <c r="Q666" s="224">
        <v>0</v>
      </c>
      <c r="R666" s="224">
        <f>Q666*H666</f>
        <v>0</v>
      </c>
      <c r="S666" s="224">
        <v>0</v>
      </c>
      <c r="T666" s="225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26" t="s">
        <v>230</v>
      </c>
      <c r="AT666" s="226" t="s">
        <v>226</v>
      </c>
      <c r="AU666" s="226" t="s">
        <v>85</v>
      </c>
      <c r="AY666" s="19" t="s">
        <v>224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19" t="s">
        <v>83</v>
      </c>
      <c r="BK666" s="227">
        <f>ROUND(I666*H666,2)</f>
        <v>0</v>
      </c>
      <c r="BL666" s="19" t="s">
        <v>230</v>
      </c>
      <c r="BM666" s="226" t="s">
        <v>4224</v>
      </c>
    </row>
    <row r="667" s="2" customFormat="1">
      <c r="A667" s="40"/>
      <c r="B667" s="41"/>
      <c r="C667" s="42"/>
      <c r="D667" s="228" t="s">
        <v>232</v>
      </c>
      <c r="E667" s="42"/>
      <c r="F667" s="229" t="s">
        <v>3386</v>
      </c>
      <c r="G667" s="42"/>
      <c r="H667" s="42"/>
      <c r="I667" s="230"/>
      <c r="J667" s="42"/>
      <c r="K667" s="42"/>
      <c r="L667" s="46"/>
      <c r="M667" s="231"/>
      <c r="N667" s="232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232</v>
      </c>
      <c r="AU667" s="19" t="s">
        <v>85</v>
      </c>
    </row>
    <row r="668" s="2" customFormat="1" ht="16.5" customHeight="1">
      <c r="A668" s="40"/>
      <c r="B668" s="41"/>
      <c r="C668" s="215" t="s">
        <v>1150</v>
      </c>
      <c r="D668" s="215" t="s">
        <v>226</v>
      </c>
      <c r="E668" s="216" t="s">
        <v>3389</v>
      </c>
      <c r="F668" s="217" t="s">
        <v>3390</v>
      </c>
      <c r="G668" s="218" t="s">
        <v>811</v>
      </c>
      <c r="H668" s="219">
        <v>5</v>
      </c>
      <c r="I668" s="220"/>
      <c r="J668" s="221">
        <f>ROUND(I668*H668,2)</f>
        <v>0</v>
      </c>
      <c r="K668" s="217" t="s">
        <v>40</v>
      </c>
      <c r="L668" s="46"/>
      <c r="M668" s="222" t="s">
        <v>40</v>
      </c>
      <c r="N668" s="223" t="s">
        <v>48</v>
      </c>
      <c r="O668" s="86"/>
      <c r="P668" s="224">
        <f>O668*H668</f>
        <v>0</v>
      </c>
      <c r="Q668" s="224">
        <v>0.12303160000000001</v>
      </c>
      <c r="R668" s="224">
        <f>Q668*H668</f>
        <v>0.61515799999999998</v>
      </c>
      <c r="S668" s="224">
        <v>0</v>
      </c>
      <c r="T668" s="225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26" t="s">
        <v>230</v>
      </c>
      <c r="AT668" s="226" t="s">
        <v>226</v>
      </c>
      <c r="AU668" s="226" t="s">
        <v>85</v>
      </c>
      <c r="AY668" s="19" t="s">
        <v>224</v>
      </c>
      <c r="BE668" s="227">
        <f>IF(N668="základní",J668,0)</f>
        <v>0</v>
      </c>
      <c r="BF668" s="227">
        <f>IF(N668="snížená",J668,0)</f>
        <v>0</v>
      </c>
      <c r="BG668" s="227">
        <f>IF(N668="zákl. přenesená",J668,0)</f>
        <v>0</v>
      </c>
      <c r="BH668" s="227">
        <f>IF(N668="sníž. přenesená",J668,0)</f>
        <v>0</v>
      </c>
      <c r="BI668" s="227">
        <f>IF(N668="nulová",J668,0)</f>
        <v>0</v>
      </c>
      <c r="BJ668" s="19" t="s">
        <v>83</v>
      </c>
      <c r="BK668" s="227">
        <f>ROUND(I668*H668,2)</f>
        <v>0</v>
      </c>
      <c r="BL668" s="19" t="s">
        <v>230</v>
      </c>
      <c r="BM668" s="226" t="s">
        <v>4225</v>
      </c>
    </row>
    <row r="669" s="2" customFormat="1">
      <c r="A669" s="40"/>
      <c r="B669" s="41"/>
      <c r="C669" s="42"/>
      <c r="D669" s="228" t="s">
        <v>232</v>
      </c>
      <c r="E669" s="42"/>
      <c r="F669" s="229" t="s">
        <v>3390</v>
      </c>
      <c r="G669" s="42"/>
      <c r="H669" s="42"/>
      <c r="I669" s="230"/>
      <c r="J669" s="42"/>
      <c r="K669" s="42"/>
      <c r="L669" s="46"/>
      <c r="M669" s="231"/>
      <c r="N669" s="232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232</v>
      </c>
      <c r="AU669" s="19" t="s">
        <v>85</v>
      </c>
    </row>
    <row r="670" s="13" customFormat="1">
      <c r="A670" s="13"/>
      <c r="B670" s="235"/>
      <c r="C670" s="236"/>
      <c r="D670" s="228" t="s">
        <v>236</v>
      </c>
      <c r="E670" s="237" t="s">
        <v>40</v>
      </c>
      <c r="F670" s="238" t="s">
        <v>4226</v>
      </c>
      <c r="G670" s="236"/>
      <c r="H670" s="239">
        <v>2</v>
      </c>
      <c r="I670" s="240"/>
      <c r="J670" s="236"/>
      <c r="K670" s="236"/>
      <c r="L670" s="241"/>
      <c r="M670" s="242"/>
      <c r="N670" s="243"/>
      <c r="O670" s="243"/>
      <c r="P670" s="243"/>
      <c r="Q670" s="243"/>
      <c r="R670" s="243"/>
      <c r="S670" s="243"/>
      <c r="T670" s="24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5" t="s">
        <v>236</v>
      </c>
      <c r="AU670" s="245" t="s">
        <v>85</v>
      </c>
      <c r="AV670" s="13" t="s">
        <v>85</v>
      </c>
      <c r="AW670" s="13" t="s">
        <v>38</v>
      </c>
      <c r="AX670" s="13" t="s">
        <v>77</v>
      </c>
      <c r="AY670" s="245" t="s">
        <v>224</v>
      </c>
    </row>
    <row r="671" s="13" customFormat="1">
      <c r="A671" s="13"/>
      <c r="B671" s="235"/>
      <c r="C671" s="236"/>
      <c r="D671" s="228" t="s">
        <v>236</v>
      </c>
      <c r="E671" s="237" t="s">
        <v>40</v>
      </c>
      <c r="F671" s="238" t="s">
        <v>4227</v>
      </c>
      <c r="G671" s="236"/>
      <c r="H671" s="239">
        <v>3</v>
      </c>
      <c r="I671" s="240"/>
      <c r="J671" s="236"/>
      <c r="K671" s="236"/>
      <c r="L671" s="241"/>
      <c r="M671" s="242"/>
      <c r="N671" s="243"/>
      <c r="O671" s="243"/>
      <c r="P671" s="243"/>
      <c r="Q671" s="243"/>
      <c r="R671" s="243"/>
      <c r="S671" s="243"/>
      <c r="T671" s="24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5" t="s">
        <v>236</v>
      </c>
      <c r="AU671" s="245" t="s">
        <v>85</v>
      </c>
      <c r="AV671" s="13" t="s">
        <v>85</v>
      </c>
      <c r="AW671" s="13" t="s">
        <v>38</v>
      </c>
      <c r="AX671" s="13" t="s">
        <v>77</v>
      </c>
      <c r="AY671" s="245" t="s">
        <v>224</v>
      </c>
    </row>
    <row r="672" s="15" customFormat="1">
      <c r="A672" s="15"/>
      <c r="B672" s="256"/>
      <c r="C672" s="257"/>
      <c r="D672" s="228" t="s">
        <v>236</v>
      </c>
      <c r="E672" s="258" t="s">
        <v>40</v>
      </c>
      <c r="F672" s="259" t="s">
        <v>253</v>
      </c>
      <c r="G672" s="257"/>
      <c r="H672" s="260">
        <v>5</v>
      </c>
      <c r="I672" s="261"/>
      <c r="J672" s="257"/>
      <c r="K672" s="257"/>
      <c r="L672" s="262"/>
      <c r="M672" s="263"/>
      <c r="N672" s="264"/>
      <c r="O672" s="264"/>
      <c r="P672" s="264"/>
      <c r="Q672" s="264"/>
      <c r="R672" s="264"/>
      <c r="S672" s="264"/>
      <c r="T672" s="26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6" t="s">
        <v>236</v>
      </c>
      <c r="AU672" s="266" t="s">
        <v>85</v>
      </c>
      <c r="AV672" s="15" t="s">
        <v>230</v>
      </c>
      <c r="AW672" s="15" t="s">
        <v>38</v>
      </c>
      <c r="AX672" s="15" t="s">
        <v>83</v>
      </c>
      <c r="AY672" s="266" t="s">
        <v>224</v>
      </c>
    </row>
    <row r="673" s="2" customFormat="1" ht="16.5" customHeight="1">
      <c r="A673" s="40"/>
      <c r="B673" s="41"/>
      <c r="C673" s="268" t="s">
        <v>1157</v>
      </c>
      <c r="D673" s="268" t="s">
        <v>305</v>
      </c>
      <c r="E673" s="269" t="s">
        <v>3394</v>
      </c>
      <c r="F673" s="270" t="s">
        <v>3395</v>
      </c>
      <c r="G673" s="271" t="s">
        <v>811</v>
      </c>
      <c r="H673" s="272">
        <v>5</v>
      </c>
      <c r="I673" s="273"/>
      <c r="J673" s="274">
        <f>ROUND(I673*H673,2)</f>
        <v>0</v>
      </c>
      <c r="K673" s="270" t="s">
        <v>40</v>
      </c>
      <c r="L673" s="275"/>
      <c r="M673" s="276" t="s">
        <v>40</v>
      </c>
      <c r="N673" s="277" t="s">
        <v>48</v>
      </c>
      <c r="O673" s="86"/>
      <c r="P673" s="224">
        <f>O673*H673</f>
        <v>0</v>
      </c>
      <c r="Q673" s="224">
        <v>0.013299999999999999</v>
      </c>
      <c r="R673" s="224">
        <f>Q673*H673</f>
        <v>0.066500000000000004</v>
      </c>
      <c r="S673" s="224">
        <v>0</v>
      </c>
      <c r="T673" s="225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26" t="s">
        <v>279</v>
      </c>
      <c r="AT673" s="226" t="s">
        <v>305</v>
      </c>
      <c r="AU673" s="226" t="s">
        <v>85</v>
      </c>
      <c r="AY673" s="19" t="s">
        <v>224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19" t="s">
        <v>83</v>
      </c>
      <c r="BK673" s="227">
        <f>ROUND(I673*H673,2)</f>
        <v>0</v>
      </c>
      <c r="BL673" s="19" t="s">
        <v>230</v>
      </c>
      <c r="BM673" s="226" t="s">
        <v>4228</v>
      </c>
    </row>
    <row r="674" s="2" customFormat="1">
      <c r="A674" s="40"/>
      <c r="B674" s="41"/>
      <c r="C674" s="42"/>
      <c r="D674" s="228" t="s">
        <v>232</v>
      </c>
      <c r="E674" s="42"/>
      <c r="F674" s="229" t="s">
        <v>3395</v>
      </c>
      <c r="G674" s="42"/>
      <c r="H674" s="42"/>
      <c r="I674" s="230"/>
      <c r="J674" s="42"/>
      <c r="K674" s="42"/>
      <c r="L674" s="46"/>
      <c r="M674" s="231"/>
      <c r="N674" s="232"/>
      <c r="O674" s="86"/>
      <c r="P674" s="86"/>
      <c r="Q674" s="86"/>
      <c r="R674" s="86"/>
      <c r="S674" s="86"/>
      <c r="T674" s="87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232</v>
      </c>
      <c r="AU674" s="19" t="s">
        <v>85</v>
      </c>
    </row>
    <row r="675" s="2" customFormat="1" ht="16.5" customHeight="1">
      <c r="A675" s="40"/>
      <c r="B675" s="41"/>
      <c r="C675" s="268" t="s">
        <v>1164</v>
      </c>
      <c r="D675" s="268" t="s">
        <v>305</v>
      </c>
      <c r="E675" s="269" t="s">
        <v>3399</v>
      </c>
      <c r="F675" s="270" t="s">
        <v>3400</v>
      </c>
      <c r="G675" s="271" t="s">
        <v>811</v>
      </c>
      <c r="H675" s="272">
        <v>5</v>
      </c>
      <c r="I675" s="273"/>
      <c r="J675" s="274">
        <f>ROUND(I675*H675,2)</f>
        <v>0</v>
      </c>
      <c r="K675" s="270" t="s">
        <v>40</v>
      </c>
      <c r="L675" s="275"/>
      <c r="M675" s="276" t="s">
        <v>40</v>
      </c>
      <c r="N675" s="277" t="s">
        <v>48</v>
      </c>
      <c r="O675" s="86"/>
      <c r="P675" s="224">
        <f>O675*H675</f>
        <v>0</v>
      </c>
      <c r="Q675" s="224">
        <v>0.00089999999999999998</v>
      </c>
      <c r="R675" s="224">
        <f>Q675*H675</f>
        <v>0.0044999999999999997</v>
      </c>
      <c r="S675" s="224">
        <v>0</v>
      </c>
      <c r="T675" s="225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26" t="s">
        <v>279</v>
      </c>
      <c r="AT675" s="226" t="s">
        <v>305</v>
      </c>
      <c r="AU675" s="226" t="s">
        <v>85</v>
      </c>
      <c r="AY675" s="19" t="s">
        <v>224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19" t="s">
        <v>83</v>
      </c>
      <c r="BK675" s="227">
        <f>ROUND(I675*H675,2)</f>
        <v>0</v>
      </c>
      <c r="BL675" s="19" t="s">
        <v>230</v>
      </c>
      <c r="BM675" s="226" t="s">
        <v>4229</v>
      </c>
    </row>
    <row r="676" s="2" customFormat="1">
      <c r="A676" s="40"/>
      <c r="B676" s="41"/>
      <c r="C676" s="42"/>
      <c r="D676" s="228" t="s">
        <v>232</v>
      </c>
      <c r="E676" s="42"/>
      <c r="F676" s="229" t="s">
        <v>3400</v>
      </c>
      <c r="G676" s="42"/>
      <c r="H676" s="42"/>
      <c r="I676" s="230"/>
      <c r="J676" s="42"/>
      <c r="K676" s="42"/>
      <c r="L676" s="46"/>
      <c r="M676" s="231"/>
      <c r="N676" s="232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232</v>
      </c>
      <c r="AU676" s="19" t="s">
        <v>85</v>
      </c>
    </row>
    <row r="677" s="2" customFormat="1" ht="16.5" customHeight="1">
      <c r="A677" s="40"/>
      <c r="B677" s="41"/>
      <c r="C677" s="215" t="s">
        <v>1172</v>
      </c>
      <c r="D677" s="215" t="s">
        <v>226</v>
      </c>
      <c r="E677" s="216" t="s">
        <v>3424</v>
      </c>
      <c r="F677" s="217" t="s">
        <v>4230</v>
      </c>
      <c r="G677" s="218" t="s">
        <v>160</v>
      </c>
      <c r="H677" s="219">
        <v>50</v>
      </c>
      <c r="I677" s="220"/>
      <c r="J677" s="221">
        <f>ROUND(I677*H677,2)</f>
        <v>0</v>
      </c>
      <c r="K677" s="217" t="s">
        <v>229</v>
      </c>
      <c r="L677" s="46"/>
      <c r="M677" s="222" t="s">
        <v>40</v>
      </c>
      <c r="N677" s="223" t="s">
        <v>48</v>
      </c>
      <c r="O677" s="86"/>
      <c r="P677" s="224">
        <f>O677*H677</f>
        <v>0</v>
      </c>
      <c r="Q677" s="224">
        <v>0.00019000000000000001</v>
      </c>
      <c r="R677" s="224">
        <f>Q677*H677</f>
        <v>0.0094999999999999998</v>
      </c>
      <c r="S677" s="224">
        <v>0</v>
      </c>
      <c r="T677" s="225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26" t="s">
        <v>230</v>
      </c>
      <c r="AT677" s="226" t="s">
        <v>226</v>
      </c>
      <c r="AU677" s="226" t="s">
        <v>85</v>
      </c>
      <c r="AY677" s="19" t="s">
        <v>224</v>
      </c>
      <c r="BE677" s="227">
        <f>IF(N677="základní",J677,0)</f>
        <v>0</v>
      </c>
      <c r="BF677" s="227">
        <f>IF(N677="snížená",J677,0)</f>
        <v>0</v>
      </c>
      <c r="BG677" s="227">
        <f>IF(N677="zákl. přenesená",J677,0)</f>
        <v>0</v>
      </c>
      <c r="BH677" s="227">
        <f>IF(N677="sníž. přenesená",J677,0)</f>
        <v>0</v>
      </c>
      <c r="BI677" s="227">
        <f>IF(N677="nulová",J677,0)</f>
        <v>0</v>
      </c>
      <c r="BJ677" s="19" t="s">
        <v>83</v>
      </c>
      <c r="BK677" s="227">
        <f>ROUND(I677*H677,2)</f>
        <v>0</v>
      </c>
      <c r="BL677" s="19" t="s">
        <v>230</v>
      </c>
      <c r="BM677" s="226" t="s">
        <v>3426</v>
      </c>
    </row>
    <row r="678" s="2" customFormat="1">
      <c r="A678" s="40"/>
      <c r="B678" s="41"/>
      <c r="C678" s="42"/>
      <c r="D678" s="228" t="s">
        <v>232</v>
      </c>
      <c r="E678" s="42"/>
      <c r="F678" s="229" t="s">
        <v>3427</v>
      </c>
      <c r="G678" s="42"/>
      <c r="H678" s="42"/>
      <c r="I678" s="230"/>
      <c r="J678" s="42"/>
      <c r="K678" s="42"/>
      <c r="L678" s="46"/>
      <c r="M678" s="231"/>
      <c r="N678" s="232"/>
      <c r="O678" s="86"/>
      <c r="P678" s="86"/>
      <c r="Q678" s="86"/>
      <c r="R678" s="86"/>
      <c r="S678" s="86"/>
      <c r="T678" s="87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232</v>
      </c>
      <c r="AU678" s="19" t="s">
        <v>85</v>
      </c>
    </row>
    <row r="679" s="2" customFormat="1">
      <c r="A679" s="40"/>
      <c r="B679" s="41"/>
      <c r="C679" s="42"/>
      <c r="D679" s="233" t="s">
        <v>234</v>
      </c>
      <c r="E679" s="42"/>
      <c r="F679" s="234" t="s">
        <v>3428</v>
      </c>
      <c r="G679" s="42"/>
      <c r="H679" s="42"/>
      <c r="I679" s="230"/>
      <c r="J679" s="42"/>
      <c r="K679" s="42"/>
      <c r="L679" s="46"/>
      <c r="M679" s="231"/>
      <c r="N679" s="232"/>
      <c r="O679" s="86"/>
      <c r="P679" s="86"/>
      <c r="Q679" s="86"/>
      <c r="R679" s="86"/>
      <c r="S679" s="86"/>
      <c r="T679" s="87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234</v>
      </c>
      <c r="AU679" s="19" t="s">
        <v>85</v>
      </c>
    </row>
    <row r="680" s="13" customFormat="1">
      <c r="A680" s="13"/>
      <c r="B680" s="235"/>
      <c r="C680" s="236"/>
      <c r="D680" s="228" t="s">
        <v>236</v>
      </c>
      <c r="E680" s="237" t="s">
        <v>40</v>
      </c>
      <c r="F680" s="238" t="s">
        <v>4231</v>
      </c>
      <c r="G680" s="236"/>
      <c r="H680" s="239">
        <v>50</v>
      </c>
      <c r="I680" s="240"/>
      <c r="J680" s="236"/>
      <c r="K680" s="236"/>
      <c r="L680" s="241"/>
      <c r="M680" s="242"/>
      <c r="N680" s="243"/>
      <c r="O680" s="243"/>
      <c r="P680" s="243"/>
      <c r="Q680" s="243"/>
      <c r="R680" s="243"/>
      <c r="S680" s="243"/>
      <c r="T680" s="24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5" t="s">
        <v>236</v>
      </c>
      <c r="AU680" s="245" t="s">
        <v>85</v>
      </c>
      <c r="AV680" s="13" t="s">
        <v>85</v>
      </c>
      <c r="AW680" s="13" t="s">
        <v>38</v>
      </c>
      <c r="AX680" s="13" t="s">
        <v>83</v>
      </c>
      <c r="AY680" s="245" t="s">
        <v>224</v>
      </c>
    </row>
    <row r="681" s="2" customFormat="1" ht="16.5" customHeight="1">
      <c r="A681" s="40"/>
      <c r="B681" s="41"/>
      <c r="C681" s="215" t="s">
        <v>1181</v>
      </c>
      <c r="D681" s="215" t="s">
        <v>226</v>
      </c>
      <c r="E681" s="216" t="s">
        <v>3432</v>
      </c>
      <c r="F681" s="217" t="s">
        <v>4232</v>
      </c>
      <c r="G681" s="218" t="s">
        <v>160</v>
      </c>
      <c r="H681" s="219">
        <v>55</v>
      </c>
      <c r="I681" s="220"/>
      <c r="J681" s="221">
        <f>ROUND(I681*H681,2)</f>
        <v>0</v>
      </c>
      <c r="K681" s="217" t="s">
        <v>229</v>
      </c>
      <c r="L681" s="46"/>
      <c r="M681" s="222" t="s">
        <v>40</v>
      </c>
      <c r="N681" s="223" t="s">
        <v>48</v>
      </c>
      <c r="O681" s="86"/>
      <c r="P681" s="224">
        <f>O681*H681</f>
        <v>0</v>
      </c>
      <c r="Q681" s="224">
        <v>0.00020000000000000001</v>
      </c>
      <c r="R681" s="224">
        <f>Q681*H681</f>
        <v>0.011000000000000001</v>
      </c>
      <c r="S681" s="224">
        <v>0</v>
      </c>
      <c r="T681" s="225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6" t="s">
        <v>230</v>
      </c>
      <c r="AT681" s="226" t="s">
        <v>226</v>
      </c>
      <c r="AU681" s="226" t="s">
        <v>85</v>
      </c>
      <c r="AY681" s="19" t="s">
        <v>224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9" t="s">
        <v>83</v>
      </c>
      <c r="BK681" s="227">
        <f>ROUND(I681*H681,2)</f>
        <v>0</v>
      </c>
      <c r="BL681" s="19" t="s">
        <v>230</v>
      </c>
      <c r="BM681" s="226" t="s">
        <v>3434</v>
      </c>
    </row>
    <row r="682" s="2" customFormat="1">
      <c r="A682" s="40"/>
      <c r="B682" s="41"/>
      <c r="C682" s="42"/>
      <c r="D682" s="228" t="s">
        <v>232</v>
      </c>
      <c r="E682" s="42"/>
      <c r="F682" s="229" t="s">
        <v>3435</v>
      </c>
      <c r="G682" s="42"/>
      <c r="H682" s="42"/>
      <c r="I682" s="230"/>
      <c r="J682" s="42"/>
      <c r="K682" s="42"/>
      <c r="L682" s="46"/>
      <c r="M682" s="231"/>
      <c r="N682" s="232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232</v>
      </c>
      <c r="AU682" s="19" t="s">
        <v>85</v>
      </c>
    </row>
    <row r="683" s="2" customFormat="1">
      <c r="A683" s="40"/>
      <c r="B683" s="41"/>
      <c r="C683" s="42"/>
      <c r="D683" s="233" t="s">
        <v>234</v>
      </c>
      <c r="E683" s="42"/>
      <c r="F683" s="234" t="s">
        <v>3436</v>
      </c>
      <c r="G683" s="42"/>
      <c r="H683" s="42"/>
      <c r="I683" s="230"/>
      <c r="J683" s="42"/>
      <c r="K683" s="42"/>
      <c r="L683" s="46"/>
      <c r="M683" s="231"/>
      <c r="N683" s="232"/>
      <c r="O683" s="86"/>
      <c r="P683" s="86"/>
      <c r="Q683" s="86"/>
      <c r="R683" s="86"/>
      <c r="S683" s="86"/>
      <c r="T683" s="87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234</v>
      </c>
      <c r="AU683" s="19" t="s">
        <v>85</v>
      </c>
    </row>
    <row r="684" s="13" customFormat="1">
      <c r="A684" s="13"/>
      <c r="B684" s="235"/>
      <c r="C684" s="236"/>
      <c r="D684" s="228" t="s">
        <v>236</v>
      </c>
      <c r="E684" s="237" t="s">
        <v>40</v>
      </c>
      <c r="F684" s="238" t="s">
        <v>4233</v>
      </c>
      <c r="G684" s="236"/>
      <c r="H684" s="239">
        <v>55</v>
      </c>
      <c r="I684" s="240"/>
      <c r="J684" s="236"/>
      <c r="K684" s="236"/>
      <c r="L684" s="241"/>
      <c r="M684" s="242"/>
      <c r="N684" s="243"/>
      <c r="O684" s="243"/>
      <c r="P684" s="243"/>
      <c r="Q684" s="243"/>
      <c r="R684" s="243"/>
      <c r="S684" s="243"/>
      <c r="T684" s="24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5" t="s">
        <v>236</v>
      </c>
      <c r="AU684" s="245" t="s">
        <v>85</v>
      </c>
      <c r="AV684" s="13" t="s">
        <v>85</v>
      </c>
      <c r="AW684" s="13" t="s">
        <v>38</v>
      </c>
      <c r="AX684" s="13" t="s">
        <v>83</v>
      </c>
      <c r="AY684" s="245" t="s">
        <v>224</v>
      </c>
    </row>
    <row r="685" s="2" customFormat="1" ht="16.5" customHeight="1">
      <c r="A685" s="40"/>
      <c r="B685" s="41"/>
      <c r="C685" s="215" t="s">
        <v>1189</v>
      </c>
      <c r="D685" s="215" t="s">
        <v>226</v>
      </c>
      <c r="E685" s="216" t="s">
        <v>3441</v>
      </c>
      <c r="F685" s="217" t="s">
        <v>4234</v>
      </c>
      <c r="G685" s="218" t="s">
        <v>160</v>
      </c>
      <c r="H685" s="219">
        <v>55</v>
      </c>
      <c r="I685" s="220"/>
      <c r="J685" s="221">
        <f>ROUND(I685*H685,2)</f>
        <v>0</v>
      </c>
      <c r="K685" s="217" t="s">
        <v>229</v>
      </c>
      <c r="L685" s="46"/>
      <c r="M685" s="222" t="s">
        <v>40</v>
      </c>
      <c r="N685" s="223" t="s">
        <v>48</v>
      </c>
      <c r="O685" s="86"/>
      <c r="P685" s="224">
        <f>O685*H685</f>
        <v>0</v>
      </c>
      <c r="Q685" s="224">
        <v>9.4500000000000007E-05</v>
      </c>
      <c r="R685" s="224">
        <f>Q685*H685</f>
        <v>0.0051975000000000007</v>
      </c>
      <c r="S685" s="224">
        <v>0</v>
      </c>
      <c r="T685" s="225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26" t="s">
        <v>230</v>
      </c>
      <c r="AT685" s="226" t="s">
        <v>226</v>
      </c>
      <c r="AU685" s="226" t="s">
        <v>85</v>
      </c>
      <c r="AY685" s="19" t="s">
        <v>224</v>
      </c>
      <c r="BE685" s="227">
        <f>IF(N685="základní",J685,0)</f>
        <v>0</v>
      </c>
      <c r="BF685" s="227">
        <f>IF(N685="snížená",J685,0)</f>
        <v>0</v>
      </c>
      <c r="BG685" s="227">
        <f>IF(N685="zákl. přenesená",J685,0)</f>
        <v>0</v>
      </c>
      <c r="BH685" s="227">
        <f>IF(N685="sníž. přenesená",J685,0)</f>
        <v>0</v>
      </c>
      <c r="BI685" s="227">
        <f>IF(N685="nulová",J685,0)</f>
        <v>0</v>
      </c>
      <c r="BJ685" s="19" t="s">
        <v>83</v>
      </c>
      <c r="BK685" s="227">
        <f>ROUND(I685*H685,2)</f>
        <v>0</v>
      </c>
      <c r="BL685" s="19" t="s">
        <v>230</v>
      </c>
      <c r="BM685" s="226" t="s">
        <v>3443</v>
      </c>
    </row>
    <row r="686" s="2" customFormat="1">
      <c r="A686" s="40"/>
      <c r="B686" s="41"/>
      <c r="C686" s="42"/>
      <c r="D686" s="228" t="s">
        <v>232</v>
      </c>
      <c r="E686" s="42"/>
      <c r="F686" s="229" t="s">
        <v>3444</v>
      </c>
      <c r="G686" s="42"/>
      <c r="H686" s="42"/>
      <c r="I686" s="230"/>
      <c r="J686" s="42"/>
      <c r="K686" s="42"/>
      <c r="L686" s="46"/>
      <c r="M686" s="231"/>
      <c r="N686" s="232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232</v>
      </c>
      <c r="AU686" s="19" t="s">
        <v>85</v>
      </c>
    </row>
    <row r="687" s="2" customFormat="1">
      <c r="A687" s="40"/>
      <c r="B687" s="41"/>
      <c r="C687" s="42"/>
      <c r="D687" s="233" t="s">
        <v>234</v>
      </c>
      <c r="E687" s="42"/>
      <c r="F687" s="234" t="s">
        <v>3445</v>
      </c>
      <c r="G687" s="42"/>
      <c r="H687" s="42"/>
      <c r="I687" s="230"/>
      <c r="J687" s="42"/>
      <c r="K687" s="42"/>
      <c r="L687" s="46"/>
      <c r="M687" s="231"/>
      <c r="N687" s="232"/>
      <c r="O687" s="86"/>
      <c r="P687" s="86"/>
      <c r="Q687" s="86"/>
      <c r="R687" s="86"/>
      <c r="S687" s="86"/>
      <c r="T687" s="87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234</v>
      </c>
      <c r="AU687" s="19" t="s">
        <v>85</v>
      </c>
    </row>
    <row r="688" s="13" customFormat="1">
      <c r="A688" s="13"/>
      <c r="B688" s="235"/>
      <c r="C688" s="236"/>
      <c r="D688" s="228" t="s">
        <v>236</v>
      </c>
      <c r="E688" s="237" t="s">
        <v>40</v>
      </c>
      <c r="F688" s="238" t="s">
        <v>4235</v>
      </c>
      <c r="G688" s="236"/>
      <c r="H688" s="239">
        <v>30</v>
      </c>
      <c r="I688" s="240"/>
      <c r="J688" s="236"/>
      <c r="K688" s="236"/>
      <c r="L688" s="241"/>
      <c r="M688" s="242"/>
      <c r="N688" s="243"/>
      <c r="O688" s="243"/>
      <c r="P688" s="243"/>
      <c r="Q688" s="243"/>
      <c r="R688" s="243"/>
      <c r="S688" s="243"/>
      <c r="T688" s="24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5" t="s">
        <v>236</v>
      </c>
      <c r="AU688" s="245" t="s">
        <v>85</v>
      </c>
      <c r="AV688" s="13" t="s">
        <v>85</v>
      </c>
      <c r="AW688" s="13" t="s">
        <v>38</v>
      </c>
      <c r="AX688" s="13" t="s">
        <v>77</v>
      </c>
      <c r="AY688" s="245" t="s">
        <v>224</v>
      </c>
    </row>
    <row r="689" s="13" customFormat="1">
      <c r="A689" s="13"/>
      <c r="B689" s="235"/>
      <c r="C689" s="236"/>
      <c r="D689" s="228" t="s">
        <v>236</v>
      </c>
      <c r="E689" s="237" t="s">
        <v>40</v>
      </c>
      <c r="F689" s="238" t="s">
        <v>4236</v>
      </c>
      <c r="G689" s="236"/>
      <c r="H689" s="239">
        <v>25</v>
      </c>
      <c r="I689" s="240"/>
      <c r="J689" s="236"/>
      <c r="K689" s="236"/>
      <c r="L689" s="241"/>
      <c r="M689" s="242"/>
      <c r="N689" s="243"/>
      <c r="O689" s="243"/>
      <c r="P689" s="243"/>
      <c r="Q689" s="243"/>
      <c r="R689" s="243"/>
      <c r="S689" s="243"/>
      <c r="T689" s="24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5" t="s">
        <v>236</v>
      </c>
      <c r="AU689" s="245" t="s">
        <v>85</v>
      </c>
      <c r="AV689" s="13" t="s">
        <v>85</v>
      </c>
      <c r="AW689" s="13" t="s">
        <v>38</v>
      </c>
      <c r="AX689" s="13" t="s">
        <v>77</v>
      </c>
      <c r="AY689" s="245" t="s">
        <v>224</v>
      </c>
    </row>
    <row r="690" s="15" customFormat="1">
      <c r="A690" s="15"/>
      <c r="B690" s="256"/>
      <c r="C690" s="257"/>
      <c r="D690" s="228" t="s">
        <v>236</v>
      </c>
      <c r="E690" s="258" t="s">
        <v>40</v>
      </c>
      <c r="F690" s="259" t="s">
        <v>253</v>
      </c>
      <c r="G690" s="257"/>
      <c r="H690" s="260">
        <v>55</v>
      </c>
      <c r="I690" s="261"/>
      <c r="J690" s="257"/>
      <c r="K690" s="257"/>
      <c r="L690" s="262"/>
      <c r="M690" s="263"/>
      <c r="N690" s="264"/>
      <c r="O690" s="264"/>
      <c r="P690" s="264"/>
      <c r="Q690" s="264"/>
      <c r="R690" s="264"/>
      <c r="S690" s="264"/>
      <c r="T690" s="26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66" t="s">
        <v>236</v>
      </c>
      <c r="AU690" s="266" t="s">
        <v>85</v>
      </c>
      <c r="AV690" s="15" t="s">
        <v>230</v>
      </c>
      <c r="AW690" s="15" t="s">
        <v>38</v>
      </c>
      <c r="AX690" s="15" t="s">
        <v>83</v>
      </c>
      <c r="AY690" s="266" t="s">
        <v>224</v>
      </c>
    </row>
    <row r="691" s="2" customFormat="1" ht="16.5" customHeight="1">
      <c r="A691" s="40"/>
      <c r="B691" s="41"/>
      <c r="C691" s="215" t="s">
        <v>1197</v>
      </c>
      <c r="D691" s="215" t="s">
        <v>226</v>
      </c>
      <c r="E691" s="216" t="s">
        <v>4237</v>
      </c>
      <c r="F691" s="217" t="s">
        <v>3252</v>
      </c>
      <c r="G691" s="218" t="s">
        <v>811</v>
      </c>
      <c r="H691" s="219">
        <v>7</v>
      </c>
      <c r="I691" s="220"/>
      <c r="J691" s="221">
        <f>ROUND(I691*H691,2)</f>
        <v>0</v>
      </c>
      <c r="K691" s="217" t="s">
        <v>40</v>
      </c>
      <c r="L691" s="46"/>
      <c r="M691" s="222" t="s">
        <v>40</v>
      </c>
      <c r="N691" s="223" t="s">
        <v>48</v>
      </c>
      <c r="O691" s="86"/>
      <c r="P691" s="224">
        <f>O691*H691</f>
        <v>0</v>
      </c>
      <c r="Q691" s="224">
        <v>0.001</v>
      </c>
      <c r="R691" s="224">
        <f>Q691*H691</f>
        <v>0.0070000000000000001</v>
      </c>
      <c r="S691" s="224">
        <v>0</v>
      </c>
      <c r="T691" s="225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26" t="s">
        <v>230</v>
      </c>
      <c r="AT691" s="226" t="s">
        <v>226</v>
      </c>
      <c r="AU691" s="226" t="s">
        <v>85</v>
      </c>
      <c r="AY691" s="19" t="s">
        <v>224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19" t="s">
        <v>83</v>
      </c>
      <c r="BK691" s="227">
        <f>ROUND(I691*H691,2)</f>
        <v>0</v>
      </c>
      <c r="BL691" s="19" t="s">
        <v>230</v>
      </c>
      <c r="BM691" s="226" t="s">
        <v>3253</v>
      </c>
    </row>
    <row r="692" s="2" customFormat="1">
      <c r="A692" s="40"/>
      <c r="B692" s="41"/>
      <c r="C692" s="42"/>
      <c r="D692" s="228" t="s">
        <v>232</v>
      </c>
      <c r="E692" s="42"/>
      <c r="F692" s="229" t="s">
        <v>3252</v>
      </c>
      <c r="G692" s="42"/>
      <c r="H692" s="42"/>
      <c r="I692" s="230"/>
      <c r="J692" s="42"/>
      <c r="K692" s="42"/>
      <c r="L692" s="46"/>
      <c r="M692" s="231"/>
      <c r="N692" s="232"/>
      <c r="O692" s="86"/>
      <c r="P692" s="86"/>
      <c r="Q692" s="86"/>
      <c r="R692" s="86"/>
      <c r="S692" s="86"/>
      <c r="T692" s="87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232</v>
      </c>
      <c r="AU692" s="19" t="s">
        <v>85</v>
      </c>
    </row>
    <row r="693" s="13" customFormat="1">
      <c r="A693" s="13"/>
      <c r="B693" s="235"/>
      <c r="C693" s="236"/>
      <c r="D693" s="228" t="s">
        <v>236</v>
      </c>
      <c r="E693" s="237" t="s">
        <v>40</v>
      </c>
      <c r="F693" s="238" t="s">
        <v>4238</v>
      </c>
      <c r="G693" s="236"/>
      <c r="H693" s="239">
        <v>4</v>
      </c>
      <c r="I693" s="240"/>
      <c r="J693" s="236"/>
      <c r="K693" s="236"/>
      <c r="L693" s="241"/>
      <c r="M693" s="242"/>
      <c r="N693" s="243"/>
      <c r="O693" s="243"/>
      <c r="P693" s="243"/>
      <c r="Q693" s="243"/>
      <c r="R693" s="243"/>
      <c r="S693" s="243"/>
      <c r="T693" s="24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5" t="s">
        <v>236</v>
      </c>
      <c r="AU693" s="245" t="s">
        <v>85</v>
      </c>
      <c r="AV693" s="13" t="s">
        <v>85</v>
      </c>
      <c r="AW693" s="13" t="s">
        <v>38</v>
      </c>
      <c r="AX693" s="13" t="s">
        <v>77</v>
      </c>
      <c r="AY693" s="245" t="s">
        <v>224</v>
      </c>
    </row>
    <row r="694" s="13" customFormat="1">
      <c r="A694" s="13"/>
      <c r="B694" s="235"/>
      <c r="C694" s="236"/>
      <c r="D694" s="228" t="s">
        <v>236</v>
      </c>
      <c r="E694" s="237" t="s">
        <v>40</v>
      </c>
      <c r="F694" s="238" t="s">
        <v>4239</v>
      </c>
      <c r="G694" s="236"/>
      <c r="H694" s="239">
        <v>3</v>
      </c>
      <c r="I694" s="240"/>
      <c r="J694" s="236"/>
      <c r="K694" s="236"/>
      <c r="L694" s="241"/>
      <c r="M694" s="242"/>
      <c r="N694" s="243"/>
      <c r="O694" s="243"/>
      <c r="P694" s="243"/>
      <c r="Q694" s="243"/>
      <c r="R694" s="243"/>
      <c r="S694" s="243"/>
      <c r="T694" s="24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5" t="s">
        <v>236</v>
      </c>
      <c r="AU694" s="245" t="s">
        <v>85</v>
      </c>
      <c r="AV694" s="13" t="s">
        <v>85</v>
      </c>
      <c r="AW694" s="13" t="s">
        <v>38</v>
      </c>
      <c r="AX694" s="13" t="s">
        <v>77</v>
      </c>
      <c r="AY694" s="245" t="s">
        <v>224</v>
      </c>
    </row>
    <row r="695" s="15" customFormat="1">
      <c r="A695" s="15"/>
      <c r="B695" s="256"/>
      <c r="C695" s="257"/>
      <c r="D695" s="228" t="s">
        <v>236</v>
      </c>
      <c r="E695" s="258" t="s">
        <v>40</v>
      </c>
      <c r="F695" s="259" t="s">
        <v>253</v>
      </c>
      <c r="G695" s="257"/>
      <c r="H695" s="260">
        <v>7</v>
      </c>
      <c r="I695" s="261"/>
      <c r="J695" s="257"/>
      <c r="K695" s="257"/>
      <c r="L695" s="262"/>
      <c r="M695" s="263"/>
      <c r="N695" s="264"/>
      <c r="O695" s="264"/>
      <c r="P695" s="264"/>
      <c r="Q695" s="264"/>
      <c r="R695" s="264"/>
      <c r="S695" s="264"/>
      <c r="T695" s="26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66" t="s">
        <v>236</v>
      </c>
      <c r="AU695" s="266" t="s">
        <v>85</v>
      </c>
      <c r="AV695" s="15" t="s">
        <v>230</v>
      </c>
      <c r="AW695" s="15" t="s">
        <v>38</v>
      </c>
      <c r="AX695" s="15" t="s">
        <v>83</v>
      </c>
      <c r="AY695" s="266" t="s">
        <v>224</v>
      </c>
    </row>
    <row r="696" s="2" customFormat="1" ht="16.5" customHeight="1">
      <c r="A696" s="40"/>
      <c r="B696" s="41"/>
      <c r="C696" s="215" t="s">
        <v>1203</v>
      </c>
      <c r="D696" s="215" t="s">
        <v>226</v>
      </c>
      <c r="E696" s="216" t="s">
        <v>4240</v>
      </c>
      <c r="F696" s="217" t="s">
        <v>3240</v>
      </c>
      <c r="G696" s="218" t="s">
        <v>811</v>
      </c>
      <c r="H696" s="219">
        <v>5</v>
      </c>
      <c r="I696" s="220"/>
      <c r="J696" s="221">
        <f>ROUND(I696*H696,2)</f>
        <v>0</v>
      </c>
      <c r="K696" s="217" t="s">
        <v>40</v>
      </c>
      <c r="L696" s="46"/>
      <c r="M696" s="222" t="s">
        <v>40</v>
      </c>
      <c r="N696" s="223" t="s">
        <v>48</v>
      </c>
      <c r="O696" s="86"/>
      <c r="P696" s="224">
        <f>O696*H696</f>
        <v>0</v>
      </c>
      <c r="Q696" s="224">
        <v>0.00050000000000000001</v>
      </c>
      <c r="R696" s="224">
        <f>Q696*H696</f>
        <v>0.0025000000000000001</v>
      </c>
      <c r="S696" s="224">
        <v>0</v>
      </c>
      <c r="T696" s="225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26" t="s">
        <v>230</v>
      </c>
      <c r="AT696" s="226" t="s">
        <v>226</v>
      </c>
      <c r="AU696" s="226" t="s">
        <v>85</v>
      </c>
      <c r="AY696" s="19" t="s">
        <v>224</v>
      </c>
      <c r="BE696" s="227">
        <f>IF(N696="základní",J696,0)</f>
        <v>0</v>
      </c>
      <c r="BF696" s="227">
        <f>IF(N696="snížená",J696,0)</f>
        <v>0</v>
      </c>
      <c r="BG696" s="227">
        <f>IF(N696="zákl. přenesená",J696,0)</f>
        <v>0</v>
      </c>
      <c r="BH696" s="227">
        <f>IF(N696="sníž. přenesená",J696,0)</f>
        <v>0</v>
      </c>
      <c r="BI696" s="227">
        <f>IF(N696="nulová",J696,0)</f>
        <v>0</v>
      </c>
      <c r="BJ696" s="19" t="s">
        <v>83</v>
      </c>
      <c r="BK696" s="227">
        <f>ROUND(I696*H696,2)</f>
        <v>0</v>
      </c>
      <c r="BL696" s="19" t="s">
        <v>230</v>
      </c>
      <c r="BM696" s="226" t="s">
        <v>4241</v>
      </c>
    </row>
    <row r="697" s="2" customFormat="1">
      <c r="A697" s="40"/>
      <c r="B697" s="41"/>
      <c r="C697" s="42"/>
      <c r="D697" s="228" t="s">
        <v>232</v>
      </c>
      <c r="E697" s="42"/>
      <c r="F697" s="229" t="s">
        <v>4242</v>
      </c>
      <c r="G697" s="42"/>
      <c r="H697" s="42"/>
      <c r="I697" s="230"/>
      <c r="J697" s="42"/>
      <c r="K697" s="42"/>
      <c r="L697" s="46"/>
      <c r="M697" s="231"/>
      <c r="N697" s="232"/>
      <c r="O697" s="86"/>
      <c r="P697" s="86"/>
      <c r="Q697" s="86"/>
      <c r="R697" s="86"/>
      <c r="S697" s="86"/>
      <c r="T697" s="87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232</v>
      </c>
      <c r="AU697" s="19" t="s">
        <v>85</v>
      </c>
    </row>
    <row r="698" s="2" customFormat="1" ht="16.5" customHeight="1">
      <c r="A698" s="40"/>
      <c r="B698" s="41"/>
      <c r="C698" s="215" t="s">
        <v>1211</v>
      </c>
      <c r="D698" s="215" t="s">
        <v>226</v>
      </c>
      <c r="E698" s="216" t="s">
        <v>3247</v>
      </c>
      <c r="F698" s="217" t="s">
        <v>3248</v>
      </c>
      <c r="G698" s="218" t="s">
        <v>811</v>
      </c>
      <c r="H698" s="219">
        <v>2</v>
      </c>
      <c r="I698" s="220"/>
      <c r="J698" s="221">
        <f>ROUND(I698*H698,2)</f>
        <v>0</v>
      </c>
      <c r="K698" s="217" t="s">
        <v>40</v>
      </c>
      <c r="L698" s="46"/>
      <c r="M698" s="222" t="s">
        <v>40</v>
      </c>
      <c r="N698" s="223" t="s">
        <v>48</v>
      </c>
      <c r="O698" s="86"/>
      <c r="P698" s="224">
        <f>O698*H698</f>
        <v>0</v>
      </c>
      <c r="Q698" s="224">
        <v>0.035000000000000003</v>
      </c>
      <c r="R698" s="224">
        <f>Q698*H698</f>
        <v>0.070000000000000007</v>
      </c>
      <c r="S698" s="224">
        <v>0</v>
      </c>
      <c r="T698" s="225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26" t="s">
        <v>230</v>
      </c>
      <c r="AT698" s="226" t="s">
        <v>226</v>
      </c>
      <c r="AU698" s="226" t="s">
        <v>85</v>
      </c>
      <c r="AY698" s="19" t="s">
        <v>224</v>
      </c>
      <c r="BE698" s="227">
        <f>IF(N698="základní",J698,0)</f>
        <v>0</v>
      </c>
      <c r="BF698" s="227">
        <f>IF(N698="snížená",J698,0)</f>
        <v>0</v>
      </c>
      <c r="BG698" s="227">
        <f>IF(N698="zákl. přenesená",J698,0)</f>
        <v>0</v>
      </c>
      <c r="BH698" s="227">
        <f>IF(N698="sníž. přenesená",J698,0)</f>
        <v>0</v>
      </c>
      <c r="BI698" s="227">
        <f>IF(N698="nulová",J698,0)</f>
        <v>0</v>
      </c>
      <c r="BJ698" s="19" t="s">
        <v>83</v>
      </c>
      <c r="BK698" s="227">
        <f>ROUND(I698*H698,2)</f>
        <v>0</v>
      </c>
      <c r="BL698" s="19" t="s">
        <v>230</v>
      </c>
      <c r="BM698" s="226" t="s">
        <v>4243</v>
      </c>
    </row>
    <row r="699" s="12" customFormat="1" ht="22.8" customHeight="1">
      <c r="A699" s="12"/>
      <c r="B699" s="199"/>
      <c r="C699" s="200"/>
      <c r="D699" s="201" t="s">
        <v>76</v>
      </c>
      <c r="E699" s="213" t="s">
        <v>286</v>
      </c>
      <c r="F699" s="213" t="s">
        <v>1345</v>
      </c>
      <c r="G699" s="200"/>
      <c r="H699" s="200"/>
      <c r="I699" s="203"/>
      <c r="J699" s="214">
        <f>BK699</f>
        <v>0</v>
      </c>
      <c r="K699" s="200"/>
      <c r="L699" s="205"/>
      <c r="M699" s="206"/>
      <c r="N699" s="207"/>
      <c r="O699" s="207"/>
      <c r="P699" s="208">
        <f>SUM(P700:P702)</f>
        <v>0</v>
      </c>
      <c r="Q699" s="207"/>
      <c r="R699" s="208">
        <f>SUM(R700:R702)</f>
        <v>0</v>
      </c>
      <c r="S699" s="207"/>
      <c r="T699" s="209">
        <f>SUM(T700:T702)</f>
        <v>0</v>
      </c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R699" s="210" t="s">
        <v>83</v>
      </c>
      <c r="AT699" s="211" t="s">
        <v>76</v>
      </c>
      <c r="AU699" s="211" t="s">
        <v>83</v>
      </c>
      <c r="AY699" s="210" t="s">
        <v>224</v>
      </c>
      <c r="BK699" s="212">
        <f>SUM(BK700:BK702)</f>
        <v>0</v>
      </c>
    </row>
    <row r="700" s="2" customFormat="1" ht="16.5" customHeight="1">
      <c r="A700" s="40"/>
      <c r="B700" s="41"/>
      <c r="C700" s="215" t="s">
        <v>1218</v>
      </c>
      <c r="D700" s="215" t="s">
        <v>226</v>
      </c>
      <c r="E700" s="216" t="s">
        <v>1354</v>
      </c>
      <c r="F700" s="217" t="s">
        <v>1355</v>
      </c>
      <c r="G700" s="218" t="s">
        <v>160</v>
      </c>
      <c r="H700" s="219">
        <v>305</v>
      </c>
      <c r="I700" s="220"/>
      <c r="J700" s="221">
        <f>ROUND(I700*H700,2)</f>
        <v>0</v>
      </c>
      <c r="K700" s="217" t="s">
        <v>229</v>
      </c>
      <c r="L700" s="46"/>
      <c r="M700" s="222" t="s">
        <v>40</v>
      </c>
      <c r="N700" s="223" t="s">
        <v>48</v>
      </c>
      <c r="O700" s="86"/>
      <c r="P700" s="224">
        <f>O700*H700</f>
        <v>0</v>
      </c>
      <c r="Q700" s="224">
        <v>0</v>
      </c>
      <c r="R700" s="224">
        <f>Q700*H700</f>
        <v>0</v>
      </c>
      <c r="S700" s="224">
        <v>0</v>
      </c>
      <c r="T700" s="225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26" t="s">
        <v>230</v>
      </c>
      <c r="AT700" s="226" t="s">
        <v>226</v>
      </c>
      <c r="AU700" s="226" t="s">
        <v>85</v>
      </c>
      <c r="AY700" s="19" t="s">
        <v>224</v>
      </c>
      <c r="BE700" s="227">
        <f>IF(N700="základní",J700,0)</f>
        <v>0</v>
      </c>
      <c r="BF700" s="227">
        <f>IF(N700="snížená",J700,0)</f>
        <v>0</v>
      </c>
      <c r="BG700" s="227">
        <f>IF(N700="zákl. přenesená",J700,0)</f>
        <v>0</v>
      </c>
      <c r="BH700" s="227">
        <f>IF(N700="sníž. přenesená",J700,0)</f>
        <v>0</v>
      </c>
      <c r="BI700" s="227">
        <f>IF(N700="nulová",J700,0)</f>
        <v>0</v>
      </c>
      <c r="BJ700" s="19" t="s">
        <v>83</v>
      </c>
      <c r="BK700" s="227">
        <f>ROUND(I700*H700,2)</f>
        <v>0</v>
      </c>
      <c r="BL700" s="19" t="s">
        <v>230</v>
      </c>
      <c r="BM700" s="226" t="s">
        <v>3468</v>
      </c>
    </row>
    <row r="701" s="2" customFormat="1">
      <c r="A701" s="40"/>
      <c r="B701" s="41"/>
      <c r="C701" s="42"/>
      <c r="D701" s="228" t="s">
        <v>232</v>
      </c>
      <c r="E701" s="42"/>
      <c r="F701" s="229" t="s">
        <v>1357</v>
      </c>
      <c r="G701" s="42"/>
      <c r="H701" s="42"/>
      <c r="I701" s="230"/>
      <c r="J701" s="42"/>
      <c r="K701" s="42"/>
      <c r="L701" s="46"/>
      <c r="M701" s="231"/>
      <c r="N701" s="232"/>
      <c r="O701" s="86"/>
      <c r="P701" s="86"/>
      <c r="Q701" s="86"/>
      <c r="R701" s="86"/>
      <c r="S701" s="86"/>
      <c r="T701" s="87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232</v>
      </c>
      <c r="AU701" s="19" t="s">
        <v>85</v>
      </c>
    </row>
    <row r="702" s="2" customFormat="1">
      <c r="A702" s="40"/>
      <c r="B702" s="41"/>
      <c r="C702" s="42"/>
      <c r="D702" s="233" t="s">
        <v>234</v>
      </c>
      <c r="E702" s="42"/>
      <c r="F702" s="234" t="s">
        <v>1358</v>
      </c>
      <c r="G702" s="42"/>
      <c r="H702" s="42"/>
      <c r="I702" s="230"/>
      <c r="J702" s="42"/>
      <c r="K702" s="42"/>
      <c r="L702" s="46"/>
      <c r="M702" s="231"/>
      <c r="N702" s="232"/>
      <c r="O702" s="86"/>
      <c r="P702" s="86"/>
      <c r="Q702" s="86"/>
      <c r="R702" s="86"/>
      <c r="S702" s="86"/>
      <c r="T702" s="87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T702" s="19" t="s">
        <v>234</v>
      </c>
      <c r="AU702" s="19" t="s">
        <v>85</v>
      </c>
    </row>
    <row r="703" s="12" customFormat="1" ht="22.8" customHeight="1">
      <c r="A703" s="12"/>
      <c r="B703" s="199"/>
      <c r="C703" s="200"/>
      <c r="D703" s="201" t="s">
        <v>76</v>
      </c>
      <c r="E703" s="213" t="s">
        <v>1439</v>
      </c>
      <c r="F703" s="213" t="s">
        <v>1440</v>
      </c>
      <c r="G703" s="200"/>
      <c r="H703" s="200"/>
      <c r="I703" s="203"/>
      <c r="J703" s="214">
        <f>BK703</f>
        <v>0</v>
      </c>
      <c r="K703" s="200"/>
      <c r="L703" s="205"/>
      <c r="M703" s="206"/>
      <c r="N703" s="207"/>
      <c r="O703" s="207"/>
      <c r="P703" s="208">
        <f>SUM(P704:P720)</f>
        <v>0</v>
      </c>
      <c r="Q703" s="207"/>
      <c r="R703" s="208">
        <f>SUM(R704:R720)</f>
        <v>0</v>
      </c>
      <c r="S703" s="207"/>
      <c r="T703" s="209">
        <f>SUM(T704:T720)</f>
        <v>0</v>
      </c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R703" s="210" t="s">
        <v>83</v>
      </c>
      <c r="AT703" s="211" t="s">
        <v>76</v>
      </c>
      <c r="AU703" s="211" t="s">
        <v>83</v>
      </c>
      <c r="AY703" s="210" t="s">
        <v>224</v>
      </c>
      <c r="BK703" s="212">
        <f>SUM(BK704:BK720)</f>
        <v>0</v>
      </c>
    </row>
    <row r="704" s="2" customFormat="1" ht="16.5" customHeight="1">
      <c r="A704" s="40"/>
      <c r="B704" s="41"/>
      <c r="C704" s="215" t="s">
        <v>1223</v>
      </c>
      <c r="D704" s="215" t="s">
        <v>226</v>
      </c>
      <c r="E704" s="216" t="s">
        <v>1469</v>
      </c>
      <c r="F704" s="217" t="s">
        <v>1470</v>
      </c>
      <c r="G704" s="218" t="s">
        <v>604</v>
      </c>
      <c r="H704" s="219">
        <v>216.64599999999999</v>
      </c>
      <c r="I704" s="220"/>
      <c r="J704" s="221">
        <f>ROUND(I704*H704,2)</f>
        <v>0</v>
      </c>
      <c r="K704" s="217" t="s">
        <v>229</v>
      </c>
      <c r="L704" s="46"/>
      <c r="M704" s="222" t="s">
        <v>40</v>
      </c>
      <c r="N704" s="223" t="s">
        <v>48</v>
      </c>
      <c r="O704" s="86"/>
      <c r="P704" s="224">
        <f>O704*H704</f>
        <v>0</v>
      </c>
      <c r="Q704" s="224">
        <v>0</v>
      </c>
      <c r="R704" s="224">
        <f>Q704*H704</f>
        <v>0</v>
      </c>
      <c r="S704" s="224">
        <v>0</v>
      </c>
      <c r="T704" s="225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26" t="s">
        <v>230</v>
      </c>
      <c r="AT704" s="226" t="s">
        <v>226</v>
      </c>
      <c r="AU704" s="226" t="s">
        <v>85</v>
      </c>
      <c r="AY704" s="19" t="s">
        <v>224</v>
      </c>
      <c r="BE704" s="227">
        <f>IF(N704="základní",J704,0)</f>
        <v>0</v>
      </c>
      <c r="BF704" s="227">
        <f>IF(N704="snížená",J704,0)</f>
        <v>0</v>
      </c>
      <c r="BG704" s="227">
        <f>IF(N704="zákl. přenesená",J704,0)</f>
        <v>0</v>
      </c>
      <c r="BH704" s="227">
        <f>IF(N704="sníž. přenesená",J704,0)</f>
        <v>0</v>
      </c>
      <c r="BI704" s="227">
        <f>IF(N704="nulová",J704,0)</f>
        <v>0</v>
      </c>
      <c r="BJ704" s="19" t="s">
        <v>83</v>
      </c>
      <c r="BK704" s="227">
        <f>ROUND(I704*H704,2)</f>
        <v>0</v>
      </c>
      <c r="BL704" s="19" t="s">
        <v>230</v>
      </c>
      <c r="BM704" s="226" t="s">
        <v>3478</v>
      </c>
    </row>
    <row r="705" s="2" customFormat="1">
      <c r="A705" s="40"/>
      <c r="B705" s="41"/>
      <c r="C705" s="42"/>
      <c r="D705" s="228" t="s">
        <v>232</v>
      </c>
      <c r="E705" s="42"/>
      <c r="F705" s="229" t="s">
        <v>1472</v>
      </c>
      <c r="G705" s="42"/>
      <c r="H705" s="42"/>
      <c r="I705" s="230"/>
      <c r="J705" s="42"/>
      <c r="K705" s="42"/>
      <c r="L705" s="46"/>
      <c r="M705" s="231"/>
      <c r="N705" s="232"/>
      <c r="O705" s="86"/>
      <c r="P705" s="86"/>
      <c r="Q705" s="86"/>
      <c r="R705" s="86"/>
      <c r="S705" s="86"/>
      <c r="T705" s="87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232</v>
      </c>
      <c r="AU705" s="19" t="s">
        <v>85</v>
      </c>
    </row>
    <row r="706" s="2" customFormat="1">
      <c r="A706" s="40"/>
      <c r="B706" s="41"/>
      <c r="C706" s="42"/>
      <c r="D706" s="233" t="s">
        <v>234</v>
      </c>
      <c r="E706" s="42"/>
      <c r="F706" s="234" t="s">
        <v>1473</v>
      </c>
      <c r="G706" s="42"/>
      <c r="H706" s="42"/>
      <c r="I706" s="230"/>
      <c r="J706" s="42"/>
      <c r="K706" s="42"/>
      <c r="L706" s="46"/>
      <c r="M706" s="231"/>
      <c r="N706" s="232"/>
      <c r="O706" s="86"/>
      <c r="P706" s="86"/>
      <c r="Q706" s="86"/>
      <c r="R706" s="86"/>
      <c r="S706" s="86"/>
      <c r="T706" s="87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234</v>
      </c>
      <c r="AU706" s="19" t="s">
        <v>85</v>
      </c>
    </row>
    <row r="707" s="13" customFormat="1">
      <c r="A707" s="13"/>
      <c r="B707" s="235"/>
      <c r="C707" s="236"/>
      <c r="D707" s="228" t="s">
        <v>236</v>
      </c>
      <c r="E707" s="237" t="s">
        <v>40</v>
      </c>
      <c r="F707" s="238" t="s">
        <v>4244</v>
      </c>
      <c r="G707" s="236"/>
      <c r="H707" s="239">
        <v>123.325</v>
      </c>
      <c r="I707" s="240"/>
      <c r="J707" s="236"/>
      <c r="K707" s="236"/>
      <c r="L707" s="241"/>
      <c r="M707" s="242"/>
      <c r="N707" s="243"/>
      <c r="O707" s="243"/>
      <c r="P707" s="243"/>
      <c r="Q707" s="243"/>
      <c r="R707" s="243"/>
      <c r="S707" s="243"/>
      <c r="T707" s="24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5" t="s">
        <v>236</v>
      </c>
      <c r="AU707" s="245" t="s">
        <v>85</v>
      </c>
      <c r="AV707" s="13" t="s">
        <v>85</v>
      </c>
      <c r="AW707" s="13" t="s">
        <v>38</v>
      </c>
      <c r="AX707" s="13" t="s">
        <v>77</v>
      </c>
      <c r="AY707" s="245" t="s">
        <v>224</v>
      </c>
    </row>
    <row r="708" s="13" customFormat="1">
      <c r="A708" s="13"/>
      <c r="B708" s="235"/>
      <c r="C708" s="236"/>
      <c r="D708" s="228" t="s">
        <v>236</v>
      </c>
      <c r="E708" s="237" t="s">
        <v>40</v>
      </c>
      <c r="F708" s="238" t="s">
        <v>4245</v>
      </c>
      <c r="G708" s="236"/>
      <c r="H708" s="239">
        <v>93.320999999999998</v>
      </c>
      <c r="I708" s="240"/>
      <c r="J708" s="236"/>
      <c r="K708" s="236"/>
      <c r="L708" s="241"/>
      <c r="M708" s="242"/>
      <c r="N708" s="243"/>
      <c r="O708" s="243"/>
      <c r="P708" s="243"/>
      <c r="Q708" s="243"/>
      <c r="R708" s="243"/>
      <c r="S708" s="243"/>
      <c r="T708" s="24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5" t="s">
        <v>236</v>
      </c>
      <c r="AU708" s="245" t="s">
        <v>85</v>
      </c>
      <c r="AV708" s="13" t="s">
        <v>85</v>
      </c>
      <c r="AW708" s="13" t="s">
        <v>38</v>
      </c>
      <c r="AX708" s="13" t="s">
        <v>77</v>
      </c>
      <c r="AY708" s="245" t="s">
        <v>224</v>
      </c>
    </row>
    <row r="709" s="15" customFormat="1">
      <c r="A709" s="15"/>
      <c r="B709" s="256"/>
      <c r="C709" s="257"/>
      <c r="D709" s="228" t="s">
        <v>236</v>
      </c>
      <c r="E709" s="258" t="s">
        <v>2228</v>
      </c>
      <c r="F709" s="259" t="s">
        <v>253</v>
      </c>
      <c r="G709" s="257"/>
      <c r="H709" s="260">
        <v>216.64599999999999</v>
      </c>
      <c r="I709" s="261"/>
      <c r="J709" s="257"/>
      <c r="K709" s="257"/>
      <c r="L709" s="262"/>
      <c r="M709" s="263"/>
      <c r="N709" s="264"/>
      <c r="O709" s="264"/>
      <c r="P709" s="264"/>
      <c r="Q709" s="264"/>
      <c r="R709" s="264"/>
      <c r="S709" s="264"/>
      <c r="T709" s="26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66" t="s">
        <v>236</v>
      </c>
      <c r="AU709" s="266" t="s">
        <v>85</v>
      </c>
      <c r="AV709" s="15" t="s">
        <v>230</v>
      </c>
      <c r="AW709" s="15" t="s">
        <v>38</v>
      </c>
      <c r="AX709" s="15" t="s">
        <v>83</v>
      </c>
      <c r="AY709" s="266" t="s">
        <v>224</v>
      </c>
    </row>
    <row r="710" s="2" customFormat="1" ht="16.5" customHeight="1">
      <c r="A710" s="40"/>
      <c r="B710" s="41"/>
      <c r="C710" s="215" t="s">
        <v>1228</v>
      </c>
      <c r="D710" s="215" t="s">
        <v>226</v>
      </c>
      <c r="E710" s="216" t="s">
        <v>1476</v>
      </c>
      <c r="F710" s="217" t="s">
        <v>1477</v>
      </c>
      <c r="G710" s="218" t="s">
        <v>604</v>
      </c>
      <c r="H710" s="219">
        <v>1949.8140000000001</v>
      </c>
      <c r="I710" s="220"/>
      <c r="J710" s="221">
        <f>ROUND(I710*H710,2)</f>
        <v>0</v>
      </c>
      <c r="K710" s="217" t="s">
        <v>229</v>
      </c>
      <c r="L710" s="46"/>
      <c r="M710" s="222" t="s">
        <v>40</v>
      </c>
      <c r="N710" s="223" t="s">
        <v>48</v>
      </c>
      <c r="O710" s="86"/>
      <c r="P710" s="224">
        <f>O710*H710</f>
        <v>0</v>
      </c>
      <c r="Q710" s="224">
        <v>0</v>
      </c>
      <c r="R710" s="224">
        <f>Q710*H710</f>
        <v>0</v>
      </c>
      <c r="S710" s="224">
        <v>0</v>
      </c>
      <c r="T710" s="225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6" t="s">
        <v>230</v>
      </c>
      <c r="AT710" s="226" t="s">
        <v>226</v>
      </c>
      <c r="AU710" s="226" t="s">
        <v>85</v>
      </c>
      <c r="AY710" s="19" t="s">
        <v>224</v>
      </c>
      <c r="BE710" s="227">
        <f>IF(N710="základní",J710,0)</f>
        <v>0</v>
      </c>
      <c r="BF710" s="227">
        <f>IF(N710="snížená",J710,0)</f>
        <v>0</v>
      </c>
      <c r="BG710" s="227">
        <f>IF(N710="zákl. přenesená",J710,0)</f>
        <v>0</v>
      </c>
      <c r="BH710" s="227">
        <f>IF(N710="sníž. přenesená",J710,0)</f>
        <v>0</v>
      </c>
      <c r="BI710" s="227">
        <f>IF(N710="nulová",J710,0)</f>
        <v>0</v>
      </c>
      <c r="BJ710" s="19" t="s">
        <v>83</v>
      </c>
      <c r="BK710" s="227">
        <f>ROUND(I710*H710,2)</f>
        <v>0</v>
      </c>
      <c r="BL710" s="19" t="s">
        <v>230</v>
      </c>
      <c r="BM710" s="226" t="s">
        <v>3482</v>
      </c>
    </row>
    <row r="711" s="2" customFormat="1">
      <c r="A711" s="40"/>
      <c r="B711" s="41"/>
      <c r="C711" s="42"/>
      <c r="D711" s="228" t="s">
        <v>232</v>
      </c>
      <c r="E711" s="42"/>
      <c r="F711" s="229" t="s">
        <v>1479</v>
      </c>
      <c r="G711" s="42"/>
      <c r="H711" s="42"/>
      <c r="I711" s="230"/>
      <c r="J711" s="42"/>
      <c r="K711" s="42"/>
      <c r="L711" s="46"/>
      <c r="M711" s="231"/>
      <c r="N711" s="232"/>
      <c r="O711" s="86"/>
      <c r="P711" s="86"/>
      <c r="Q711" s="86"/>
      <c r="R711" s="86"/>
      <c r="S711" s="86"/>
      <c r="T711" s="87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232</v>
      </c>
      <c r="AU711" s="19" t="s">
        <v>85</v>
      </c>
    </row>
    <row r="712" s="2" customFormat="1">
      <c r="A712" s="40"/>
      <c r="B712" s="41"/>
      <c r="C712" s="42"/>
      <c r="D712" s="233" t="s">
        <v>234</v>
      </c>
      <c r="E712" s="42"/>
      <c r="F712" s="234" t="s">
        <v>1480</v>
      </c>
      <c r="G712" s="42"/>
      <c r="H712" s="42"/>
      <c r="I712" s="230"/>
      <c r="J712" s="42"/>
      <c r="K712" s="42"/>
      <c r="L712" s="46"/>
      <c r="M712" s="231"/>
      <c r="N712" s="232"/>
      <c r="O712" s="86"/>
      <c r="P712" s="86"/>
      <c r="Q712" s="86"/>
      <c r="R712" s="86"/>
      <c r="S712" s="86"/>
      <c r="T712" s="87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234</v>
      </c>
      <c r="AU712" s="19" t="s">
        <v>85</v>
      </c>
    </row>
    <row r="713" s="14" customFormat="1">
      <c r="A713" s="14"/>
      <c r="B713" s="246"/>
      <c r="C713" s="247"/>
      <c r="D713" s="228" t="s">
        <v>236</v>
      </c>
      <c r="E713" s="248" t="s">
        <v>40</v>
      </c>
      <c r="F713" s="249" t="s">
        <v>3483</v>
      </c>
      <c r="G713" s="247"/>
      <c r="H713" s="248" t="s">
        <v>40</v>
      </c>
      <c r="I713" s="250"/>
      <c r="J713" s="247"/>
      <c r="K713" s="247"/>
      <c r="L713" s="251"/>
      <c r="M713" s="252"/>
      <c r="N713" s="253"/>
      <c r="O713" s="253"/>
      <c r="P713" s="253"/>
      <c r="Q713" s="253"/>
      <c r="R713" s="253"/>
      <c r="S713" s="253"/>
      <c r="T713" s="25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5" t="s">
        <v>236</v>
      </c>
      <c r="AU713" s="255" t="s">
        <v>85</v>
      </c>
      <c r="AV713" s="14" t="s">
        <v>83</v>
      </c>
      <c r="AW713" s="14" t="s">
        <v>38</v>
      </c>
      <c r="AX713" s="14" t="s">
        <v>77</v>
      </c>
      <c r="AY713" s="255" t="s">
        <v>224</v>
      </c>
    </row>
    <row r="714" s="13" customFormat="1">
      <c r="A714" s="13"/>
      <c r="B714" s="235"/>
      <c r="C714" s="236"/>
      <c r="D714" s="228" t="s">
        <v>236</v>
      </c>
      <c r="E714" s="237" t="s">
        <v>40</v>
      </c>
      <c r="F714" s="238" t="s">
        <v>3484</v>
      </c>
      <c r="G714" s="236"/>
      <c r="H714" s="239">
        <v>1949.8140000000001</v>
      </c>
      <c r="I714" s="240"/>
      <c r="J714" s="236"/>
      <c r="K714" s="236"/>
      <c r="L714" s="241"/>
      <c r="M714" s="242"/>
      <c r="N714" s="243"/>
      <c r="O714" s="243"/>
      <c r="P714" s="243"/>
      <c r="Q714" s="243"/>
      <c r="R714" s="243"/>
      <c r="S714" s="243"/>
      <c r="T714" s="24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5" t="s">
        <v>236</v>
      </c>
      <c r="AU714" s="245" t="s">
        <v>85</v>
      </c>
      <c r="AV714" s="13" t="s">
        <v>85</v>
      </c>
      <c r="AW714" s="13" t="s">
        <v>38</v>
      </c>
      <c r="AX714" s="13" t="s">
        <v>83</v>
      </c>
      <c r="AY714" s="245" t="s">
        <v>224</v>
      </c>
    </row>
    <row r="715" s="2" customFormat="1" ht="16.5" customHeight="1">
      <c r="A715" s="40"/>
      <c r="B715" s="41"/>
      <c r="C715" s="215" t="s">
        <v>1233</v>
      </c>
      <c r="D715" s="215" t="s">
        <v>226</v>
      </c>
      <c r="E715" s="216" t="s">
        <v>3486</v>
      </c>
      <c r="F715" s="217" t="s">
        <v>718</v>
      </c>
      <c r="G715" s="218" t="s">
        <v>604</v>
      </c>
      <c r="H715" s="219">
        <v>123.325</v>
      </c>
      <c r="I715" s="220"/>
      <c r="J715" s="221">
        <f>ROUND(I715*H715,2)</f>
        <v>0</v>
      </c>
      <c r="K715" s="217" t="s">
        <v>229</v>
      </c>
      <c r="L715" s="46"/>
      <c r="M715" s="222" t="s">
        <v>40</v>
      </c>
      <c r="N715" s="223" t="s">
        <v>48</v>
      </c>
      <c r="O715" s="86"/>
      <c r="P715" s="224">
        <f>O715*H715</f>
        <v>0</v>
      </c>
      <c r="Q715" s="224">
        <v>0</v>
      </c>
      <c r="R715" s="224">
        <f>Q715*H715</f>
        <v>0</v>
      </c>
      <c r="S715" s="224">
        <v>0</v>
      </c>
      <c r="T715" s="225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26" t="s">
        <v>230</v>
      </c>
      <c r="AT715" s="226" t="s">
        <v>226</v>
      </c>
      <c r="AU715" s="226" t="s">
        <v>85</v>
      </c>
      <c r="AY715" s="19" t="s">
        <v>224</v>
      </c>
      <c r="BE715" s="227">
        <f>IF(N715="základní",J715,0)</f>
        <v>0</v>
      </c>
      <c r="BF715" s="227">
        <f>IF(N715="snížená",J715,0)</f>
        <v>0</v>
      </c>
      <c r="BG715" s="227">
        <f>IF(N715="zákl. přenesená",J715,0)</f>
        <v>0</v>
      </c>
      <c r="BH715" s="227">
        <f>IF(N715="sníž. přenesená",J715,0)</f>
        <v>0</v>
      </c>
      <c r="BI715" s="227">
        <f>IF(N715="nulová",J715,0)</f>
        <v>0</v>
      </c>
      <c r="BJ715" s="19" t="s">
        <v>83</v>
      </c>
      <c r="BK715" s="227">
        <f>ROUND(I715*H715,2)</f>
        <v>0</v>
      </c>
      <c r="BL715" s="19" t="s">
        <v>230</v>
      </c>
      <c r="BM715" s="226" t="s">
        <v>3487</v>
      </c>
    </row>
    <row r="716" s="2" customFormat="1">
      <c r="A716" s="40"/>
      <c r="B716" s="41"/>
      <c r="C716" s="42"/>
      <c r="D716" s="228" t="s">
        <v>232</v>
      </c>
      <c r="E716" s="42"/>
      <c r="F716" s="229" t="s">
        <v>720</v>
      </c>
      <c r="G716" s="42"/>
      <c r="H716" s="42"/>
      <c r="I716" s="230"/>
      <c r="J716" s="42"/>
      <c r="K716" s="42"/>
      <c r="L716" s="46"/>
      <c r="M716" s="231"/>
      <c r="N716" s="232"/>
      <c r="O716" s="86"/>
      <c r="P716" s="86"/>
      <c r="Q716" s="86"/>
      <c r="R716" s="86"/>
      <c r="S716" s="86"/>
      <c r="T716" s="87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9" t="s">
        <v>232</v>
      </c>
      <c r="AU716" s="19" t="s">
        <v>85</v>
      </c>
    </row>
    <row r="717" s="2" customFormat="1">
      <c r="A717" s="40"/>
      <c r="B717" s="41"/>
      <c r="C717" s="42"/>
      <c r="D717" s="233" t="s">
        <v>234</v>
      </c>
      <c r="E717" s="42"/>
      <c r="F717" s="234" t="s">
        <v>3488</v>
      </c>
      <c r="G717" s="42"/>
      <c r="H717" s="42"/>
      <c r="I717" s="230"/>
      <c r="J717" s="42"/>
      <c r="K717" s="42"/>
      <c r="L717" s="46"/>
      <c r="M717" s="231"/>
      <c r="N717" s="232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234</v>
      </c>
      <c r="AU717" s="19" t="s">
        <v>85</v>
      </c>
    </row>
    <row r="718" s="2" customFormat="1" ht="21.75" customHeight="1">
      <c r="A718" s="40"/>
      <c r="B718" s="41"/>
      <c r="C718" s="215" t="s">
        <v>1238</v>
      </c>
      <c r="D718" s="215" t="s">
        <v>226</v>
      </c>
      <c r="E718" s="216" t="s">
        <v>3490</v>
      </c>
      <c r="F718" s="217" t="s">
        <v>3491</v>
      </c>
      <c r="G718" s="218" t="s">
        <v>604</v>
      </c>
      <c r="H718" s="219">
        <v>93.320999999999998</v>
      </c>
      <c r="I718" s="220"/>
      <c r="J718" s="221">
        <f>ROUND(I718*H718,2)</f>
        <v>0</v>
      </c>
      <c r="K718" s="217" t="s">
        <v>229</v>
      </c>
      <c r="L718" s="46"/>
      <c r="M718" s="222" t="s">
        <v>40</v>
      </c>
      <c r="N718" s="223" t="s">
        <v>48</v>
      </c>
      <c r="O718" s="86"/>
      <c r="P718" s="224">
        <f>O718*H718</f>
        <v>0</v>
      </c>
      <c r="Q718" s="224">
        <v>0</v>
      </c>
      <c r="R718" s="224">
        <f>Q718*H718</f>
        <v>0</v>
      </c>
      <c r="S718" s="224">
        <v>0</v>
      </c>
      <c r="T718" s="225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26" t="s">
        <v>230</v>
      </c>
      <c r="AT718" s="226" t="s">
        <v>226</v>
      </c>
      <c r="AU718" s="226" t="s">
        <v>85</v>
      </c>
      <c r="AY718" s="19" t="s">
        <v>224</v>
      </c>
      <c r="BE718" s="227">
        <f>IF(N718="základní",J718,0)</f>
        <v>0</v>
      </c>
      <c r="BF718" s="227">
        <f>IF(N718="snížená",J718,0)</f>
        <v>0</v>
      </c>
      <c r="BG718" s="227">
        <f>IF(N718="zákl. přenesená",J718,0)</f>
        <v>0</v>
      </c>
      <c r="BH718" s="227">
        <f>IF(N718="sníž. přenesená",J718,0)</f>
        <v>0</v>
      </c>
      <c r="BI718" s="227">
        <f>IF(N718="nulová",J718,0)</f>
        <v>0</v>
      </c>
      <c r="BJ718" s="19" t="s">
        <v>83</v>
      </c>
      <c r="BK718" s="227">
        <f>ROUND(I718*H718,2)</f>
        <v>0</v>
      </c>
      <c r="BL718" s="19" t="s">
        <v>230</v>
      </c>
      <c r="BM718" s="226" t="s">
        <v>3492</v>
      </c>
    </row>
    <row r="719" s="2" customFormat="1">
      <c r="A719" s="40"/>
      <c r="B719" s="41"/>
      <c r="C719" s="42"/>
      <c r="D719" s="228" t="s">
        <v>232</v>
      </c>
      <c r="E719" s="42"/>
      <c r="F719" s="229" t="s">
        <v>3493</v>
      </c>
      <c r="G719" s="42"/>
      <c r="H719" s="42"/>
      <c r="I719" s="230"/>
      <c r="J719" s="42"/>
      <c r="K719" s="42"/>
      <c r="L719" s="46"/>
      <c r="M719" s="231"/>
      <c r="N719" s="232"/>
      <c r="O719" s="86"/>
      <c r="P719" s="86"/>
      <c r="Q719" s="86"/>
      <c r="R719" s="86"/>
      <c r="S719" s="86"/>
      <c r="T719" s="87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232</v>
      </c>
      <c r="AU719" s="19" t="s">
        <v>85</v>
      </c>
    </row>
    <row r="720" s="2" customFormat="1">
      <c r="A720" s="40"/>
      <c r="B720" s="41"/>
      <c r="C720" s="42"/>
      <c r="D720" s="233" t="s">
        <v>234</v>
      </c>
      <c r="E720" s="42"/>
      <c r="F720" s="234" t="s">
        <v>3494</v>
      </c>
      <c r="G720" s="42"/>
      <c r="H720" s="42"/>
      <c r="I720" s="230"/>
      <c r="J720" s="42"/>
      <c r="K720" s="42"/>
      <c r="L720" s="46"/>
      <c r="M720" s="231"/>
      <c r="N720" s="232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234</v>
      </c>
      <c r="AU720" s="19" t="s">
        <v>85</v>
      </c>
    </row>
    <row r="721" s="12" customFormat="1" ht="22.8" customHeight="1">
      <c r="A721" s="12"/>
      <c r="B721" s="199"/>
      <c r="C721" s="200"/>
      <c r="D721" s="201" t="s">
        <v>76</v>
      </c>
      <c r="E721" s="213" t="s">
        <v>1501</v>
      </c>
      <c r="F721" s="213" t="s">
        <v>1502</v>
      </c>
      <c r="G721" s="200"/>
      <c r="H721" s="200"/>
      <c r="I721" s="203"/>
      <c r="J721" s="214">
        <f>BK721</f>
        <v>0</v>
      </c>
      <c r="K721" s="200"/>
      <c r="L721" s="205"/>
      <c r="M721" s="206"/>
      <c r="N721" s="207"/>
      <c r="O721" s="207"/>
      <c r="P721" s="208">
        <f>SUM(P722:P724)</f>
        <v>0</v>
      </c>
      <c r="Q721" s="207"/>
      <c r="R721" s="208">
        <f>SUM(R722:R724)</f>
        <v>0</v>
      </c>
      <c r="S721" s="207"/>
      <c r="T721" s="209">
        <f>SUM(T722:T724)</f>
        <v>0</v>
      </c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R721" s="210" t="s">
        <v>83</v>
      </c>
      <c r="AT721" s="211" t="s">
        <v>76</v>
      </c>
      <c r="AU721" s="211" t="s">
        <v>83</v>
      </c>
      <c r="AY721" s="210" t="s">
        <v>224</v>
      </c>
      <c r="BK721" s="212">
        <f>SUM(BK722:BK724)</f>
        <v>0</v>
      </c>
    </row>
    <row r="722" s="2" customFormat="1" ht="16.5" customHeight="1">
      <c r="A722" s="40"/>
      <c r="B722" s="41"/>
      <c r="C722" s="215" t="s">
        <v>1243</v>
      </c>
      <c r="D722" s="215" t="s">
        <v>226</v>
      </c>
      <c r="E722" s="216" t="s">
        <v>3496</v>
      </c>
      <c r="F722" s="217" t="s">
        <v>3497</v>
      </c>
      <c r="G722" s="218" t="s">
        <v>604</v>
      </c>
      <c r="H722" s="219">
        <v>10.259</v>
      </c>
      <c r="I722" s="220"/>
      <c r="J722" s="221">
        <f>ROUND(I722*H722,2)</f>
        <v>0</v>
      </c>
      <c r="K722" s="217" t="s">
        <v>229</v>
      </c>
      <c r="L722" s="46"/>
      <c r="M722" s="222" t="s">
        <v>40</v>
      </c>
      <c r="N722" s="223" t="s">
        <v>48</v>
      </c>
      <c r="O722" s="86"/>
      <c r="P722" s="224">
        <f>O722*H722</f>
        <v>0</v>
      </c>
      <c r="Q722" s="224">
        <v>0</v>
      </c>
      <c r="R722" s="224">
        <f>Q722*H722</f>
        <v>0</v>
      </c>
      <c r="S722" s="224">
        <v>0</v>
      </c>
      <c r="T722" s="225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26" t="s">
        <v>230</v>
      </c>
      <c r="AT722" s="226" t="s">
        <v>226</v>
      </c>
      <c r="AU722" s="226" t="s">
        <v>85</v>
      </c>
      <c r="AY722" s="19" t="s">
        <v>224</v>
      </c>
      <c r="BE722" s="227">
        <f>IF(N722="základní",J722,0)</f>
        <v>0</v>
      </c>
      <c r="BF722" s="227">
        <f>IF(N722="snížená",J722,0)</f>
        <v>0</v>
      </c>
      <c r="BG722" s="227">
        <f>IF(N722="zákl. přenesená",J722,0)</f>
        <v>0</v>
      </c>
      <c r="BH722" s="227">
        <f>IF(N722="sníž. přenesená",J722,0)</f>
        <v>0</v>
      </c>
      <c r="BI722" s="227">
        <f>IF(N722="nulová",J722,0)</f>
        <v>0</v>
      </c>
      <c r="BJ722" s="19" t="s">
        <v>83</v>
      </c>
      <c r="BK722" s="227">
        <f>ROUND(I722*H722,2)</f>
        <v>0</v>
      </c>
      <c r="BL722" s="19" t="s">
        <v>230</v>
      </c>
      <c r="BM722" s="226" t="s">
        <v>3498</v>
      </c>
    </row>
    <row r="723" s="2" customFormat="1">
      <c r="A723" s="40"/>
      <c r="B723" s="41"/>
      <c r="C723" s="42"/>
      <c r="D723" s="228" t="s">
        <v>232</v>
      </c>
      <c r="E723" s="42"/>
      <c r="F723" s="229" t="s">
        <v>3499</v>
      </c>
      <c r="G723" s="42"/>
      <c r="H723" s="42"/>
      <c r="I723" s="230"/>
      <c r="J723" s="42"/>
      <c r="K723" s="42"/>
      <c r="L723" s="46"/>
      <c r="M723" s="231"/>
      <c r="N723" s="232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232</v>
      </c>
      <c r="AU723" s="19" t="s">
        <v>85</v>
      </c>
    </row>
    <row r="724" s="2" customFormat="1">
      <c r="A724" s="40"/>
      <c r="B724" s="41"/>
      <c r="C724" s="42"/>
      <c r="D724" s="233" t="s">
        <v>234</v>
      </c>
      <c r="E724" s="42"/>
      <c r="F724" s="234" t="s">
        <v>3500</v>
      </c>
      <c r="G724" s="42"/>
      <c r="H724" s="42"/>
      <c r="I724" s="230"/>
      <c r="J724" s="42"/>
      <c r="K724" s="42"/>
      <c r="L724" s="46"/>
      <c r="M724" s="231"/>
      <c r="N724" s="232"/>
      <c r="O724" s="86"/>
      <c r="P724" s="86"/>
      <c r="Q724" s="86"/>
      <c r="R724" s="86"/>
      <c r="S724" s="86"/>
      <c r="T724" s="87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234</v>
      </c>
      <c r="AU724" s="19" t="s">
        <v>85</v>
      </c>
    </row>
    <row r="725" s="12" customFormat="1" ht="25.92" customHeight="1">
      <c r="A725" s="12"/>
      <c r="B725" s="199"/>
      <c r="C725" s="200"/>
      <c r="D725" s="201" t="s">
        <v>76</v>
      </c>
      <c r="E725" s="202" t="s">
        <v>1509</v>
      </c>
      <c r="F725" s="202" t="s">
        <v>1510</v>
      </c>
      <c r="G725" s="200"/>
      <c r="H725" s="200"/>
      <c r="I725" s="203"/>
      <c r="J725" s="204">
        <f>BK725</f>
        <v>0</v>
      </c>
      <c r="K725" s="200"/>
      <c r="L725" s="205"/>
      <c r="M725" s="206"/>
      <c r="N725" s="207"/>
      <c r="O725" s="207"/>
      <c r="P725" s="208">
        <f>P726+P742</f>
        <v>0</v>
      </c>
      <c r="Q725" s="207"/>
      <c r="R725" s="208">
        <f>R726+R742</f>
        <v>0.47511976</v>
      </c>
      <c r="S725" s="207"/>
      <c r="T725" s="209">
        <f>T726+T742</f>
        <v>0</v>
      </c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R725" s="210" t="s">
        <v>85</v>
      </c>
      <c r="AT725" s="211" t="s">
        <v>76</v>
      </c>
      <c r="AU725" s="211" t="s">
        <v>77</v>
      </c>
      <c r="AY725" s="210" t="s">
        <v>224</v>
      </c>
      <c r="BK725" s="212">
        <f>BK726+BK742</f>
        <v>0</v>
      </c>
    </row>
    <row r="726" s="12" customFormat="1" ht="22.8" customHeight="1">
      <c r="A726" s="12"/>
      <c r="B726" s="199"/>
      <c r="C726" s="200"/>
      <c r="D726" s="201" t="s">
        <v>76</v>
      </c>
      <c r="E726" s="213" t="s">
        <v>3501</v>
      </c>
      <c r="F726" s="213" t="s">
        <v>3502</v>
      </c>
      <c r="G726" s="200"/>
      <c r="H726" s="200"/>
      <c r="I726" s="203"/>
      <c r="J726" s="214">
        <f>BK726</f>
        <v>0</v>
      </c>
      <c r="K726" s="200"/>
      <c r="L726" s="205"/>
      <c r="M726" s="206"/>
      <c r="N726" s="207"/>
      <c r="O726" s="207"/>
      <c r="P726" s="208">
        <f>SUM(P727:P741)</f>
        <v>0</v>
      </c>
      <c r="Q726" s="207"/>
      <c r="R726" s="208">
        <f>SUM(R727:R741)</f>
        <v>0.44564976000000001</v>
      </c>
      <c r="S726" s="207"/>
      <c r="T726" s="209">
        <f>SUM(T727:T741)</f>
        <v>0</v>
      </c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R726" s="210" t="s">
        <v>85</v>
      </c>
      <c r="AT726" s="211" t="s">
        <v>76</v>
      </c>
      <c r="AU726" s="211" t="s">
        <v>83</v>
      </c>
      <c r="AY726" s="210" t="s">
        <v>224</v>
      </c>
      <c r="BK726" s="212">
        <f>SUM(BK727:BK741)</f>
        <v>0</v>
      </c>
    </row>
    <row r="727" s="2" customFormat="1" ht="16.5" customHeight="1">
      <c r="A727" s="40"/>
      <c r="B727" s="41"/>
      <c r="C727" s="215" t="s">
        <v>1250</v>
      </c>
      <c r="D727" s="215" t="s">
        <v>226</v>
      </c>
      <c r="E727" s="216" t="s">
        <v>3504</v>
      </c>
      <c r="F727" s="217" t="s">
        <v>3505</v>
      </c>
      <c r="G727" s="218" t="s">
        <v>152</v>
      </c>
      <c r="H727" s="219">
        <v>15</v>
      </c>
      <c r="I727" s="220"/>
      <c r="J727" s="221">
        <f>ROUND(I727*H727,2)</f>
        <v>0</v>
      </c>
      <c r="K727" s="217" t="s">
        <v>40</v>
      </c>
      <c r="L727" s="46"/>
      <c r="M727" s="222" t="s">
        <v>40</v>
      </c>
      <c r="N727" s="223" t="s">
        <v>48</v>
      </c>
      <c r="O727" s="86"/>
      <c r="P727" s="224">
        <f>O727*H727</f>
        <v>0</v>
      </c>
      <c r="Q727" s="224">
        <v>0.00034000000000000002</v>
      </c>
      <c r="R727" s="224">
        <f>Q727*H727</f>
        <v>0.0051000000000000004</v>
      </c>
      <c r="S727" s="224">
        <v>0</v>
      </c>
      <c r="T727" s="225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26" t="s">
        <v>340</v>
      </c>
      <c r="AT727" s="226" t="s">
        <v>226</v>
      </c>
      <c r="AU727" s="226" t="s">
        <v>85</v>
      </c>
      <c r="AY727" s="19" t="s">
        <v>224</v>
      </c>
      <c r="BE727" s="227">
        <f>IF(N727="základní",J727,0)</f>
        <v>0</v>
      </c>
      <c r="BF727" s="227">
        <f>IF(N727="snížená",J727,0)</f>
        <v>0</v>
      </c>
      <c r="BG727" s="227">
        <f>IF(N727="zákl. přenesená",J727,0)</f>
        <v>0</v>
      </c>
      <c r="BH727" s="227">
        <f>IF(N727="sníž. přenesená",J727,0)</f>
        <v>0</v>
      </c>
      <c r="BI727" s="227">
        <f>IF(N727="nulová",J727,0)</f>
        <v>0</v>
      </c>
      <c r="BJ727" s="19" t="s">
        <v>83</v>
      </c>
      <c r="BK727" s="227">
        <f>ROUND(I727*H727,2)</f>
        <v>0</v>
      </c>
      <c r="BL727" s="19" t="s">
        <v>340</v>
      </c>
      <c r="BM727" s="226" t="s">
        <v>4246</v>
      </c>
    </row>
    <row r="728" s="2" customFormat="1">
      <c r="A728" s="40"/>
      <c r="B728" s="41"/>
      <c r="C728" s="42"/>
      <c r="D728" s="228" t="s">
        <v>232</v>
      </c>
      <c r="E728" s="42"/>
      <c r="F728" s="229" t="s">
        <v>3507</v>
      </c>
      <c r="G728" s="42"/>
      <c r="H728" s="42"/>
      <c r="I728" s="230"/>
      <c r="J728" s="42"/>
      <c r="K728" s="42"/>
      <c r="L728" s="46"/>
      <c r="M728" s="231"/>
      <c r="N728" s="232"/>
      <c r="O728" s="86"/>
      <c r="P728" s="86"/>
      <c r="Q728" s="86"/>
      <c r="R728" s="86"/>
      <c r="S728" s="86"/>
      <c r="T728" s="87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232</v>
      </c>
      <c r="AU728" s="19" t="s">
        <v>85</v>
      </c>
    </row>
    <row r="729" s="2" customFormat="1" ht="16.5" customHeight="1">
      <c r="A729" s="40"/>
      <c r="B729" s="41"/>
      <c r="C729" s="215" t="s">
        <v>1258</v>
      </c>
      <c r="D729" s="215" t="s">
        <v>226</v>
      </c>
      <c r="E729" s="216" t="s">
        <v>3510</v>
      </c>
      <c r="F729" s="217" t="s">
        <v>3511</v>
      </c>
      <c r="G729" s="218" t="s">
        <v>152</v>
      </c>
      <c r="H729" s="219">
        <v>85.100999999999999</v>
      </c>
      <c r="I729" s="220"/>
      <c r="J729" s="221">
        <f>ROUND(I729*H729,2)</f>
        <v>0</v>
      </c>
      <c r="K729" s="217" t="s">
        <v>229</v>
      </c>
      <c r="L729" s="46"/>
      <c r="M729" s="222" t="s">
        <v>40</v>
      </c>
      <c r="N729" s="223" t="s">
        <v>48</v>
      </c>
      <c r="O729" s="86"/>
      <c r="P729" s="224">
        <f>O729*H729</f>
        <v>0</v>
      </c>
      <c r="Q729" s="224">
        <v>0.00036000000000000002</v>
      </c>
      <c r="R729" s="224">
        <f>Q729*H729</f>
        <v>0.030636360000000001</v>
      </c>
      <c r="S729" s="224">
        <v>0</v>
      </c>
      <c r="T729" s="225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26" t="s">
        <v>340</v>
      </c>
      <c r="AT729" s="226" t="s">
        <v>226</v>
      </c>
      <c r="AU729" s="226" t="s">
        <v>85</v>
      </c>
      <c r="AY729" s="19" t="s">
        <v>224</v>
      </c>
      <c r="BE729" s="227">
        <f>IF(N729="základní",J729,0)</f>
        <v>0</v>
      </c>
      <c r="BF729" s="227">
        <f>IF(N729="snížená",J729,0)</f>
        <v>0</v>
      </c>
      <c r="BG729" s="227">
        <f>IF(N729="zákl. přenesená",J729,0)</f>
        <v>0</v>
      </c>
      <c r="BH729" s="227">
        <f>IF(N729="sníž. přenesená",J729,0)</f>
        <v>0</v>
      </c>
      <c r="BI729" s="227">
        <f>IF(N729="nulová",J729,0)</f>
        <v>0</v>
      </c>
      <c r="BJ729" s="19" t="s">
        <v>83</v>
      </c>
      <c r="BK729" s="227">
        <f>ROUND(I729*H729,2)</f>
        <v>0</v>
      </c>
      <c r="BL729" s="19" t="s">
        <v>340</v>
      </c>
      <c r="BM729" s="226" t="s">
        <v>4247</v>
      </c>
    </row>
    <row r="730" s="2" customFormat="1">
      <c r="A730" s="40"/>
      <c r="B730" s="41"/>
      <c r="C730" s="42"/>
      <c r="D730" s="228" t="s">
        <v>232</v>
      </c>
      <c r="E730" s="42"/>
      <c r="F730" s="229" t="s">
        <v>3513</v>
      </c>
      <c r="G730" s="42"/>
      <c r="H730" s="42"/>
      <c r="I730" s="230"/>
      <c r="J730" s="42"/>
      <c r="K730" s="42"/>
      <c r="L730" s="46"/>
      <c r="M730" s="231"/>
      <c r="N730" s="232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232</v>
      </c>
      <c r="AU730" s="19" t="s">
        <v>85</v>
      </c>
    </row>
    <row r="731" s="2" customFormat="1">
      <c r="A731" s="40"/>
      <c r="B731" s="41"/>
      <c r="C731" s="42"/>
      <c r="D731" s="233" t="s">
        <v>234</v>
      </c>
      <c r="E731" s="42"/>
      <c r="F731" s="234" t="s">
        <v>3514</v>
      </c>
      <c r="G731" s="42"/>
      <c r="H731" s="42"/>
      <c r="I731" s="230"/>
      <c r="J731" s="42"/>
      <c r="K731" s="42"/>
      <c r="L731" s="46"/>
      <c r="M731" s="231"/>
      <c r="N731" s="232"/>
      <c r="O731" s="86"/>
      <c r="P731" s="86"/>
      <c r="Q731" s="86"/>
      <c r="R731" s="86"/>
      <c r="S731" s="86"/>
      <c r="T731" s="87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234</v>
      </c>
      <c r="AU731" s="19" t="s">
        <v>85</v>
      </c>
    </row>
    <row r="732" s="13" customFormat="1">
      <c r="A732" s="13"/>
      <c r="B732" s="235"/>
      <c r="C732" s="236"/>
      <c r="D732" s="228" t="s">
        <v>236</v>
      </c>
      <c r="E732" s="237" t="s">
        <v>40</v>
      </c>
      <c r="F732" s="238" t="s">
        <v>4248</v>
      </c>
      <c r="G732" s="236"/>
      <c r="H732" s="239">
        <v>56.520000000000003</v>
      </c>
      <c r="I732" s="240"/>
      <c r="J732" s="236"/>
      <c r="K732" s="236"/>
      <c r="L732" s="241"/>
      <c r="M732" s="242"/>
      <c r="N732" s="243"/>
      <c r="O732" s="243"/>
      <c r="P732" s="243"/>
      <c r="Q732" s="243"/>
      <c r="R732" s="243"/>
      <c r="S732" s="243"/>
      <c r="T732" s="24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5" t="s">
        <v>236</v>
      </c>
      <c r="AU732" s="245" t="s">
        <v>85</v>
      </c>
      <c r="AV732" s="13" t="s">
        <v>85</v>
      </c>
      <c r="AW732" s="13" t="s">
        <v>38</v>
      </c>
      <c r="AX732" s="13" t="s">
        <v>77</v>
      </c>
      <c r="AY732" s="245" t="s">
        <v>224</v>
      </c>
    </row>
    <row r="733" s="13" customFormat="1">
      <c r="A733" s="13"/>
      <c r="B733" s="235"/>
      <c r="C733" s="236"/>
      <c r="D733" s="228" t="s">
        <v>236</v>
      </c>
      <c r="E733" s="237" t="s">
        <v>40</v>
      </c>
      <c r="F733" s="238" t="s">
        <v>4249</v>
      </c>
      <c r="G733" s="236"/>
      <c r="H733" s="239">
        <v>25.716999999999999</v>
      </c>
      <c r="I733" s="240"/>
      <c r="J733" s="236"/>
      <c r="K733" s="236"/>
      <c r="L733" s="241"/>
      <c r="M733" s="242"/>
      <c r="N733" s="243"/>
      <c r="O733" s="243"/>
      <c r="P733" s="243"/>
      <c r="Q733" s="243"/>
      <c r="R733" s="243"/>
      <c r="S733" s="243"/>
      <c r="T733" s="24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5" t="s">
        <v>236</v>
      </c>
      <c r="AU733" s="245" t="s">
        <v>85</v>
      </c>
      <c r="AV733" s="13" t="s">
        <v>85</v>
      </c>
      <c r="AW733" s="13" t="s">
        <v>38</v>
      </c>
      <c r="AX733" s="13" t="s">
        <v>77</v>
      </c>
      <c r="AY733" s="245" t="s">
        <v>224</v>
      </c>
    </row>
    <row r="734" s="13" customFormat="1">
      <c r="A734" s="13"/>
      <c r="B734" s="235"/>
      <c r="C734" s="236"/>
      <c r="D734" s="228" t="s">
        <v>236</v>
      </c>
      <c r="E734" s="237" t="s">
        <v>40</v>
      </c>
      <c r="F734" s="238" t="s">
        <v>4250</v>
      </c>
      <c r="G734" s="236"/>
      <c r="H734" s="239">
        <v>2.8639999999999999</v>
      </c>
      <c r="I734" s="240"/>
      <c r="J734" s="236"/>
      <c r="K734" s="236"/>
      <c r="L734" s="241"/>
      <c r="M734" s="242"/>
      <c r="N734" s="243"/>
      <c r="O734" s="243"/>
      <c r="P734" s="243"/>
      <c r="Q734" s="243"/>
      <c r="R734" s="243"/>
      <c r="S734" s="243"/>
      <c r="T734" s="24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5" t="s">
        <v>236</v>
      </c>
      <c r="AU734" s="245" t="s">
        <v>85</v>
      </c>
      <c r="AV734" s="13" t="s">
        <v>85</v>
      </c>
      <c r="AW734" s="13" t="s">
        <v>38</v>
      </c>
      <c r="AX734" s="13" t="s">
        <v>77</v>
      </c>
      <c r="AY734" s="245" t="s">
        <v>224</v>
      </c>
    </row>
    <row r="735" s="15" customFormat="1">
      <c r="A735" s="15"/>
      <c r="B735" s="256"/>
      <c r="C735" s="257"/>
      <c r="D735" s="228" t="s">
        <v>236</v>
      </c>
      <c r="E735" s="258" t="s">
        <v>40</v>
      </c>
      <c r="F735" s="259" t="s">
        <v>253</v>
      </c>
      <c r="G735" s="257"/>
      <c r="H735" s="260">
        <v>85.100999999999999</v>
      </c>
      <c r="I735" s="261"/>
      <c r="J735" s="257"/>
      <c r="K735" s="257"/>
      <c r="L735" s="262"/>
      <c r="M735" s="263"/>
      <c r="N735" s="264"/>
      <c r="O735" s="264"/>
      <c r="P735" s="264"/>
      <c r="Q735" s="264"/>
      <c r="R735" s="264"/>
      <c r="S735" s="264"/>
      <c r="T735" s="26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66" t="s">
        <v>236</v>
      </c>
      <c r="AU735" s="266" t="s">
        <v>85</v>
      </c>
      <c r="AV735" s="15" t="s">
        <v>230</v>
      </c>
      <c r="AW735" s="15" t="s">
        <v>38</v>
      </c>
      <c r="AX735" s="15" t="s">
        <v>83</v>
      </c>
      <c r="AY735" s="266" t="s">
        <v>224</v>
      </c>
    </row>
    <row r="736" s="2" customFormat="1" ht="16.5" customHeight="1">
      <c r="A736" s="40"/>
      <c r="B736" s="41"/>
      <c r="C736" s="268" t="s">
        <v>1267</v>
      </c>
      <c r="D736" s="268" t="s">
        <v>305</v>
      </c>
      <c r="E736" s="269" t="s">
        <v>3520</v>
      </c>
      <c r="F736" s="270" t="s">
        <v>3521</v>
      </c>
      <c r="G736" s="271" t="s">
        <v>152</v>
      </c>
      <c r="H736" s="272">
        <v>105.106</v>
      </c>
      <c r="I736" s="273"/>
      <c r="J736" s="274">
        <f>ROUND(I736*H736,2)</f>
        <v>0</v>
      </c>
      <c r="K736" s="270" t="s">
        <v>40</v>
      </c>
      <c r="L736" s="275"/>
      <c r="M736" s="276" t="s">
        <v>40</v>
      </c>
      <c r="N736" s="277" t="s">
        <v>48</v>
      </c>
      <c r="O736" s="86"/>
      <c r="P736" s="224">
        <f>O736*H736</f>
        <v>0</v>
      </c>
      <c r="Q736" s="224">
        <v>0.0038999999999999998</v>
      </c>
      <c r="R736" s="224">
        <f>Q736*H736</f>
        <v>0.40991339999999998</v>
      </c>
      <c r="S736" s="224">
        <v>0</v>
      </c>
      <c r="T736" s="225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26" t="s">
        <v>455</v>
      </c>
      <c r="AT736" s="226" t="s">
        <v>305</v>
      </c>
      <c r="AU736" s="226" t="s">
        <v>85</v>
      </c>
      <c r="AY736" s="19" t="s">
        <v>224</v>
      </c>
      <c r="BE736" s="227">
        <f>IF(N736="základní",J736,0)</f>
        <v>0</v>
      </c>
      <c r="BF736" s="227">
        <f>IF(N736="snížená",J736,0)</f>
        <v>0</v>
      </c>
      <c r="BG736" s="227">
        <f>IF(N736="zákl. přenesená",J736,0)</f>
        <v>0</v>
      </c>
      <c r="BH736" s="227">
        <f>IF(N736="sníž. přenesená",J736,0)</f>
        <v>0</v>
      </c>
      <c r="BI736" s="227">
        <f>IF(N736="nulová",J736,0)</f>
        <v>0</v>
      </c>
      <c r="BJ736" s="19" t="s">
        <v>83</v>
      </c>
      <c r="BK736" s="227">
        <f>ROUND(I736*H736,2)</f>
        <v>0</v>
      </c>
      <c r="BL736" s="19" t="s">
        <v>340</v>
      </c>
      <c r="BM736" s="226" t="s">
        <v>4251</v>
      </c>
    </row>
    <row r="737" s="2" customFormat="1">
      <c r="A737" s="40"/>
      <c r="B737" s="41"/>
      <c r="C737" s="42"/>
      <c r="D737" s="228" t="s">
        <v>232</v>
      </c>
      <c r="E737" s="42"/>
      <c r="F737" s="229" t="s">
        <v>3521</v>
      </c>
      <c r="G737" s="42"/>
      <c r="H737" s="42"/>
      <c r="I737" s="230"/>
      <c r="J737" s="42"/>
      <c r="K737" s="42"/>
      <c r="L737" s="46"/>
      <c r="M737" s="231"/>
      <c r="N737" s="232"/>
      <c r="O737" s="86"/>
      <c r="P737" s="86"/>
      <c r="Q737" s="86"/>
      <c r="R737" s="86"/>
      <c r="S737" s="86"/>
      <c r="T737" s="87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232</v>
      </c>
      <c r="AU737" s="19" t="s">
        <v>85</v>
      </c>
    </row>
    <row r="738" s="13" customFormat="1">
      <c r="A738" s="13"/>
      <c r="B738" s="235"/>
      <c r="C738" s="236"/>
      <c r="D738" s="228" t="s">
        <v>236</v>
      </c>
      <c r="E738" s="236"/>
      <c r="F738" s="238" t="s">
        <v>4252</v>
      </c>
      <c r="G738" s="236"/>
      <c r="H738" s="239">
        <v>105.106</v>
      </c>
      <c r="I738" s="240"/>
      <c r="J738" s="236"/>
      <c r="K738" s="236"/>
      <c r="L738" s="241"/>
      <c r="M738" s="242"/>
      <c r="N738" s="243"/>
      <c r="O738" s="243"/>
      <c r="P738" s="243"/>
      <c r="Q738" s="243"/>
      <c r="R738" s="243"/>
      <c r="S738" s="243"/>
      <c r="T738" s="24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5" t="s">
        <v>236</v>
      </c>
      <c r="AU738" s="245" t="s">
        <v>85</v>
      </c>
      <c r="AV738" s="13" t="s">
        <v>85</v>
      </c>
      <c r="AW738" s="13" t="s">
        <v>4</v>
      </c>
      <c r="AX738" s="13" t="s">
        <v>83</v>
      </c>
      <c r="AY738" s="245" t="s">
        <v>224</v>
      </c>
    </row>
    <row r="739" s="2" customFormat="1" ht="16.5" customHeight="1">
      <c r="A739" s="40"/>
      <c r="B739" s="41"/>
      <c r="C739" s="215" t="s">
        <v>1272</v>
      </c>
      <c r="D739" s="215" t="s">
        <v>226</v>
      </c>
      <c r="E739" s="216" t="s">
        <v>3526</v>
      </c>
      <c r="F739" s="217" t="s">
        <v>3527</v>
      </c>
      <c r="G739" s="218" t="s">
        <v>604</v>
      </c>
      <c r="H739" s="219">
        <v>0.44600000000000001</v>
      </c>
      <c r="I739" s="220"/>
      <c r="J739" s="221">
        <f>ROUND(I739*H739,2)</f>
        <v>0</v>
      </c>
      <c r="K739" s="217" t="s">
        <v>229</v>
      </c>
      <c r="L739" s="46"/>
      <c r="M739" s="222" t="s">
        <v>40</v>
      </c>
      <c r="N739" s="223" t="s">
        <v>48</v>
      </c>
      <c r="O739" s="86"/>
      <c r="P739" s="224">
        <f>O739*H739</f>
        <v>0</v>
      </c>
      <c r="Q739" s="224">
        <v>0</v>
      </c>
      <c r="R739" s="224">
        <f>Q739*H739</f>
        <v>0</v>
      </c>
      <c r="S739" s="224">
        <v>0</v>
      </c>
      <c r="T739" s="225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26" t="s">
        <v>340</v>
      </c>
      <c r="AT739" s="226" t="s">
        <v>226</v>
      </c>
      <c r="AU739" s="226" t="s">
        <v>85</v>
      </c>
      <c r="AY739" s="19" t="s">
        <v>224</v>
      </c>
      <c r="BE739" s="227">
        <f>IF(N739="základní",J739,0)</f>
        <v>0</v>
      </c>
      <c r="BF739" s="227">
        <f>IF(N739="snížená",J739,0)</f>
        <v>0</v>
      </c>
      <c r="BG739" s="227">
        <f>IF(N739="zákl. přenesená",J739,0)</f>
        <v>0</v>
      </c>
      <c r="BH739" s="227">
        <f>IF(N739="sníž. přenesená",J739,0)</f>
        <v>0</v>
      </c>
      <c r="BI739" s="227">
        <f>IF(N739="nulová",J739,0)</f>
        <v>0</v>
      </c>
      <c r="BJ739" s="19" t="s">
        <v>83</v>
      </c>
      <c r="BK739" s="227">
        <f>ROUND(I739*H739,2)</f>
        <v>0</v>
      </c>
      <c r="BL739" s="19" t="s">
        <v>340</v>
      </c>
      <c r="BM739" s="226" t="s">
        <v>4253</v>
      </c>
    </row>
    <row r="740" s="2" customFormat="1">
      <c r="A740" s="40"/>
      <c r="B740" s="41"/>
      <c r="C740" s="42"/>
      <c r="D740" s="228" t="s">
        <v>232</v>
      </c>
      <c r="E740" s="42"/>
      <c r="F740" s="229" t="s">
        <v>3529</v>
      </c>
      <c r="G740" s="42"/>
      <c r="H740" s="42"/>
      <c r="I740" s="230"/>
      <c r="J740" s="42"/>
      <c r="K740" s="42"/>
      <c r="L740" s="46"/>
      <c r="M740" s="231"/>
      <c r="N740" s="232"/>
      <c r="O740" s="86"/>
      <c r="P740" s="86"/>
      <c r="Q740" s="86"/>
      <c r="R740" s="86"/>
      <c r="S740" s="86"/>
      <c r="T740" s="87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9" t="s">
        <v>232</v>
      </c>
      <c r="AU740" s="19" t="s">
        <v>85</v>
      </c>
    </row>
    <row r="741" s="2" customFormat="1">
      <c r="A741" s="40"/>
      <c r="B741" s="41"/>
      <c r="C741" s="42"/>
      <c r="D741" s="233" t="s">
        <v>234</v>
      </c>
      <c r="E741" s="42"/>
      <c r="F741" s="234" t="s">
        <v>3530</v>
      </c>
      <c r="G741" s="42"/>
      <c r="H741" s="42"/>
      <c r="I741" s="230"/>
      <c r="J741" s="42"/>
      <c r="K741" s="42"/>
      <c r="L741" s="46"/>
      <c r="M741" s="231"/>
      <c r="N741" s="232"/>
      <c r="O741" s="86"/>
      <c r="P741" s="86"/>
      <c r="Q741" s="86"/>
      <c r="R741" s="86"/>
      <c r="S741" s="86"/>
      <c r="T741" s="87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9" t="s">
        <v>234</v>
      </c>
      <c r="AU741" s="19" t="s">
        <v>85</v>
      </c>
    </row>
    <row r="742" s="12" customFormat="1" ht="22.8" customHeight="1">
      <c r="A742" s="12"/>
      <c r="B742" s="199"/>
      <c r="C742" s="200"/>
      <c r="D742" s="201" t="s">
        <v>76</v>
      </c>
      <c r="E742" s="213" t="s">
        <v>3531</v>
      </c>
      <c r="F742" s="213" t="s">
        <v>3532</v>
      </c>
      <c r="G742" s="200"/>
      <c r="H742" s="200"/>
      <c r="I742" s="203"/>
      <c r="J742" s="214">
        <f>BK742</f>
        <v>0</v>
      </c>
      <c r="K742" s="200"/>
      <c r="L742" s="205"/>
      <c r="M742" s="206"/>
      <c r="N742" s="207"/>
      <c r="O742" s="207"/>
      <c r="P742" s="208">
        <f>SUM(P743:P767)</f>
        <v>0</v>
      </c>
      <c r="Q742" s="207"/>
      <c r="R742" s="208">
        <f>SUM(R743:R767)</f>
        <v>0.02947</v>
      </c>
      <c r="S742" s="207"/>
      <c r="T742" s="209">
        <f>SUM(T743:T767)</f>
        <v>0</v>
      </c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R742" s="210" t="s">
        <v>85</v>
      </c>
      <c r="AT742" s="211" t="s">
        <v>76</v>
      </c>
      <c r="AU742" s="211" t="s">
        <v>83</v>
      </c>
      <c r="AY742" s="210" t="s">
        <v>224</v>
      </c>
      <c r="BK742" s="212">
        <f>SUM(BK743:BK767)</f>
        <v>0</v>
      </c>
    </row>
    <row r="743" s="2" customFormat="1" ht="16.5" customHeight="1">
      <c r="A743" s="40"/>
      <c r="B743" s="41"/>
      <c r="C743" s="215" t="s">
        <v>1280</v>
      </c>
      <c r="D743" s="215" t="s">
        <v>226</v>
      </c>
      <c r="E743" s="216" t="s">
        <v>4254</v>
      </c>
      <c r="F743" s="217" t="s">
        <v>3543</v>
      </c>
      <c r="G743" s="218" t="s">
        <v>811</v>
      </c>
      <c r="H743" s="219">
        <v>2</v>
      </c>
      <c r="I743" s="220"/>
      <c r="J743" s="221">
        <f>ROUND(I743*H743,2)</f>
        <v>0</v>
      </c>
      <c r="K743" s="217" t="s">
        <v>40</v>
      </c>
      <c r="L743" s="46"/>
      <c r="M743" s="222" t="s">
        <v>40</v>
      </c>
      <c r="N743" s="223" t="s">
        <v>48</v>
      </c>
      <c r="O743" s="86"/>
      <c r="P743" s="224">
        <f>O743*H743</f>
        <v>0</v>
      </c>
      <c r="Q743" s="224">
        <v>0.00029999999999999997</v>
      </c>
      <c r="R743" s="224">
        <f>Q743*H743</f>
        <v>0.00059999999999999995</v>
      </c>
      <c r="S743" s="224">
        <v>0</v>
      </c>
      <c r="T743" s="225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26" t="s">
        <v>340</v>
      </c>
      <c r="AT743" s="226" t="s">
        <v>226</v>
      </c>
      <c r="AU743" s="226" t="s">
        <v>85</v>
      </c>
      <c r="AY743" s="19" t="s">
        <v>224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19" t="s">
        <v>83</v>
      </c>
      <c r="BK743" s="227">
        <f>ROUND(I743*H743,2)</f>
        <v>0</v>
      </c>
      <c r="BL743" s="19" t="s">
        <v>340</v>
      </c>
      <c r="BM743" s="226" t="s">
        <v>4255</v>
      </c>
    </row>
    <row r="744" s="13" customFormat="1">
      <c r="A744" s="13"/>
      <c r="B744" s="235"/>
      <c r="C744" s="236"/>
      <c r="D744" s="228" t="s">
        <v>236</v>
      </c>
      <c r="E744" s="237" t="s">
        <v>40</v>
      </c>
      <c r="F744" s="238" t="s">
        <v>4256</v>
      </c>
      <c r="G744" s="236"/>
      <c r="H744" s="239">
        <v>2</v>
      </c>
      <c r="I744" s="240"/>
      <c r="J744" s="236"/>
      <c r="K744" s="236"/>
      <c r="L744" s="241"/>
      <c r="M744" s="242"/>
      <c r="N744" s="243"/>
      <c r="O744" s="243"/>
      <c r="P744" s="243"/>
      <c r="Q744" s="243"/>
      <c r="R744" s="243"/>
      <c r="S744" s="243"/>
      <c r="T744" s="24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5" t="s">
        <v>236</v>
      </c>
      <c r="AU744" s="245" t="s">
        <v>85</v>
      </c>
      <c r="AV744" s="13" t="s">
        <v>85</v>
      </c>
      <c r="AW744" s="13" t="s">
        <v>38</v>
      </c>
      <c r="AX744" s="13" t="s">
        <v>83</v>
      </c>
      <c r="AY744" s="245" t="s">
        <v>224</v>
      </c>
    </row>
    <row r="745" s="2" customFormat="1" ht="16.5" customHeight="1">
      <c r="A745" s="40"/>
      <c r="B745" s="41"/>
      <c r="C745" s="215" t="s">
        <v>1286</v>
      </c>
      <c r="D745" s="215" t="s">
        <v>226</v>
      </c>
      <c r="E745" s="216" t="s">
        <v>4257</v>
      </c>
      <c r="F745" s="217" t="s">
        <v>3535</v>
      </c>
      <c r="G745" s="218" t="s">
        <v>811</v>
      </c>
      <c r="H745" s="219">
        <v>1</v>
      </c>
      <c r="I745" s="220"/>
      <c r="J745" s="221">
        <f>ROUND(I745*H745,2)</f>
        <v>0</v>
      </c>
      <c r="K745" s="217" t="s">
        <v>40</v>
      </c>
      <c r="L745" s="46"/>
      <c r="M745" s="222" t="s">
        <v>40</v>
      </c>
      <c r="N745" s="223" t="s">
        <v>48</v>
      </c>
      <c r="O745" s="86"/>
      <c r="P745" s="224">
        <f>O745*H745</f>
        <v>0</v>
      </c>
      <c r="Q745" s="224">
        <v>0.0025000000000000001</v>
      </c>
      <c r="R745" s="224">
        <f>Q745*H745</f>
        <v>0.0025000000000000001</v>
      </c>
      <c r="S745" s="224">
        <v>0</v>
      </c>
      <c r="T745" s="225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26" t="s">
        <v>340</v>
      </c>
      <c r="AT745" s="226" t="s">
        <v>226</v>
      </c>
      <c r="AU745" s="226" t="s">
        <v>85</v>
      </c>
      <c r="AY745" s="19" t="s">
        <v>224</v>
      </c>
      <c r="BE745" s="227">
        <f>IF(N745="základní",J745,0)</f>
        <v>0</v>
      </c>
      <c r="BF745" s="227">
        <f>IF(N745="snížená",J745,0)</f>
        <v>0</v>
      </c>
      <c r="BG745" s="227">
        <f>IF(N745="zákl. přenesená",J745,0)</f>
        <v>0</v>
      </c>
      <c r="BH745" s="227">
        <f>IF(N745="sníž. přenesená",J745,0)</f>
        <v>0</v>
      </c>
      <c r="BI745" s="227">
        <f>IF(N745="nulová",J745,0)</f>
        <v>0</v>
      </c>
      <c r="BJ745" s="19" t="s">
        <v>83</v>
      </c>
      <c r="BK745" s="227">
        <f>ROUND(I745*H745,2)</f>
        <v>0</v>
      </c>
      <c r="BL745" s="19" t="s">
        <v>340</v>
      </c>
      <c r="BM745" s="226" t="s">
        <v>4258</v>
      </c>
    </row>
    <row r="746" s="2" customFormat="1" ht="16.5" customHeight="1">
      <c r="A746" s="40"/>
      <c r="B746" s="41"/>
      <c r="C746" s="215" t="s">
        <v>1292</v>
      </c>
      <c r="D746" s="215" t="s">
        <v>226</v>
      </c>
      <c r="E746" s="216" t="s">
        <v>4259</v>
      </c>
      <c r="F746" s="217" t="s">
        <v>3539</v>
      </c>
      <c r="G746" s="218" t="s">
        <v>811</v>
      </c>
      <c r="H746" s="219">
        <v>1</v>
      </c>
      <c r="I746" s="220"/>
      <c r="J746" s="221">
        <f>ROUND(I746*H746,2)</f>
        <v>0</v>
      </c>
      <c r="K746" s="217" t="s">
        <v>40</v>
      </c>
      <c r="L746" s="46"/>
      <c r="M746" s="222" t="s">
        <v>40</v>
      </c>
      <c r="N746" s="223" t="s">
        <v>48</v>
      </c>
      <c r="O746" s="86"/>
      <c r="P746" s="224">
        <f>O746*H746</f>
        <v>0</v>
      </c>
      <c r="Q746" s="224">
        <v>0.00050000000000000001</v>
      </c>
      <c r="R746" s="224">
        <f>Q746*H746</f>
        <v>0.00050000000000000001</v>
      </c>
      <c r="S746" s="224">
        <v>0</v>
      </c>
      <c r="T746" s="225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26" t="s">
        <v>340</v>
      </c>
      <c r="AT746" s="226" t="s">
        <v>226</v>
      </c>
      <c r="AU746" s="226" t="s">
        <v>85</v>
      </c>
      <c r="AY746" s="19" t="s">
        <v>224</v>
      </c>
      <c r="BE746" s="227">
        <f>IF(N746="základní",J746,0)</f>
        <v>0</v>
      </c>
      <c r="BF746" s="227">
        <f>IF(N746="snížená",J746,0)</f>
        <v>0</v>
      </c>
      <c r="BG746" s="227">
        <f>IF(N746="zákl. přenesená",J746,0)</f>
        <v>0</v>
      </c>
      <c r="BH746" s="227">
        <f>IF(N746="sníž. přenesená",J746,0)</f>
        <v>0</v>
      </c>
      <c r="BI746" s="227">
        <f>IF(N746="nulová",J746,0)</f>
        <v>0</v>
      </c>
      <c r="BJ746" s="19" t="s">
        <v>83</v>
      </c>
      <c r="BK746" s="227">
        <f>ROUND(I746*H746,2)</f>
        <v>0</v>
      </c>
      <c r="BL746" s="19" t="s">
        <v>340</v>
      </c>
      <c r="BM746" s="226" t="s">
        <v>4260</v>
      </c>
    </row>
    <row r="747" s="13" customFormat="1">
      <c r="A747" s="13"/>
      <c r="B747" s="235"/>
      <c r="C747" s="236"/>
      <c r="D747" s="228" t="s">
        <v>236</v>
      </c>
      <c r="E747" s="237" t="s">
        <v>40</v>
      </c>
      <c r="F747" s="238" t="s">
        <v>4261</v>
      </c>
      <c r="G747" s="236"/>
      <c r="H747" s="239">
        <v>1</v>
      </c>
      <c r="I747" s="240"/>
      <c r="J747" s="236"/>
      <c r="K747" s="236"/>
      <c r="L747" s="241"/>
      <c r="M747" s="242"/>
      <c r="N747" s="243"/>
      <c r="O747" s="243"/>
      <c r="P747" s="243"/>
      <c r="Q747" s="243"/>
      <c r="R747" s="243"/>
      <c r="S747" s="243"/>
      <c r="T747" s="24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5" t="s">
        <v>236</v>
      </c>
      <c r="AU747" s="245" t="s">
        <v>85</v>
      </c>
      <c r="AV747" s="13" t="s">
        <v>85</v>
      </c>
      <c r="AW747" s="13" t="s">
        <v>38</v>
      </c>
      <c r="AX747" s="13" t="s">
        <v>83</v>
      </c>
      <c r="AY747" s="245" t="s">
        <v>224</v>
      </c>
    </row>
    <row r="748" s="2" customFormat="1" ht="16.5" customHeight="1">
      <c r="A748" s="40"/>
      <c r="B748" s="41"/>
      <c r="C748" s="215" t="s">
        <v>1299</v>
      </c>
      <c r="D748" s="215" t="s">
        <v>226</v>
      </c>
      <c r="E748" s="216" t="s">
        <v>4262</v>
      </c>
      <c r="F748" s="217" t="s">
        <v>4263</v>
      </c>
      <c r="G748" s="218" t="s">
        <v>811</v>
      </c>
      <c r="H748" s="219">
        <v>1</v>
      </c>
      <c r="I748" s="220"/>
      <c r="J748" s="221">
        <f>ROUND(I748*H748,2)</f>
        <v>0</v>
      </c>
      <c r="K748" s="217" t="s">
        <v>40</v>
      </c>
      <c r="L748" s="46"/>
      <c r="M748" s="222" t="s">
        <v>40</v>
      </c>
      <c r="N748" s="223" t="s">
        <v>48</v>
      </c>
      <c r="O748" s="86"/>
      <c r="P748" s="224">
        <f>O748*H748</f>
        <v>0</v>
      </c>
      <c r="Q748" s="224">
        <v>0.00035</v>
      </c>
      <c r="R748" s="224">
        <f>Q748*H748</f>
        <v>0.00035</v>
      </c>
      <c r="S748" s="224">
        <v>0</v>
      </c>
      <c r="T748" s="225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26" t="s">
        <v>340</v>
      </c>
      <c r="AT748" s="226" t="s">
        <v>226</v>
      </c>
      <c r="AU748" s="226" t="s">
        <v>85</v>
      </c>
      <c r="AY748" s="19" t="s">
        <v>224</v>
      </c>
      <c r="BE748" s="227">
        <f>IF(N748="základní",J748,0)</f>
        <v>0</v>
      </c>
      <c r="BF748" s="227">
        <f>IF(N748="snížená",J748,0)</f>
        <v>0</v>
      </c>
      <c r="BG748" s="227">
        <f>IF(N748="zákl. přenesená",J748,0)</f>
        <v>0</v>
      </c>
      <c r="BH748" s="227">
        <f>IF(N748="sníž. přenesená",J748,0)</f>
        <v>0</v>
      </c>
      <c r="BI748" s="227">
        <f>IF(N748="nulová",J748,0)</f>
        <v>0</v>
      </c>
      <c r="BJ748" s="19" t="s">
        <v>83</v>
      </c>
      <c r="BK748" s="227">
        <f>ROUND(I748*H748,2)</f>
        <v>0</v>
      </c>
      <c r="BL748" s="19" t="s">
        <v>340</v>
      </c>
      <c r="BM748" s="226" t="s">
        <v>4264</v>
      </c>
    </row>
    <row r="749" s="13" customFormat="1">
      <c r="A749" s="13"/>
      <c r="B749" s="235"/>
      <c r="C749" s="236"/>
      <c r="D749" s="228" t="s">
        <v>236</v>
      </c>
      <c r="E749" s="237" t="s">
        <v>40</v>
      </c>
      <c r="F749" s="238" t="s">
        <v>4261</v>
      </c>
      <c r="G749" s="236"/>
      <c r="H749" s="239">
        <v>1</v>
      </c>
      <c r="I749" s="240"/>
      <c r="J749" s="236"/>
      <c r="K749" s="236"/>
      <c r="L749" s="241"/>
      <c r="M749" s="242"/>
      <c r="N749" s="243"/>
      <c r="O749" s="243"/>
      <c r="P749" s="243"/>
      <c r="Q749" s="243"/>
      <c r="R749" s="243"/>
      <c r="S749" s="243"/>
      <c r="T749" s="24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5" t="s">
        <v>236</v>
      </c>
      <c r="AU749" s="245" t="s">
        <v>85</v>
      </c>
      <c r="AV749" s="13" t="s">
        <v>85</v>
      </c>
      <c r="AW749" s="13" t="s">
        <v>38</v>
      </c>
      <c r="AX749" s="13" t="s">
        <v>83</v>
      </c>
      <c r="AY749" s="245" t="s">
        <v>224</v>
      </c>
    </row>
    <row r="750" s="2" customFormat="1" ht="16.5" customHeight="1">
      <c r="A750" s="40"/>
      <c r="B750" s="41"/>
      <c r="C750" s="215" t="s">
        <v>1306</v>
      </c>
      <c r="D750" s="215" t="s">
        <v>226</v>
      </c>
      <c r="E750" s="216" t="s">
        <v>4265</v>
      </c>
      <c r="F750" s="217" t="s">
        <v>4266</v>
      </c>
      <c r="G750" s="218" t="s">
        <v>811</v>
      </c>
      <c r="H750" s="219">
        <v>2</v>
      </c>
      <c r="I750" s="220"/>
      <c r="J750" s="221">
        <f>ROUND(I750*H750,2)</f>
        <v>0</v>
      </c>
      <c r="K750" s="217" t="s">
        <v>40</v>
      </c>
      <c r="L750" s="46"/>
      <c r="M750" s="222" t="s">
        <v>40</v>
      </c>
      <c r="N750" s="223" t="s">
        <v>48</v>
      </c>
      <c r="O750" s="86"/>
      <c r="P750" s="224">
        <f>O750*H750</f>
        <v>0</v>
      </c>
      <c r="Q750" s="224">
        <v>0.0033</v>
      </c>
      <c r="R750" s="224">
        <f>Q750*H750</f>
        <v>0.0066</v>
      </c>
      <c r="S750" s="224">
        <v>0</v>
      </c>
      <c r="T750" s="225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26" t="s">
        <v>340</v>
      </c>
      <c r="AT750" s="226" t="s">
        <v>226</v>
      </c>
      <c r="AU750" s="226" t="s">
        <v>85</v>
      </c>
      <c r="AY750" s="19" t="s">
        <v>224</v>
      </c>
      <c r="BE750" s="227">
        <f>IF(N750="základní",J750,0)</f>
        <v>0</v>
      </c>
      <c r="BF750" s="227">
        <f>IF(N750="snížená",J750,0)</f>
        <v>0</v>
      </c>
      <c r="BG750" s="227">
        <f>IF(N750="zákl. přenesená",J750,0)</f>
        <v>0</v>
      </c>
      <c r="BH750" s="227">
        <f>IF(N750="sníž. přenesená",J750,0)</f>
        <v>0</v>
      </c>
      <c r="BI750" s="227">
        <f>IF(N750="nulová",J750,0)</f>
        <v>0</v>
      </c>
      <c r="BJ750" s="19" t="s">
        <v>83</v>
      </c>
      <c r="BK750" s="227">
        <f>ROUND(I750*H750,2)</f>
        <v>0</v>
      </c>
      <c r="BL750" s="19" t="s">
        <v>340</v>
      </c>
      <c r="BM750" s="226" t="s">
        <v>4267</v>
      </c>
    </row>
    <row r="751" s="2" customFormat="1" ht="16.5" customHeight="1">
      <c r="A751" s="40"/>
      <c r="B751" s="41"/>
      <c r="C751" s="215" t="s">
        <v>1312</v>
      </c>
      <c r="D751" s="215" t="s">
        <v>226</v>
      </c>
      <c r="E751" s="216" t="s">
        <v>4268</v>
      </c>
      <c r="F751" s="217" t="s">
        <v>3578</v>
      </c>
      <c r="G751" s="218" t="s">
        <v>1605</v>
      </c>
      <c r="H751" s="219">
        <v>2</v>
      </c>
      <c r="I751" s="220"/>
      <c r="J751" s="221">
        <f>ROUND(I751*H751,2)</f>
        <v>0</v>
      </c>
      <c r="K751" s="217" t="s">
        <v>40</v>
      </c>
      <c r="L751" s="46"/>
      <c r="M751" s="222" t="s">
        <v>40</v>
      </c>
      <c r="N751" s="223" t="s">
        <v>48</v>
      </c>
      <c r="O751" s="86"/>
      <c r="P751" s="224">
        <f>O751*H751</f>
        <v>0</v>
      </c>
      <c r="Q751" s="224">
        <v>0.0030000000000000001</v>
      </c>
      <c r="R751" s="224">
        <f>Q751*H751</f>
        <v>0.0060000000000000001</v>
      </c>
      <c r="S751" s="224">
        <v>0</v>
      </c>
      <c r="T751" s="225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26" t="s">
        <v>340</v>
      </c>
      <c r="AT751" s="226" t="s">
        <v>226</v>
      </c>
      <c r="AU751" s="226" t="s">
        <v>85</v>
      </c>
      <c r="AY751" s="19" t="s">
        <v>224</v>
      </c>
      <c r="BE751" s="227">
        <f>IF(N751="základní",J751,0)</f>
        <v>0</v>
      </c>
      <c r="BF751" s="227">
        <f>IF(N751="snížená",J751,0)</f>
        <v>0</v>
      </c>
      <c r="BG751" s="227">
        <f>IF(N751="zákl. přenesená",J751,0)</f>
        <v>0</v>
      </c>
      <c r="BH751" s="227">
        <f>IF(N751="sníž. přenesená",J751,0)</f>
        <v>0</v>
      </c>
      <c r="BI751" s="227">
        <f>IF(N751="nulová",J751,0)</f>
        <v>0</v>
      </c>
      <c r="BJ751" s="19" t="s">
        <v>83</v>
      </c>
      <c r="BK751" s="227">
        <f>ROUND(I751*H751,2)</f>
        <v>0</v>
      </c>
      <c r="BL751" s="19" t="s">
        <v>340</v>
      </c>
      <c r="BM751" s="226" t="s">
        <v>4269</v>
      </c>
    </row>
    <row r="752" s="2" customFormat="1">
      <c r="A752" s="40"/>
      <c r="B752" s="41"/>
      <c r="C752" s="42"/>
      <c r="D752" s="228" t="s">
        <v>232</v>
      </c>
      <c r="E752" s="42"/>
      <c r="F752" s="229" t="s">
        <v>3580</v>
      </c>
      <c r="G752" s="42"/>
      <c r="H752" s="42"/>
      <c r="I752" s="230"/>
      <c r="J752" s="42"/>
      <c r="K752" s="42"/>
      <c r="L752" s="46"/>
      <c r="M752" s="231"/>
      <c r="N752" s="232"/>
      <c r="O752" s="86"/>
      <c r="P752" s="86"/>
      <c r="Q752" s="86"/>
      <c r="R752" s="86"/>
      <c r="S752" s="86"/>
      <c r="T752" s="87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232</v>
      </c>
      <c r="AU752" s="19" t="s">
        <v>85</v>
      </c>
    </row>
    <row r="753" s="2" customFormat="1" ht="16.5" customHeight="1">
      <c r="A753" s="40"/>
      <c r="B753" s="41"/>
      <c r="C753" s="215" t="s">
        <v>1318</v>
      </c>
      <c r="D753" s="215" t="s">
        <v>226</v>
      </c>
      <c r="E753" s="216" t="s">
        <v>4270</v>
      </c>
      <c r="F753" s="217" t="s">
        <v>3583</v>
      </c>
      <c r="G753" s="218" t="s">
        <v>1605</v>
      </c>
      <c r="H753" s="219">
        <v>3</v>
      </c>
      <c r="I753" s="220"/>
      <c r="J753" s="221">
        <f>ROUND(I753*H753,2)</f>
        <v>0</v>
      </c>
      <c r="K753" s="217" t="s">
        <v>40</v>
      </c>
      <c r="L753" s="46"/>
      <c r="M753" s="222" t="s">
        <v>40</v>
      </c>
      <c r="N753" s="223" t="s">
        <v>48</v>
      </c>
      <c r="O753" s="86"/>
      <c r="P753" s="224">
        <f>O753*H753</f>
        <v>0</v>
      </c>
      <c r="Q753" s="224">
        <v>0.0030000000000000001</v>
      </c>
      <c r="R753" s="224">
        <f>Q753*H753</f>
        <v>0.0090000000000000011</v>
      </c>
      <c r="S753" s="224">
        <v>0</v>
      </c>
      <c r="T753" s="225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26" t="s">
        <v>340</v>
      </c>
      <c r="AT753" s="226" t="s">
        <v>226</v>
      </c>
      <c r="AU753" s="226" t="s">
        <v>85</v>
      </c>
      <c r="AY753" s="19" t="s">
        <v>224</v>
      </c>
      <c r="BE753" s="227">
        <f>IF(N753="základní",J753,0)</f>
        <v>0</v>
      </c>
      <c r="BF753" s="227">
        <f>IF(N753="snížená",J753,0)</f>
        <v>0</v>
      </c>
      <c r="BG753" s="227">
        <f>IF(N753="zákl. přenesená",J753,0)</f>
        <v>0</v>
      </c>
      <c r="BH753" s="227">
        <f>IF(N753="sníž. přenesená",J753,0)</f>
        <v>0</v>
      </c>
      <c r="BI753" s="227">
        <f>IF(N753="nulová",J753,0)</f>
        <v>0</v>
      </c>
      <c r="BJ753" s="19" t="s">
        <v>83</v>
      </c>
      <c r="BK753" s="227">
        <f>ROUND(I753*H753,2)</f>
        <v>0</v>
      </c>
      <c r="BL753" s="19" t="s">
        <v>340</v>
      </c>
      <c r="BM753" s="226" t="s">
        <v>4271</v>
      </c>
    </row>
    <row r="754" s="13" customFormat="1">
      <c r="A754" s="13"/>
      <c r="B754" s="235"/>
      <c r="C754" s="236"/>
      <c r="D754" s="228" t="s">
        <v>236</v>
      </c>
      <c r="E754" s="237" t="s">
        <v>40</v>
      </c>
      <c r="F754" s="238" t="s">
        <v>4272</v>
      </c>
      <c r="G754" s="236"/>
      <c r="H754" s="239">
        <v>1</v>
      </c>
      <c r="I754" s="240"/>
      <c r="J754" s="236"/>
      <c r="K754" s="236"/>
      <c r="L754" s="241"/>
      <c r="M754" s="242"/>
      <c r="N754" s="243"/>
      <c r="O754" s="243"/>
      <c r="P754" s="243"/>
      <c r="Q754" s="243"/>
      <c r="R754" s="243"/>
      <c r="S754" s="243"/>
      <c r="T754" s="24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5" t="s">
        <v>236</v>
      </c>
      <c r="AU754" s="245" t="s">
        <v>85</v>
      </c>
      <c r="AV754" s="13" t="s">
        <v>85</v>
      </c>
      <c r="AW754" s="13" t="s">
        <v>38</v>
      </c>
      <c r="AX754" s="13" t="s">
        <v>77</v>
      </c>
      <c r="AY754" s="245" t="s">
        <v>224</v>
      </c>
    </row>
    <row r="755" s="13" customFormat="1">
      <c r="A755" s="13"/>
      <c r="B755" s="235"/>
      <c r="C755" s="236"/>
      <c r="D755" s="228" t="s">
        <v>236</v>
      </c>
      <c r="E755" s="237" t="s">
        <v>40</v>
      </c>
      <c r="F755" s="238" t="s">
        <v>4273</v>
      </c>
      <c r="G755" s="236"/>
      <c r="H755" s="239">
        <v>1</v>
      </c>
      <c r="I755" s="240"/>
      <c r="J755" s="236"/>
      <c r="K755" s="236"/>
      <c r="L755" s="241"/>
      <c r="M755" s="242"/>
      <c r="N755" s="243"/>
      <c r="O755" s="243"/>
      <c r="P755" s="243"/>
      <c r="Q755" s="243"/>
      <c r="R755" s="243"/>
      <c r="S755" s="243"/>
      <c r="T755" s="24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5" t="s">
        <v>236</v>
      </c>
      <c r="AU755" s="245" t="s">
        <v>85</v>
      </c>
      <c r="AV755" s="13" t="s">
        <v>85</v>
      </c>
      <c r="AW755" s="13" t="s">
        <v>38</v>
      </c>
      <c r="AX755" s="13" t="s">
        <v>77</v>
      </c>
      <c r="AY755" s="245" t="s">
        <v>224</v>
      </c>
    </row>
    <row r="756" s="13" customFormat="1">
      <c r="A756" s="13"/>
      <c r="B756" s="235"/>
      <c r="C756" s="236"/>
      <c r="D756" s="228" t="s">
        <v>236</v>
      </c>
      <c r="E756" s="237" t="s">
        <v>40</v>
      </c>
      <c r="F756" s="238" t="s">
        <v>4274</v>
      </c>
      <c r="G756" s="236"/>
      <c r="H756" s="239">
        <v>1</v>
      </c>
      <c r="I756" s="240"/>
      <c r="J756" s="236"/>
      <c r="K756" s="236"/>
      <c r="L756" s="241"/>
      <c r="M756" s="242"/>
      <c r="N756" s="243"/>
      <c r="O756" s="243"/>
      <c r="P756" s="243"/>
      <c r="Q756" s="243"/>
      <c r="R756" s="243"/>
      <c r="S756" s="243"/>
      <c r="T756" s="24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5" t="s">
        <v>236</v>
      </c>
      <c r="AU756" s="245" t="s">
        <v>85</v>
      </c>
      <c r="AV756" s="13" t="s">
        <v>85</v>
      </c>
      <c r="AW756" s="13" t="s">
        <v>38</v>
      </c>
      <c r="AX756" s="13" t="s">
        <v>77</v>
      </c>
      <c r="AY756" s="245" t="s">
        <v>224</v>
      </c>
    </row>
    <row r="757" s="15" customFormat="1">
      <c r="A757" s="15"/>
      <c r="B757" s="256"/>
      <c r="C757" s="257"/>
      <c r="D757" s="228" t="s">
        <v>236</v>
      </c>
      <c r="E757" s="258" t="s">
        <v>40</v>
      </c>
      <c r="F757" s="259" t="s">
        <v>253</v>
      </c>
      <c r="G757" s="257"/>
      <c r="H757" s="260">
        <v>3</v>
      </c>
      <c r="I757" s="261"/>
      <c r="J757" s="257"/>
      <c r="K757" s="257"/>
      <c r="L757" s="262"/>
      <c r="M757" s="263"/>
      <c r="N757" s="264"/>
      <c r="O757" s="264"/>
      <c r="P757" s="264"/>
      <c r="Q757" s="264"/>
      <c r="R757" s="264"/>
      <c r="S757" s="264"/>
      <c r="T757" s="26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66" t="s">
        <v>236</v>
      </c>
      <c r="AU757" s="266" t="s">
        <v>85</v>
      </c>
      <c r="AV757" s="15" t="s">
        <v>230</v>
      </c>
      <c r="AW757" s="15" t="s">
        <v>38</v>
      </c>
      <c r="AX757" s="15" t="s">
        <v>83</v>
      </c>
      <c r="AY757" s="266" t="s">
        <v>224</v>
      </c>
    </row>
    <row r="758" s="2" customFormat="1" ht="16.5" customHeight="1">
      <c r="A758" s="40"/>
      <c r="B758" s="41"/>
      <c r="C758" s="215" t="s">
        <v>1326</v>
      </c>
      <c r="D758" s="215" t="s">
        <v>226</v>
      </c>
      <c r="E758" s="216" t="s">
        <v>3591</v>
      </c>
      <c r="F758" s="217" t="s">
        <v>3592</v>
      </c>
      <c r="G758" s="218" t="s">
        <v>811</v>
      </c>
      <c r="H758" s="219">
        <v>8</v>
      </c>
      <c r="I758" s="220"/>
      <c r="J758" s="221">
        <f>ROUND(I758*H758,2)</f>
        <v>0</v>
      </c>
      <c r="K758" s="217" t="s">
        <v>229</v>
      </c>
      <c r="L758" s="46"/>
      <c r="M758" s="222" t="s">
        <v>40</v>
      </c>
      <c r="N758" s="223" t="s">
        <v>48</v>
      </c>
      <c r="O758" s="86"/>
      <c r="P758" s="224">
        <f>O758*H758</f>
        <v>0</v>
      </c>
      <c r="Q758" s="224">
        <v>0.00048999999999999998</v>
      </c>
      <c r="R758" s="224">
        <f>Q758*H758</f>
        <v>0.0039199999999999999</v>
      </c>
      <c r="S758" s="224">
        <v>0</v>
      </c>
      <c r="T758" s="225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26" t="s">
        <v>340</v>
      </c>
      <c r="AT758" s="226" t="s">
        <v>226</v>
      </c>
      <c r="AU758" s="226" t="s">
        <v>85</v>
      </c>
      <c r="AY758" s="19" t="s">
        <v>224</v>
      </c>
      <c r="BE758" s="227">
        <f>IF(N758="základní",J758,0)</f>
        <v>0</v>
      </c>
      <c r="BF758" s="227">
        <f>IF(N758="snížená",J758,0)</f>
        <v>0</v>
      </c>
      <c r="BG758" s="227">
        <f>IF(N758="zákl. přenesená",J758,0)</f>
        <v>0</v>
      </c>
      <c r="BH758" s="227">
        <f>IF(N758="sníž. přenesená",J758,0)</f>
        <v>0</v>
      </c>
      <c r="BI758" s="227">
        <f>IF(N758="nulová",J758,0)</f>
        <v>0</v>
      </c>
      <c r="BJ758" s="19" t="s">
        <v>83</v>
      </c>
      <c r="BK758" s="227">
        <f>ROUND(I758*H758,2)</f>
        <v>0</v>
      </c>
      <c r="BL758" s="19" t="s">
        <v>340</v>
      </c>
      <c r="BM758" s="226" t="s">
        <v>4275</v>
      </c>
    </row>
    <row r="759" s="2" customFormat="1">
      <c r="A759" s="40"/>
      <c r="B759" s="41"/>
      <c r="C759" s="42"/>
      <c r="D759" s="228" t="s">
        <v>232</v>
      </c>
      <c r="E759" s="42"/>
      <c r="F759" s="229" t="s">
        <v>3594</v>
      </c>
      <c r="G759" s="42"/>
      <c r="H759" s="42"/>
      <c r="I759" s="230"/>
      <c r="J759" s="42"/>
      <c r="K759" s="42"/>
      <c r="L759" s="46"/>
      <c r="M759" s="231"/>
      <c r="N759" s="232"/>
      <c r="O759" s="86"/>
      <c r="P759" s="86"/>
      <c r="Q759" s="86"/>
      <c r="R759" s="86"/>
      <c r="S759" s="86"/>
      <c r="T759" s="87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232</v>
      </c>
      <c r="AU759" s="19" t="s">
        <v>85</v>
      </c>
    </row>
    <row r="760" s="2" customFormat="1">
      <c r="A760" s="40"/>
      <c r="B760" s="41"/>
      <c r="C760" s="42"/>
      <c r="D760" s="233" t="s">
        <v>234</v>
      </c>
      <c r="E760" s="42"/>
      <c r="F760" s="234" t="s">
        <v>3595</v>
      </c>
      <c r="G760" s="42"/>
      <c r="H760" s="42"/>
      <c r="I760" s="230"/>
      <c r="J760" s="42"/>
      <c r="K760" s="42"/>
      <c r="L760" s="46"/>
      <c r="M760" s="231"/>
      <c r="N760" s="232"/>
      <c r="O760" s="86"/>
      <c r="P760" s="86"/>
      <c r="Q760" s="86"/>
      <c r="R760" s="86"/>
      <c r="S760" s="86"/>
      <c r="T760" s="87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234</v>
      </c>
      <c r="AU760" s="19" t="s">
        <v>85</v>
      </c>
    </row>
    <row r="761" s="13" customFormat="1">
      <c r="A761" s="13"/>
      <c r="B761" s="235"/>
      <c r="C761" s="236"/>
      <c r="D761" s="228" t="s">
        <v>236</v>
      </c>
      <c r="E761" s="237" t="s">
        <v>40</v>
      </c>
      <c r="F761" s="238" t="s">
        <v>4276</v>
      </c>
      <c r="G761" s="236"/>
      <c r="H761" s="239">
        <v>2</v>
      </c>
      <c r="I761" s="240"/>
      <c r="J761" s="236"/>
      <c r="K761" s="236"/>
      <c r="L761" s="241"/>
      <c r="M761" s="242"/>
      <c r="N761" s="243"/>
      <c r="O761" s="243"/>
      <c r="P761" s="243"/>
      <c r="Q761" s="243"/>
      <c r="R761" s="243"/>
      <c r="S761" s="243"/>
      <c r="T761" s="24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5" t="s">
        <v>236</v>
      </c>
      <c r="AU761" s="245" t="s">
        <v>85</v>
      </c>
      <c r="AV761" s="13" t="s">
        <v>85</v>
      </c>
      <c r="AW761" s="13" t="s">
        <v>38</v>
      </c>
      <c r="AX761" s="13" t="s">
        <v>77</v>
      </c>
      <c r="AY761" s="245" t="s">
        <v>224</v>
      </c>
    </row>
    <row r="762" s="13" customFormat="1">
      <c r="A762" s="13"/>
      <c r="B762" s="235"/>
      <c r="C762" s="236"/>
      <c r="D762" s="228" t="s">
        <v>236</v>
      </c>
      <c r="E762" s="237" t="s">
        <v>40</v>
      </c>
      <c r="F762" s="238" t="s">
        <v>4277</v>
      </c>
      <c r="G762" s="236"/>
      <c r="H762" s="239">
        <v>2</v>
      </c>
      <c r="I762" s="240"/>
      <c r="J762" s="236"/>
      <c r="K762" s="236"/>
      <c r="L762" s="241"/>
      <c r="M762" s="242"/>
      <c r="N762" s="243"/>
      <c r="O762" s="243"/>
      <c r="P762" s="243"/>
      <c r="Q762" s="243"/>
      <c r="R762" s="243"/>
      <c r="S762" s="243"/>
      <c r="T762" s="24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5" t="s">
        <v>236</v>
      </c>
      <c r="AU762" s="245" t="s">
        <v>85</v>
      </c>
      <c r="AV762" s="13" t="s">
        <v>85</v>
      </c>
      <c r="AW762" s="13" t="s">
        <v>38</v>
      </c>
      <c r="AX762" s="13" t="s">
        <v>77</v>
      </c>
      <c r="AY762" s="245" t="s">
        <v>224</v>
      </c>
    </row>
    <row r="763" s="13" customFormat="1">
      <c r="A763" s="13"/>
      <c r="B763" s="235"/>
      <c r="C763" s="236"/>
      <c r="D763" s="228" t="s">
        <v>236</v>
      </c>
      <c r="E763" s="237" t="s">
        <v>40</v>
      </c>
      <c r="F763" s="238" t="s">
        <v>4278</v>
      </c>
      <c r="G763" s="236"/>
      <c r="H763" s="239">
        <v>4</v>
      </c>
      <c r="I763" s="240"/>
      <c r="J763" s="236"/>
      <c r="K763" s="236"/>
      <c r="L763" s="241"/>
      <c r="M763" s="242"/>
      <c r="N763" s="243"/>
      <c r="O763" s="243"/>
      <c r="P763" s="243"/>
      <c r="Q763" s="243"/>
      <c r="R763" s="243"/>
      <c r="S763" s="243"/>
      <c r="T763" s="24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5" t="s">
        <v>236</v>
      </c>
      <c r="AU763" s="245" t="s">
        <v>85</v>
      </c>
      <c r="AV763" s="13" t="s">
        <v>85</v>
      </c>
      <c r="AW763" s="13" t="s">
        <v>38</v>
      </c>
      <c r="AX763" s="13" t="s">
        <v>77</v>
      </c>
      <c r="AY763" s="245" t="s">
        <v>224</v>
      </c>
    </row>
    <row r="764" s="15" customFormat="1">
      <c r="A764" s="15"/>
      <c r="B764" s="256"/>
      <c r="C764" s="257"/>
      <c r="D764" s="228" t="s">
        <v>236</v>
      </c>
      <c r="E764" s="258" t="s">
        <v>40</v>
      </c>
      <c r="F764" s="259" t="s">
        <v>253</v>
      </c>
      <c r="G764" s="257"/>
      <c r="H764" s="260">
        <v>8</v>
      </c>
      <c r="I764" s="261"/>
      <c r="J764" s="257"/>
      <c r="K764" s="257"/>
      <c r="L764" s="262"/>
      <c r="M764" s="263"/>
      <c r="N764" s="264"/>
      <c r="O764" s="264"/>
      <c r="P764" s="264"/>
      <c r="Q764" s="264"/>
      <c r="R764" s="264"/>
      <c r="S764" s="264"/>
      <c r="T764" s="26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66" t="s">
        <v>236</v>
      </c>
      <c r="AU764" s="266" t="s">
        <v>85</v>
      </c>
      <c r="AV764" s="15" t="s">
        <v>230</v>
      </c>
      <c r="AW764" s="15" t="s">
        <v>38</v>
      </c>
      <c r="AX764" s="15" t="s">
        <v>83</v>
      </c>
      <c r="AY764" s="266" t="s">
        <v>224</v>
      </c>
    </row>
    <row r="765" s="2" customFormat="1" ht="16.5" customHeight="1">
      <c r="A765" s="40"/>
      <c r="B765" s="41"/>
      <c r="C765" s="215" t="s">
        <v>1332</v>
      </c>
      <c r="D765" s="215" t="s">
        <v>226</v>
      </c>
      <c r="E765" s="216" t="s">
        <v>3602</v>
      </c>
      <c r="F765" s="217" t="s">
        <v>3603</v>
      </c>
      <c r="G765" s="218" t="s">
        <v>604</v>
      </c>
      <c r="H765" s="219">
        <v>0.029000000000000001</v>
      </c>
      <c r="I765" s="220"/>
      <c r="J765" s="221">
        <f>ROUND(I765*H765,2)</f>
        <v>0</v>
      </c>
      <c r="K765" s="217" t="s">
        <v>229</v>
      </c>
      <c r="L765" s="46"/>
      <c r="M765" s="222" t="s">
        <v>40</v>
      </c>
      <c r="N765" s="223" t="s">
        <v>48</v>
      </c>
      <c r="O765" s="86"/>
      <c r="P765" s="224">
        <f>O765*H765</f>
        <v>0</v>
      </c>
      <c r="Q765" s="224">
        <v>0</v>
      </c>
      <c r="R765" s="224">
        <f>Q765*H765</f>
        <v>0</v>
      </c>
      <c r="S765" s="224">
        <v>0</v>
      </c>
      <c r="T765" s="225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26" t="s">
        <v>340</v>
      </c>
      <c r="AT765" s="226" t="s">
        <v>226</v>
      </c>
      <c r="AU765" s="226" t="s">
        <v>85</v>
      </c>
      <c r="AY765" s="19" t="s">
        <v>224</v>
      </c>
      <c r="BE765" s="227">
        <f>IF(N765="základní",J765,0)</f>
        <v>0</v>
      </c>
      <c r="BF765" s="227">
        <f>IF(N765="snížená",J765,0)</f>
        <v>0</v>
      </c>
      <c r="BG765" s="227">
        <f>IF(N765="zákl. přenesená",J765,0)</f>
        <v>0</v>
      </c>
      <c r="BH765" s="227">
        <f>IF(N765="sníž. přenesená",J765,0)</f>
        <v>0</v>
      </c>
      <c r="BI765" s="227">
        <f>IF(N765="nulová",J765,0)</f>
        <v>0</v>
      </c>
      <c r="BJ765" s="19" t="s">
        <v>83</v>
      </c>
      <c r="BK765" s="227">
        <f>ROUND(I765*H765,2)</f>
        <v>0</v>
      </c>
      <c r="BL765" s="19" t="s">
        <v>340</v>
      </c>
      <c r="BM765" s="226" t="s">
        <v>4279</v>
      </c>
    </row>
    <row r="766" s="2" customFormat="1">
      <c r="A766" s="40"/>
      <c r="B766" s="41"/>
      <c r="C766" s="42"/>
      <c r="D766" s="228" t="s">
        <v>232</v>
      </c>
      <c r="E766" s="42"/>
      <c r="F766" s="229" t="s">
        <v>3605</v>
      </c>
      <c r="G766" s="42"/>
      <c r="H766" s="42"/>
      <c r="I766" s="230"/>
      <c r="J766" s="42"/>
      <c r="K766" s="42"/>
      <c r="L766" s="46"/>
      <c r="M766" s="231"/>
      <c r="N766" s="232"/>
      <c r="O766" s="86"/>
      <c r="P766" s="86"/>
      <c r="Q766" s="86"/>
      <c r="R766" s="86"/>
      <c r="S766" s="86"/>
      <c r="T766" s="87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9" t="s">
        <v>232</v>
      </c>
      <c r="AU766" s="19" t="s">
        <v>85</v>
      </c>
    </row>
    <row r="767" s="2" customFormat="1">
      <c r="A767" s="40"/>
      <c r="B767" s="41"/>
      <c r="C767" s="42"/>
      <c r="D767" s="233" t="s">
        <v>234</v>
      </c>
      <c r="E767" s="42"/>
      <c r="F767" s="234" t="s">
        <v>3606</v>
      </c>
      <c r="G767" s="42"/>
      <c r="H767" s="42"/>
      <c r="I767" s="230"/>
      <c r="J767" s="42"/>
      <c r="K767" s="42"/>
      <c r="L767" s="46"/>
      <c r="M767" s="231"/>
      <c r="N767" s="232"/>
      <c r="O767" s="86"/>
      <c r="P767" s="86"/>
      <c r="Q767" s="86"/>
      <c r="R767" s="86"/>
      <c r="S767" s="86"/>
      <c r="T767" s="87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9" t="s">
        <v>234</v>
      </c>
      <c r="AU767" s="19" t="s">
        <v>85</v>
      </c>
    </row>
    <row r="768" s="12" customFormat="1" ht="25.92" customHeight="1">
      <c r="A768" s="12"/>
      <c r="B768" s="199"/>
      <c r="C768" s="200"/>
      <c r="D768" s="201" t="s">
        <v>76</v>
      </c>
      <c r="E768" s="202" t="s">
        <v>305</v>
      </c>
      <c r="F768" s="202" t="s">
        <v>1545</v>
      </c>
      <c r="G768" s="200"/>
      <c r="H768" s="200"/>
      <c r="I768" s="203"/>
      <c r="J768" s="204">
        <f>BK768</f>
        <v>0</v>
      </c>
      <c r="K768" s="200"/>
      <c r="L768" s="205"/>
      <c r="M768" s="206"/>
      <c r="N768" s="207"/>
      <c r="O768" s="207"/>
      <c r="P768" s="208">
        <f>P769+P860</f>
        <v>0</v>
      </c>
      <c r="Q768" s="207"/>
      <c r="R768" s="208">
        <f>R769+R860</f>
        <v>5.7596270000000001</v>
      </c>
      <c r="S768" s="207"/>
      <c r="T768" s="209">
        <f>T769+T860</f>
        <v>0</v>
      </c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R768" s="210" t="s">
        <v>244</v>
      </c>
      <c r="AT768" s="211" t="s">
        <v>76</v>
      </c>
      <c r="AU768" s="211" t="s">
        <v>77</v>
      </c>
      <c r="AY768" s="210" t="s">
        <v>224</v>
      </c>
      <c r="BK768" s="212">
        <f>BK769+BK860</f>
        <v>0</v>
      </c>
    </row>
    <row r="769" s="12" customFormat="1" ht="22.8" customHeight="1">
      <c r="A769" s="12"/>
      <c r="B769" s="199"/>
      <c r="C769" s="200"/>
      <c r="D769" s="201" t="s">
        <v>76</v>
      </c>
      <c r="E769" s="213" t="s">
        <v>2101</v>
      </c>
      <c r="F769" s="213" t="s">
        <v>2102</v>
      </c>
      <c r="G769" s="200"/>
      <c r="H769" s="200"/>
      <c r="I769" s="203"/>
      <c r="J769" s="214">
        <f>BK769</f>
        <v>0</v>
      </c>
      <c r="K769" s="200"/>
      <c r="L769" s="205"/>
      <c r="M769" s="206"/>
      <c r="N769" s="207"/>
      <c r="O769" s="207"/>
      <c r="P769" s="208">
        <f>SUM(P770:P859)</f>
        <v>0</v>
      </c>
      <c r="Q769" s="207"/>
      <c r="R769" s="208">
        <f>SUM(R770:R859)</f>
        <v>2.0508269999999995</v>
      </c>
      <c r="S769" s="207"/>
      <c r="T769" s="209">
        <f>SUM(T770:T859)</f>
        <v>0</v>
      </c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R769" s="210" t="s">
        <v>244</v>
      </c>
      <c r="AT769" s="211" t="s">
        <v>76</v>
      </c>
      <c r="AU769" s="211" t="s">
        <v>83</v>
      </c>
      <c r="AY769" s="210" t="s">
        <v>224</v>
      </c>
      <c r="BK769" s="212">
        <f>SUM(BK770:BK859)</f>
        <v>0</v>
      </c>
    </row>
    <row r="770" s="2" customFormat="1" ht="16.5" customHeight="1">
      <c r="A770" s="40"/>
      <c r="B770" s="41"/>
      <c r="C770" s="215" t="s">
        <v>1340</v>
      </c>
      <c r="D770" s="215" t="s">
        <v>226</v>
      </c>
      <c r="E770" s="216" t="s">
        <v>3608</v>
      </c>
      <c r="F770" s="217" t="s">
        <v>3609</v>
      </c>
      <c r="G770" s="218" t="s">
        <v>160</v>
      </c>
      <c r="H770" s="219">
        <v>0.10000000000000001</v>
      </c>
      <c r="I770" s="220"/>
      <c r="J770" s="221">
        <f>ROUND(I770*H770,2)</f>
        <v>0</v>
      </c>
      <c r="K770" s="217" t="s">
        <v>229</v>
      </c>
      <c r="L770" s="46"/>
      <c r="M770" s="222" t="s">
        <v>40</v>
      </c>
      <c r="N770" s="223" t="s">
        <v>48</v>
      </c>
      <c r="O770" s="86"/>
      <c r="P770" s="224">
        <f>O770*H770</f>
        <v>0</v>
      </c>
      <c r="Q770" s="224">
        <v>2.0000000000000002E-05</v>
      </c>
      <c r="R770" s="224">
        <f>Q770*H770</f>
        <v>2.0000000000000003E-06</v>
      </c>
      <c r="S770" s="224">
        <v>0</v>
      </c>
      <c r="T770" s="225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26" t="s">
        <v>672</v>
      </c>
      <c r="AT770" s="226" t="s">
        <v>226</v>
      </c>
      <c r="AU770" s="226" t="s">
        <v>85</v>
      </c>
      <c r="AY770" s="19" t="s">
        <v>224</v>
      </c>
      <c r="BE770" s="227">
        <f>IF(N770="základní",J770,0)</f>
        <v>0</v>
      </c>
      <c r="BF770" s="227">
        <f>IF(N770="snížená",J770,0)</f>
        <v>0</v>
      </c>
      <c r="BG770" s="227">
        <f>IF(N770="zákl. přenesená",J770,0)</f>
        <v>0</v>
      </c>
      <c r="BH770" s="227">
        <f>IF(N770="sníž. přenesená",J770,0)</f>
        <v>0</v>
      </c>
      <c r="BI770" s="227">
        <f>IF(N770="nulová",J770,0)</f>
        <v>0</v>
      </c>
      <c r="BJ770" s="19" t="s">
        <v>83</v>
      </c>
      <c r="BK770" s="227">
        <f>ROUND(I770*H770,2)</f>
        <v>0</v>
      </c>
      <c r="BL770" s="19" t="s">
        <v>672</v>
      </c>
      <c r="BM770" s="226" t="s">
        <v>4280</v>
      </c>
    </row>
    <row r="771" s="2" customFormat="1">
      <c r="A771" s="40"/>
      <c r="B771" s="41"/>
      <c r="C771" s="42"/>
      <c r="D771" s="228" t="s">
        <v>232</v>
      </c>
      <c r="E771" s="42"/>
      <c r="F771" s="229" t="s">
        <v>3611</v>
      </c>
      <c r="G771" s="42"/>
      <c r="H771" s="42"/>
      <c r="I771" s="230"/>
      <c r="J771" s="42"/>
      <c r="K771" s="42"/>
      <c r="L771" s="46"/>
      <c r="M771" s="231"/>
      <c r="N771" s="232"/>
      <c r="O771" s="86"/>
      <c r="P771" s="86"/>
      <c r="Q771" s="86"/>
      <c r="R771" s="86"/>
      <c r="S771" s="86"/>
      <c r="T771" s="87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9" t="s">
        <v>232</v>
      </c>
      <c r="AU771" s="19" t="s">
        <v>85</v>
      </c>
    </row>
    <row r="772" s="2" customFormat="1">
      <c r="A772" s="40"/>
      <c r="B772" s="41"/>
      <c r="C772" s="42"/>
      <c r="D772" s="233" t="s">
        <v>234</v>
      </c>
      <c r="E772" s="42"/>
      <c r="F772" s="234" t="s">
        <v>3612</v>
      </c>
      <c r="G772" s="42"/>
      <c r="H772" s="42"/>
      <c r="I772" s="230"/>
      <c r="J772" s="42"/>
      <c r="K772" s="42"/>
      <c r="L772" s="46"/>
      <c r="M772" s="231"/>
      <c r="N772" s="232"/>
      <c r="O772" s="86"/>
      <c r="P772" s="86"/>
      <c r="Q772" s="86"/>
      <c r="R772" s="86"/>
      <c r="S772" s="86"/>
      <c r="T772" s="87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234</v>
      </c>
      <c r="AU772" s="19" t="s">
        <v>85</v>
      </c>
    </row>
    <row r="773" s="13" customFormat="1">
      <c r="A773" s="13"/>
      <c r="B773" s="235"/>
      <c r="C773" s="236"/>
      <c r="D773" s="228" t="s">
        <v>236</v>
      </c>
      <c r="E773" s="237" t="s">
        <v>40</v>
      </c>
      <c r="F773" s="238" t="s">
        <v>4281</v>
      </c>
      <c r="G773" s="236"/>
      <c r="H773" s="239">
        <v>0.10000000000000001</v>
      </c>
      <c r="I773" s="240"/>
      <c r="J773" s="236"/>
      <c r="K773" s="236"/>
      <c r="L773" s="241"/>
      <c r="M773" s="242"/>
      <c r="N773" s="243"/>
      <c r="O773" s="243"/>
      <c r="P773" s="243"/>
      <c r="Q773" s="243"/>
      <c r="R773" s="243"/>
      <c r="S773" s="243"/>
      <c r="T773" s="24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5" t="s">
        <v>236</v>
      </c>
      <c r="AU773" s="245" t="s">
        <v>85</v>
      </c>
      <c r="AV773" s="13" t="s">
        <v>85</v>
      </c>
      <c r="AW773" s="13" t="s">
        <v>38</v>
      </c>
      <c r="AX773" s="13" t="s">
        <v>83</v>
      </c>
      <c r="AY773" s="245" t="s">
        <v>224</v>
      </c>
    </row>
    <row r="774" s="2" customFormat="1" ht="16.5" customHeight="1">
      <c r="A774" s="40"/>
      <c r="B774" s="41"/>
      <c r="C774" s="268" t="s">
        <v>1346</v>
      </c>
      <c r="D774" s="268" t="s">
        <v>305</v>
      </c>
      <c r="E774" s="269" t="s">
        <v>3615</v>
      </c>
      <c r="F774" s="270" t="s">
        <v>3616</v>
      </c>
      <c r="G774" s="271" t="s">
        <v>160</v>
      </c>
      <c r="H774" s="272">
        <v>0.10000000000000001</v>
      </c>
      <c r="I774" s="273"/>
      <c r="J774" s="274">
        <f>ROUND(I774*H774,2)</f>
        <v>0</v>
      </c>
      <c r="K774" s="270" t="s">
        <v>229</v>
      </c>
      <c r="L774" s="275"/>
      <c r="M774" s="276" t="s">
        <v>40</v>
      </c>
      <c r="N774" s="277" t="s">
        <v>48</v>
      </c>
      <c r="O774" s="86"/>
      <c r="P774" s="224">
        <f>O774*H774</f>
        <v>0</v>
      </c>
      <c r="Q774" s="224">
        <v>0.0055500000000000002</v>
      </c>
      <c r="R774" s="224">
        <f>Q774*H774</f>
        <v>0.00055500000000000005</v>
      </c>
      <c r="S774" s="224">
        <v>0</v>
      </c>
      <c r="T774" s="225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26" t="s">
        <v>1099</v>
      </c>
      <c r="AT774" s="226" t="s">
        <v>305</v>
      </c>
      <c r="AU774" s="226" t="s">
        <v>85</v>
      </c>
      <c r="AY774" s="19" t="s">
        <v>224</v>
      </c>
      <c r="BE774" s="227">
        <f>IF(N774="základní",J774,0)</f>
        <v>0</v>
      </c>
      <c r="BF774" s="227">
        <f>IF(N774="snížená",J774,0)</f>
        <v>0</v>
      </c>
      <c r="BG774" s="227">
        <f>IF(N774="zákl. přenesená",J774,0)</f>
        <v>0</v>
      </c>
      <c r="BH774" s="227">
        <f>IF(N774="sníž. přenesená",J774,0)</f>
        <v>0</v>
      </c>
      <c r="BI774" s="227">
        <f>IF(N774="nulová",J774,0)</f>
        <v>0</v>
      </c>
      <c r="BJ774" s="19" t="s">
        <v>83</v>
      </c>
      <c r="BK774" s="227">
        <f>ROUND(I774*H774,2)</f>
        <v>0</v>
      </c>
      <c r="BL774" s="19" t="s">
        <v>1099</v>
      </c>
      <c r="BM774" s="226" t="s">
        <v>4282</v>
      </c>
    </row>
    <row r="775" s="2" customFormat="1">
      <c r="A775" s="40"/>
      <c r="B775" s="41"/>
      <c r="C775" s="42"/>
      <c r="D775" s="228" t="s">
        <v>232</v>
      </c>
      <c r="E775" s="42"/>
      <c r="F775" s="229" t="s">
        <v>3616</v>
      </c>
      <c r="G775" s="42"/>
      <c r="H775" s="42"/>
      <c r="I775" s="230"/>
      <c r="J775" s="42"/>
      <c r="K775" s="42"/>
      <c r="L775" s="46"/>
      <c r="M775" s="231"/>
      <c r="N775" s="232"/>
      <c r="O775" s="86"/>
      <c r="P775" s="86"/>
      <c r="Q775" s="86"/>
      <c r="R775" s="86"/>
      <c r="S775" s="86"/>
      <c r="T775" s="87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232</v>
      </c>
      <c r="AU775" s="19" t="s">
        <v>85</v>
      </c>
    </row>
    <row r="776" s="2" customFormat="1">
      <c r="A776" s="40"/>
      <c r="B776" s="41"/>
      <c r="C776" s="42"/>
      <c r="D776" s="233" t="s">
        <v>234</v>
      </c>
      <c r="E776" s="42"/>
      <c r="F776" s="234" t="s">
        <v>3618</v>
      </c>
      <c r="G776" s="42"/>
      <c r="H776" s="42"/>
      <c r="I776" s="230"/>
      <c r="J776" s="42"/>
      <c r="K776" s="42"/>
      <c r="L776" s="46"/>
      <c r="M776" s="231"/>
      <c r="N776" s="232"/>
      <c r="O776" s="86"/>
      <c r="P776" s="86"/>
      <c r="Q776" s="86"/>
      <c r="R776" s="86"/>
      <c r="S776" s="86"/>
      <c r="T776" s="87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9" t="s">
        <v>234</v>
      </c>
      <c r="AU776" s="19" t="s">
        <v>85</v>
      </c>
    </row>
    <row r="777" s="2" customFormat="1" ht="16.5" customHeight="1">
      <c r="A777" s="40"/>
      <c r="B777" s="41"/>
      <c r="C777" s="215" t="s">
        <v>1353</v>
      </c>
      <c r="D777" s="215" t="s">
        <v>226</v>
      </c>
      <c r="E777" s="216" t="s">
        <v>4283</v>
      </c>
      <c r="F777" s="217" t="s">
        <v>4284</v>
      </c>
      <c r="G777" s="218" t="s">
        <v>160</v>
      </c>
      <c r="H777" s="219">
        <v>45</v>
      </c>
      <c r="I777" s="220"/>
      <c r="J777" s="221">
        <f>ROUND(I777*H777,2)</f>
        <v>0</v>
      </c>
      <c r="K777" s="217" t="s">
        <v>229</v>
      </c>
      <c r="L777" s="46"/>
      <c r="M777" s="222" t="s">
        <v>40</v>
      </c>
      <c r="N777" s="223" t="s">
        <v>48</v>
      </c>
      <c r="O777" s="86"/>
      <c r="P777" s="224">
        <f>O777*H777</f>
        <v>0</v>
      </c>
      <c r="Q777" s="224">
        <v>0.00019000000000000001</v>
      </c>
      <c r="R777" s="224">
        <f>Q777*H777</f>
        <v>0.0085500000000000003</v>
      </c>
      <c r="S777" s="224">
        <v>0</v>
      </c>
      <c r="T777" s="225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26" t="s">
        <v>672</v>
      </c>
      <c r="AT777" s="226" t="s">
        <v>226</v>
      </c>
      <c r="AU777" s="226" t="s">
        <v>85</v>
      </c>
      <c r="AY777" s="19" t="s">
        <v>224</v>
      </c>
      <c r="BE777" s="227">
        <f>IF(N777="základní",J777,0)</f>
        <v>0</v>
      </c>
      <c r="BF777" s="227">
        <f>IF(N777="snížená",J777,0)</f>
        <v>0</v>
      </c>
      <c r="BG777" s="227">
        <f>IF(N777="zákl. přenesená",J777,0)</f>
        <v>0</v>
      </c>
      <c r="BH777" s="227">
        <f>IF(N777="sníž. přenesená",J777,0)</f>
        <v>0</v>
      </c>
      <c r="BI777" s="227">
        <f>IF(N777="nulová",J777,0)</f>
        <v>0</v>
      </c>
      <c r="BJ777" s="19" t="s">
        <v>83</v>
      </c>
      <c r="BK777" s="227">
        <f>ROUND(I777*H777,2)</f>
        <v>0</v>
      </c>
      <c r="BL777" s="19" t="s">
        <v>672</v>
      </c>
      <c r="BM777" s="226" t="s">
        <v>4285</v>
      </c>
    </row>
    <row r="778" s="2" customFormat="1">
      <c r="A778" s="40"/>
      <c r="B778" s="41"/>
      <c r="C778" s="42"/>
      <c r="D778" s="228" t="s">
        <v>232</v>
      </c>
      <c r="E778" s="42"/>
      <c r="F778" s="229" t="s">
        <v>4286</v>
      </c>
      <c r="G778" s="42"/>
      <c r="H778" s="42"/>
      <c r="I778" s="230"/>
      <c r="J778" s="42"/>
      <c r="K778" s="42"/>
      <c r="L778" s="46"/>
      <c r="M778" s="231"/>
      <c r="N778" s="232"/>
      <c r="O778" s="86"/>
      <c r="P778" s="86"/>
      <c r="Q778" s="86"/>
      <c r="R778" s="86"/>
      <c r="S778" s="86"/>
      <c r="T778" s="87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9" t="s">
        <v>232</v>
      </c>
      <c r="AU778" s="19" t="s">
        <v>85</v>
      </c>
    </row>
    <row r="779" s="2" customFormat="1">
      <c r="A779" s="40"/>
      <c r="B779" s="41"/>
      <c r="C779" s="42"/>
      <c r="D779" s="233" t="s">
        <v>234</v>
      </c>
      <c r="E779" s="42"/>
      <c r="F779" s="234" t="s">
        <v>4287</v>
      </c>
      <c r="G779" s="42"/>
      <c r="H779" s="42"/>
      <c r="I779" s="230"/>
      <c r="J779" s="42"/>
      <c r="K779" s="42"/>
      <c r="L779" s="46"/>
      <c r="M779" s="231"/>
      <c r="N779" s="232"/>
      <c r="O779" s="86"/>
      <c r="P779" s="86"/>
      <c r="Q779" s="86"/>
      <c r="R779" s="86"/>
      <c r="S779" s="86"/>
      <c r="T779" s="87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9" t="s">
        <v>234</v>
      </c>
      <c r="AU779" s="19" t="s">
        <v>85</v>
      </c>
    </row>
    <row r="780" s="13" customFormat="1">
      <c r="A780" s="13"/>
      <c r="B780" s="235"/>
      <c r="C780" s="236"/>
      <c r="D780" s="228" t="s">
        <v>236</v>
      </c>
      <c r="E780" s="237" t="s">
        <v>40</v>
      </c>
      <c r="F780" s="238" t="s">
        <v>4288</v>
      </c>
      <c r="G780" s="236"/>
      <c r="H780" s="239">
        <v>45</v>
      </c>
      <c r="I780" s="240"/>
      <c r="J780" s="236"/>
      <c r="K780" s="236"/>
      <c r="L780" s="241"/>
      <c r="M780" s="242"/>
      <c r="N780" s="243"/>
      <c r="O780" s="243"/>
      <c r="P780" s="243"/>
      <c r="Q780" s="243"/>
      <c r="R780" s="243"/>
      <c r="S780" s="243"/>
      <c r="T780" s="24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5" t="s">
        <v>236</v>
      </c>
      <c r="AU780" s="245" t="s">
        <v>85</v>
      </c>
      <c r="AV780" s="13" t="s">
        <v>85</v>
      </c>
      <c r="AW780" s="13" t="s">
        <v>38</v>
      </c>
      <c r="AX780" s="13" t="s">
        <v>83</v>
      </c>
      <c r="AY780" s="245" t="s">
        <v>224</v>
      </c>
    </row>
    <row r="781" s="2" customFormat="1" ht="16.5" customHeight="1">
      <c r="A781" s="40"/>
      <c r="B781" s="41"/>
      <c r="C781" s="268" t="s">
        <v>1361</v>
      </c>
      <c r="D781" s="268" t="s">
        <v>305</v>
      </c>
      <c r="E781" s="269" t="s">
        <v>4289</v>
      </c>
      <c r="F781" s="270" t="s">
        <v>4290</v>
      </c>
      <c r="G781" s="271" t="s">
        <v>160</v>
      </c>
      <c r="H781" s="272">
        <v>45</v>
      </c>
      <c r="I781" s="273"/>
      <c r="J781" s="274">
        <f>ROUND(I781*H781,2)</f>
        <v>0</v>
      </c>
      <c r="K781" s="270" t="s">
        <v>229</v>
      </c>
      <c r="L781" s="275"/>
      <c r="M781" s="276" t="s">
        <v>40</v>
      </c>
      <c r="N781" s="277" t="s">
        <v>48</v>
      </c>
      <c r="O781" s="86"/>
      <c r="P781" s="224">
        <f>O781*H781</f>
        <v>0</v>
      </c>
      <c r="Q781" s="224">
        <v>0.045359999999999998</v>
      </c>
      <c r="R781" s="224">
        <f>Q781*H781</f>
        <v>2.0411999999999999</v>
      </c>
      <c r="S781" s="224">
        <v>0</v>
      </c>
      <c r="T781" s="225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26" t="s">
        <v>1099</v>
      </c>
      <c r="AT781" s="226" t="s">
        <v>305</v>
      </c>
      <c r="AU781" s="226" t="s">
        <v>85</v>
      </c>
      <c r="AY781" s="19" t="s">
        <v>224</v>
      </c>
      <c r="BE781" s="227">
        <f>IF(N781="základní",J781,0)</f>
        <v>0</v>
      </c>
      <c r="BF781" s="227">
        <f>IF(N781="snížená",J781,0)</f>
        <v>0</v>
      </c>
      <c r="BG781" s="227">
        <f>IF(N781="zákl. přenesená",J781,0)</f>
        <v>0</v>
      </c>
      <c r="BH781" s="227">
        <f>IF(N781="sníž. přenesená",J781,0)</f>
        <v>0</v>
      </c>
      <c r="BI781" s="227">
        <f>IF(N781="nulová",J781,0)</f>
        <v>0</v>
      </c>
      <c r="BJ781" s="19" t="s">
        <v>83</v>
      </c>
      <c r="BK781" s="227">
        <f>ROUND(I781*H781,2)</f>
        <v>0</v>
      </c>
      <c r="BL781" s="19" t="s">
        <v>1099</v>
      </c>
      <c r="BM781" s="226" t="s">
        <v>4291</v>
      </c>
    </row>
    <row r="782" s="2" customFormat="1">
      <c r="A782" s="40"/>
      <c r="B782" s="41"/>
      <c r="C782" s="42"/>
      <c r="D782" s="228" t="s">
        <v>232</v>
      </c>
      <c r="E782" s="42"/>
      <c r="F782" s="229" t="s">
        <v>4292</v>
      </c>
      <c r="G782" s="42"/>
      <c r="H782" s="42"/>
      <c r="I782" s="230"/>
      <c r="J782" s="42"/>
      <c r="K782" s="42"/>
      <c r="L782" s="46"/>
      <c r="M782" s="231"/>
      <c r="N782" s="232"/>
      <c r="O782" s="86"/>
      <c r="P782" s="86"/>
      <c r="Q782" s="86"/>
      <c r="R782" s="86"/>
      <c r="S782" s="86"/>
      <c r="T782" s="87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232</v>
      </c>
      <c r="AU782" s="19" t="s">
        <v>85</v>
      </c>
    </row>
    <row r="783" s="2" customFormat="1">
      <c r="A783" s="40"/>
      <c r="B783" s="41"/>
      <c r="C783" s="42"/>
      <c r="D783" s="233" t="s">
        <v>234</v>
      </c>
      <c r="E783" s="42"/>
      <c r="F783" s="234" t="s">
        <v>4293</v>
      </c>
      <c r="G783" s="42"/>
      <c r="H783" s="42"/>
      <c r="I783" s="230"/>
      <c r="J783" s="42"/>
      <c r="K783" s="42"/>
      <c r="L783" s="46"/>
      <c r="M783" s="231"/>
      <c r="N783" s="232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234</v>
      </c>
      <c r="AU783" s="19" t="s">
        <v>85</v>
      </c>
    </row>
    <row r="784" s="2" customFormat="1" ht="16.5" customHeight="1">
      <c r="A784" s="40"/>
      <c r="B784" s="41"/>
      <c r="C784" s="215" t="s">
        <v>1367</v>
      </c>
      <c r="D784" s="215" t="s">
        <v>226</v>
      </c>
      <c r="E784" s="216" t="s">
        <v>4294</v>
      </c>
      <c r="F784" s="217" t="s">
        <v>4295</v>
      </c>
      <c r="G784" s="218" t="s">
        <v>811</v>
      </c>
      <c r="H784" s="219">
        <v>2</v>
      </c>
      <c r="I784" s="220"/>
      <c r="J784" s="221">
        <f>ROUND(I784*H784,2)</f>
        <v>0</v>
      </c>
      <c r="K784" s="217" t="s">
        <v>40</v>
      </c>
      <c r="L784" s="46"/>
      <c r="M784" s="222" t="s">
        <v>40</v>
      </c>
      <c r="N784" s="223" t="s">
        <v>48</v>
      </c>
      <c r="O784" s="86"/>
      <c r="P784" s="224">
        <f>O784*H784</f>
        <v>0</v>
      </c>
      <c r="Q784" s="224">
        <v>0</v>
      </c>
      <c r="R784" s="224">
        <f>Q784*H784</f>
        <v>0</v>
      </c>
      <c r="S784" s="224">
        <v>0</v>
      </c>
      <c r="T784" s="225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26" t="s">
        <v>672</v>
      </c>
      <c r="AT784" s="226" t="s">
        <v>226</v>
      </c>
      <c r="AU784" s="226" t="s">
        <v>85</v>
      </c>
      <c r="AY784" s="19" t="s">
        <v>224</v>
      </c>
      <c r="BE784" s="227">
        <f>IF(N784="základní",J784,0)</f>
        <v>0</v>
      </c>
      <c r="BF784" s="227">
        <f>IF(N784="snížená",J784,0)</f>
        <v>0</v>
      </c>
      <c r="BG784" s="227">
        <f>IF(N784="zákl. přenesená",J784,0)</f>
        <v>0</v>
      </c>
      <c r="BH784" s="227">
        <f>IF(N784="sníž. přenesená",J784,0)</f>
        <v>0</v>
      </c>
      <c r="BI784" s="227">
        <f>IF(N784="nulová",J784,0)</f>
        <v>0</v>
      </c>
      <c r="BJ784" s="19" t="s">
        <v>83</v>
      </c>
      <c r="BK784" s="227">
        <f>ROUND(I784*H784,2)</f>
        <v>0</v>
      </c>
      <c r="BL784" s="19" t="s">
        <v>672</v>
      </c>
      <c r="BM784" s="226" t="s">
        <v>4296</v>
      </c>
    </row>
    <row r="785" s="14" customFormat="1">
      <c r="A785" s="14"/>
      <c r="B785" s="246"/>
      <c r="C785" s="247"/>
      <c r="D785" s="228" t="s">
        <v>236</v>
      </c>
      <c r="E785" s="248" t="s">
        <v>40</v>
      </c>
      <c r="F785" s="249" t="s">
        <v>4297</v>
      </c>
      <c r="G785" s="247"/>
      <c r="H785" s="248" t="s">
        <v>40</v>
      </c>
      <c r="I785" s="250"/>
      <c r="J785" s="247"/>
      <c r="K785" s="247"/>
      <c r="L785" s="251"/>
      <c r="M785" s="252"/>
      <c r="N785" s="253"/>
      <c r="O785" s="253"/>
      <c r="P785" s="253"/>
      <c r="Q785" s="253"/>
      <c r="R785" s="253"/>
      <c r="S785" s="253"/>
      <c r="T785" s="25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5" t="s">
        <v>236</v>
      </c>
      <c r="AU785" s="255" t="s">
        <v>85</v>
      </c>
      <c r="AV785" s="14" t="s">
        <v>83</v>
      </c>
      <c r="AW785" s="14" t="s">
        <v>38</v>
      </c>
      <c r="AX785" s="14" t="s">
        <v>77</v>
      </c>
      <c r="AY785" s="255" t="s">
        <v>224</v>
      </c>
    </row>
    <row r="786" s="14" customFormat="1">
      <c r="A786" s="14"/>
      <c r="B786" s="246"/>
      <c r="C786" s="247"/>
      <c r="D786" s="228" t="s">
        <v>236</v>
      </c>
      <c r="E786" s="248" t="s">
        <v>40</v>
      </c>
      <c r="F786" s="249" t="s">
        <v>3645</v>
      </c>
      <c r="G786" s="247"/>
      <c r="H786" s="248" t="s">
        <v>40</v>
      </c>
      <c r="I786" s="250"/>
      <c r="J786" s="247"/>
      <c r="K786" s="247"/>
      <c r="L786" s="251"/>
      <c r="M786" s="252"/>
      <c r="N786" s="253"/>
      <c r="O786" s="253"/>
      <c r="P786" s="253"/>
      <c r="Q786" s="253"/>
      <c r="R786" s="253"/>
      <c r="S786" s="253"/>
      <c r="T786" s="25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5" t="s">
        <v>236</v>
      </c>
      <c r="AU786" s="255" t="s">
        <v>85</v>
      </c>
      <c r="AV786" s="14" t="s">
        <v>83</v>
      </c>
      <c r="AW786" s="14" t="s">
        <v>38</v>
      </c>
      <c r="AX786" s="14" t="s">
        <v>77</v>
      </c>
      <c r="AY786" s="255" t="s">
        <v>224</v>
      </c>
    </row>
    <row r="787" s="14" customFormat="1">
      <c r="A787" s="14"/>
      <c r="B787" s="246"/>
      <c r="C787" s="247"/>
      <c r="D787" s="228" t="s">
        <v>236</v>
      </c>
      <c r="E787" s="248" t="s">
        <v>40</v>
      </c>
      <c r="F787" s="249" t="s">
        <v>4298</v>
      </c>
      <c r="G787" s="247"/>
      <c r="H787" s="248" t="s">
        <v>40</v>
      </c>
      <c r="I787" s="250"/>
      <c r="J787" s="247"/>
      <c r="K787" s="247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236</v>
      </c>
      <c r="AU787" s="255" t="s">
        <v>85</v>
      </c>
      <c r="AV787" s="14" t="s">
        <v>83</v>
      </c>
      <c r="AW787" s="14" t="s">
        <v>38</v>
      </c>
      <c r="AX787" s="14" t="s">
        <v>77</v>
      </c>
      <c r="AY787" s="255" t="s">
        <v>224</v>
      </c>
    </row>
    <row r="788" s="14" customFormat="1">
      <c r="A788" s="14"/>
      <c r="B788" s="246"/>
      <c r="C788" s="247"/>
      <c r="D788" s="228" t="s">
        <v>236</v>
      </c>
      <c r="E788" s="248" t="s">
        <v>40</v>
      </c>
      <c r="F788" s="249" t="s">
        <v>4299</v>
      </c>
      <c r="G788" s="247"/>
      <c r="H788" s="248" t="s">
        <v>40</v>
      </c>
      <c r="I788" s="250"/>
      <c r="J788" s="247"/>
      <c r="K788" s="247"/>
      <c r="L788" s="251"/>
      <c r="M788" s="252"/>
      <c r="N788" s="253"/>
      <c r="O788" s="253"/>
      <c r="P788" s="253"/>
      <c r="Q788" s="253"/>
      <c r="R788" s="253"/>
      <c r="S788" s="253"/>
      <c r="T788" s="25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5" t="s">
        <v>236</v>
      </c>
      <c r="AU788" s="255" t="s">
        <v>85</v>
      </c>
      <c r="AV788" s="14" t="s">
        <v>83</v>
      </c>
      <c r="AW788" s="14" t="s">
        <v>38</v>
      </c>
      <c r="AX788" s="14" t="s">
        <v>77</v>
      </c>
      <c r="AY788" s="255" t="s">
        <v>224</v>
      </c>
    </row>
    <row r="789" s="13" customFormat="1">
      <c r="A789" s="13"/>
      <c r="B789" s="235"/>
      <c r="C789" s="236"/>
      <c r="D789" s="228" t="s">
        <v>236</v>
      </c>
      <c r="E789" s="237" t="s">
        <v>40</v>
      </c>
      <c r="F789" s="238" t="s">
        <v>4300</v>
      </c>
      <c r="G789" s="236"/>
      <c r="H789" s="239">
        <v>2</v>
      </c>
      <c r="I789" s="240"/>
      <c r="J789" s="236"/>
      <c r="K789" s="236"/>
      <c r="L789" s="241"/>
      <c r="M789" s="242"/>
      <c r="N789" s="243"/>
      <c r="O789" s="243"/>
      <c r="P789" s="243"/>
      <c r="Q789" s="243"/>
      <c r="R789" s="243"/>
      <c r="S789" s="243"/>
      <c r="T789" s="24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5" t="s">
        <v>236</v>
      </c>
      <c r="AU789" s="245" t="s">
        <v>85</v>
      </c>
      <c r="AV789" s="13" t="s">
        <v>85</v>
      </c>
      <c r="AW789" s="13" t="s">
        <v>38</v>
      </c>
      <c r="AX789" s="13" t="s">
        <v>83</v>
      </c>
      <c r="AY789" s="245" t="s">
        <v>224</v>
      </c>
    </row>
    <row r="790" s="2" customFormat="1" ht="16.5" customHeight="1">
      <c r="A790" s="40"/>
      <c r="B790" s="41"/>
      <c r="C790" s="215" t="s">
        <v>1373</v>
      </c>
      <c r="D790" s="215" t="s">
        <v>226</v>
      </c>
      <c r="E790" s="216" t="s">
        <v>4301</v>
      </c>
      <c r="F790" s="217" t="s">
        <v>4302</v>
      </c>
      <c r="G790" s="218" t="s">
        <v>811</v>
      </c>
      <c r="H790" s="219">
        <v>1</v>
      </c>
      <c r="I790" s="220"/>
      <c r="J790" s="221">
        <f>ROUND(I790*H790,2)</f>
        <v>0</v>
      </c>
      <c r="K790" s="217" t="s">
        <v>40</v>
      </c>
      <c r="L790" s="46"/>
      <c r="M790" s="222" t="s">
        <v>40</v>
      </c>
      <c r="N790" s="223" t="s">
        <v>48</v>
      </c>
      <c r="O790" s="86"/>
      <c r="P790" s="224">
        <f>O790*H790</f>
        <v>0</v>
      </c>
      <c r="Q790" s="224">
        <v>0</v>
      </c>
      <c r="R790" s="224">
        <f>Q790*H790</f>
        <v>0</v>
      </c>
      <c r="S790" s="224">
        <v>0</v>
      </c>
      <c r="T790" s="225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26" t="s">
        <v>672</v>
      </c>
      <c r="AT790" s="226" t="s">
        <v>226</v>
      </c>
      <c r="AU790" s="226" t="s">
        <v>85</v>
      </c>
      <c r="AY790" s="19" t="s">
        <v>224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19" t="s">
        <v>83</v>
      </c>
      <c r="BK790" s="227">
        <f>ROUND(I790*H790,2)</f>
        <v>0</v>
      </c>
      <c r="BL790" s="19" t="s">
        <v>672</v>
      </c>
      <c r="BM790" s="226" t="s">
        <v>4303</v>
      </c>
    </row>
    <row r="791" s="2" customFormat="1" ht="16.5" customHeight="1">
      <c r="A791" s="40"/>
      <c r="B791" s="41"/>
      <c r="C791" s="215" t="s">
        <v>1378</v>
      </c>
      <c r="D791" s="215" t="s">
        <v>226</v>
      </c>
      <c r="E791" s="216" t="s">
        <v>4304</v>
      </c>
      <c r="F791" s="217" t="s">
        <v>4305</v>
      </c>
      <c r="G791" s="218" t="s">
        <v>811</v>
      </c>
      <c r="H791" s="219">
        <v>1</v>
      </c>
      <c r="I791" s="220"/>
      <c r="J791" s="221">
        <f>ROUND(I791*H791,2)</f>
        <v>0</v>
      </c>
      <c r="K791" s="217" t="s">
        <v>40</v>
      </c>
      <c r="L791" s="46"/>
      <c r="M791" s="222" t="s">
        <v>40</v>
      </c>
      <c r="N791" s="223" t="s">
        <v>48</v>
      </c>
      <c r="O791" s="86"/>
      <c r="P791" s="224">
        <f>O791*H791</f>
        <v>0</v>
      </c>
      <c r="Q791" s="224">
        <v>0</v>
      </c>
      <c r="R791" s="224">
        <f>Q791*H791</f>
        <v>0</v>
      </c>
      <c r="S791" s="224">
        <v>0</v>
      </c>
      <c r="T791" s="225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26" t="s">
        <v>672</v>
      </c>
      <c r="AT791" s="226" t="s">
        <v>226</v>
      </c>
      <c r="AU791" s="226" t="s">
        <v>85</v>
      </c>
      <c r="AY791" s="19" t="s">
        <v>224</v>
      </c>
      <c r="BE791" s="227">
        <f>IF(N791="základní",J791,0)</f>
        <v>0</v>
      </c>
      <c r="BF791" s="227">
        <f>IF(N791="snížená",J791,0)</f>
        <v>0</v>
      </c>
      <c r="BG791" s="227">
        <f>IF(N791="zákl. přenesená",J791,0)</f>
        <v>0</v>
      </c>
      <c r="BH791" s="227">
        <f>IF(N791="sníž. přenesená",J791,0)</f>
        <v>0</v>
      </c>
      <c r="BI791" s="227">
        <f>IF(N791="nulová",J791,0)</f>
        <v>0</v>
      </c>
      <c r="BJ791" s="19" t="s">
        <v>83</v>
      </c>
      <c r="BK791" s="227">
        <f>ROUND(I791*H791,2)</f>
        <v>0</v>
      </c>
      <c r="BL791" s="19" t="s">
        <v>672</v>
      </c>
      <c r="BM791" s="226" t="s">
        <v>4306</v>
      </c>
    </row>
    <row r="792" s="2" customFormat="1" ht="16.5" customHeight="1">
      <c r="A792" s="40"/>
      <c r="B792" s="41"/>
      <c r="C792" s="215" t="s">
        <v>1386</v>
      </c>
      <c r="D792" s="215" t="s">
        <v>226</v>
      </c>
      <c r="E792" s="216" t="s">
        <v>4307</v>
      </c>
      <c r="F792" s="217" t="s">
        <v>4308</v>
      </c>
      <c r="G792" s="218" t="s">
        <v>811</v>
      </c>
      <c r="H792" s="219">
        <v>4</v>
      </c>
      <c r="I792" s="220"/>
      <c r="J792" s="221">
        <f>ROUND(I792*H792,2)</f>
        <v>0</v>
      </c>
      <c r="K792" s="217" t="s">
        <v>40</v>
      </c>
      <c r="L792" s="46"/>
      <c r="M792" s="222" t="s">
        <v>40</v>
      </c>
      <c r="N792" s="223" t="s">
        <v>48</v>
      </c>
      <c r="O792" s="86"/>
      <c r="P792" s="224">
        <f>O792*H792</f>
        <v>0</v>
      </c>
      <c r="Q792" s="224">
        <v>0</v>
      </c>
      <c r="R792" s="224">
        <f>Q792*H792</f>
        <v>0</v>
      </c>
      <c r="S792" s="224">
        <v>0</v>
      </c>
      <c r="T792" s="225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26" t="s">
        <v>672</v>
      </c>
      <c r="AT792" s="226" t="s">
        <v>226</v>
      </c>
      <c r="AU792" s="226" t="s">
        <v>85</v>
      </c>
      <c r="AY792" s="19" t="s">
        <v>224</v>
      </c>
      <c r="BE792" s="227">
        <f>IF(N792="základní",J792,0)</f>
        <v>0</v>
      </c>
      <c r="BF792" s="227">
        <f>IF(N792="snížená",J792,0)</f>
        <v>0</v>
      </c>
      <c r="BG792" s="227">
        <f>IF(N792="zákl. přenesená",J792,0)</f>
        <v>0</v>
      </c>
      <c r="BH792" s="227">
        <f>IF(N792="sníž. přenesená",J792,0)</f>
        <v>0</v>
      </c>
      <c r="BI792" s="227">
        <f>IF(N792="nulová",J792,0)</f>
        <v>0</v>
      </c>
      <c r="BJ792" s="19" t="s">
        <v>83</v>
      </c>
      <c r="BK792" s="227">
        <f>ROUND(I792*H792,2)</f>
        <v>0</v>
      </c>
      <c r="BL792" s="19" t="s">
        <v>672</v>
      </c>
      <c r="BM792" s="226" t="s">
        <v>4309</v>
      </c>
    </row>
    <row r="793" s="2" customFormat="1" ht="16.5" customHeight="1">
      <c r="A793" s="40"/>
      <c r="B793" s="41"/>
      <c r="C793" s="215" t="s">
        <v>1392</v>
      </c>
      <c r="D793" s="215" t="s">
        <v>226</v>
      </c>
      <c r="E793" s="216" t="s">
        <v>4310</v>
      </c>
      <c r="F793" s="217" t="s">
        <v>4311</v>
      </c>
      <c r="G793" s="218" t="s">
        <v>811</v>
      </c>
      <c r="H793" s="219">
        <v>2</v>
      </c>
      <c r="I793" s="220"/>
      <c r="J793" s="221">
        <f>ROUND(I793*H793,2)</f>
        <v>0</v>
      </c>
      <c r="K793" s="217" t="s">
        <v>40</v>
      </c>
      <c r="L793" s="46"/>
      <c r="M793" s="222" t="s">
        <v>40</v>
      </c>
      <c r="N793" s="223" t="s">
        <v>48</v>
      </c>
      <c r="O793" s="86"/>
      <c r="P793" s="224">
        <f>O793*H793</f>
        <v>0</v>
      </c>
      <c r="Q793" s="224">
        <v>0</v>
      </c>
      <c r="R793" s="224">
        <f>Q793*H793</f>
        <v>0</v>
      </c>
      <c r="S793" s="224">
        <v>0</v>
      </c>
      <c r="T793" s="225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26" t="s">
        <v>672</v>
      </c>
      <c r="AT793" s="226" t="s">
        <v>226</v>
      </c>
      <c r="AU793" s="226" t="s">
        <v>85</v>
      </c>
      <c r="AY793" s="19" t="s">
        <v>224</v>
      </c>
      <c r="BE793" s="227">
        <f>IF(N793="základní",J793,0)</f>
        <v>0</v>
      </c>
      <c r="BF793" s="227">
        <f>IF(N793="snížená",J793,0)</f>
        <v>0</v>
      </c>
      <c r="BG793" s="227">
        <f>IF(N793="zákl. přenesená",J793,0)</f>
        <v>0</v>
      </c>
      <c r="BH793" s="227">
        <f>IF(N793="sníž. přenesená",J793,0)</f>
        <v>0</v>
      </c>
      <c r="BI793" s="227">
        <f>IF(N793="nulová",J793,0)</f>
        <v>0</v>
      </c>
      <c r="BJ793" s="19" t="s">
        <v>83</v>
      </c>
      <c r="BK793" s="227">
        <f>ROUND(I793*H793,2)</f>
        <v>0</v>
      </c>
      <c r="BL793" s="19" t="s">
        <v>672</v>
      </c>
      <c r="BM793" s="226" t="s">
        <v>4312</v>
      </c>
    </row>
    <row r="794" s="2" customFormat="1" ht="16.5" customHeight="1">
      <c r="A794" s="40"/>
      <c r="B794" s="41"/>
      <c r="C794" s="215" t="s">
        <v>1398</v>
      </c>
      <c r="D794" s="215" t="s">
        <v>226</v>
      </c>
      <c r="E794" s="216" t="s">
        <v>4313</v>
      </c>
      <c r="F794" s="217" t="s">
        <v>3632</v>
      </c>
      <c r="G794" s="218" t="s">
        <v>811</v>
      </c>
      <c r="H794" s="219">
        <v>1</v>
      </c>
      <c r="I794" s="220"/>
      <c r="J794" s="221">
        <f>ROUND(I794*H794,2)</f>
        <v>0</v>
      </c>
      <c r="K794" s="217" t="s">
        <v>40</v>
      </c>
      <c r="L794" s="46"/>
      <c r="M794" s="222" t="s">
        <v>40</v>
      </c>
      <c r="N794" s="223" t="s">
        <v>48</v>
      </c>
      <c r="O794" s="86"/>
      <c r="P794" s="224">
        <f>O794*H794</f>
        <v>0</v>
      </c>
      <c r="Q794" s="224">
        <v>0</v>
      </c>
      <c r="R794" s="224">
        <f>Q794*H794</f>
        <v>0</v>
      </c>
      <c r="S794" s="224">
        <v>0</v>
      </c>
      <c r="T794" s="225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26" t="s">
        <v>672</v>
      </c>
      <c r="AT794" s="226" t="s">
        <v>226</v>
      </c>
      <c r="AU794" s="226" t="s">
        <v>85</v>
      </c>
      <c r="AY794" s="19" t="s">
        <v>224</v>
      </c>
      <c r="BE794" s="227">
        <f>IF(N794="základní",J794,0)</f>
        <v>0</v>
      </c>
      <c r="BF794" s="227">
        <f>IF(N794="snížená",J794,0)</f>
        <v>0</v>
      </c>
      <c r="BG794" s="227">
        <f>IF(N794="zákl. přenesená",J794,0)</f>
        <v>0</v>
      </c>
      <c r="BH794" s="227">
        <f>IF(N794="sníž. přenesená",J794,0)</f>
        <v>0</v>
      </c>
      <c r="BI794" s="227">
        <f>IF(N794="nulová",J794,0)</f>
        <v>0</v>
      </c>
      <c r="BJ794" s="19" t="s">
        <v>83</v>
      </c>
      <c r="BK794" s="227">
        <f>ROUND(I794*H794,2)</f>
        <v>0</v>
      </c>
      <c r="BL794" s="19" t="s">
        <v>672</v>
      </c>
      <c r="BM794" s="226" t="s">
        <v>4314</v>
      </c>
    </row>
    <row r="795" s="2" customFormat="1" ht="16.5" customHeight="1">
      <c r="A795" s="40"/>
      <c r="B795" s="41"/>
      <c r="C795" s="215" t="s">
        <v>1405</v>
      </c>
      <c r="D795" s="215" t="s">
        <v>226</v>
      </c>
      <c r="E795" s="216" t="s">
        <v>4315</v>
      </c>
      <c r="F795" s="217" t="s">
        <v>4316</v>
      </c>
      <c r="G795" s="218" t="s">
        <v>811</v>
      </c>
      <c r="H795" s="219">
        <v>2</v>
      </c>
      <c r="I795" s="220"/>
      <c r="J795" s="221">
        <f>ROUND(I795*H795,2)</f>
        <v>0</v>
      </c>
      <c r="K795" s="217" t="s">
        <v>40</v>
      </c>
      <c r="L795" s="46"/>
      <c r="M795" s="222" t="s">
        <v>40</v>
      </c>
      <c r="N795" s="223" t="s">
        <v>48</v>
      </c>
      <c r="O795" s="86"/>
      <c r="P795" s="224">
        <f>O795*H795</f>
        <v>0</v>
      </c>
      <c r="Q795" s="224">
        <v>0</v>
      </c>
      <c r="R795" s="224">
        <f>Q795*H795</f>
        <v>0</v>
      </c>
      <c r="S795" s="224">
        <v>0</v>
      </c>
      <c r="T795" s="225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26" t="s">
        <v>672</v>
      </c>
      <c r="AT795" s="226" t="s">
        <v>226</v>
      </c>
      <c r="AU795" s="226" t="s">
        <v>85</v>
      </c>
      <c r="AY795" s="19" t="s">
        <v>224</v>
      </c>
      <c r="BE795" s="227">
        <f>IF(N795="základní",J795,0)</f>
        <v>0</v>
      </c>
      <c r="BF795" s="227">
        <f>IF(N795="snížená",J795,0)</f>
        <v>0</v>
      </c>
      <c r="BG795" s="227">
        <f>IF(N795="zákl. přenesená",J795,0)</f>
        <v>0</v>
      </c>
      <c r="BH795" s="227">
        <f>IF(N795="sníž. přenesená",J795,0)</f>
        <v>0</v>
      </c>
      <c r="BI795" s="227">
        <f>IF(N795="nulová",J795,0)</f>
        <v>0</v>
      </c>
      <c r="BJ795" s="19" t="s">
        <v>83</v>
      </c>
      <c r="BK795" s="227">
        <f>ROUND(I795*H795,2)</f>
        <v>0</v>
      </c>
      <c r="BL795" s="19" t="s">
        <v>672</v>
      </c>
      <c r="BM795" s="226" t="s">
        <v>4317</v>
      </c>
    </row>
    <row r="796" s="14" customFormat="1">
      <c r="A796" s="14"/>
      <c r="B796" s="246"/>
      <c r="C796" s="247"/>
      <c r="D796" s="228" t="s">
        <v>236</v>
      </c>
      <c r="E796" s="248" t="s">
        <v>40</v>
      </c>
      <c r="F796" s="249" t="s">
        <v>4318</v>
      </c>
      <c r="G796" s="247"/>
      <c r="H796" s="248" t="s">
        <v>40</v>
      </c>
      <c r="I796" s="250"/>
      <c r="J796" s="247"/>
      <c r="K796" s="247"/>
      <c r="L796" s="251"/>
      <c r="M796" s="252"/>
      <c r="N796" s="253"/>
      <c r="O796" s="253"/>
      <c r="P796" s="253"/>
      <c r="Q796" s="253"/>
      <c r="R796" s="253"/>
      <c r="S796" s="253"/>
      <c r="T796" s="25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5" t="s">
        <v>236</v>
      </c>
      <c r="AU796" s="255" t="s">
        <v>85</v>
      </c>
      <c r="AV796" s="14" t="s">
        <v>83</v>
      </c>
      <c r="AW796" s="14" t="s">
        <v>38</v>
      </c>
      <c r="AX796" s="14" t="s">
        <v>77</v>
      </c>
      <c r="AY796" s="255" t="s">
        <v>224</v>
      </c>
    </row>
    <row r="797" s="14" customFormat="1">
      <c r="A797" s="14"/>
      <c r="B797" s="246"/>
      <c r="C797" s="247"/>
      <c r="D797" s="228" t="s">
        <v>236</v>
      </c>
      <c r="E797" s="248" t="s">
        <v>40</v>
      </c>
      <c r="F797" s="249" t="s">
        <v>3645</v>
      </c>
      <c r="G797" s="247"/>
      <c r="H797" s="248" t="s">
        <v>40</v>
      </c>
      <c r="I797" s="250"/>
      <c r="J797" s="247"/>
      <c r="K797" s="247"/>
      <c r="L797" s="251"/>
      <c r="M797" s="252"/>
      <c r="N797" s="253"/>
      <c r="O797" s="253"/>
      <c r="P797" s="253"/>
      <c r="Q797" s="253"/>
      <c r="R797" s="253"/>
      <c r="S797" s="253"/>
      <c r="T797" s="25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5" t="s">
        <v>236</v>
      </c>
      <c r="AU797" s="255" t="s">
        <v>85</v>
      </c>
      <c r="AV797" s="14" t="s">
        <v>83</v>
      </c>
      <c r="AW797" s="14" t="s">
        <v>38</v>
      </c>
      <c r="AX797" s="14" t="s">
        <v>77</v>
      </c>
      <c r="AY797" s="255" t="s">
        <v>224</v>
      </c>
    </row>
    <row r="798" s="14" customFormat="1">
      <c r="A798" s="14"/>
      <c r="B798" s="246"/>
      <c r="C798" s="247"/>
      <c r="D798" s="228" t="s">
        <v>236</v>
      </c>
      <c r="E798" s="248" t="s">
        <v>40</v>
      </c>
      <c r="F798" s="249" t="s">
        <v>4298</v>
      </c>
      <c r="G798" s="247"/>
      <c r="H798" s="248" t="s">
        <v>40</v>
      </c>
      <c r="I798" s="250"/>
      <c r="J798" s="247"/>
      <c r="K798" s="247"/>
      <c r="L798" s="251"/>
      <c r="M798" s="252"/>
      <c r="N798" s="253"/>
      <c r="O798" s="253"/>
      <c r="P798" s="253"/>
      <c r="Q798" s="253"/>
      <c r="R798" s="253"/>
      <c r="S798" s="253"/>
      <c r="T798" s="25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5" t="s">
        <v>236</v>
      </c>
      <c r="AU798" s="255" t="s">
        <v>85</v>
      </c>
      <c r="AV798" s="14" t="s">
        <v>83</v>
      </c>
      <c r="AW798" s="14" t="s">
        <v>38</v>
      </c>
      <c r="AX798" s="14" t="s">
        <v>77</v>
      </c>
      <c r="AY798" s="255" t="s">
        <v>224</v>
      </c>
    </row>
    <row r="799" s="14" customFormat="1">
      <c r="A799" s="14"/>
      <c r="B799" s="246"/>
      <c r="C799" s="247"/>
      <c r="D799" s="228" t="s">
        <v>236</v>
      </c>
      <c r="E799" s="248" t="s">
        <v>40</v>
      </c>
      <c r="F799" s="249" t="s">
        <v>4299</v>
      </c>
      <c r="G799" s="247"/>
      <c r="H799" s="248" t="s">
        <v>40</v>
      </c>
      <c r="I799" s="250"/>
      <c r="J799" s="247"/>
      <c r="K799" s="247"/>
      <c r="L799" s="251"/>
      <c r="M799" s="252"/>
      <c r="N799" s="253"/>
      <c r="O799" s="253"/>
      <c r="P799" s="253"/>
      <c r="Q799" s="253"/>
      <c r="R799" s="253"/>
      <c r="S799" s="253"/>
      <c r="T799" s="25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5" t="s">
        <v>236</v>
      </c>
      <c r="AU799" s="255" t="s">
        <v>85</v>
      </c>
      <c r="AV799" s="14" t="s">
        <v>83</v>
      </c>
      <c r="AW799" s="14" t="s">
        <v>38</v>
      </c>
      <c r="AX799" s="14" t="s">
        <v>77</v>
      </c>
      <c r="AY799" s="255" t="s">
        <v>224</v>
      </c>
    </row>
    <row r="800" s="13" customFormat="1">
      <c r="A800" s="13"/>
      <c r="B800" s="235"/>
      <c r="C800" s="236"/>
      <c r="D800" s="228" t="s">
        <v>236</v>
      </c>
      <c r="E800" s="237" t="s">
        <v>40</v>
      </c>
      <c r="F800" s="238" t="s">
        <v>4319</v>
      </c>
      <c r="G800" s="236"/>
      <c r="H800" s="239">
        <v>2</v>
      </c>
      <c r="I800" s="240"/>
      <c r="J800" s="236"/>
      <c r="K800" s="236"/>
      <c r="L800" s="241"/>
      <c r="M800" s="242"/>
      <c r="N800" s="243"/>
      <c r="O800" s="243"/>
      <c r="P800" s="243"/>
      <c r="Q800" s="243"/>
      <c r="R800" s="243"/>
      <c r="S800" s="243"/>
      <c r="T800" s="24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5" t="s">
        <v>236</v>
      </c>
      <c r="AU800" s="245" t="s">
        <v>85</v>
      </c>
      <c r="AV800" s="13" t="s">
        <v>85</v>
      </c>
      <c r="AW800" s="13" t="s">
        <v>38</v>
      </c>
      <c r="AX800" s="13" t="s">
        <v>83</v>
      </c>
      <c r="AY800" s="245" t="s">
        <v>224</v>
      </c>
    </row>
    <row r="801" s="2" customFormat="1" ht="16.5" customHeight="1">
      <c r="A801" s="40"/>
      <c r="B801" s="41"/>
      <c r="C801" s="215" t="s">
        <v>1413</v>
      </c>
      <c r="D801" s="215" t="s">
        <v>226</v>
      </c>
      <c r="E801" s="216" t="s">
        <v>4320</v>
      </c>
      <c r="F801" s="217" t="s">
        <v>4321</v>
      </c>
      <c r="G801" s="218" t="s">
        <v>811</v>
      </c>
      <c r="H801" s="219">
        <v>2</v>
      </c>
      <c r="I801" s="220"/>
      <c r="J801" s="221">
        <f>ROUND(I801*H801,2)</f>
        <v>0</v>
      </c>
      <c r="K801" s="217" t="s">
        <v>40</v>
      </c>
      <c r="L801" s="46"/>
      <c r="M801" s="222" t="s">
        <v>40</v>
      </c>
      <c r="N801" s="223" t="s">
        <v>48</v>
      </c>
      <c r="O801" s="86"/>
      <c r="P801" s="224">
        <f>O801*H801</f>
        <v>0</v>
      </c>
      <c r="Q801" s="224">
        <v>0</v>
      </c>
      <c r="R801" s="224">
        <f>Q801*H801</f>
        <v>0</v>
      </c>
      <c r="S801" s="224">
        <v>0</v>
      </c>
      <c r="T801" s="225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26" t="s">
        <v>672</v>
      </c>
      <c r="AT801" s="226" t="s">
        <v>226</v>
      </c>
      <c r="AU801" s="226" t="s">
        <v>85</v>
      </c>
      <c r="AY801" s="19" t="s">
        <v>224</v>
      </c>
      <c r="BE801" s="227">
        <f>IF(N801="základní",J801,0)</f>
        <v>0</v>
      </c>
      <c r="BF801" s="227">
        <f>IF(N801="snížená",J801,0)</f>
        <v>0</v>
      </c>
      <c r="BG801" s="227">
        <f>IF(N801="zákl. přenesená",J801,0)</f>
        <v>0</v>
      </c>
      <c r="BH801" s="227">
        <f>IF(N801="sníž. přenesená",J801,0)</f>
        <v>0</v>
      </c>
      <c r="BI801" s="227">
        <f>IF(N801="nulová",J801,0)</f>
        <v>0</v>
      </c>
      <c r="BJ801" s="19" t="s">
        <v>83</v>
      </c>
      <c r="BK801" s="227">
        <f>ROUND(I801*H801,2)</f>
        <v>0</v>
      </c>
      <c r="BL801" s="19" t="s">
        <v>672</v>
      </c>
      <c r="BM801" s="226" t="s">
        <v>4322</v>
      </c>
    </row>
    <row r="802" s="14" customFormat="1">
      <c r="A802" s="14"/>
      <c r="B802" s="246"/>
      <c r="C802" s="247"/>
      <c r="D802" s="228" t="s">
        <v>236</v>
      </c>
      <c r="E802" s="248" t="s">
        <v>40</v>
      </c>
      <c r="F802" s="249" t="s">
        <v>4323</v>
      </c>
      <c r="G802" s="247"/>
      <c r="H802" s="248" t="s">
        <v>40</v>
      </c>
      <c r="I802" s="250"/>
      <c r="J802" s="247"/>
      <c r="K802" s="247"/>
      <c r="L802" s="251"/>
      <c r="M802" s="252"/>
      <c r="N802" s="253"/>
      <c r="O802" s="253"/>
      <c r="P802" s="253"/>
      <c r="Q802" s="253"/>
      <c r="R802" s="253"/>
      <c r="S802" s="253"/>
      <c r="T802" s="25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5" t="s">
        <v>236</v>
      </c>
      <c r="AU802" s="255" t="s">
        <v>85</v>
      </c>
      <c r="AV802" s="14" t="s">
        <v>83</v>
      </c>
      <c r="AW802" s="14" t="s">
        <v>38</v>
      </c>
      <c r="AX802" s="14" t="s">
        <v>77</v>
      </c>
      <c r="AY802" s="255" t="s">
        <v>224</v>
      </c>
    </row>
    <row r="803" s="14" customFormat="1">
      <c r="A803" s="14"/>
      <c r="B803" s="246"/>
      <c r="C803" s="247"/>
      <c r="D803" s="228" t="s">
        <v>236</v>
      </c>
      <c r="E803" s="248" t="s">
        <v>40</v>
      </c>
      <c r="F803" s="249" t="s">
        <v>3645</v>
      </c>
      <c r="G803" s="247"/>
      <c r="H803" s="248" t="s">
        <v>40</v>
      </c>
      <c r="I803" s="250"/>
      <c r="J803" s="247"/>
      <c r="K803" s="247"/>
      <c r="L803" s="251"/>
      <c r="M803" s="252"/>
      <c r="N803" s="253"/>
      <c r="O803" s="253"/>
      <c r="P803" s="253"/>
      <c r="Q803" s="253"/>
      <c r="R803" s="253"/>
      <c r="S803" s="253"/>
      <c r="T803" s="25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5" t="s">
        <v>236</v>
      </c>
      <c r="AU803" s="255" t="s">
        <v>85</v>
      </c>
      <c r="AV803" s="14" t="s">
        <v>83</v>
      </c>
      <c r="AW803" s="14" t="s">
        <v>38</v>
      </c>
      <c r="AX803" s="14" t="s">
        <v>77</v>
      </c>
      <c r="AY803" s="255" t="s">
        <v>224</v>
      </c>
    </row>
    <row r="804" s="14" customFormat="1">
      <c r="A804" s="14"/>
      <c r="B804" s="246"/>
      <c r="C804" s="247"/>
      <c r="D804" s="228" t="s">
        <v>236</v>
      </c>
      <c r="E804" s="248" t="s">
        <v>40</v>
      </c>
      <c r="F804" s="249" t="s">
        <v>3646</v>
      </c>
      <c r="G804" s="247"/>
      <c r="H804" s="248" t="s">
        <v>40</v>
      </c>
      <c r="I804" s="250"/>
      <c r="J804" s="247"/>
      <c r="K804" s="247"/>
      <c r="L804" s="251"/>
      <c r="M804" s="252"/>
      <c r="N804" s="253"/>
      <c r="O804" s="253"/>
      <c r="P804" s="253"/>
      <c r="Q804" s="253"/>
      <c r="R804" s="253"/>
      <c r="S804" s="253"/>
      <c r="T804" s="25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5" t="s">
        <v>236</v>
      </c>
      <c r="AU804" s="255" t="s">
        <v>85</v>
      </c>
      <c r="AV804" s="14" t="s">
        <v>83</v>
      </c>
      <c r="AW804" s="14" t="s">
        <v>38</v>
      </c>
      <c r="AX804" s="14" t="s">
        <v>77</v>
      </c>
      <c r="AY804" s="255" t="s">
        <v>224</v>
      </c>
    </row>
    <row r="805" s="13" customFormat="1">
      <c r="A805" s="13"/>
      <c r="B805" s="235"/>
      <c r="C805" s="236"/>
      <c r="D805" s="228" t="s">
        <v>236</v>
      </c>
      <c r="E805" s="237" t="s">
        <v>40</v>
      </c>
      <c r="F805" s="238" t="s">
        <v>4324</v>
      </c>
      <c r="G805" s="236"/>
      <c r="H805" s="239">
        <v>2</v>
      </c>
      <c r="I805" s="240"/>
      <c r="J805" s="236"/>
      <c r="K805" s="236"/>
      <c r="L805" s="241"/>
      <c r="M805" s="242"/>
      <c r="N805" s="243"/>
      <c r="O805" s="243"/>
      <c r="P805" s="243"/>
      <c r="Q805" s="243"/>
      <c r="R805" s="243"/>
      <c r="S805" s="243"/>
      <c r="T805" s="244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5" t="s">
        <v>236</v>
      </c>
      <c r="AU805" s="245" t="s">
        <v>85</v>
      </c>
      <c r="AV805" s="13" t="s">
        <v>85</v>
      </c>
      <c r="AW805" s="13" t="s">
        <v>38</v>
      </c>
      <c r="AX805" s="13" t="s">
        <v>83</v>
      </c>
      <c r="AY805" s="245" t="s">
        <v>224</v>
      </c>
    </row>
    <row r="806" s="2" customFormat="1" ht="16.5" customHeight="1">
      <c r="A806" s="40"/>
      <c r="B806" s="41"/>
      <c r="C806" s="215" t="s">
        <v>1419</v>
      </c>
      <c r="D806" s="215" t="s">
        <v>226</v>
      </c>
      <c r="E806" s="216" t="s">
        <v>4325</v>
      </c>
      <c r="F806" s="217" t="s">
        <v>4326</v>
      </c>
      <c r="G806" s="218" t="s">
        <v>811</v>
      </c>
      <c r="H806" s="219">
        <v>2</v>
      </c>
      <c r="I806" s="220"/>
      <c r="J806" s="221">
        <f>ROUND(I806*H806,2)</f>
        <v>0</v>
      </c>
      <c r="K806" s="217" t="s">
        <v>40</v>
      </c>
      <c r="L806" s="46"/>
      <c r="M806" s="222" t="s">
        <v>40</v>
      </c>
      <c r="N806" s="223" t="s">
        <v>48</v>
      </c>
      <c r="O806" s="86"/>
      <c r="P806" s="224">
        <f>O806*H806</f>
        <v>0</v>
      </c>
      <c r="Q806" s="224">
        <v>0</v>
      </c>
      <c r="R806" s="224">
        <f>Q806*H806</f>
        <v>0</v>
      </c>
      <c r="S806" s="224">
        <v>0</v>
      </c>
      <c r="T806" s="225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26" t="s">
        <v>672</v>
      </c>
      <c r="AT806" s="226" t="s">
        <v>226</v>
      </c>
      <c r="AU806" s="226" t="s">
        <v>85</v>
      </c>
      <c r="AY806" s="19" t="s">
        <v>224</v>
      </c>
      <c r="BE806" s="227">
        <f>IF(N806="základní",J806,0)</f>
        <v>0</v>
      </c>
      <c r="BF806" s="227">
        <f>IF(N806="snížená",J806,0)</f>
        <v>0</v>
      </c>
      <c r="BG806" s="227">
        <f>IF(N806="zákl. přenesená",J806,0)</f>
        <v>0</v>
      </c>
      <c r="BH806" s="227">
        <f>IF(N806="sníž. přenesená",J806,0)</f>
        <v>0</v>
      </c>
      <c r="BI806" s="227">
        <f>IF(N806="nulová",J806,0)</f>
        <v>0</v>
      </c>
      <c r="BJ806" s="19" t="s">
        <v>83</v>
      </c>
      <c r="BK806" s="227">
        <f>ROUND(I806*H806,2)</f>
        <v>0</v>
      </c>
      <c r="BL806" s="19" t="s">
        <v>672</v>
      </c>
      <c r="BM806" s="226" t="s">
        <v>4327</v>
      </c>
    </row>
    <row r="807" s="13" customFormat="1">
      <c r="A807" s="13"/>
      <c r="B807" s="235"/>
      <c r="C807" s="236"/>
      <c r="D807" s="228" t="s">
        <v>236</v>
      </c>
      <c r="E807" s="237" t="s">
        <v>40</v>
      </c>
      <c r="F807" s="238" t="s">
        <v>4328</v>
      </c>
      <c r="G807" s="236"/>
      <c r="H807" s="239">
        <v>2</v>
      </c>
      <c r="I807" s="240"/>
      <c r="J807" s="236"/>
      <c r="K807" s="236"/>
      <c r="L807" s="241"/>
      <c r="M807" s="242"/>
      <c r="N807" s="243"/>
      <c r="O807" s="243"/>
      <c r="P807" s="243"/>
      <c r="Q807" s="243"/>
      <c r="R807" s="243"/>
      <c r="S807" s="243"/>
      <c r="T807" s="24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5" t="s">
        <v>236</v>
      </c>
      <c r="AU807" s="245" t="s">
        <v>85</v>
      </c>
      <c r="AV807" s="13" t="s">
        <v>85</v>
      </c>
      <c r="AW807" s="13" t="s">
        <v>38</v>
      </c>
      <c r="AX807" s="13" t="s">
        <v>83</v>
      </c>
      <c r="AY807" s="245" t="s">
        <v>224</v>
      </c>
    </row>
    <row r="808" s="2" customFormat="1" ht="16.5" customHeight="1">
      <c r="A808" s="40"/>
      <c r="B808" s="41"/>
      <c r="C808" s="215" t="s">
        <v>1425</v>
      </c>
      <c r="D808" s="215" t="s">
        <v>226</v>
      </c>
      <c r="E808" s="216" t="s">
        <v>3620</v>
      </c>
      <c r="F808" s="217" t="s">
        <v>3621</v>
      </c>
      <c r="G808" s="218" t="s">
        <v>811</v>
      </c>
      <c r="H808" s="219">
        <v>2</v>
      </c>
      <c r="I808" s="220"/>
      <c r="J808" s="221">
        <f>ROUND(I808*H808,2)</f>
        <v>0</v>
      </c>
      <c r="K808" s="217" t="s">
        <v>229</v>
      </c>
      <c r="L808" s="46"/>
      <c r="M808" s="222" t="s">
        <v>40</v>
      </c>
      <c r="N808" s="223" t="s">
        <v>48</v>
      </c>
      <c r="O808" s="86"/>
      <c r="P808" s="224">
        <f>O808*H808</f>
        <v>0</v>
      </c>
      <c r="Q808" s="224">
        <v>0.00025999999999999998</v>
      </c>
      <c r="R808" s="224">
        <f>Q808*H808</f>
        <v>0.00051999999999999995</v>
      </c>
      <c r="S808" s="224">
        <v>0</v>
      </c>
      <c r="T808" s="225">
        <f>S808*H808</f>
        <v>0</v>
      </c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26" t="s">
        <v>672</v>
      </c>
      <c r="AT808" s="226" t="s">
        <v>226</v>
      </c>
      <c r="AU808" s="226" t="s">
        <v>85</v>
      </c>
      <c r="AY808" s="19" t="s">
        <v>224</v>
      </c>
      <c r="BE808" s="227">
        <f>IF(N808="základní",J808,0)</f>
        <v>0</v>
      </c>
      <c r="BF808" s="227">
        <f>IF(N808="snížená",J808,0)</f>
        <v>0</v>
      </c>
      <c r="BG808" s="227">
        <f>IF(N808="zákl. přenesená",J808,0)</f>
        <v>0</v>
      </c>
      <c r="BH808" s="227">
        <f>IF(N808="sníž. přenesená",J808,0)</f>
        <v>0</v>
      </c>
      <c r="BI808" s="227">
        <f>IF(N808="nulová",J808,0)</f>
        <v>0</v>
      </c>
      <c r="BJ808" s="19" t="s">
        <v>83</v>
      </c>
      <c r="BK808" s="227">
        <f>ROUND(I808*H808,2)</f>
        <v>0</v>
      </c>
      <c r="BL808" s="19" t="s">
        <v>672</v>
      </c>
      <c r="BM808" s="226" t="s">
        <v>4329</v>
      </c>
    </row>
    <row r="809" s="2" customFormat="1">
      <c r="A809" s="40"/>
      <c r="B809" s="41"/>
      <c r="C809" s="42"/>
      <c r="D809" s="228" t="s">
        <v>232</v>
      </c>
      <c r="E809" s="42"/>
      <c r="F809" s="229" t="s">
        <v>3623</v>
      </c>
      <c r="G809" s="42"/>
      <c r="H809" s="42"/>
      <c r="I809" s="230"/>
      <c r="J809" s="42"/>
      <c r="K809" s="42"/>
      <c r="L809" s="46"/>
      <c r="M809" s="231"/>
      <c r="N809" s="232"/>
      <c r="O809" s="86"/>
      <c r="P809" s="86"/>
      <c r="Q809" s="86"/>
      <c r="R809" s="86"/>
      <c r="S809" s="86"/>
      <c r="T809" s="87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T809" s="19" t="s">
        <v>232</v>
      </c>
      <c r="AU809" s="19" t="s">
        <v>85</v>
      </c>
    </row>
    <row r="810" s="2" customFormat="1">
      <c r="A810" s="40"/>
      <c r="B810" s="41"/>
      <c r="C810" s="42"/>
      <c r="D810" s="233" t="s">
        <v>234</v>
      </c>
      <c r="E810" s="42"/>
      <c r="F810" s="234" t="s">
        <v>3624</v>
      </c>
      <c r="G810" s="42"/>
      <c r="H810" s="42"/>
      <c r="I810" s="230"/>
      <c r="J810" s="42"/>
      <c r="K810" s="42"/>
      <c r="L810" s="46"/>
      <c r="M810" s="231"/>
      <c r="N810" s="232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234</v>
      </c>
      <c r="AU810" s="19" t="s">
        <v>85</v>
      </c>
    </row>
    <row r="811" s="2" customFormat="1" ht="16.5" customHeight="1">
      <c r="A811" s="40"/>
      <c r="B811" s="41"/>
      <c r="C811" s="215" t="s">
        <v>1433</v>
      </c>
      <c r="D811" s="215" t="s">
        <v>226</v>
      </c>
      <c r="E811" s="216" t="s">
        <v>4330</v>
      </c>
      <c r="F811" s="217" t="s">
        <v>3697</v>
      </c>
      <c r="G811" s="218" t="s">
        <v>811</v>
      </c>
      <c r="H811" s="219">
        <v>4</v>
      </c>
      <c r="I811" s="220"/>
      <c r="J811" s="221">
        <f>ROUND(I811*H811,2)</f>
        <v>0</v>
      </c>
      <c r="K811" s="217" t="s">
        <v>40</v>
      </c>
      <c r="L811" s="46"/>
      <c r="M811" s="222" t="s">
        <v>40</v>
      </c>
      <c r="N811" s="223" t="s">
        <v>48</v>
      </c>
      <c r="O811" s="86"/>
      <c r="P811" s="224">
        <f>O811*H811</f>
        <v>0</v>
      </c>
      <c r="Q811" s="224">
        <v>0</v>
      </c>
      <c r="R811" s="224">
        <f>Q811*H811</f>
        <v>0</v>
      </c>
      <c r="S811" s="224">
        <v>0</v>
      </c>
      <c r="T811" s="225">
        <f>S811*H811</f>
        <v>0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26" t="s">
        <v>672</v>
      </c>
      <c r="AT811" s="226" t="s">
        <v>226</v>
      </c>
      <c r="AU811" s="226" t="s">
        <v>85</v>
      </c>
      <c r="AY811" s="19" t="s">
        <v>224</v>
      </c>
      <c r="BE811" s="227">
        <f>IF(N811="základní",J811,0)</f>
        <v>0</v>
      </c>
      <c r="BF811" s="227">
        <f>IF(N811="snížená",J811,0)</f>
        <v>0</v>
      </c>
      <c r="BG811" s="227">
        <f>IF(N811="zákl. přenesená",J811,0)</f>
        <v>0</v>
      </c>
      <c r="BH811" s="227">
        <f>IF(N811="sníž. přenesená",J811,0)</f>
        <v>0</v>
      </c>
      <c r="BI811" s="227">
        <f>IF(N811="nulová",J811,0)</f>
        <v>0</v>
      </c>
      <c r="BJ811" s="19" t="s">
        <v>83</v>
      </c>
      <c r="BK811" s="227">
        <f>ROUND(I811*H811,2)</f>
        <v>0</v>
      </c>
      <c r="BL811" s="19" t="s">
        <v>672</v>
      </c>
      <c r="BM811" s="226" t="s">
        <v>4331</v>
      </c>
    </row>
    <row r="812" s="14" customFormat="1">
      <c r="A812" s="14"/>
      <c r="B812" s="246"/>
      <c r="C812" s="247"/>
      <c r="D812" s="228" t="s">
        <v>236</v>
      </c>
      <c r="E812" s="248" t="s">
        <v>40</v>
      </c>
      <c r="F812" s="249" t="s">
        <v>3699</v>
      </c>
      <c r="G812" s="247"/>
      <c r="H812" s="248" t="s">
        <v>40</v>
      </c>
      <c r="I812" s="250"/>
      <c r="J812" s="247"/>
      <c r="K812" s="247"/>
      <c r="L812" s="251"/>
      <c r="M812" s="252"/>
      <c r="N812" s="253"/>
      <c r="O812" s="253"/>
      <c r="P812" s="253"/>
      <c r="Q812" s="253"/>
      <c r="R812" s="253"/>
      <c r="S812" s="253"/>
      <c r="T812" s="25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5" t="s">
        <v>236</v>
      </c>
      <c r="AU812" s="255" t="s">
        <v>85</v>
      </c>
      <c r="AV812" s="14" t="s">
        <v>83</v>
      </c>
      <c r="AW812" s="14" t="s">
        <v>38</v>
      </c>
      <c r="AX812" s="14" t="s">
        <v>77</v>
      </c>
      <c r="AY812" s="255" t="s">
        <v>224</v>
      </c>
    </row>
    <row r="813" s="14" customFormat="1">
      <c r="A813" s="14"/>
      <c r="B813" s="246"/>
      <c r="C813" s="247"/>
      <c r="D813" s="228" t="s">
        <v>236</v>
      </c>
      <c r="E813" s="248" t="s">
        <v>40</v>
      </c>
      <c r="F813" s="249" t="s">
        <v>3700</v>
      </c>
      <c r="G813" s="247"/>
      <c r="H813" s="248" t="s">
        <v>40</v>
      </c>
      <c r="I813" s="250"/>
      <c r="J813" s="247"/>
      <c r="K813" s="247"/>
      <c r="L813" s="251"/>
      <c r="M813" s="252"/>
      <c r="N813" s="253"/>
      <c r="O813" s="253"/>
      <c r="P813" s="253"/>
      <c r="Q813" s="253"/>
      <c r="R813" s="253"/>
      <c r="S813" s="253"/>
      <c r="T813" s="25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5" t="s">
        <v>236</v>
      </c>
      <c r="AU813" s="255" t="s">
        <v>85</v>
      </c>
      <c r="AV813" s="14" t="s">
        <v>83</v>
      </c>
      <c r="AW813" s="14" t="s">
        <v>38</v>
      </c>
      <c r="AX813" s="14" t="s">
        <v>77</v>
      </c>
      <c r="AY813" s="255" t="s">
        <v>224</v>
      </c>
    </row>
    <row r="814" s="14" customFormat="1">
      <c r="A814" s="14"/>
      <c r="B814" s="246"/>
      <c r="C814" s="247"/>
      <c r="D814" s="228" t="s">
        <v>236</v>
      </c>
      <c r="E814" s="248" t="s">
        <v>40</v>
      </c>
      <c r="F814" s="249" t="s">
        <v>3701</v>
      </c>
      <c r="G814" s="247"/>
      <c r="H814" s="248" t="s">
        <v>40</v>
      </c>
      <c r="I814" s="250"/>
      <c r="J814" s="247"/>
      <c r="K814" s="247"/>
      <c r="L814" s="251"/>
      <c r="M814" s="252"/>
      <c r="N814" s="253"/>
      <c r="O814" s="253"/>
      <c r="P814" s="253"/>
      <c r="Q814" s="253"/>
      <c r="R814" s="253"/>
      <c r="S814" s="253"/>
      <c r="T814" s="25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5" t="s">
        <v>236</v>
      </c>
      <c r="AU814" s="255" t="s">
        <v>85</v>
      </c>
      <c r="AV814" s="14" t="s">
        <v>83</v>
      </c>
      <c r="AW814" s="14" t="s">
        <v>38</v>
      </c>
      <c r="AX814" s="14" t="s">
        <v>77</v>
      </c>
      <c r="AY814" s="255" t="s">
        <v>224</v>
      </c>
    </row>
    <row r="815" s="14" customFormat="1">
      <c r="A815" s="14"/>
      <c r="B815" s="246"/>
      <c r="C815" s="247"/>
      <c r="D815" s="228" t="s">
        <v>236</v>
      </c>
      <c r="E815" s="248" t="s">
        <v>40</v>
      </c>
      <c r="F815" s="249" t="s">
        <v>3702</v>
      </c>
      <c r="G815" s="247"/>
      <c r="H815" s="248" t="s">
        <v>40</v>
      </c>
      <c r="I815" s="250"/>
      <c r="J815" s="247"/>
      <c r="K815" s="247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236</v>
      </c>
      <c r="AU815" s="255" t="s">
        <v>85</v>
      </c>
      <c r="AV815" s="14" t="s">
        <v>83</v>
      </c>
      <c r="AW815" s="14" t="s">
        <v>38</v>
      </c>
      <c r="AX815" s="14" t="s">
        <v>77</v>
      </c>
      <c r="AY815" s="255" t="s">
        <v>224</v>
      </c>
    </row>
    <row r="816" s="14" customFormat="1">
      <c r="A816" s="14"/>
      <c r="B816" s="246"/>
      <c r="C816" s="247"/>
      <c r="D816" s="228" t="s">
        <v>236</v>
      </c>
      <c r="E816" s="248" t="s">
        <v>40</v>
      </c>
      <c r="F816" s="249" t="s">
        <v>3703</v>
      </c>
      <c r="G816" s="247"/>
      <c r="H816" s="248" t="s">
        <v>40</v>
      </c>
      <c r="I816" s="250"/>
      <c r="J816" s="247"/>
      <c r="K816" s="247"/>
      <c r="L816" s="251"/>
      <c r="M816" s="252"/>
      <c r="N816" s="253"/>
      <c r="O816" s="253"/>
      <c r="P816" s="253"/>
      <c r="Q816" s="253"/>
      <c r="R816" s="253"/>
      <c r="S816" s="253"/>
      <c r="T816" s="25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5" t="s">
        <v>236</v>
      </c>
      <c r="AU816" s="255" t="s">
        <v>85</v>
      </c>
      <c r="AV816" s="14" t="s">
        <v>83</v>
      </c>
      <c r="AW816" s="14" t="s">
        <v>38</v>
      </c>
      <c r="AX816" s="14" t="s">
        <v>77</v>
      </c>
      <c r="AY816" s="255" t="s">
        <v>224</v>
      </c>
    </row>
    <row r="817" s="13" customFormat="1">
      <c r="A817" s="13"/>
      <c r="B817" s="235"/>
      <c r="C817" s="236"/>
      <c r="D817" s="228" t="s">
        <v>236</v>
      </c>
      <c r="E817" s="237" t="s">
        <v>40</v>
      </c>
      <c r="F817" s="238" t="s">
        <v>4332</v>
      </c>
      <c r="G817" s="236"/>
      <c r="H817" s="239">
        <v>4</v>
      </c>
      <c r="I817" s="240"/>
      <c r="J817" s="236"/>
      <c r="K817" s="236"/>
      <c r="L817" s="241"/>
      <c r="M817" s="242"/>
      <c r="N817" s="243"/>
      <c r="O817" s="243"/>
      <c r="P817" s="243"/>
      <c r="Q817" s="243"/>
      <c r="R817" s="243"/>
      <c r="S817" s="243"/>
      <c r="T817" s="24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5" t="s">
        <v>236</v>
      </c>
      <c r="AU817" s="245" t="s">
        <v>85</v>
      </c>
      <c r="AV817" s="13" t="s">
        <v>85</v>
      </c>
      <c r="AW817" s="13" t="s">
        <v>38</v>
      </c>
      <c r="AX817" s="13" t="s">
        <v>83</v>
      </c>
      <c r="AY817" s="245" t="s">
        <v>224</v>
      </c>
    </row>
    <row r="818" s="2" customFormat="1" ht="16.5" customHeight="1">
      <c r="A818" s="40"/>
      <c r="B818" s="41"/>
      <c r="C818" s="215" t="s">
        <v>1441</v>
      </c>
      <c r="D818" s="215" t="s">
        <v>226</v>
      </c>
      <c r="E818" s="216" t="s">
        <v>4333</v>
      </c>
      <c r="F818" s="217" t="s">
        <v>3708</v>
      </c>
      <c r="G818" s="218" t="s">
        <v>811</v>
      </c>
      <c r="H818" s="219">
        <v>2</v>
      </c>
      <c r="I818" s="220"/>
      <c r="J818" s="221">
        <f>ROUND(I818*H818,2)</f>
        <v>0</v>
      </c>
      <c r="K818" s="217" t="s">
        <v>40</v>
      </c>
      <c r="L818" s="46"/>
      <c r="M818" s="222" t="s">
        <v>40</v>
      </c>
      <c r="N818" s="223" t="s">
        <v>48</v>
      </c>
      <c r="O818" s="86"/>
      <c r="P818" s="224">
        <f>O818*H818</f>
        <v>0</v>
      </c>
      <c r="Q818" s="224">
        <v>0</v>
      </c>
      <c r="R818" s="224">
        <f>Q818*H818</f>
        <v>0</v>
      </c>
      <c r="S818" s="224">
        <v>0</v>
      </c>
      <c r="T818" s="225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26" t="s">
        <v>672</v>
      </c>
      <c r="AT818" s="226" t="s">
        <v>226</v>
      </c>
      <c r="AU818" s="226" t="s">
        <v>85</v>
      </c>
      <c r="AY818" s="19" t="s">
        <v>224</v>
      </c>
      <c r="BE818" s="227">
        <f>IF(N818="základní",J818,0)</f>
        <v>0</v>
      </c>
      <c r="BF818" s="227">
        <f>IF(N818="snížená",J818,0)</f>
        <v>0</v>
      </c>
      <c r="BG818" s="227">
        <f>IF(N818="zákl. přenesená",J818,0)</f>
        <v>0</v>
      </c>
      <c r="BH818" s="227">
        <f>IF(N818="sníž. přenesená",J818,0)</f>
        <v>0</v>
      </c>
      <c r="BI818" s="227">
        <f>IF(N818="nulová",J818,0)</f>
        <v>0</v>
      </c>
      <c r="BJ818" s="19" t="s">
        <v>83</v>
      </c>
      <c r="BK818" s="227">
        <f>ROUND(I818*H818,2)</f>
        <v>0</v>
      </c>
      <c r="BL818" s="19" t="s">
        <v>672</v>
      </c>
      <c r="BM818" s="226" t="s">
        <v>4334</v>
      </c>
    </row>
    <row r="819" s="14" customFormat="1">
      <c r="A819" s="14"/>
      <c r="B819" s="246"/>
      <c r="C819" s="247"/>
      <c r="D819" s="228" t="s">
        <v>236</v>
      </c>
      <c r="E819" s="248" t="s">
        <v>40</v>
      </c>
      <c r="F819" s="249" t="s">
        <v>3710</v>
      </c>
      <c r="G819" s="247"/>
      <c r="H819" s="248" t="s">
        <v>40</v>
      </c>
      <c r="I819" s="250"/>
      <c r="J819" s="247"/>
      <c r="K819" s="247"/>
      <c r="L819" s="251"/>
      <c r="M819" s="252"/>
      <c r="N819" s="253"/>
      <c r="O819" s="253"/>
      <c r="P819" s="253"/>
      <c r="Q819" s="253"/>
      <c r="R819" s="253"/>
      <c r="S819" s="253"/>
      <c r="T819" s="25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5" t="s">
        <v>236</v>
      </c>
      <c r="AU819" s="255" t="s">
        <v>85</v>
      </c>
      <c r="AV819" s="14" t="s">
        <v>83</v>
      </c>
      <c r="AW819" s="14" t="s">
        <v>38</v>
      </c>
      <c r="AX819" s="14" t="s">
        <v>77</v>
      </c>
      <c r="AY819" s="255" t="s">
        <v>224</v>
      </c>
    </row>
    <row r="820" s="14" customFormat="1">
      <c r="A820" s="14"/>
      <c r="B820" s="246"/>
      <c r="C820" s="247"/>
      <c r="D820" s="228" t="s">
        <v>236</v>
      </c>
      <c r="E820" s="248" t="s">
        <v>40</v>
      </c>
      <c r="F820" s="249" t="s">
        <v>3700</v>
      </c>
      <c r="G820" s="247"/>
      <c r="H820" s="248" t="s">
        <v>40</v>
      </c>
      <c r="I820" s="250"/>
      <c r="J820" s="247"/>
      <c r="K820" s="247"/>
      <c r="L820" s="251"/>
      <c r="M820" s="252"/>
      <c r="N820" s="253"/>
      <c r="O820" s="253"/>
      <c r="P820" s="253"/>
      <c r="Q820" s="253"/>
      <c r="R820" s="253"/>
      <c r="S820" s="253"/>
      <c r="T820" s="25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5" t="s">
        <v>236</v>
      </c>
      <c r="AU820" s="255" t="s">
        <v>85</v>
      </c>
      <c r="AV820" s="14" t="s">
        <v>83</v>
      </c>
      <c r="AW820" s="14" t="s">
        <v>38</v>
      </c>
      <c r="AX820" s="14" t="s">
        <v>77</v>
      </c>
      <c r="AY820" s="255" t="s">
        <v>224</v>
      </c>
    </row>
    <row r="821" s="14" customFormat="1">
      <c r="A821" s="14"/>
      <c r="B821" s="246"/>
      <c r="C821" s="247"/>
      <c r="D821" s="228" t="s">
        <v>236</v>
      </c>
      <c r="E821" s="248" t="s">
        <v>40</v>
      </c>
      <c r="F821" s="249" t="s">
        <v>3701</v>
      </c>
      <c r="G821" s="247"/>
      <c r="H821" s="248" t="s">
        <v>40</v>
      </c>
      <c r="I821" s="250"/>
      <c r="J821" s="247"/>
      <c r="K821" s="247"/>
      <c r="L821" s="251"/>
      <c r="M821" s="252"/>
      <c r="N821" s="253"/>
      <c r="O821" s="253"/>
      <c r="P821" s="253"/>
      <c r="Q821" s="253"/>
      <c r="R821" s="253"/>
      <c r="S821" s="253"/>
      <c r="T821" s="25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5" t="s">
        <v>236</v>
      </c>
      <c r="AU821" s="255" t="s">
        <v>85</v>
      </c>
      <c r="AV821" s="14" t="s">
        <v>83</v>
      </c>
      <c r="AW821" s="14" t="s">
        <v>38</v>
      </c>
      <c r="AX821" s="14" t="s">
        <v>77</v>
      </c>
      <c r="AY821" s="255" t="s">
        <v>224</v>
      </c>
    </row>
    <row r="822" s="14" customFormat="1">
      <c r="A822" s="14"/>
      <c r="B822" s="246"/>
      <c r="C822" s="247"/>
      <c r="D822" s="228" t="s">
        <v>236</v>
      </c>
      <c r="E822" s="248" t="s">
        <v>40</v>
      </c>
      <c r="F822" s="249" t="s">
        <v>3702</v>
      </c>
      <c r="G822" s="247"/>
      <c r="H822" s="248" t="s">
        <v>40</v>
      </c>
      <c r="I822" s="250"/>
      <c r="J822" s="247"/>
      <c r="K822" s="247"/>
      <c r="L822" s="251"/>
      <c r="M822" s="252"/>
      <c r="N822" s="253"/>
      <c r="O822" s="253"/>
      <c r="P822" s="253"/>
      <c r="Q822" s="253"/>
      <c r="R822" s="253"/>
      <c r="S822" s="253"/>
      <c r="T822" s="25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5" t="s">
        <v>236</v>
      </c>
      <c r="AU822" s="255" t="s">
        <v>85</v>
      </c>
      <c r="AV822" s="14" t="s">
        <v>83</v>
      </c>
      <c r="AW822" s="14" t="s">
        <v>38</v>
      </c>
      <c r="AX822" s="14" t="s">
        <v>77</v>
      </c>
      <c r="AY822" s="255" t="s">
        <v>224</v>
      </c>
    </row>
    <row r="823" s="14" customFormat="1">
      <c r="A823" s="14"/>
      <c r="B823" s="246"/>
      <c r="C823" s="247"/>
      <c r="D823" s="228" t="s">
        <v>236</v>
      </c>
      <c r="E823" s="248" t="s">
        <v>40</v>
      </c>
      <c r="F823" s="249" t="s">
        <v>3703</v>
      </c>
      <c r="G823" s="247"/>
      <c r="H823" s="248" t="s">
        <v>40</v>
      </c>
      <c r="I823" s="250"/>
      <c r="J823" s="247"/>
      <c r="K823" s="247"/>
      <c r="L823" s="251"/>
      <c r="M823" s="252"/>
      <c r="N823" s="253"/>
      <c r="O823" s="253"/>
      <c r="P823" s="253"/>
      <c r="Q823" s="253"/>
      <c r="R823" s="253"/>
      <c r="S823" s="253"/>
      <c r="T823" s="25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5" t="s">
        <v>236</v>
      </c>
      <c r="AU823" s="255" t="s">
        <v>85</v>
      </c>
      <c r="AV823" s="14" t="s">
        <v>83</v>
      </c>
      <c r="AW823" s="14" t="s">
        <v>38</v>
      </c>
      <c r="AX823" s="14" t="s">
        <v>77</v>
      </c>
      <c r="AY823" s="255" t="s">
        <v>224</v>
      </c>
    </row>
    <row r="824" s="13" customFormat="1">
      <c r="A824" s="13"/>
      <c r="B824" s="235"/>
      <c r="C824" s="236"/>
      <c r="D824" s="228" t="s">
        <v>236</v>
      </c>
      <c r="E824" s="237" t="s">
        <v>40</v>
      </c>
      <c r="F824" s="238" t="s">
        <v>4335</v>
      </c>
      <c r="G824" s="236"/>
      <c r="H824" s="239">
        <v>2</v>
      </c>
      <c r="I824" s="240"/>
      <c r="J824" s="236"/>
      <c r="K824" s="236"/>
      <c r="L824" s="241"/>
      <c r="M824" s="242"/>
      <c r="N824" s="243"/>
      <c r="O824" s="243"/>
      <c r="P824" s="243"/>
      <c r="Q824" s="243"/>
      <c r="R824" s="243"/>
      <c r="S824" s="243"/>
      <c r="T824" s="24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5" t="s">
        <v>236</v>
      </c>
      <c r="AU824" s="245" t="s">
        <v>85</v>
      </c>
      <c r="AV824" s="13" t="s">
        <v>85</v>
      </c>
      <c r="AW824" s="13" t="s">
        <v>38</v>
      </c>
      <c r="AX824" s="13" t="s">
        <v>83</v>
      </c>
      <c r="AY824" s="245" t="s">
        <v>224</v>
      </c>
    </row>
    <row r="825" s="2" customFormat="1" ht="16.5" customHeight="1">
      <c r="A825" s="40"/>
      <c r="B825" s="41"/>
      <c r="C825" s="215" t="s">
        <v>1449</v>
      </c>
      <c r="D825" s="215" t="s">
        <v>226</v>
      </c>
      <c r="E825" s="216" t="s">
        <v>4336</v>
      </c>
      <c r="F825" s="217" t="s">
        <v>3717</v>
      </c>
      <c r="G825" s="218" t="s">
        <v>811</v>
      </c>
      <c r="H825" s="219">
        <v>14</v>
      </c>
      <c r="I825" s="220"/>
      <c r="J825" s="221">
        <f>ROUND(I825*H825,2)</f>
        <v>0</v>
      </c>
      <c r="K825" s="217" t="s">
        <v>40</v>
      </c>
      <c r="L825" s="46"/>
      <c r="M825" s="222" t="s">
        <v>40</v>
      </c>
      <c r="N825" s="223" t="s">
        <v>48</v>
      </c>
      <c r="O825" s="86"/>
      <c r="P825" s="224">
        <f>O825*H825</f>
        <v>0</v>
      </c>
      <c r="Q825" s="224">
        <v>0</v>
      </c>
      <c r="R825" s="224">
        <f>Q825*H825</f>
        <v>0</v>
      </c>
      <c r="S825" s="224">
        <v>0</v>
      </c>
      <c r="T825" s="225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26" t="s">
        <v>672</v>
      </c>
      <c r="AT825" s="226" t="s">
        <v>226</v>
      </c>
      <c r="AU825" s="226" t="s">
        <v>85</v>
      </c>
      <c r="AY825" s="19" t="s">
        <v>224</v>
      </c>
      <c r="BE825" s="227">
        <f>IF(N825="základní",J825,0)</f>
        <v>0</v>
      </c>
      <c r="BF825" s="227">
        <f>IF(N825="snížená",J825,0)</f>
        <v>0</v>
      </c>
      <c r="BG825" s="227">
        <f>IF(N825="zákl. přenesená",J825,0)</f>
        <v>0</v>
      </c>
      <c r="BH825" s="227">
        <f>IF(N825="sníž. přenesená",J825,0)</f>
        <v>0</v>
      </c>
      <c r="BI825" s="227">
        <f>IF(N825="nulová",J825,0)</f>
        <v>0</v>
      </c>
      <c r="BJ825" s="19" t="s">
        <v>83</v>
      </c>
      <c r="BK825" s="227">
        <f>ROUND(I825*H825,2)</f>
        <v>0</v>
      </c>
      <c r="BL825" s="19" t="s">
        <v>672</v>
      </c>
      <c r="BM825" s="226" t="s">
        <v>4337</v>
      </c>
    </row>
    <row r="826" s="14" customFormat="1">
      <c r="A826" s="14"/>
      <c r="B826" s="246"/>
      <c r="C826" s="247"/>
      <c r="D826" s="228" t="s">
        <v>236</v>
      </c>
      <c r="E826" s="248" t="s">
        <v>40</v>
      </c>
      <c r="F826" s="249" t="s">
        <v>3719</v>
      </c>
      <c r="G826" s="247"/>
      <c r="H826" s="248" t="s">
        <v>40</v>
      </c>
      <c r="I826" s="250"/>
      <c r="J826" s="247"/>
      <c r="K826" s="247"/>
      <c r="L826" s="251"/>
      <c r="M826" s="252"/>
      <c r="N826" s="253"/>
      <c r="O826" s="253"/>
      <c r="P826" s="253"/>
      <c r="Q826" s="253"/>
      <c r="R826" s="253"/>
      <c r="S826" s="253"/>
      <c r="T826" s="25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5" t="s">
        <v>236</v>
      </c>
      <c r="AU826" s="255" t="s">
        <v>85</v>
      </c>
      <c r="AV826" s="14" t="s">
        <v>83</v>
      </c>
      <c r="AW826" s="14" t="s">
        <v>38</v>
      </c>
      <c r="AX826" s="14" t="s">
        <v>77</v>
      </c>
      <c r="AY826" s="255" t="s">
        <v>224</v>
      </c>
    </row>
    <row r="827" s="14" customFormat="1">
      <c r="A827" s="14"/>
      <c r="B827" s="246"/>
      <c r="C827" s="247"/>
      <c r="D827" s="228" t="s">
        <v>236</v>
      </c>
      <c r="E827" s="248" t="s">
        <v>40</v>
      </c>
      <c r="F827" s="249" t="s">
        <v>3720</v>
      </c>
      <c r="G827" s="247"/>
      <c r="H827" s="248" t="s">
        <v>40</v>
      </c>
      <c r="I827" s="250"/>
      <c r="J827" s="247"/>
      <c r="K827" s="247"/>
      <c r="L827" s="251"/>
      <c r="M827" s="252"/>
      <c r="N827" s="253"/>
      <c r="O827" s="253"/>
      <c r="P827" s="253"/>
      <c r="Q827" s="253"/>
      <c r="R827" s="253"/>
      <c r="S827" s="253"/>
      <c r="T827" s="25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5" t="s">
        <v>236</v>
      </c>
      <c r="AU827" s="255" t="s">
        <v>85</v>
      </c>
      <c r="AV827" s="14" t="s">
        <v>83</v>
      </c>
      <c r="AW827" s="14" t="s">
        <v>38</v>
      </c>
      <c r="AX827" s="14" t="s">
        <v>77</v>
      </c>
      <c r="AY827" s="255" t="s">
        <v>224</v>
      </c>
    </row>
    <row r="828" s="14" customFormat="1">
      <c r="A828" s="14"/>
      <c r="B828" s="246"/>
      <c r="C828" s="247"/>
      <c r="D828" s="228" t="s">
        <v>236</v>
      </c>
      <c r="E828" s="248" t="s">
        <v>40</v>
      </c>
      <c r="F828" s="249" t="s">
        <v>3721</v>
      </c>
      <c r="G828" s="247"/>
      <c r="H828" s="248" t="s">
        <v>40</v>
      </c>
      <c r="I828" s="250"/>
      <c r="J828" s="247"/>
      <c r="K828" s="247"/>
      <c r="L828" s="251"/>
      <c r="M828" s="252"/>
      <c r="N828" s="253"/>
      <c r="O828" s="253"/>
      <c r="P828" s="253"/>
      <c r="Q828" s="253"/>
      <c r="R828" s="253"/>
      <c r="S828" s="253"/>
      <c r="T828" s="25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5" t="s">
        <v>236</v>
      </c>
      <c r="AU828" s="255" t="s">
        <v>85</v>
      </c>
      <c r="AV828" s="14" t="s">
        <v>83</v>
      </c>
      <c r="AW828" s="14" t="s">
        <v>38</v>
      </c>
      <c r="AX828" s="14" t="s">
        <v>77</v>
      </c>
      <c r="AY828" s="255" t="s">
        <v>224</v>
      </c>
    </row>
    <row r="829" s="14" customFormat="1">
      <c r="A829" s="14"/>
      <c r="B829" s="246"/>
      <c r="C829" s="247"/>
      <c r="D829" s="228" t="s">
        <v>236</v>
      </c>
      <c r="E829" s="248" t="s">
        <v>40</v>
      </c>
      <c r="F829" s="249" t="s">
        <v>3722</v>
      </c>
      <c r="G829" s="247"/>
      <c r="H829" s="248" t="s">
        <v>40</v>
      </c>
      <c r="I829" s="250"/>
      <c r="J829" s="247"/>
      <c r="K829" s="247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236</v>
      </c>
      <c r="AU829" s="255" t="s">
        <v>85</v>
      </c>
      <c r="AV829" s="14" t="s">
        <v>83</v>
      </c>
      <c r="AW829" s="14" t="s">
        <v>38</v>
      </c>
      <c r="AX829" s="14" t="s">
        <v>77</v>
      </c>
      <c r="AY829" s="255" t="s">
        <v>224</v>
      </c>
    </row>
    <row r="830" s="14" customFormat="1">
      <c r="A830" s="14"/>
      <c r="B830" s="246"/>
      <c r="C830" s="247"/>
      <c r="D830" s="228" t="s">
        <v>236</v>
      </c>
      <c r="E830" s="248" t="s">
        <v>40</v>
      </c>
      <c r="F830" s="249" t="s">
        <v>3703</v>
      </c>
      <c r="G830" s="247"/>
      <c r="H830" s="248" t="s">
        <v>40</v>
      </c>
      <c r="I830" s="250"/>
      <c r="J830" s="247"/>
      <c r="K830" s="247"/>
      <c r="L830" s="251"/>
      <c r="M830" s="252"/>
      <c r="N830" s="253"/>
      <c r="O830" s="253"/>
      <c r="P830" s="253"/>
      <c r="Q830" s="253"/>
      <c r="R830" s="253"/>
      <c r="S830" s="253"/>
      <c r="T830" s="25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5" t="s">
        <v>236</v>
      </c>
      <c r="AU830" s="255" t="s">
        <v>85</v>
      </c>
      <c r="AV830" s="14" t="s">
        <v>83</v>
      </c>
      <c r="AW830" s="14" t="s">
        <v>38</v>
      </c>
      <c r="AX830" s="14" t="s">
        <v>77</v>
      </c>
      <c r="AY830" s="255" t="s">
        <v>224</v>
      </c>
    </row>
    <row r="831" s="13" customFormat="1">
      <c r="A831" s="13"/>
      <c r="B831" s="235"/>
      <c r="C831" s="236"/>
      <c r="D831" s="228" t="s">
        <v>236</v>
      </c>
      <c r="E831" s="237" t="s">
        <v>40</v>
      </c>
      <c r="F831" s="238" t="s">
        <v>4338</v>
      </c>
      <c r="G831" s="236"/>
      <c r="H831" s="239">
        <v>8</v>
      </c>
      <c r="I831" s="240"/>
      <c r="J831" s="236"/>
      <c r="K831" s="236"/>
      <c r="L831" s="241"/>
      <c r="M831" s="242"/>
      <c r="N831" s="243"/>
      <c r="O831" s="243"/>
      <c r="P831" s="243"/>
      <c r="Q831" s="243"/>
      <c r="R831" s="243"/>
      <c r="S831" s="243"/>
      <c r="T831" s="24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5" t="s">
        <v>236</v>
      </c>
      <c r="AU831" s="245" t="s">
        <v>85</v>
      </c>
      <c r="AV831" s="13" t="s">
        <v>85</v>
      </c>
      <c r="AW831" s="13" t="s">
        <v>38</v>
      </c>
      <c r="AX831" s="13" t="s">
        <v>77</v>
      </c>
      <c r="AY831" s="245" t="s">
        <v>224</v>
      </c>
    </row>
    <row r="832" s="13" customFormat="1">
      <c r="A832" s="13"/>
      <c r="B832" s="235"/>
      <c r="C832" s="236"/>
      <c r="D832" s="228" t="s">
        <v>236</v>
      </c>
      <c r="E832" s="237" t="s">
        <v>40</v>
      </c>
      <c r="F832" s="238" t="s">
        <v>4339</v>
      </c>
      <c r="G832" s="236"/>
      <c r="H832" s="239">
        <v>6</v>
      </c>
      <c r="I832" s="240"/>
      <c r="J832" s="236"/>
      <c r="K832" s="236"/>
      <c r="L832" s="241"/>
      <c r="M832" s="242"/>
      <c r="N832" s="243"/>
      <c r="O832" s="243"/>
      <c r="P832" s="243"/>
      <c r="Q832" s="243"/>
      <c r="R832" s="243"/>
      <c r="S832" s="243"/>
      <c r="T832" s="24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5" t="s">
        <v>236</v>
      </c>
      <c r="AU832" s="245" t="s">
        <v>85</v>
      </c>
      <c r="AV832" s="13" t="s">
        <v>85</v>
      </c>
      <c r="AW832" s="13" t="s">
        <v>38</v>
      </c>
      <c r="AX832" s="13" t="s">
        <v>77</v>
      </c>
      <c r="AY832" s="245" t="s">
        <v>224</v>
      </c>
    </row>
    <row r="833" s="15" customFormat="1">
      <c r="A833" s="15"/>
      <c r="B833" s="256"/>
      <c r="C833" s="257"/>
      <c r="D833" s="228" t="s">
        <v>236</v>
      </c>
      <c r="E833" s="258" t="s">
        <v>40</v>
      </c>
      <c r="F833" s="259" t="s">
        <v>253</v>
      </c>
      <c r="G833" s="257"/>
      <c r="H833" s="260">
        <v>14</v>
      </c>
      <c r="I833" s="261"/>
      <c r="J833" s="257"/>
      <c r="K833" s="257"/>
      <c r="L833" s="262"/>
      <c r="M833" s="263"/>
      <c r="N833" s="264"/>
      <c r="O833" s="264"/>
      <c r="P833" s="264"/>
      <c r="Q833" s="264"/>
      <c r="R833" s="264"/>
      <c r="S833" s="264"/>
      <c r="T833" s="26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66" t="s">
        <v>236</v>
      </c>
      <c r="AU833" s="266" t="s">
        <v>85</v>
      </c>
      <c r="AV833" s="15" t="s">
        <v>230</v>
      </c>
      <c r="AW833" s="15" t="s">
        <v>38</v>
      </c>
      <c r="AX833" s="15" t="s">
        <v>83</v>
      </c>
      <c r="AY833" s="266" t="s">
        <v>224</v>
      </c>
    </row>
    <row r="834" s="2" customFormat="1" ht="16.5" customHeight="1">
      <c r="A834" s="40"/>
      <c r="B834" s="41"/>
      <c r="C834" s="215" t="s">
        <v>1456</v>
      </c>
      <c r="D834" s="215" t="s">
        <v>226</v>
      </c>
      <c r="E834" s="216" t="s">
        <v>4340</v>
      </c>
      <c r="F834" s="217" t="s">
        <v>4341</v>
      </c>
      <c r="G834" s="218" t="s">
        <v>811</v>
      </c>
      <c r="H834" s="219">
        <v>6</v>
      </c>
      <c r="I834" s="220"/>
      <c r="J834" s="221">
        <f>ROUND(I834*H834,2)</f>
        <v>0</v>
      </c>
      <c r="K834" s="217" t="s">
        <v>40</v>
      </c>
      <c r="L834" s="46"/>
      <c r="M834" s="222" t="s">
        <v>40</v>
      </c>
      <c r="N834" s="223" t="s">
        <v>48</v>
      </c>
      <c r="O834" s="86"/>
      <c r="P834" s="224">
        <f>O834*H834</f>
        <v>0</v>
      </c>
      <c r="Q834" s="224">
        <v>0</v>
      </c>
      <c r="R834" s="224">
        <f>Q834*H834</f>
        <v>0</v>
      </c>
      <c r="S834" s="224">
        <v>0</v>
      </c>
      <c r="T834" s="225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26" t="s">
        <v>672</v>
      </c>
      <c r="AT834" s="226" t="s">
        <v>226</v>
      </c>
      <c r="AU834" s="226" t="s">
        <v>85</v>
      </c>
      <c r="AY834" s="19" t="s">
        <v>224</v>
      </c>
      <c r="BE834" s="227">
        <f>IF(N834="základní",J834,0)</f>
        <v>0</v>
      </c>
      <c r="BF834" s="227">
        <f>IF(N834="snížená",J834,0)</f>
        <v>0</v>
      </c>
      <c r="BG834" s="227">
        <f>IF(N834="zákl. přenesená",J834,0)</f>
        <v>0</v>
      </c>
      <c r="BH834" s="227">
        <f>IF(N834="sníž. přenesená",J834,0)</f>
        <v>0</v>
      </c>
      <c r="BI834" s="227">
        <f>IF(N834="nulová",J834,0)</f>
        <v>0</v>
      </c>
      <c r="BJ834" s="19" t="s">
        <v>83</v>
      </c>
      <c r="BK834" s="227">
        <f>ROUND(I834*H834,2)</f>
        <v>0</v>
      </c>
      <c r="BL834" s="19" t="s">
        <v>672</v>
      </c>
      <c r="BM834" s="226" t="s">
        <v>4342</v>
      </c>
    </row>
    <row r="835" s="14" customFormat="1">
      <c r="A835" s="14"/>
      <c r="B835" s="246"/>
      <c r="C835" s="247"/>
      <c r="D835" s="228" t="s">
        <v>236</v>
      </c>
      <c r="E835" s="248" t="s">
        <v>40</v>
      </c>
      <c r="F835" s="249" t="s">
        <v>4343</v>
      </c>
      <c r="G835" s="247"/>
      <c r="H835" s="248" t="s">
        <v>40</v>
      </c>
      <c r="I835" s="250"/>
      <c r="J835" s="247"/>
      <c r="K835" s="247"/>
      <c r="L835" s="251"/>
      <c r="M835" s="252"/>
      <c r="N835" s="253"/>
      <c r="O835" s="253"/>
      <c r="P835" s="253"/>
      <c r="Q835" s="253"/>
      <c r="R835" s="253"/>
      <c r="S835" s="253"/>
      <c r="T835" s="25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5" t="s">
        <v>236</v>
      </c>
      <c r="AU835" s="255" t="s">
        <v>85</v>
      </c>
      <c r="AV835" s="14" t="s">
        <v>83</v>
      </c>
      <c r="AW835" s="14" t="s">
        <v>38</v>
      </c>
      <c r="AX835" s="14" t="s">
        <v>77</v>
      </c>
      <c r="AY835" s="255" t="s">
        <v>224</v>
      </c>
    </row>
    <row r="836" s="14" customFormat="1">
      <c r="A836" s="14"/>
      <c r="B836" s="246"/>
      <c r="C836" s="247"/>
      <c r="D836" s="228" t="s">
        <v>236</v>
      </c>
      <c r="E836" s="248" t="s">
        <v>40</v>
      </c>
      <c r="F836" s="249" t="s">
        <v>3720</v>
      </c>
      <c r="G836" s="247"/>
      <c r="H836" s="248" t="s">
        <v>40</v>
      </c>
      <c r="I836" s="250"/>
      <c r="J836" s="247"/>
      <c r="K836" s="247"/>
      <c r="L836" s="251"/>
      <c r="M836" s="252"/>
      <c r="N836" s="253"/>
      <c r="O836" s="253"/>
      <c r="P836" s="253"/>
      <c r="Q836" s="253"/>
      <c r="R836" s="253"/>
      <c r="S836" s="253"/>
      <c r="T836" s="25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5" t="s">
        <v>236</v>
      </c>
      <c r="AU836" s="255" t="s">
        <v>85</v>
      </c>
      <c r="AV836" s="14" t="s">
        <v>83</v>
      </c>
      <c r="AW836" s="14" t="s">
        <v>38</v>
      </c>
      <c r="AX836" s="14" t="s">
        <v>77</v>
      </c>
      <c r="AY836" s="255" t="s">
        <v>224</v>
      </c>
    </row>
    <row r="837" s="14" customFormat="1">
      <c r="A837" s="14"/>
      <c r="B837" s="246"/>
      <c r="C837" s="247"/>
      <c r="D837" s="228" t="s">
        <v>236</v>
      </c>
      <c r="E837" s="248" t="s">
        <v>40</v>
      </c>
      <c r="F837" s="249" t="s">
        <v>3721</v>
      </c>
      <c r="G837" s="247"/>
      <c r="H837" s="248" t="s">
        <v>40</v>
      </c>
      <c r="I837" s="250"/>
      <c r="J837" s="247"/>
      <c r="K837" s="247"/>
      <c r="L837" s="251"/>
      <c r="M837" s="252"/>
      <c r="N837" s="253"/>
      <c r="O837" s="253"/>
      <c r="P837" s="253"/>
      <c r="Q837" s="253"/>
      <c r="R837" s="253"/>
      <c r="S837" s="253"/>
      <c r="T837" s="25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5" t="s">
        <v>236</v>
      </c>
      <c r="AU837" s="255" t="s">
        <v>85</v>
      </c>
      <c r="AV837" s="14" t="s">
        <v>83</v>
      </c>
      <c r="AW837" s="14" t="s">
        <v>38</v>
      </c>
      <c r="AX837" s="14" t="s">
        <v>77</v>
      </c>
      <c r="AY837" s="255" t="s">
        <v>224</v>
      </c>
    </row>
    <row r="838" s="14" customFormat="1">
      <c r="A838" s="14"/>
      <c r="B838" s="246"/>
      <c r="C838" s="247"/>
      <c r="D838" s="228" t="s">
        <v>236</v>
      </c>
      <c r="E838" s="248" t="s">
        <v>40</v>
      </c>
      <c r="F838" s="249" t="s">
        <v>3722</v>
      </c>
      <c r="G838" s="247"/>
      <c r="H838" s="248" t="s">
        <v>40</v>
      </c>
      <c r="I838" s="250"/>
      <c r="J838" s="247"/>
      <c r="K838" s="247"/>
      <c r="L838" s="251"/>
      <c r="M838" s="252"/>
      <c r="N838" s="253"/>
      <c r="O838" s="253"/>
      <c r="P838" s="253"/>
      <c r="Q838" s="253"/>
      <c r="R838" s="253"/>
      <c r="S838" s="253"/>
      <c r="T838" s="25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5" t="s">
        <v>236</v>
      </c>
      <c r="AU838" s="255" t="s">
        <v>85</v>
      </c>
      <c r="AV838" s="14" t="s">
        <v>83</v>
      </c>
      <c r="AW838" s="14" t="s">
        <v>38</v>
      </c>
      <c r="AX838" s="14" t="s">
        <v>77</v>
      </c>
      <c r="AY838" s="255" t="s">
        <v>224</v>
      </c>
    </row>
    <row r="839" s="14" customFormat="1">
      <c r="A839" s="14"/>
      <c r="B839" s="246"/>
      <c r="C839" s="247"/>
      <c r="D839" s="228" t="s">
        <v>236</v>
      </c>
      <c r="E839" s="248" t="s">
        <v>40</v>
      </c>
      <c r="F839" s="249" t="s">
        <v>3733</v>
      </c>
      <c r="G839" s="247"/>
      <c r="H839" s="248" t="s">
        <v>40</v>
      </c>
      <c r="I839" s="250"/>
      <c r="J839" s="247"/>
      <c r="K839" s="247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236</v>
      </c>
      <c r="AU839" s="255" t="s">
        <v>85</v>
      </c>
      <c r="AV839" s="14" t="s">
        <v>83</v>
      </c>
      <c r="AW839" s="14" t="s">
        <v>38</v>
      </c>
      <c r="AX839" s="14" t="s">
        <v>77</v>
      </c>
      <c r="AY839" s="255" t="s">
        <v>224</v>
      </c>
    </row>
    <row r="840" s="13" customFormat="1">
      <c r="A840" s="13"/>
      <c r="B840" s="235"/>
      <c r="C840" s="236"/>
      <c r="D840" s="228" t="s">
        <v>236</v>
      </c>
      <c r="E840" s="237" t="s">
        <v>40</v>
      </c>
      <c r="F840" s="238" t="s">
        <v>4344</v>
      </c>
      <c r="G840" s="236"/>
      <c r="H840" s="239">
        <v>2</v>
      </c>
      <c r="I840" s="240"/>
      <c r="J840" s="236"/>
      <c r="K840" s="236"/>
      <c r="L840" s="241"/>
      <c r="M840" s="242"/>
      <c r="N840" s="243"/>
      <c r="O840" s="243"/>
      <c r="P840" s="243"/>
      <c r="Q840" s="243"/>
      <c r="R840" s="243"/>
      <c r="S840" s="243"/>
      <c r="T840" s="24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5" t="s">
        <v>236</v>
      </c>
      <c r="AU840" s="245" t="s">
        <v>85</v>
      </c>
      <c r="AV840" s="13" t="s">
        <v>85</v>
      </c>
      <c r="AW840" s="13" t="s">
        <v>38</v>
      </c>
      <c r="AX840" s="13" t="s">
        <v>77</v>
      </c>
      <c r="AY840" s="245" t="s">
        <v>224</v>
      </c>
    </row>
    <row r="841" s="13" customFormat="1">
      <c r="A841" s="13"/>
      <c r="B841" s="235"/>
      <c r="C841" s="236"/>
      <c r="D841" s="228" t="s">
        <v>236</v>
      </c>
      <c r="E841" s="237" t="s">
        <v>40</v>
      </c>
      <c r="F841" s="238" t="s">
        <v>4345</v>
      </c>
      <c r="G841" s="236"/>
      <c r="H841" s="239">
        <v>2</v>
      </c>
      <c r="I841" s="240"/>
      <c r="J841" s="236"/>
      <c r="K841" s="236"/>
      <c r="L841" s="241"/>
      <c r="M841" s="242"/>
      <c r="N841" s="243"/>
      <c r="O841" s="243"/>
      <c r="P841" s="243"/>
      <c r="Q841" s="243"/>
      <c r="R841" s="243"/>
      <c r="S841" s="243"/>
      <c r="T841" s="24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5" t="s">
        <v>236</v>
      </c>
      <c r="AU841" s="245" t="s">
        <v>85</v>
      </c>
      <c r="AV841" s="13" t="s">
        <v>85</v>
      </c>
      <c r="AW841" s="13" t="s">
        <v>38</v>
      </c>
      <c r="AX841" s="13" t="s">
        <v>77</v>
      </c>
      <c r="AY841" s="245" t="s">
        <v>224</v>
      </c>
    </row>
    <row r="842" s="13" customFormat="1">
      <c r="A842" s="13"/>
      <c r="B842" s="235"/>
      <c r="C842" s="236"/>
      <c r="D842" s="228" t="s">
        <v>236</v>
      </c>
      <c r="E842" s="237" t="s">
        <v>40</v>
      </c>
      <c r="F842" s="238" t="s">
        <v>4346</v>
      </c>
      <c r="G842" s="236"/>
      <c r="H842" s="239">
        <v>2</v>
      </c>
      <c r="I842" s="240"/>
      <c r="J842" s="236"/>
      <c r="K842" s="236"/>
      <c r="L842" s="241"/>
      <c r="M842" s="242"/>
      <c r="N842" s="243"/>
      <c r="O842" s="243"/>
      <c r="P842" s="243"/>
      <c r="Q842" s="243"/>
      <c r="R842" s="243"/>
      <c r="S842" s="243"/>
      <c r="T842" s="24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5" t="s">
        <v>236</v>
      </c>
      <c r="AU842" s="245" t="s">
        <v>85</v>
      </c>
      <c r="AV842" s="13" t="s">
        <v>85</v>
      </c>
      <c r="AW842" s="13" t="s">
        <v>38</v>
      </c>
      <c r="AX842" s="13" t="s">
        <v>77</v>
      </c>
      <c r="AY842" s="245" t="s">
        <v>224</v>
      </c>
    </row>
    <row r="843" s="15" customFormat="1">
      <c r="A843" s="15"/>
      <c r="B843" s="256"/>
      <c r="C843" s="257"/>
      <c r="D843" s="228" t="s">
        <v>236</v>
      </c>
      <c r="E843" s="258" t="s">
        <v>40</v>
      </c>
      <c r="F843" s="259" t="s">
        <v>253</v>
      </c>
      <c r="G843" s="257"/>
      <c r="H843" s="260">
        <v>6</v>
      </c>
      <c r="I843" s="261"/>
      <c r="J843" s="257"/>
      <c r="K843" s="257"/>
      <c r="L843" s="262"/>
      <c r="M843" s="263"/>
      <c r="N843" s="264"/>
      <c r="O843" s="264"/>
      <c r="P843" s="264"/>
      <c r="Q843" s="264"/>
      <c r="R843" s="264"/>
      <c r="S843" s="264"/>
      <c r="T843" s="26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66" t="s">
        <v>236</v>
      </c>
      <c r="AU843" s="266" t="s">
        <v>85</v>
      </c>
      <c r="AV843" s="15" t="s">
        <v>230</v>
      </c>
      <c r="AW843" s="15" t="s">
        <v>38</v>
      </c>
      <c r="AX843" s="15" t="s">
        <v>83</v>
      </c>
      <c r="AY843" s="266" t="s">
        <v>224</v>
      </c>
    </row>
    <row r="844" s="2" customFormat="1" ht="16.5" customHeight="1">
      <c r="A844" s="40"/>
      <c r="B844" s="41"/>
      <c r="C844" s="215" t="s">
        <v>1462</v>
      </c>
      <c r="D844" s="215" t="s">
        <v>226</v>
      </c>
      <c r="E844" s="216" t="s">
        <v>4347</v>
      </c>
      <c r="F844" s="217" t="s">
        <v>3737</v>
      </c>
      <c r="G844" s="218" t="s">
        <v>811</v>
      </c>
      <c r="H844" s="219">
        <v>8</v>
      </c>
      <c r="I844" s="220"/>
      <c r="J844" s="221">
        <f>ROUND(I844*H844,2)</f>
        <v>0</v>
      </c>
      <c r="K844" s="217" t="s">
        <v>40</v>
      </c>
      <c r="L844" s="46"/>
      <c r="M844" s="222" t="s">
        <v>40</v>
      </c>
      <c r="N844" s="223" t="s">
        <v>48</v>
      </c>
      <c r="O844" s="86"/>
      <c r="P844" s="224">
        <f>O844*H844</f>
        <v>0</v>
      </c>
      <c r="Q844" s="224">
        <v>0</v>
      </c>
      <c r="R844" s="224">
        <f>Q844*H844</f>
        <v>0</v>
      </c>
      <c r="S844" s="224">
        <v>0</v>
      </c>
      <c r="T844" s="225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26" t="s">
        <v>672</v>
      </c>
      <c r="AT844" s="226" t="s">
        <v>226</v>
      </c>
      <c r="AU844" s="226" t="s">
        <v>85</v>
      </c>
      <c r="AY844" s="19" t="s">
        <v>224</v>
      </c>
      <c r="BE844" s="227">
        <f>IF(N844="základní",J844,0)</f>
        <v>0</v>
      </c>
      <c r="BF844" s="227">
        <f>IF(N844="snížená",J844,0)</f>
        <v>0</v>
      </c>
      <c r="BG844" s="227">
        <f>IF(N844="zákl. přenesená",J844,0)</f>
        <v>0</v>
      </c>
      <c r="BH844" s="227">
        <f>IF(N844="sníž. přenesená",J844,0)</f>
        <v>0</v>
      </c>
      <c r="BI844" s="227">
        <f>IF(N844="nulová",J844,0)</f>
        <v>0</v>
      </c>
      <c r="BJ844" s="19" t="s">
        <v>83</v>
      </c>
      <c r="BK844" s="227">
        <f>ROUND(I844*H844,2)</f>
        <v>0</v>
      </c>
      <c r="BL844" s="19" t="s">
        <v>672</v>
      </c>
      <c r="BM844" s="226" t="s">
        <v>4348</v>
      </c>
    </row>
    <row r="845" s="14" customFormat="1">
      <c r="A845" s="14"/>
      <c r="B845" s="246"/>
      <c r="C845" s="247"/>
      <c r="D845" s="228" t="s">
        <v>236</v>
      </c>
      <c r="E845" s="248" t="s">
        <v>40</v>
      </c>
      <c r="F845" s="249" t="s">
        <v>4349</v>
      </c>
      <c r="G845" s="247"/>
      <c r="H845" s="248" t="s">
        <v>40</v>
      </c>
      <c r="I845" s="250"/>
      <c r="J845" s="247"/>
      <c r="K845" s="247"/>
      <c r="L845" s="251"/>
      <c r="M845" s="252"/>
      <c r="N845" s="253"/>
      <c r="O845" s="253"/>
      <c r="P845" s="253"/>
      <c r="Q845" s="253"/>
      <c r="R845" s="253"/>
      <c r="S845" s="253"/>
      <c r="T845" s="25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5" t="s">
        <v>236</v>
      </c>
      <c r="AU845" s="255" t="s">
        <v>85</v>
      </c>
      <c r="AV845" s="14" t="s">
        <v>83</v>
      </c>
      <c r="AW845" s="14" t="s">
        <v>38</v>
      </c>
      <c r="AX845" s="14" t="s">
        <v>77</v>
      </c>
      <c r="AY845" s="255" t="s">
        <v>224</v>
      </c>
    </row>
    <row r="846" s="14" customFormat="1">
      <c r="A846" s="14"/>
      <c r="B846" s="246"/>
      <c r="C846" s="247"/>
      <c r="D846" s="228" t="s">
        <v>236</v>
      </c>
      <c r="E846" s="248" t="s">
        <v>40</v>
      </c>
      <c r="F846" s="249" t="s">
        <v>4350</v>
      </c>
      <c r="G846" s="247"/>
      <c r="H846" s="248" t="s">
        <v>40</v>
      </c>
      <c r="I846" s="250"/>
      <c r="J846" s="247"/>
      <c r="K846" s="247"/>
      <c r="L846" s="251"/>
      <c r="M846" s="252"/>
      <c r="N846" s="253"/>
      <c r="O846" s="253"/>
      <c r="P846" s="253"/>
      <c r="Q846" s="253"/>
      <c r="R846" s="253"/>
      <c r="S846" s="253"/>
      <c r="T846" s="25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5" t="s">
        <v>236</v>
      </c>
      <c r="AU846" s="255" t="s">
        <v>85</v>
      </c>
      <c r="AV846" s="14" t="s">
        <v>83</v>
      </c>
      <c r="AW846" s="14" t="s">
        <v>38</v>
      </c>
      <c r="AX846" s="14" t="s">
        <v>77</v>
      </c>
      <c r="AY846" s="255" t="s">
        <v>224</v>
      </c>
    </row>
    <row r="847" s="14" customFormat="1">
      <c r="A847" s="14"/>
      <c r="B847" s="246"/>
      <c r="C847" s="247"/>
      <c r="D847" s="228" t="s">
        <v>236</v>
      </c>
      <c r="E847" s="248" t="s">
        <v>40</v>
      </c>
      <c r="F847" s="249" t="s">
        <v>4351</v>
      </c>
      <c r="G847" s="247"/>
      <c r="H847" s="248" t="s">
        <v>40</v>
      </c>
      <c r="I847" s="250"/>
      <c r="J847" s="247"/>
      <c r="K847" s="247"/>
      <c r="L847" s="251"/>
      <c r="M847" s="252"/>
      <c r="N847" s="253"/>
      <c r="O847" s="253"/>
      <c r="P847" s="253"/>
      <c r="Q847" s="253"/>
      <c r="R847" s="253"/>
      <c r="S847" s="253"/>
      <c r="T847" s="25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5" t="s">
        <v>236</v>
      </c>
      <c r="AU847" s="255" t="s">
        <v>85</v>
      </c>
      <c r="AV847" s="14" t="s">
        <v>83</v>
      </c>
      <c r="AW847" s="14" t="s">
        <v>38</v>
      </c>
      <c r="AX847" s="14" t="s">
        <v>77</v>
      </c>
      <c r="AY847" s="255" t="s">
        <v>224</v>
      </c>
    </row>
    <row r="848" s="14" customFormat="1">
      <c r="A848" s="14"/>
      <c r="B848" s="246"/>
      <c r="C848" s="247"/>
      <c r="D848" s="228" t="s">
        <v>236</v>
      </c>
      <c r="E848" s="248" t="s">
        <v>40</v>
      </c>
      <c r="F848" s="249" t="s">
        <v>4352</v>
      </c>
      <c r="G848" s="247"/>
      <c r="H848" s="248" t="s">
        <v>40</v>
      </c>
      <c r="I848" s="250"/>
      <c r="J848" s="247"/>
      <c r="K848" s="247"/>
      <c r="L848" s="251"/>
      <c r="M848" s="252"/>
      <c r="N848" s="253"/>
      <c r="O848" s="253"/>
      <c r="P848" s="253"/>
      <c r="Q848" s="253"/>
      <c r="R848" s="253"/>
      <c r="S848" s="253"/>
      <c r="T848" s="25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5" t="s">
        <v>236</v>
      </c>
      <c r="AU848" s="255" t="s">
        <v>85</v>
      </c>
      <c r="AV848" s="14" t="s">
        <v>83</v>
      </c>
      <c r="AW848" s="14" t="s">
        <v>38</v>
      </c>
      <c r="AX848" s="14" t="s">
        <v>77</v>
      </c>
      <c r="AY848" s="255" t="s">
        <v>224</v>
      </c>
    </row>
    <row r="849" s="14" customFormat="1">
      <c r="A849" s="14"/>
      <c r="B849" s="246"/>
      <c r="C849" s="247"/>
      <c r="D849" s="228" t="s">
        <v>236</v>
      </c>
      <c r="E849" s="248" t="s">
        <v>40</v>
      </c>
      <c r="F849" s="249" t="s">
        <v>3743</v>
      </c>
      <c r="G849" s="247"/>
      <c r="H849" s="248" t="s">
        <v>40</v>
      </c>
      <c r="I849" s="250"/>
      <c r="J849" s="247"/>
      <c r="K849" s="247"/>
      <c r="L849" s="251"/>
      <c r="M849" s="252"/>
      <c r="N849" s="253"/>
      <c r="O849" s="253"/>
      <c r="P849" s="253"/>
      <c r="Q849" s="253"/>
      <c r="R849" s="253"/>
      <c r="S849" s="253"/>
      <c r="T849" s="25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5" t="s">
        <v>236</v>
      </c>
      <c r="AU849" s="255" t="s">
        <v>85</v>
      </c>
      <c r="AV849" s="14" t="s">
        <v>83</v>
      </c>
      <c r="AW849" s="14" t="s">
        <v>38</v>
      </c>
      <c r="AX849" s="14" t="s">
        <v>77</v>
      </c>
      <c r="AY849" s="255" t="s">
        <v>224</v>
      </c>
    </row>
    <row r="850" s="13" customFormat="1">
      <c r="A850" s="13"/>
      <c r="B850" s="235"/>
      <c r="C850" s="236"/>
      <c r="D850" s="228" t="s">
        <v>236</v>
      </c>
      <c r="E850" s="237" t="s">
        <v>40</v>
      </c>
      <c r="F850" s="238" t="s">
        <v>4353</v>
      </c>
      <c r="G850" s="236"/>
      <c r="H850" s="239">
        <v>8</v>
      </c>
      <c r="I850" s="240"/>
      <c r="J850" s="236"/>
      <c r="K850" s="236"/>
      <c r="L850" s="241"/>
      <c r="M850" s="242"/>
      <c r="N850" s="243"/>
      <c r="O850" s="243"/>
      <c r="P850" s="243"/>
      <c r="Q850" s="243"/>
      <c r="R850" s="243"/>
      <c r="S850" s="243"/>
      <c r="T850" s="24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5" t="s">
        <v>236</v>
      </c>
      <c r="AU850" s="245" t="s">
        <v>85</v>
      </c>
      <c r="AV850" s="13" t="s">
        <v>85</v>
      </c>
      <c r="AW850" s="13" t="s">
        <v>38</v>
      </c>
      <c r="AX850" s="13" t="s">
        <v>83</v>
      </c>
      <c r="AY850" s="245" t="s">
        <v>224</v>
      </c>
    </row>
    <row r="851" s="2" customFormat="1" ht="16.5" customHeight="1">
      <c r="A851" s="40"/>
      <c r="B851" s="41"/>
      <c r="C851" s="215" t="s">
        <v>1468</v>
      </c>
      <c r="D851" s="215" t="s">
        <v>226</v>
      </c>
      <c r="E851" s="216" t="s">
        <v>4354</v>
      </c>
      <c r="F851" s="217" t="s">
        <v>4355</v>
      </c>
      <c r="G851" s="218" t="s">
        <v>811</v>
      </c>
      <c r="H851" s="219">
        <v>8</v>
      </c>
      <c r="I851" s="220"/>
      <c r="J851" s="221">
        <f>ROUND(I851*H851,2)</f>
        <v>0</v>
      </c>
      <c r="K851" s="217" t="s">
        <v>40</v>
      </c>
      <c r="L851" s="46"/>
      <c r="M851" s="222" t="s">
        <v>40</v>
      </c>
      <c r="N851" s="223" t="s">
        <v>48</v>
      </c>
      <c r="O851" s="86"/>
      <c r="P851" s="224">
        <f>O851*H851</f>
        <v>0</v>
      </c>
      <c r="Q851" s="224">
        <v>0</v>
      </c>
      <c r="R851" s="224">
        <f>Q851*H851</f>
        <v>0</v>
      </c>
      <c r="S851" s="224">
        <v>0</v>
      </c>
      <c r="T851" s="225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26" t="s">
        <v>672</v>
      </c>
      <c r="AT851" s="226" t="s">
        <v>226</v>
      </c>
      <c r="AU851" s="226" t="s">
        <v>85</v>
      </c>
      <c r="AY851" s="19" t="s">
        <v>224</v>
      </c>
      <c r="BE851" s="227">
        <f>IF(N851="základní",J851,0)</f>
        <v>0</v>
      </c>
      <c r="BF851" s="227">
        <f>IF(N851="snížená",J851,0)</f>
        <v>0</v>
      </c>
      <c r="BG851" s="227">
        <f>IF(N851="zákl. přenesená",J851,0)</f>
        <v>0</v>
      </c>
      <c r="BH851" s="227">
        <f>IF(N851="sníž. přenesená",J851,0)</f>
        <v>0</v>
      </c>
      <c r="BI851" s="227">
        <f>IF(N851="nulová",J851,0)</f>
        <v>0</v>
      </c>
      <c r="BJ851" s="19" t="s">
        <v>83</v>
      </c>
      <c r="BK851" s="227">
        <f>ROUND(I851*H851,2)</f>
        <v>0</v>
      </c>
      <c r="BL851" s="19" t="s">
        <v>672</v>
      </c>
      <c r="BM851" s="226" t="s">
        <v>4356</v>
      </c>
    </row>
    <row r="852" s="14" customFormat="1">
      <c r="A852" s="14"/>
      <c r="B852" s="246"/>
      <c r="C852" s="247"/>
      <c r="D852" s="228" t="s">
        <v>236</v>
      </c>
      <c r="E852" s="248" t="s">
        <v>40</v>
      </c>
      <c r="F852" s="249" t="s">
        <v>4357</v>
      </c>
      <c r="G852" s="247"/>
      <c r="H852" s="248" t="s">
        <v>40</v>
      </c>
      <c r="I852" s="250"/>
      <c r="J852" s="247"/>
      <c r="K852" s="247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236</v>
      </c>
      <c r="AU852" s="255" t="s">
        <v>85</v>
      </c>
      <c r="AV852" s="14" t="s">
        <v>83</v>
      </c>
      <c r="AW852" s="14" t="s">
        <v>38</v>
      </c>
      <c r="AX852" s="14" t="s">
        <v>77</v>
      </c>
      <c r="AY852" s="255" t="s">
        <v>224</v>
      </c>
    </row>
    <row r="853" s="14" customFormat="1">
      <c r="A853" s="14"/>
      <c r="B853" s="246"/>
      <c r="C853" s="247"/>
      <c r="D853" s="228" t="s">
        <v>236</v>
      </c>
      <c r="E853" s="248" t="s">
        <v>40</v>
      </c>
      <c r="F853" s="249" t="s">
        <v>4358</v>
      </c>
      <c r="G853" s="247"/>
      <c r="H853" s="248" t="s">
        <v>40</v>
      </c>
      <c r="I853" s="250"/>
      <c r="J853" s="247"/>
      <c r="K853" s="247"/>
      <c r="L853" s="251"/>
      <c r="M853" s="252"/>
      <c r="N853" s="253"/>
      <c r="O853" s="253"/>
      <c r="P853" s="253"/>
      <c r="Q853" s="253"/>
      <c r="R853" s="253"/>
      <c r="S853" s="253"/>
      <c r="T853" s="25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5" t="s">
        <v>236</v>
      </c>
      <c r="AU853" s="255" t="s">
        <v>85</v>
      </c>
      <c r="AV853" s="14" t="s">
        <v>83</v>
      </c>
      <c r="AW853" s="14" t="s">
        <v>38</v>
      </c>
      <c r="AX853" s="14" t="s">
        <v>77</v>
      </c>
      <c r="AY853" s="255" t="s">
        <v>224</v>
      </c>
    </row>
    <row r="854" s="14" customFormat="1">
      <c r="A854" s="14"/>
      <c r="B854" s="246"/>
      <c r="C854" s="247"/>
      <c r="D854" s="228" t="s">
        <v>236</v>
      </c>
      <c r="E854" s="248" t="s">
        <v>40</v>
      </c>
      <c r="F854" s="249" t="s">
        <v>4359</v>
      </c>
      <c r="G854" s="247"/>
      <c r="H854" s="248" t="s">
        <v>40</v>
      </c>
      <c r="I854" s="250"/>
      <c r="J854" s="247"/>
      <c r="K854" s="247"/>
      <c r="L854" s="251"/>
      <c r="M854" s="252"/>
      <c r="N854" s="253"/>
      <c r="O854" s="253"/>
      <c r="P854" s="253"/>
      <c r="Q854" s="253"/>
      <c r="R854" s="253"/>
      <c r="S854" s="253"/>
      <c r="T854" s="25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5" t="s">
        <v>236</v>
      </c>
      <c r="AU854" s="255" t="s">
        <v>85</v>
      </c>
      <c r="AV854" s="14" t="s">
        <v>83</v>
      </c>
      <c r="AW854" s="14" t="s">
        <v>38</v>
      </c>
      <c r="AX854" s="14" t="s">
        <v>77</v>
      </c>
      <c r="AY854" s="255" t="s">
        <v>224</v>
      </c>
    </row>
    <row r="855" s="14" customFormat="1">
      <c r="A855" s="14"/>
      <c r="B855" s="246"/>
      <c r="C855" s="247"/>
      <c r="D855" s="228" t="s">
        <v>236</v>
      </c>
      <c r="E855" s="248" t="s">
        <v>40</v>
      </c>
      <c r="F855" s="249" t="s">
        <v>4360</v>
      </c>
      <c r="G855" s="247"/>
      <c r="H855" s="248" t="s">
        <v>40</v>
      </c>
      <c r="I855" s="250"/>
      <c r="J855" s="247"/>
      <c r="K855" s="247"/>
      <c r="L855" s="251"/>
      <c r="M855" s="252"/>
      <c r="N855" s="253"/>
      <c r="O855" s="253"/>
      <c r="P855" s="253"/>
      <c r="Q855" s="253"/>
      <c r="R855" s="253"/>
      <c r="S855" s="253"/>
      <c r="T855" s="25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5" t="s">
        <v>236</v>
      </c>
      <c r="AU855" s="255" t="s">
        <v>85</v>
      </c>
      <c r="AV855" s="14" t="s">
        <v>83</v>
      </c>
      <c r="AW855" s="14" t="s">
        <v>38</v>
      </c>
      <c r="AX855" s="14" t="s">
        <v>77</v>
      </c>
      <c r="AY855" s="255" t="s">
        <v>224</v>
      </c>
    </row>
    <row r="856" s="14" customFormat="1">
      <c r="A856" s="14"/>
      <c r="B856" s="246"/>
      <c r="C856" s="247"/>
      <c r="D856" s="228" t="s">
        <v>236</v>
      </c>
      <c r="E856" s="248" t="s">
        <v>40</v>
      </c>
      <c r="F856" s="249" t="s">
        <v>3743</v>
      </c>
      <c r="G856" s="247"/>
      <c r="H856" s="248" t="s">
        <v>40</v>
      </c>
      <c r="I856" s="250"/>
      <c r="J856" s="247"/>
      <c r="K856" s="247"/>
      <c r="L856" s="251"/>
      <c r="M856" s="252"/>
      <c r="N856" s="253"/>
      <c r="O856" s="253"/>
      <c r="P856" s="253"/>
      <c r="Q856" s="253"/>
      <c r="R856" s="253"/>
      <c r="S856" s="253"/>
      <c r="T856" s="25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5" t="s">
        <v>236</v>
      </c>
      <c r="AU856" s="255" t="s">
        <v>85</v>
      </c>
      <c r="AV856" s="14" t="s">
        <v>83</v>
      </c>
      <c r="AW856" s="14" t="s">
        <v>38</v>
      </c>
      <c r="AX856" s="14" t="s">
        <v>77</v>
      </c>
      <c r="AY856" s="255" t="s">
        <v>224</v>
      </c>
    </row>
    <row r="857" s="13" customFormat="1">
      <c r="A857" s="13"/>
      <c r="B857" s="235"/>
      <c r="C857" s="236"/>
      <c r="D857" s="228" t="s">
        <v>236</v>
      </c>
      <c r="E857" s="237" t="s">
        <v>40</v>
      </c>
      <c r="F857" s="238" t="s">
        <v>4361</v>
      </c>
      <c r="G857" s="236"/>
      <c r="H857" s="239">
        <v>8</v>
      </c>
      <c r="I857" s="240"/>
      <c r="J857" s="236"/>
      <c r="K857" s="236"/>
      <c r="L857" s="241"/>
      <c r="M857" s="242"/>
      <c r="N857" s="243"/>
      <c r="O857" s="243"/>
      <c r="P857" s="243"/>
      <c r="Q857" s="243"/>
      <c r="R857" s="243"/>
      <c r="S857" s="243"/>
      <c r="T857" s="24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5" t="s">
        <v>236</v>
      </c>
      <c r="AU857" s="245" t="s">
        <v>85</v>
      </c>
      <c r="AV857" s="13" t="s">
        <v>85</v>
      </c>
      <c r="AW857" s="13" t="s">
        <v>38</v>
      </c>
      <c r="AX857" s="13" t="s">
        <v>83</v>
      </c>
      <c r="AY857" s="245" t="s">
        <v>224</v>
      </c>
    </row>
    <row r="858" s="2" customFormat="1" ht="16.5" customHeight="1">
      <c r="A858" s="40"/>
      <c r="B858" s="41"/>
      <c r="C858" s="215" t="s">
        <v>1475</v>
      </c>
      <c r="D858" s="215" t="s">
        <v>226</v>
      </c>
      <c r="E858" s="216" t="s">
        <v>3771</v>
      </c>
      <c r="F858" s="217" t="s">
        <v>3772</v>
      </c>
      <c r="G858" s="218" t="s">
        <v>1605</v>
      </c>
      <c r="H858" s="219">
        <v>1</v>
      </c>
      <c r="I858" s="220"/>
      <c r="J858" s="221">
        <f>ROUND(I858*H858,2)</f>
        <v>0</v>
      </c>
      <c r="K858" s="217" t="s">
        <v>40</v>
      </c>
      <c r="L858" s="46"/>
      <c r="M858" s="222" t="s">
        <v>40</v>
      </c>
      <c r="N858" s="223" t="s">
        <v>48</v>
      </c>
      <c r="O858" s="86"/>
      <c r="P858" s="224">
        <f>O858*H858</f>
        <v>0</v>
      </c>
      <c r="Q858" s="224">
        <v>0</v>
      </c>
      <c r="R858" s="224">
        <f>Q858*H858</f>
        <v>0</v>
      </c>
      <c r="S858" s="224">
        <v>0</v>
      </c>
      <c r="T858" s="225">
        <f>S858*H858</f>
        <v>0</v>
      </c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R858" s="226" t="s">
        <v>672</v>
      </c>
      <c r="AT858" s="226" t="s">
        <v>226</v>
      </c>
      <c r="AU858" s="226" t="s">
        <v>85</v>
      </c>
      <c r="AY858" s="19" t="s">
        <v>224</v>
      </c>
      <c r="BE858" s="227">
        <f>IF(N858="základní",J858,0)</f>
        <v>0</v>
      </c>
      <c r="BF858" s="227">
        <f>IF(N858="snížená",J858,0)</f>
        <v>0</v>
      </c>
      <c r="BG858" s="227">
        <f>IF(N858="zákl. přenesená",J858,0)</f>
        <v>0</v>
      </c>
      <c r="BH858" s="227">
        <f>IF(N858="sníž. přenesená",J858,0)</f>
        <v>0</v>
      </c>
      <c r="BI858" s="227">
        <f>IF(N858="nulová",J858,0)</f>
        <v>0</v>
      </c>
      <c r="BJ858" s="19" t="s">
        <v>83</v>
      </c>
      <c r="BK858" s="227">
        <f>ROUND(I858*H858,2)</f>
        <v>0</v>
      </c>
      <c r="BL858" s="19" t="s">
        <v>672</v>
      </c>
      <c r="BM858" s="226" t="s">
        <v>4362</v>
      </c>
    </row>
    <row r="859" s="2" customFormat="1">
      <c r="A859" s="40"/>
      <c r="B859" s="41"/>
      <c r="C859" s="42"/>
      <c r="D859" s="228" t="s">
        <v>232</v>
      </c>
      <c r="E859" s="42"/>
      <c r="F859" s="229" t="s">
        <v>3772</v>
      </c>
      <c r="G859" s="42"/>
      <c r="H859" s="42"/>
      <c r="I859" s="230"/>
      <c r="J859" s="42"/>
      <c r="K859" s="42"/>
      <c r="L859" s="46"/>
      <c r="M859" s="231"/>
      <c r="N859" s="232"/>
      <c r="O859" s="86"/>
      <c r="P859" s="86"/>
      <c r="Q859" s="86"/>
      <c r="R859" s="86"/>
      <c r="S859" s="86"/>
      <c r="T859" s="87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T859" s="19" t="s">
        <v>232</v>
      </c>
      <c r="AU859" s="19" t="s">
        <v>85</v>
      </c>
    </row>
    <row r="860" s="12" customFormat="1" ht="22.8" customHeight="1">
      <c r="A860" s="12"/>
      <c r="B860" s="199"/>
      <c r="C860" s="200"/>
      <c r="D860" s="201" t="s">
        <v>76</v>
      </c>
      <c r="E860" s="213" t="s">
        <v>3774</v>
      </c>
      <c r="F860" s="213" t="s">
        <v>3775</v>
      </c>
      <c r="G860" s="200"/>
      <c r="H860" s="200"/>
      <c r="I860" s="203"/>
      <c r="J860" s="214">
        <f>BK860</f>
        <v>0</v>
      </c>
      <c r="K860" s="200"/>
      <c r="L860" s="205"/>
      <c r="M860" s="206"/>
      <c r="N860" s="207"/>
      <c r="O860" s="207"/>
      <c r="P860" s="208">
        <f>SUM(P861:P870)</f>
        <v>0</v>
      </c>
      <c r="Q860" s="207"/>
      <c r="R860" s="208">
        <f>SUM(R861:R870)</f>
        <v>3.7088000000000001</v>
      </c>
      <c r="S860" s="207"/>
      <c r="T860" s="209">
        <f>SUM(T861:T870)</f>
        <v>0</v>
      </c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R860" s="210" t="s">
        <v>244</v>
      </c>
      <c r="AT860" s="211" t="s">
        <v>76</v>
      </c>
      <c r="AU860" s="211" t="s">
        <v>83</v>
      </c>
      <c r="AY860" s="210" t="s">
        <v>224</v>
      </c>
      <c r="BK860" s="212">
        <f>SUM(BK861:BK870)</f>
        <v>0</v>
      </c>
    </row>
    <row r="861" s="2" customFormat="1" ht="16.5" customHeight="1">
      <c r="A861" s="40"/>
      <c r="B861" s="41"/>
      <c r="C861" s="215" t="s">
        <v>1482</v>
      </c>
      <c r="D861" s="215" t="s">
        <v>226</v>
      </c>
      <c r="E861" s="216" t="s">
        <v>3777</v>
      </c>
      <c r="F861" s="217" t="s">
        <v>3778</v>
      </c>
      <c r="G861" s="218" t="s">
        <v>160</v>
      </c>
      <c r="H861" s="219">
        <v>64</v>
      </c>
      <c r="I861" s="220"/>
      <c r="J861" s="221">
        <f>ROUND(I861*H861,2)</f>
        <v>0</v>
      </c>
      <c r="K861" s="217" t="s">
        <v>40</v>
      </c>
      <c r="L861" s="46"/>
      <c r="M861" s="222" t="s">
        <v>40</v>
      </c>
      <c r="N861" s="223" t="s">
        <v>48</v>
      </c>
      <c r="O861" s="86"/>
      <c r="P861" s="224">
        <f>O861*H861</f>
        <v>0</v>
      </c>
      <c r="Q861" s="224">
        <v>0.018350000000000002</v>
      </c>
      <c r="R861" s="224">
        <f>Q861*H861</f>
        <v>1.1744000000000001</v>
      </c>
      <c r="S861" s="224">
        <v>0</v>
      </c>
      <c r="T861" s="225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26" t="s">
        <v>672</v>
      </c>
      <c r="AT861" s="226" t="s">
        <v>226</v>
      </c>
      <c r="AU861" s="226" t="s">
        <v>85</v>
      </c>
      <c r="AY861" s="19" t="s">
        <v>224</v>
      </c>
      <c r="BE861" s="227">
        <f>IF(N861="základní",J861,0)</f>
        <v>0</v>
      </c>
      <c r="BF861" s="227">
        <f>IF(N861="snížená",J861,0)</f>
        <v>0</v>
      </c>
      <c r="BG861" s="227">
        <f>IF(N861="zákl. přenesená",J861,0)</f>
        <v>0</v>
      </c>
      <c r="BH861" s="227">
        <f>IF(N861="sníž. přenesená",J861,0)</f>
        <v>0</v>
      </c>
      <c r="BI861" s="227">
        <f>IF(N861="nulová",J861,0)</f>
        <v>0</v>
      </c>
      <c r="BJ861" s="19" t="s">
        <v>83</v>
      </c>
      <c r="BK861" s="227">
        <f>ROUND(I861*H861,2)</f>
        <v>0</v>
      </c>
      <c r="BL861" s="19" t="s">
        <v>672</v>
      </c>
      <c r="BM861" s="226" t="s">
        <v>4363</v>
      </c>
    </row>
    <row r="862" s="13" customFormat="1">
      <c r="A862" s="13"/>
      <c r="B862" s="235"/>
      <c r="C862" s="236"/>
      <c r="D862" s="228" t="s">
        <v>236</v>
      </c>
      <c r="E862" s="237" t="s">
        <v>40</v>
      </c>
      <c r="F862" s="238" t="s">
        <v>4364</v>
      </c>
      <c r="G862" s="236"/>
      <c r="H862" s="239">
        <v>64</v>
      </c>
      <c r="I862" s="240"/>
      <c r="J862" s="236"/>
      <c r="K862" s="236"/>
      <c r="L862" s="241"/>
      <c r="M862" s="242"/>
      <c r="N862" s="243"/>
      <c r="O862" s="243"/>
      <c r="P862" s="243"/>
      <c r="Q862" s="243"/>
      <c r="R862" s="243"/>
      <c r="S862" s="243"/>
      <c r="T862" s="24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5" t="s">
        <v>236</v>
      </c>
      <c r="AU862" s="245" t="s">
        <v>85</v>
      </c>
      <c r="AV862" s="13" t="s">
        <v>85</v>
      </c>
      <c r="AW862" s="13" t="s">
        <v>38</v>
      </c>
      <c r="AX862" s="13" t="s">
        <v>83</v>
      </c>
      <c r="AY862" s="245" t="s">
        <v>224</v>
      </c>
    </row>
    <row r="863" s="2" customFormat="1" ht="16.5" customHeight="1">
      <c r="A863" s="40"/>
      <c r="B863" s="41"/>
      <c r="C863" s="268" t="s">
        <v>1489</v>
      </c>
      <c r="D863" s="268" t="s">
        <v>305</v>
      </c>
      <c r="E863" s="269" t="s">
        <v>3782</v>
      </c>
      <c r="F863" s="270" t="s">
        <v>3783</v>
      </c>
      <c r="G863" s="271" t="s">
        <v>160</v>
      </c>
      <c r="H863" s="272">
        <v>32</v>
      </c>
      <c r="I863" s="273"/>
      <c r="J863" s="274">
        <f>ROUND(I863*H863,2)</f>
        <v>0</v>
      </c>
      <c r="K863" s="270" t="s">
        <v>229</v>
      </c>
      <c r="L863" s="275"/>
      <c r="M863" s="276" t="s">
        <v>40</v>
      </c>
      <c r="N863" s="277" t="s">
        <v>48</v>
      </c>
      <c r="O863" s="86"/>
      <c r="P863" s="224">
        <f>O863*H863</f>
        <v>0</v>
      </c>
      <c r="Q863" s="224">
        <v>0.059999999999999998</v>
      </c>
      <c r="R863" s="224">
        <f>Q863*H863</f>
        <v>1.9199999999999999</v>
      </c>
      <c r="S863" s="224">
        <v>0</v>
      </c>
      <c r="T863" s="225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26" t="s">
        <v>1099</v>
      </c>
      <c r="AT863" s="226" t="s">
        <v>305</v>
      </c>
      <c r="AU863" s="226" t="s">
        <v>85</v>
      </c>
      <c r="AY863" s="19" t="s">
        <v>224</v>
      </c>
      <c r="BE863" s="227">
        <f>IF(N863="základní",J863,0)</f>
        <v>0</v>
      </c>
      <c r="BF863" s="227">
        <f>IF(N863="snížená",J863,0)</f>
        <v>0</v>
      </c>
      <c r="BG863" s="227">
        <f>IF(N863="zákl. přenesená",J863,0)</f>
        <v>0</v>
      </c>
      <c r="BH863" s="227">
        <f>IF(N863="sníž. přenesená",J863,0)</f>
        <v>0</v>
      </c>
      <c r="BI863" s="227">
        <f>IF(N863="nulová",J863,0)</f>
        <v>0</v>
      </c>
      <c r="BJ863" s="19" t="s">
        <v>83</v>
      </c>
      <c r="BK863" s="227">
        <f>ROUND(I863*H863,2)</f>
        <v>0</v>
      </c>
      <c r="BL863" s="19" t="s">
        <v>1099</v>
      </c>
      <c r="BM863" s="226" t="s">
        <v>4365</v>
      </c>
    </row>
    <row r="864" s="2" customFormat="1">
      <c r="A864" s="40"/>
      <c r="B864" s="41"/>
      <c r="C864" s="42"/>
      <c r="D864" s="228" t="s">
        <v>232</v>
      </c>
      <c r="E864" s="42"/>
      <c r="F864" s="229" t="s">
        <v>3783</v>
      </c>
      <c r="G864" s="42"/>
      <c r="H864" s="42"/>
      <c r="I864" s="230"/>
      <c r="J864" s="42"/>
      <c r="K864" s="42"/>
      <c r="L864" s="46"/>
      <c r="M864" s="231"/>
      <c r="N864" s="232"/>
      <c r="O864" s="86"/>
      <c r="P864" s="86"/>
      <c r="Q864" s="86"/>
      <c r="R864" s="86"/>
      <c r="S864" s="86"/>
      <c r="T864" s="87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T864" s="19" t="s">
        <v>232</v>
      </c>
      <c r="AU864" s="19" t="s">
        <v>85</v>
      </c>
    </row>
    <row r="865" s="2" customFormat="1">
      <c r="A865" s="40"/>
      <c r="B865" s="41"/>
      <c r="C865" s="42"/>
      <c r="D865" s="233" t="s">
        <v>234</v>
      </c>
      <c r="E865" s="42"/>
      <c r="F865" s="234" t="s">
        <v>3785</v>
      </c>
      <c r="G865" s="42"/>
      <c r="H865" s="42"/>
      <c r="I865" s="230"/>
      <c r="J865" s="42"/>
      <c r="K865" s="42"/>
      <c r="L865" s="46"/>
      <c r="M865" s="231"/>
      <c r="N865" s="232"/>
      <c r="O865" s="86"/>
      <c r="P865" s="86"/>
      <c r="Q865" s="86"/>
      <c r="R865" s="86"/>
      <c r="S865" s="86"/>
      <c r="T865" s="87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T865" s="19" t="s">
        <v>234</v>
      </c>
      <c r="AU865" s="19" t="s">
        <v>85</v>
      </c>
    </row>
    <row r="866" s="13" customFormat="1">
      <c r="A866" s="13"/>
      <c r="B866" s="235"/>
      <c r="C866" s="236"/>
      <c r="D866" s="228" t="s">
        <v>236</v>
      </c>
      <c r="E866" s="237" t="s">
        <v>40</v>
      </c>
      <c r="F866" s="238" t="s">
        <v>4366</v>
      </c>
      <c r="G866" s="236"/>
      <c r="H866" s="239">
        <v>32</v>
      </c>
      <c r="I866" s="240"/>
      <c r="J866" s="236"/>
      <c r="K866" s="236"/>
      <c r="L866" s="241"/>
      <c r="M866" s="242"/>
      <c r="N866" s="243"/>
      <c r="O866" s="243"/>
      <c r="P866" s="243"/>
      <c r="Q866" s="243"/>
      <c r="R866" s="243"/>
      <c r="S866" s="243"/>
      <c r="T866" s="24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5" t="s">
        <v>236</v>
      </c>
      <c r="AU866" s="245" t="s">
        <v>85</v>
      </c>
      <c r="AV866" s="13" t="s">
        <v>85</v>
      </c>
      <c r="AW866" s="13" t="s">
        <v>38</v>
      </c>
      <c r="AX866" s="13" t="s">
        <v>83</v>
      </c>
      <c r="AY866" s="245" t="s">
        <v>224</v>
      </c>
    </row>
    <row r="867" s="2" customFormat="1" ht="16.5" customHeight="1">
      <c r="A867" s="40"/>
      <c r="B867" s="41"/>
      <c r="C867" s="268" t="s">
        <v>1495</v>
      </c>
      <c r="D867" s="268" t="s">
        <v>305</v>
      </c>
      <c r="E867" s="269" t="s">
        <v>3788</v>
      </c>
      <c r="F867" s="270" t="s">
        <v>3789</v>
      </c>
      <c r="G867" s="271" t="s">
        <v>811</v>
      </c>
      <c r="H867" s="272">
        <v>64</v>
      </c>
      <c r="I867" s="273"/>
      <c r="J867" s="274">
        <f>ROUND(I867*H867,2)</f>
        <v>0</v>
      </c>
      <c r="K867" s="270" t="s">
        <v>229</v>
      </c>
      <c r="L867" s="275"/>
      <c r="M867" s="276" t="s">
        <v>40</v>
      </c>
      <c r="N867" s="277" t="s">
        <v>48</v>
      </c>
      <c r="O867" s="86"/>
      <c r="P867" s="224">
        <f>O867*H867</f>
        <v>0</v>
      </c>
      <c r="Q867" s="224">
        <v>0.0095999999999999992</v>
      </c>
      <c r="R867" s="224">
        <f>Q867*H867</f>
        <v>0.61439999999999995</v>
      </c>
      <c r="S867" s="224">
        <v>0</v>
      </c>
      <c r="T867" s="225">
        <f>S867*H867</f>
        <v>0</v>
      </c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R867" s="226" t="s">
        <v>1099</v>
      </c>
      <c r="AT867" s="226" t="s">
        <v>305</v>
      </c>
      <c r="AU867" s="226" t="s">
        <v>85</v>
      </c>
      <c r="AY867" s="19" t="s">
        <v>224</v>
      </c>
      <c r="BE867" s="227">
        <f>IF(N867="základní",J867,0)</f>
        <v>0</v>
      </c>
      <c r="BF867" s="227">
        <f>IF(N867="snížená",J867,0)</f>
        <v>0</v>
      </c>
      <c r="BG867" s="227">
        <f>IF(N867="zákl. přenesená",J867,0)</f>
        <v>0</v>
      </c>
      <c r="BH867" s="227">
        <f>IF(N867="sníž. přenesená",J867,0)</f>
        <v>0</v>
      </c>
      <c r="BI867" s="227">
        <f>IF(N867="nulová",J867,0)</f>
        <v>0</v>
      </c>
      <c r="BJ867" s="19" t="s">
        <v>83</v>
      </c>
      <c r="BK867" s="227">
        <f>ROUND(I867*H867,2)</f>
        <v>0</v>
      </c>
      <c r="BL867" s="19" t="s">
        <v>1099</v>
      </c>
      <c r="BM867" s="226" t="s">
        <v>4367</v>
      </c>
    </row>
    <row r="868" s="2" customFormat="1">
      <c r="A868" s="40"/>
      <c r="B868" s="41"/>
      <c r="C868" s="42"/>
      <c r="D868" s="228" t="s">
        <v>232</v>
      </c>
      <c r="E868" s="42"/>
      <c r="F868" s="229" t="s">
        <v>3789</v>
      </c>
      <c r="G868" s="42"/>
      <c r="H868" s="42"/>
      <c r="I868" s="230"/>
      <c r="J868" s="42"/>
      <c r="K868" s="42"/>
      <c r="L868" s="46"/>
      <c r="M868" s="231"/>
      <c r="N868" s="232"/>
      <c r="O868" s="86"/>
      <c r="P868" s="86"/>
      <c r="Q868" s="86"/>
      <c r="R868" s="86"/>
      <c r="S868" s="86"/>
      <c r="T868" s="87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T868" s="19" t="s">
        <v>232</v>
      </c>
      <c r="AU868" s="19" t="s">
        <v>85</v>
      </c>
    </row>
    <row r="869" s="2" customFormat="1">
      <c r="A869" s="40"/>
      <c r="B869" s="41"/>
      <c r="C869" s="42"/>
      <c r="D869" s="233" t="s">
        <v>234</v>
      </c>
      <c r="E869" s="42"/>
      <c r="F869" s="234" t="s">
        <v>3791</v>
      </c>
      <c r="G869" s="42"/>
      <c r="H869" s="42"/>
      <c r="I869" s="230"/>
      <c r="J869" s="42"/>
      <c r="K869" s="42"/>
      <c r="L869" s="46"/>
      <c r="M869" s="231"/>
      <c r="N869" s="232"/>
      <c r="O869" s="86"/>
      <c r="P869" s="86"/>
      <c r="Q869" s="86"/>
      <c r="R869" s="86"/>
      <c r="S869" s="86"/>
      <c r="T869" s="87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234</v>
      </c>
      <c r="AU869" s="19" t="s">
        <v>85</v>
      </c>
    </row>
    <row r="870" s="2" customFormat="1" ht="16.5" customHeight="1">
      <c r="A870" s="40"/>
      <c r="B870" s="41"/>
      <c r="C870" s="215" t="s">
        <v>1503</v>
      </c>
      <c r="D870" s="215" t="s">
        <v>226</v>
      </c>
      <c r="E870" s="216" t="s">
        <v>3793</v>
      </c>
      <c r="F870" s="217" t="s">
        <v>3794</v>
      </c>
      <c r="G870" s="218" t="s">
        <v>811</v>
      </c>
      <c r="H870" s="219">
        <v>16</v>
      </c>
      <c r="I870" s="220"/>
      <c r="J870" s="221">
        <f>ROUND(I870*H870,2)</f>
        <v>0</v>
      </c>
      <c r="K870" s="217" t="s">
        <v>40</v>
      </c>
      <c r="L870" s="46"/>
      <c r="M870" s="222" t="s">
        <v>40</v>
      </c>
      <c r="N870" s="223" t="s">
        <v>48</v>
      </c>
      <c r="O870" s="86"/>
      <c r="P870" s="224">
        <f>O870*H870</f>
        <v>0</v>
      </c>
      <c r="Q870" s="224">
        <v>0</v>
      </c>
      <c r="R870" s="224">
        <f>Q870*H870</f>
        <v>0</v>
      </c>
      <c r="S870" s="224">
        <v>0</v>
      </c>
      <c r="T870" s="225">
        <f>S870*H870</f>
        <v>0</v>
      </c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R870" s="226" t="s">
        <v>672</v>
      </c>
      <c r="AT870" s="226" t="s">
        <v>226</v>
      </c>
      <c r="AU870" s="226" t="s">
        <v>85</v>
      </c>
      <c r="AY870" s="19" t="s">
        <v>224</v>
      </c>
      <c r="BE870" s="227">
        <f>IF(N870="základní",J870,0)</f>
        <v>0</v>
      </c>
      <c r="BF870" s="227">
        <f>IF(N870="snížená",J870,0)</f>
        <v>0</v>
      </c>
      <c r="BG870" s="227">
        <f>IF(N870="zákl. přenesená",J870,0)</f>
        <v>0</v>
      </c>
      <c r="BH870" s="227">
        <f>IF(N870="sníž. přenesená",J870,0)</f>
        <v>0</v>
      </c>
      <c r="BI870" s="227">
        <f>IF(N870="nulová",J870,0)</f>
        <v>0</v>
      </c>
      <c r="BJ870" s="19" t="s">
        <v>83</v>
      </c>
      <c r="BK870" s="227">
        <f>ROUND(I870*H870,2)</f>
        <v>0</v>
      </c>
      <c r="BL870" s="19" t="s">
        <v>672</v>
      </c>
      <c r="BM870" s="226" t="s">
        <v>4368</v>
      </c>
    </row>
    <row r="871" s="12" customFormat="1" ht="25.92" customHeight="1">
      <c r="A871" s="12"/>
      <c r="B871" s="199"/>
      <c r="C871" s="200"/>
      <c r="D871" s="201" t="s">
        <v>76</v>
      </c>
      <c r="E871" s="202" t="s">
        <v>2211</v>
      </c>
      <c r="F871" s="202" t="s">
        <v>2212</v>
      </c>
      <c r="G871" s="200"/>
      <c r="H871" s="200"/>
      <c r="I871" s="203"/>
      <c r="J871" s="204">
        <f>BK871</f>
        <v>0</v>
      </c>
      <c r="K871" s="200"/>
      <c r="L871" s="205"/>
      <c r="M871" s="206"/>
      <c r="N871" s="207"/>
      <c r="O871" s="207"/>
      <c r="P871" s="208">
        <f>P872+P878+P882+P892+P896</f>
        <v>0</v>
      </c>
      <c r="Q871" s="207"/>
      <c r="R871" s="208">
        <f>R872+R878+R882+R892+R896</f>
        <v>0</v>
      </c>
      <c r="S871" s="207"/>
      <c r="T871" s="209">
        <f>T872+T878+T882+T892+T896</f>
        <v>0</v>
      </c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R871" s="210" t="s">
        <v>259</v>
      </c>
      <c r="AT871" s="211" t="s">
        <v>76</v>
      </c>
      <c r="AU871" s="211" t="s">
        <v>77</v>
      </c>
      <c r="AY871" s="210" t="s">
        <v>224</v>
      </c>
      <c r="BK871" s="212">
        <f>BK872+BK878+BK882+BK892+BK896</f>
        <v>0</v>
      </c>
    </row>
    <row r="872" s="12" customFormat="1" ht="22.8" customHeight="1">
      <c r="A872" s="12"/>
      <c r="B872" s="199"/>
      <c r="C872" s="200"/>
      <c r="D872" s="201" t="s">
        <v>76</v>
      </c>
      <c r="E872" s="213" t="s">
        <v>3796</v>
      </c>
      <c r="F872" s="213" t="s">
        <v>3797</v>
      </c>
      <c r="G872" s="200"/>
      <c r="H872" s="200"/>
      <c r="I872" s="203"/>
      <c r="J872" s="214">
        <f>BK872</f>
        <v>0</v>
      </c>
      <c r="K872" s="200"/>
      <c r="L872" s="205"/>
      <c r="M872" s="206"/>
      <c r="N872" s="207"/>
      <c r="O872" s="207"/>
      <c r="P872" s="208">
        <f>SUM(P873:P877)</f>
        <v>0</v>
      </c>
      <c r="Q872" s="207"/>
      <c r="R872" s="208">
        <f>SUM(R873:R877)</f>
        <v>0</v>
      </c>
      <c r="S872" s="207"/>
      <c r="T872" s="209">
        <f>SUM(T873:T877)</f>
        <v>0</v>
      </c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R872" s="210" t="s">
        <v>259</v>
      </c>
      <c r="AT872" s="211" t="s">
        <v>76</v>
      </c>
      <c r="AU872" s="211" t="s">
        <v>83</v>
      </c>
      <c r="AY872" s="210" t="s">
        <v>224</v>
      </c>
      <c r="BK872" s="212">
        <f>SUM(BK873:BK877)</f>
        <v>0</v>
      </c>
    </row>
    <row r="873" s="2" customFormat="1" ht="16.5" customHeight="1">
      <c r="A873" s="40"/>
      <c r="B873" s="41"/>
      <c r="C873" s="215" t="s">
        <v>1513</v>
      </c>
      <c r="D873" s="215" t="s">
        <v>226</v>
      </c>
      <c r="E873" s="216" t="s">
        <v>3799</v>
      </c>
      <c r="F873" s="217" t="s">
        <v>3800</v>
      </c>
      <c r="G873" s="218" t="s">
        <v>811</v>
      </c>
      <c r="H873" s="219">
        <v>2</v>
      </c>
      <c r="I873" s="220"/>
      <c r="J873" s="221">
        <f>ROUND(I873*H873,2)</f>
        <v>0</v>
      </c>
      <c r="K873" s="217" t="s">
        <v>229</v>
      </c>
      <c r="L873" s="46"/>
      <c r="M873" s="222" t="s">
        <v>40</v>
      </c>
      <c r="N873" s="223" t="s">
        <v>48</v>
      </c>
      <c r="O873" s="86"/>
      <c r="P873" s="224">
        <f>O873*H873</f>
        <v>0</v>
      </c>
      <c r="Q873" s="224">
        <v>0</v>
      </c>
      <c r="R873" s="224">
        <f>Q873*H873</f>
        <v>0</v>
      </c>
      <c r="S873" s="224">
        <v>0</v>
      </c>
      <c r="T873" s="225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26" t="s">
        <v>2216</v>
      </c>
      <c r="AT873" s="226" t="s">
        <v>226</v>
      </c>
      <c r="AU873" s="226" t="s">
        <v>85</v>
      </c>
      <c r="AY873" s="19" t="s">
        <v>224</v>
      </c>
      <c r="BE873" s="227">
        <f>IF(N873="základní",J873,0)</f>
        <v>0</v>
      </c>
      <c r="BF873" s="227">
        <f>IF(N873="snížená",J873,0)</f>
        <v>0</v>
      </c>
      <c r="BG873" s="227">
        <f>IF(N873="zákl. přenesená",J873,0)</f>
        <v>0</v>
      </c>
      <c r="BH873" s="227">
        <f>IF(N873="sníž. přenesená",J873,0)</f>
        <v>0</v>
      </c>
      <c r="BI873" s="227">
        <f>IF(N873="nulová",J873,0)</f>
        <v>0</v>
      </c>
      <c r="BJ873" s="19" t="s">
        <v>83</v>
      </c>
      <c r="BK873" s="227">
        <f>ROUND(I873*H873,2)</f>
        <v>0</v>
      </c>
      <c r="BL873" s="19" t="s">
        <v>2216</v>
      </c>
      <c r="BM873" s="226" t="s">
        <v>3801</v>
      </c>
    </row>
    <row r="874" s="2" customFormat="1">
      <c r="A874" s="40"/>
      <c r="B874" s="41"/>
      <c r="C874" s="42"/>
      <c r="D874" s="228" t="s">
        <v>232</v>
      </c>
      <c r="E874" s="42"/>
      <c r="F874" s="229" t="s">
        <v>3802</v>
      </c>
      <c r="G874" s="42"/>
      <c r="H874" s="42"/>
      <c r="I874" s="230"/>
      <c r="J874" s="42"/>
      <c r="K874" s="42"/>
      <c r="L874" s="46"/>
      <c r="M874" s="231"/>
      <c r="N874" s="232"/>
      <c r="O874" s="86"/>
      <c r="P874" s="86"/>
      <c r="Q874" s="86"/>
      <c r="R874" s="86"/>
      <c r="S874" s="86"/>
      <c r="T874" s="87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T874" s="19" t="s">
        <v>232</v>
      </c>
      <c r="AU874" s="19" t="s">
        <v>85</v>
      </c>
    </row>
    <row r="875" s="2" customFormat="1">
      <c r="A875" s="40"/>
      <c r="B875" s="41"/>
      <c r="C875" s="42"/>
      <c r="D875" s="233" t="s">
        <v>234</v>
      </c>
      <c r="E875" s="42"/>
      <c r="F875" s="234" t="s">
        <v>3803</v>
      </c>
      <c r="G875" s="42"/>
      <c r="H875" s="42"/>
      <c r="I875" s="230"/>
      <c r="J875" s="42"/>
      <c r="K875" s="42"/>
      <c r="L875" s="46"/>
      <c r="M875" s="231"/>
      <c r="N875" s="232"/>
      <c r="O875" s="86"/>
      <c r="P875" s="86"/>
      <c r="Q875" s="86"/>
      <c r="R875" s="86"/>
      <c r="S875" s="86"/>
      <c r="T875" s="87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T875" s="19" t="s">
        <v>234</v>
      </c>
      <c r="AU875" s="19" t="s">
        <v>85</v>
      </c>
    </row>
    <row r="876" s="14" customFormat="1">
      <c r="A876" s="14"/>
      <c r="B876" s="246"/>
      <c r="C876" s="247"/>
      <c r="D876" s="228" t="s">
        <v>236</v>
      </c>
      <c r="E876" s="248" t="s">
        <v>40</v>
      </c>
      <c r="F876" s="249" t="s">
        <v>3804</v>
      </c>
      <c r="G876" s="247"/>
      <c r="H876" s="248" t="s">
        <v>40</v>
      </c>
      <c r="I876" s="250"/>
      <c r="J876" s="247"/>
      <c r="K876" s="247"/>
      <c r="L876" s="251"/>
      <c r="M876" s="252"/>
      <c r="N876" s="253"/>
      <c r="O876" s="253"/>
      <c r="P876" s="253"/>
      <c r="Q876" s="253"/>
      <c r="R876" s="253"/>
      <c r="S876" s="253"/>
      <c r="T876" s="25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5" t="s">
        <v>236</v>
      </c>
      <c r="AU876" s="255" t="s">
        <v>85</v>
      </c>
      <c r="AV876" s="14" t="s">
        <v>83</v>
      </c>
      <c r="AW876" s="14" t="s">
        <v>38</v>
      </c>
      <c r="AX876" s="14" t="s">
        <v>77</v>
      </c>
      <c r="AY876" s="255" t="s">
        <v>224</v>
      </c>
    </row>
    <row r="877" s="13" customFormat="1">
      <c r="A877" s="13"/>
      <c r="B877" s="235"/>
      <c r="C877" s="236"/>
      <c r="D877" s="228" t="s">
        <v>236</v>
      </c>
      <c r="E877" s="237" t="s">
        <v>40</v>
      </c>
      <c r="F877" s="238" t="s">
        <v>4369</v>
      </c>
      <c r="G877" s="236"/>
      <c r="H877" s="239">
        <v>2</v>
      </c>
      <c r="I877" s="240"/>
      <c r="J877" s="236"/>
      <c r="K877" s="236"/>
      <c r="L877" s="241"/>
      <c r="M877" s="242"/>
      <c r="N877" s="243"/>
      <c r="O877" s="243"/>
      <c r="P877" s="243"/>
      <c r="Q877" s="243"/>
      <c r="R877" s="243"/>
      <c r="S877" s="243"/>
      <c r="T877" s="24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5" t="s">
        <v>236</v>
      </c>
      <c r="AU877" s="245" t="s">
        <v>85</v>
      </c>
      <c r="AV877" s="13" t="s">
        <v>85</v>
      </c>
      <c r="AW877" s="13" t="s">
        <v>38</v>
      </c>
      <c r="AX877" s="13" t="s">
        <v>83</v>
      </c>
      <c r="AY877" s="245" t="s">
        <v>224</v>
      </c>
    </row>
    <row r="878" s="12" customFormat="1" ht="22.8" customHeight="1">
      <c r="A878" s="12"/>
      <c r="B878" s="199"/>
      <c r="C878" s="200"/>
      <c r="D878" s="201" t="s">
        <v>76</v>
      </c>
      <c r="E878" s="213" t="s">
        <v>2213</v>
      </c>
      <c r="F878" s="213" t="s">
        <v>2214</v>
      </c>
      <c r="G878" s="200"/>
      <c r="H878" s="200"/>
      <c r="I878" s="203"/>
      <c r="J878" s="214">
        <f>BK878</f>
        <v>0</v>
      </c>
      <c r="K878" s="200"/>
      <c r="L878" s="205"/>
      <c r="M878" s="206"/>
      <c r="N878" s="207"/>
      <c r="O878" s="207"/>
      <c r="P878" s="208">
        <f>SUM(P879:P881)</f>
        <v>0</v>
      </c>
      <c r="Q878" s="207"/>
      <c r="R878" s="208">
        <f>SUM(R879:R881)</f>
        <v>0</v>
      </c>
      <c r="S878" s="207"/>
      <c r="T878" s="209">
        <f>SUM(T879:T881)</f>
        <v>0</v>
      </c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R878" s="210" t="s">
        <v>259</v>
      </c>
      <c r="AT878" s="211" t="s">
        <v>76</v>
      </c>
      <c r="AU878" s="211" t="s">
        <v>83</v>
      </c>
      <c r="AY878" s="210" t="s">
        <v>224</v>
      </c>
      <c r="BK878" s="212">
        <f>SUM(BK879:BK881)</f>
        <v>0</v>
      </c>
    </row>
    <row r="879" s="2" customFormat="1" ht="16.5" customHeight="1">
      <c r="A879" s="40"/>
      <c r="B879" s="41"/>
      <c r="C879" s="215" t="s">
        <v>1521</v>
      </c>
      <c r="D879" s="215" t="s">
        <v>226</v>
      </c>
      <c r="E879" s="216" t="s">
        <v>2215</v>
      </c>
      <c r="F879" s="217" t="s">
        <v>2214</v>
      </c>
      <c r="G879" s="218" t="s">
        <v>1605</v>
      </c>
      <c r="H879" s="219">
        <v>1</v>
      </c>
      <c r="I879" s="220"/>
      <c r="J879" s="221">
        <f>ROUND(I879*H879,2)</f>
        <v>0</v>
      </c>
      <c r="K879" s="217" t="s">
        <v>229</v>
      </c>
      <c r="L879" s="46"/>
      <c r="M879" s="222" t="s">
        <v>40</v>
      </c>
      <c r="N879" s="223" t="s">
        <v>48</v>
      </c>
      <c r="O879" s="86"/>
      <c r="P879" s="224">
        <f>O879*H879</f>
        <v>0</v>
      </c>
      <c r="Q879" s="224">
        <v>0</v>
      </c>
      <c r="R879" s="224">
        <f>Q879*H879</f>
        <v>0</v>
      </c>
      <c r="S879" s="224">
        <v>0</v>
      </c>
      <c r="T879" s="225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26" t="s">
        <v>2216</v>
      </c>
      <c r="AT879" s="226" t="s">
        <v>226</v>
      </c>
      <c r="AU879" s="226" t="s">
        <v>85</v>
      </c>
      <c r="AY879" s="19" t="s">
        <v>224</v>
      </c>
      <c r="BE879" s="227">
        <f>IF(N879="základní",J879,0)</f>
        <v>0</v>
      </c>
      <c r="BF879" s="227">
        <f>IF(N879="snížená",J879,0)</f>
        <v>0</v>
      </c>
      <c r="BG879" s="227">
        <f>IF(N879="zákl. přenesená",J879,0)</f>
        <v>0</v>
      </c>
      <c r="BH879" s="227">
        <f>IF(N879="sníž. přenesená",J879,0)</f>
        <v>0</v>
      </c>
      <c r="BI879" s="227">
        <f>IF(N879="nulová",J879,0)</f>
        <v>0</v>
      </c>
      <c r="BJ879" s="19" t="s">
        <v>83</v>
      </c>
      <c r="BK879" s="227">
        <f>ROUND(I879*H879,2)</f>
        <v>0</v>
      </c>
      <c r="BL879" s="19" t="s">
        <v>2216</v>
      </c>
      <c r="BM879" s="226" t="s">
        <v>3807</v>
      </c>
    </row>
    <row r="880" s="2" customFormat="1">
      <c r="A880" s="40"/>
      <c r="B880" s="41"/>
      <c r="C880" s="42"/>
      <c r="D880" s="228" t="s">
        <v>232</v>
      </c>
      <c r="E880" s="42"/>
      <c r="F880" s="229" t="s">
        <v>2214</v>
      </c>
      <c r="G880" s="42"/>
      <c r="H880" s="42"/>
      <c r="I880" s="230"/>
      <c r="J880" s="42"/>
      <c r="K880" s="42"/>
      <c r="L880" s="46"/>
      <c r="M880" s="231"/>
      <c r="N880" s="232"/>
      <c r="O880" s="86"/>
      <c r="P880" s="86"/>
      <c r="Q880" s="86"/>
      <c r="R880" s="86"/>
      <c r="S880" s="86"/>
      <c r="T880" s="87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9" t="s">
        <v>232</v>
      </c>
      <c r="AU880" s="19" t="s">
        <v>85</v>
      </c>
    </row>
    <row r="881" s="2" customFormat="1">
      <c r="A881" s="40"/>
      <c r="B881" s="41"/>
      <c r="C881" s="42"/>
      <c r="D881" s="233" t="s">
        <v>234</v>
      </c>
      <c r="E881" s="42"/>
      <c r="F881" s="234" t="s">
        <v>2218</v>
      </c>
      <c r="G881" s="42"/>
      <c r="H881" s="42"/>
      <c r="I881" s="230"/>
      <c r="J881" s="42"/>
      <c r="K881" s="42"/>
      <c r="L881" s="46"/>
      <c r="M881" s="231"/>
      <c r="N881" s="232"/>
      <c r="O881" s="86"/>
      <c r="P881" s="86"/>
      <c r="Q881" s="86"/>
      <c r="R881" s="86"/>
      <c r="S881" s="86"/>
      <c r="T881" s="87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T881" s="19" t="s">
        <v>234</v>
      </c>
      <c r="AU881" s="19" t="s">
        <v>85</v>
      </c>
    </row>
    <row r="882" s="12" customFormat="1" ht="22.8" customHeight="1">
      <c r="A882" s="12"/>
      <c r="B882" s="199"/>
      <c r="C882" s="200"/>
      <c r="D882" s="201" t="s">
        <v>76</v>
      </c>
      <c r="E882" s="213" t="s">
        <v>3808</v>
      </c>
      <c r="F882" s="213" t="s">
        <v>3809</v>
      </c>
      <c r="G882" s="200"/>
      <c r="H882" s="200"/>
      <c r="I882" s="203"/>
      <c r="J882" s="214">
        <f>BK882</f>
        <v>0</v>
      </c>
      <c r="K882" s="200"/>
      <c r="L882" s="205"/>
      <c r="M882" s="206"/>
      <c r="N882" s="207"/>
      <c r="O882" s="207"/>
      <c r="P882" s="208">
        <f>SUM(P883:P891)</f>
        <v>0</v>
      </c>
      <c r="Q882" s="207"/>
      <c r="R882" s="208">
        <f>SUM(R883:R891)</f>
        <v>0</v>
      </c>
      <c r="S882" s="207"/>
      <c r="T882" s="209">
        <f>SUM(T883:T891)</f>
        <v>0</v>
      </c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R882" s="210" t="s">
        <v>259</v>
      </c>
      <c r="AT882" s="211" t="s">
        <v>76</v>
      </c>
      <c r="AU882" s="211" t="s">
        <v>83</v>
      </c>
      <c r="AY882" s="210" t="s">
        <v>224</v>
      </c>
      <c r="BK882" s="212">
        <f>SUM(BK883:BK891)</f>
        <v>0</v>
      </c>
    </row>
    <row r="883" s="2" customFormat="1" ht="16.5" customHeight="1">
      <c r="A883" s="40"/>
      <c r="B883" s="41"/>
      <c r="C883" s="215" t="s">
        <v>1527</v>
      </c>
      <c r="D883" s="215" t="s">
        <v>226</v>
      </c>
      <c r="E883" s="216" t="s">
        <v>3811</v>
      </c>
      <c r="F883" s="217" t="s">
        <v>3812</v>
      </c>
      <c r="G883" s="218" t="s">
        <v>1605</v>
      </c>
      <c r="H883" s="219">
        <v>1</v>
      </c>
      <c r="I883" s="220"/>
      <c r="J883" s="221">
        <f>ROUND(I883*H883,2)</f>
        <v>0</v>
      </c>
      <c r="K883" s="217" t="s">
        <v>229</v>
      </c>
      <c r="L883" s="46"/>
      <c r="M883" s="222" t="s">
        <v>40</v>
      </c>
      <c r="N883" s="223" t="s">
        <v>48</v>
      </c>
      <c r="O883" s="86"/>
      <c r="P883" s="224">
        <f>O883*H883</f>
        <v>0</v>
      </c>
      <c r="Q883" s="224">
        <v>0</v>
      </c>
      <c r="R883" s="224">
        <f>Q883*H883</f>
        <v>0</v>
      </c>
      <c r="S883" s="224">
        <v>0</v>
      </c>
      <c r="T883" s="225">
        <f>S883*H883</f>
        <v>0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26" t="s">
        <v>2216</v>
      </c>
      <c r="AT883" s="226" t="s">
        <v>226</v>
      </c>
      <c r="AU883" s="226" t="s">
        <v>85</v>
      </c>
      <c r="AY883" s="19" t="s">
        <v>224</v>
      </c>
      <c r="BE883" s="227">
        <f>IF(N883="základní",J883,0)</f>
        <v>0</v>
      </c>
      <c r="BF883" s="227">
        <f>IF(N883="snížená",J883,0)</f>
        <v>0</v>
      </c>
      <c r="BG883" s="227">
        <f>IF(N883="zákl. přenesená",J883,0)</f>
        <v>0</v>
      </c>
      <c r="BH883" s="227">
        <f>IF(N883="sníž. přenesená",J883,0)</f>
        <v>0</v>
      </c>
      <c r="BI883" s="227">
        <f>IF(N883="nulová",J883,0)</f>
        <v>0</v>
      </c>
      <c r="BJ883" s="19" t="s">
        <v>83</v>
      </c>
      <c r="BK883" s="227">
        <f>ROUND(I883*H883,2)</f>
        <v>0</v>
      </c>
      <c r="BL883" s="19" t="s">
        <v>2216</v>
      </c>
      <c r="BM883" s="226" t="s">
        <v>3813</v>
      </c>
    </row>
    <row r="884" s="2" customFormat="1">
      <c r="A884" s="40"/>
      <c r="B884" s="41"/>
      <c r="C884" s="42"/>
      <c r="D884" s="228" t="s">
        <v>232</v>
      </c>
      <c r="E884" s="42"/>
      <c r="F884" s="229" t="s">
        <v>3812</v>
      </c>
      <c r="G884" s="42"/>
      <c r="H884" s="42"/>
      <c r="I884" s="230"/>
      <c r="J884" s="42"/>
      <c r="K884" s="42"/>
      <c r="L884" s="46"/>
      <c r="M884" s="231"/>
      <c r="N884" s="232"/>
      <c r="O884" s="86"/>
      <c r="P884" s="86"/>
      <c r="Q884" s="86"/>
      <c r="R884" s="86"/>
      <c r="S884" s="86"/>
      <c r="T884" s="87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9" t="s">
        <v>232</v>
      </c>
      <c r="AU884" s="19" t="s">
        <v>85</v>
      </c>
    </row>
    <row r="885" s="2" customFormat="1">
      <c r="A885" s="40"/>
      <c r="B885" s="41"/>
      <c r="C885" s="42"/>
      <c r="D885" s="233" t="s">
        <v>234</v>
      </c>
      <c r="E885" s="42"/>
      <c r="F885" s="234" t="s">
        <v>3814</v>
      </c>
      <c r="G885" s="42"/>
      <c r="H885" s="42"/>
      <c r="I885" s="230"/>
      <c r="J885" s="42"/>
      <c r="K885" s="42"/>
      <c r="L885" s="46"/>
      <c r="M885" s="231"/>
      <c r="N885" s="232"/>
      <c r="O885" s="86"/>
      <c r="P885" s="86"/>
      <c r="Q885" s="86"/>
      <c r="R885" s="86"/>
      <c r="S885" s="86"/>
      <c r="T885" s="87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234</v>
      </c>
      <c r="AU885" s="19" t="s">
        <v>85</v>
      </c>
    </row>
    <row r="886" s="2" customFormat="1" ht="16.5" customHeight="1">
      <c r="A886" s="40"/>
      <c r="B886" s="41"/>
      <c r="C886" s="215" t="s">
        <v>1533</v>
      </c>
      <c r="D886" s="215" t="s">
        <v>226</v>
      </c>
      <c r="E886" s="216" t="s">
        <v>3816</v>
      </c>
      <c r="F886" s="217" t="s">
        <v>3817</v>
      </c>
      <c r="G886" s="218" t="s">
        <v>1605</v>
      </c>
      <c r="H886" s="219">
        <v>1</v>
      </c>
      <c r="I886" s="220"/>
      <c r="J886" s="221">
        <f>ROUND(I886*H886,2)</f>
        <v>0</v>
      </c>
      <c r="K886" s="217" t="s">
        <v>229</v>
      </c>
      <c r="L886" s="46"/>
      <c r="M886" s="222" t="s">
        <v>40</v>
      </c>
      <c r="N886" s="223" t="s">
        <v>48</v>
      </c>
      <c r="O886" s="86"/>
      <c r="P886" s="224">
        <f>O886*H886</f>
        <v>0</v>
      </c>
      <c r="Q886" s="224">
        <v>0</v>
      </c>
      <c r="R886" s="224">
        <f>Q886*H886</f>
        <v>0</v>
      </c>
      <c r="S886" s="224">
        <v>0</v>
      </c>
      <c r="T886" s="225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26" t="s">
        <v>2216</v>
      </c>
      <c r="AT886" s="226" t="s">
        <v>226</v>
      </c>
      <c r="AU886" s="226" t="s">
        <v>85</v>
      </c>
      <c r="AY886" s="19" t="s">
        <v>224</v>
      </c>
      <c r="BE886" s="227">
        <f>IF(N886="základní",J886,0)</f>
        <v>0</v>
      </c>
      <c r="BF886" s="227">
        <f>IF(N886="snížená",J886,0)</f>
        <v>0</v>
      </c>
      <c r="BG886" s="227">
        <f>IF(N886="zákl. přenesená",J886,0)</f>
        <v>0</v>
      </c>
      <c r="BH886" s="227">
        <f>IF(N886="sníž. přenesená",J886,0)</f>
        <v>0</v>
      </c>
      <c r="BI886" s="227">
        <f>IF(N886="nulová",J886,0)</f>
        <v>0</v>
      </c>
      <c r="BJ886" s="19" t="s">
        <v>83</v>
      </c>
      <c r="BK886" s="227">
        <f>ROUND(I886*H886,2)</f>
        <v>0</v>
      </c>
      <c r="BL886" s="19" t="s">
        <v>2216</v>
      </c>
      <c r="BM886" s="226" t="s">
        <v>3818</v>
      </c>
    </row>
    <row r="887" s="2" customFormat="1">
      <c r="A887" s="40"/>
      <c r="B887" s="41"/>
      <c r="C887" s="42"/>
      <c r="D887" s="228" t="s">
        <v>232</v>
      </c>
      <c r="E887" s="42"/>
      <c r="F887" s="229" t="s">
        <v>3817</v>
      </c>
      <c r="G887" s="42"/>
      <c r="H887" s="42"/>
      <c r="I887" s="230"/>
      <c r="J887" s="42"/>
      <c r="K887" s="42"/>
      <c r="L887" s="46"/>
      <c r="M887" s="231"/>
      <c r="N887" s="232"/>
      <c r="O887" s="86"/>
      <c r="P887" s="86"/>
      <c r="Q887" s="86"/>
      <c r="R887" s="86"/>
      <c r="S887" s="86"/>
      <c r="T887" s="87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T887" s="19" t="s">
        <v>232</v>
      </c>
      <c r="AU887" s="19" t="s">
        <v>85</v>
      </c>
    </row>
    <row r="888" s="2" customFormat="1">
      <c r="A888" s="40"/>
      <c r="B888" s="41"/>
      <c r="C888" s="42"/>
      <c r="D888" s="233" t="s">
        <v>234</v>
      </c>
      <c r="E888" s="42"/>
      <c r="F888" s="234" t="s">
        <v>3819</v>
      </c>
      <c r="G888" s="42"/>
      <c r="H888" s="42"/>
      <c r="I888" s="230"/>
      <c r="J888" s="42"/>
      <c r="K888" s="42"/>
      <c r="L888" s="46"/>
      <c r="M888" s="231"/>
      <c r="N888" s="232"/>
      <c r="O888" s="86"/>
      <c r="P888" s="86"/>
      <c r="Q888" s="86"/>
      <c r="R888" s="86"/>
      <c r="S888" s="86"/>
      <c r="T888" s="87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9" t="s">
        <v>234</v>
      </c>
      <c r="AU888" s="19" t="s">
        <v>85</v>
      </c>
    </row>
    <row r="889" s="2" customFormat="1" ht="16.5" customHeight="1">
      <c r="A889" s="40"/>
      <c r="B889" s="41"/>
      <c r="C889" s="215" t="s">
        <v>1539</v>
      </c>
      <c r="D889" s="215" t="s">
        <v>226</v>
      </c>
      <c r="E889" s="216" t="s">
        <v>3821</v>
      </c>
      <c r="F889" s="217" t="s">
        <v>3822</v>
      </c>
      <c r="G889" s="218" t="s">
        <v>1605</v>
      </c>
      <c r="H889" s="219">
        <v>1</v>
      </c>
      <c r="I889" s="220"/>
      <c r="J889" s="221">
        <f>ROUND(I889*H889,2)</f>
        <v>0</v>
      </c>
      <c r="K889" s="217" t="s">
        <v>229</v>
      </c>
      <c r="L889" s="46"/>
      <c r="M889" s="222" t="s">
        <v>40</v>
      </c>
      <c r="N889" s="223" t="s">
        <v>48</v>
      </c>
      <c r="O889" s="86"/>
      <c r="P889" s="224">
        <f>O889*H889</f>
        <v>0</v>
      </c>
      <c r="Q889" s="224">
        <v>0</v>
      </c>
      <c r="R889" s="224">
        <f>Q889*H889</f>
        <v>0</v>
      </c>
      <c r="S889" s="224">
        <v>0</v>
      </c>
      <c r="T889" s="225">
        <f>S889*H889</f>
        <v>0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26" t="s">
        <v>2216</v>
      </c>
      <c r="AT889" s="226" t="s">
        <v>226</v>
      </c>
      <c r="AU889" s="226" t="s">
        <v>85</v>
      </c>
      <c r="AY889" s="19" t="s">
        <v>224</v>
      </c>
      <c r="BE889" s="227">
        <f>IF(N889="základní",J889,0)</f>
        <v>0</v>
      </c>
      <c r="BF889" s="227">
        <f>IF(N889="snížená",J889,0)</f>
        <v>0</v>
      </c>
      <c r="BG889" s="227">
        <f>IF(N889="zákl. přenesená",J889,0)</f>
        <v>0</v>
      </c>
      <c r="BH889" s="227">
        <f>IF(N889="sníž. přenesená",J889,0)</f>
        <v>0</v>
      </c>
      <c r="BI889" s="227">
        <f>IF(N889="nulová",J889,0)</f>
        <v>0</v>
      </c>
      <c r="BJ889" s="19" t="s">
        <v>83</v>
      </c>
      <c r="BK889" s="227">
        <f>ROUND(I889*H889,2)</f>
        <v>0</v>
      </c>
      <c r="BL889" s="19" t="s">
        <v>2216</v>
      </c>
      <c r="BM889" s="226" t="s">
        <v>3823</v>
      </c>
    </row>
    <row r="890" s="2" customFormat="1">
      <c r="A890" s="40"/>
      <c r="B890" s="41"/>
      <c r="C890" s="42"/>
      <c r="D890" s="228" t="s">
        <v>232</v>
      </c>
      <c r="E890" s="42"/>
      <c r="F890" s="229" t="s">
        <v>3822</v>
      </c>
      <c r="G890" s="42"/>
      <c r="H890" s="42"/>
      <c r="I890" s="230"/>
      <c r="J890" s="42"/>
      <c r="K890" s="42"/>
      <c r="L890" s="46"/>
      <c r="M890" s="231"/>
      <c r="N890" s="232"/>
      <c r="O890" s="86"/>
      <c r="P890" s="86"/>
      <c r="Q890" s="86"/>
      <c r="R890" s="86"/>
      <c r="S890" s="86"/>
      <c r="T890" s="87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9" t="s">
        <v>232</v>
      </c>
      <c r="AU890" s="19" t="s">
        <v>85</v>
      </c>
    </row>
    <row r="891" s="2" customFormat="1">
      <c r="A891" s="40"/>
      <c r="B891" s="41"/>
      <c r="C891" s="42"/>
      <c r="D891" s="233" t="s">
        <v>234</v>
      </c>
      <c r="E891" s="42"/>
      <c r="F891" s="234" t="s">
        <v>3824</v>
      </c>
      <c r="G891" s="42"/>
      <c r="H891" s="42"/>
      <c r="I891" s="230"/>
      <c r="J891" s="42"/>
      <c r="K891" s="42"/>
      <c r="L891" s="46"/>
      <c r="M891" s="231"/>
      <c r="N891" s="232"/>
      <c r="O891" s="86"/>
      <c r="P891" s="86"/>
      <c r="Q891" s="86"/>
      <c r="R891" s="86"/>
      <c r="S891" s="86"/>
      <c r="T891" s="87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T891" s="19" t="s">
        <v>234</v>
      </c>
      <c r="AU891" s="19" t="s">
        <v>85</v>
      </c>
    </row>
    <row r="892" s="12" customFormat="1" ht="22.8" customHeight="1">
      <c r="A892" s="12"/>
      <c r="B892" s="199"/>
      <c r="C892" s="200"/>
      <c r="D892" s="201" t="s">
        <v>76</v>
      </c>
      <c r="E892" s="213" t="s">
        <v>3825</v>
      </c>
      <c r="F892" s="213" t="s">
        <v>3826</v>
      </c>
      <c r="G892" s="200"/>
      <c r="H892" s="200"/>
      <c r="I892" s="203"/>
      <c r="J892" s="214">
        <f>BK892</f>
        <v>0</v>
      </c>
      <c r="K892" s="200"/>
      <c r="L892" s="205"/>
      <c r="M892" s="206"/>
      <c r="N892" s="207"/>
      <c r="O892" s="207"/>
      <c r="P892" s="208">
        <f>SUM(P893:P895)</f>
        <v>0</v>
      </c>
      <c r="Q892" s="207"/>
      <c r="R892" s="208">
        <f>SUM(R893:R895)</f>
        <v>0</v>
      </c>
      <c r="S892" s="207"/>
      <c r="T892" s="209">
        <f>SUM(T893:T895)</f>
        <v>0</v>
      </c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R892" s="210" t="s">
        <v>259</v>
      </c>
      <c r="AT892" s="211" t="s">
        <v>76</v>
      </c>
      <c r="AU892" s="211" t="s">
        <v>83</v>
      </c>
      <c r="AY892" s="210" t="s">
        <v>224</v>
      </c>
      <c r="BK892" s="212">
        <f>SUM(BK893:BK895)</f>
        <v>0</v>
      </c>
    </row>
    <row r="893" s="2" customFormat="1" ht="16.5" customHeight="1">
      <c r="A893" s="40"/>
      <c r="B893" s="41"/>
      <c r="C893" s="215" t="s">
        <v>1548</v>
      </c>
      <c r="D893" s="215" t="s">
        <v>226</v>
      </c>
      <c r="E893" s="216" t="s">
        <v>3828</v>
      </c>
      <c r="F893" s="217" t="s">
        <v>3826</v>
      </c>
      <c r="G893" s="218" t="s">
        <v>1605</v>
      </c>
      <c r="H893" s="219">
        <v>1</v>
      </c>
      <c r="I893" s="220"/>
      <c r="J893" s="221">
        <f>ROUND(I893*H893,2)</f>
        <v>0</v>
      </c>
      <c r="K893" s="217" t="s">
        <v>229</v>
      </c>
      <c r="L893" s="46"/>
      <c r="M893" s="222" t="s">
        <v>40</v>
      </c>
      <c r="N893" s="223" t="s">
        <v>48</v>
      </c>
      <c r="O893" s="86"/>
      <c r="P893" s="224">
        <f>O893*H893</f>
        <v>0</v>
      </c>
      <c r="Q893" s="224">
        <v>0</v>
      </c>
      <c r="R893" s="224">
        <f>Q893*H893</f>
        <v>0</v>
      </c>
      <c r="S893" s="224">
        <v>0</v>
      </c>
      <c r="T893" s="225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26" t="s">
        <v>2216</v>
      </c>
      <c r="AT893" s="226" t="s">
        <v>226</v>
      </c>
      <c r="AU893" s="226" t="s">
        <v>85</v>
      </c>
      <c r="AY893" s="19" t="s">
        <v>224</v>
      </c>
      <c r="BE893" s="227">
        <f>IF(N893="základní",J893,0)</f>
        <v>0</v>
      </c>
      <c r="BF893" s="227">
        <f>IF(N893="snížená",J893,0)</f>
        <v>0</v>
      </c>
      <c r="BG893" s="227">
        <f>IF(N893="zákl. přenesená",J893,0)</f>
        <v>0</v>
      </c>
      <c r="BH893" s="227">
        <f>IF(N893="sníž. přenesená",J893,0)</f>
        <v>0</v>
      </c>
      <c r="BI893" s="227">
        <f>IF(N893="nulová",J893,0)</f>
        <v>0</v>
      </c>
      <c r="BJ893" s="19" t="s">
        <v>83</v>
      </c>
      <c r="BK893" s="227">
        <f>ROUND(I893*H893,2)</f>
        <v>0</v>
      </c>
      <c r="BL893" s="19" t="s">
        <v>2216</v>
      </c>
      <c r="BM893" s="226" t="s">
        <v>3829</v>
      </c>
    </row>
    <row r="894" s="2" customFormat="1">
      <c r="A894" s="40"/>
      <c r="B894" s="41"/>
      <c r="C894" s="42"/>
      <c r="D894" s="228" t="s">
        <v>232</v>
      </c>
      <c r="E894" s="42"/>
      <c r="F894" s="229" t="s">
        <v>3826</v>
      </c>
      <c r="G894" s="42"/>
      <c r="H894" s="42"/>
      <c r="I894" s="230"/>
      <c r="J894" s="42"/>
      <c r="K894" s="42"/>
      <c r="L894" s="46"/>
      <c r="M894" s="231"/>
      <c r="N894" s="232"/>
      <c r="O894" s="86"/>
      <c r="P894" s="86"/>
      <c r="Q894" s="86"/>
      <c r="R894" s="86"/>
      <c r="S894" s="86"/>
      <c r="T894" s="87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T894" s="19" t="s">
        <v>232</v>
      </c>
      <c r="AU894" s="19" t="s">
        <v>85</v>
      </c>
    </row>
    <row r="895" s="2" customFormat="1">
      <c r="A895" s="40"/>
      <c r="B895" s="41"/>
      <c r="C895" s="42"/>
      <c r="D895" s="233" t="s">
        <v>234</v>
      </c>
      <c r="E895" s="42"/>
      <c r="F895" s="234" t="s">
        <v>3830</v>
      </c>
      <c r="G895" s="42"/>
      <c r="H895" s="42"/>
      <c r="I895" s="230"/>
      <c r="J895" s="42"/>
      <c r="K895" s="42"/>
      <c r="L895" s="46"/>
      <c r="M895" s="231"/>
      <c r="N895" s="232"/>
      <c r="O895" s="86"/>
      <c r="P895" s="86"/>
      <c r="Q895" s="86"/>
      <c r="R895" s="86"/>
      <c r="S895" s="86"/>
      <c r="T895" s="87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T895" s="19" t="s">
        <v>234</v>
      </c>
      <c r="AU895" s="19" t="s">
        <v>85</v>
      </c>
    </row>
    <row r="896" s="12" customFormat="1" ht="22.8" customHeight="1">
      <c r="A896" s="12"/>
      <c r="B896" s="199"/>
      <c r="C896" s="200"/>
      <c r="D896" s="201" t="s">
        <v>76</v>
      </c>
      <c r="E896" s="213" t="s">
        <v>3831</v>
      </c>
      <c r="F896" s="213" t="s">
        <v>3832</v>
      </c>
      <c r="G896" s="200"/>
      <c r="H896" s="200"/>
      <c r="I896" s="203"/>
      <c r="J896" s="214">
        <f>BK896</f>
        <v>0</v>
      </c>
      <c r="K896" s="200"/>
      <c r="L896" s="205"/>
      <c r="M896" s="206"/>
      <c r="N896" s="207"/>
      <c r="O896" s="207"/>
      <c r="P896" s="208">
        <f>SUM(P897:P899)</f>
        <v>0</v>
      </c>
      <c r="Q896" s="207"/>
      <c r="R896" s="208">
        <f>SUM(R897:R899)</f>
        <v>0</v>
      </c>
      <c r="S896" s="207"/>
      <c r="T896" s="209">
        <f>SUM(T897:T899)</f>
        <v>0</v>
      </c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R896" s="210" t="s">
        <v>259</v>
      </c>
      <c r="AT896" s="211" t="s">
        <v>76</v>
      </c>
      <c r="AU896" s="211" t="s">
        <v>83</v>
      </c>
      <c r="AY896" s="210" t="s">
        <v>224</v>
      </c>
      <c r="BK896" s="212">
        <f>SUM(BK897:BK899)</f>
        <v>0</v>
      </c>
    </row>
    <row r="897" s="2" customFormat="1" ht="16.5" customHeight="1">
      <c r="A897" s="40"/>
      <c r="B897" s="41"/>
      <c r="C897" s="215" t="s">
        <v>3238</v>
      </c>
      <c r="D897" s="215" t="s">
        <v>226</v>
      </c>
      <c r="E897" s="216" t="s">
        <v>3834</v>
      </c>
      <c r="F897" s="217" t="s">
        <v>3835</v>
      </c>
      <c r="G897" s="218" t="s">
        <v>1605</v>
      </c>
      <c r="H897" s="219">
        <v>1</v>
      </c>
      <c r="I897" s="220"/>
      <c r="J897" s="221">
        <f>ROUND(I897*H897,2)</f>
        <v>0</v>
      </c>
      <c r="K897" s="217" t="s">
        <v>229</v>
      </c>
      <c r="L897" s="46"/>
      <c r="M897" s="222" t="s">
        <v>40</v>
      </c>
      <c r="N897" s="223" t="s">
        <v>48</v>
      </c>
      <c r="O897" s="86"/>
      <c r="P897" s="224">
        <f>O897*H897</f>
        <v>0</v>
      </c>
      <c r="Q897" s="224">
        <v>0</v>
      </c>
      <c r="R897" s="224">
        <f>Q897*H897</f>
        <v>0</v>
      </c>
      <c r="S897" s="224">
        <v>0</v>
      </c>
      <c r="T897" s="225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6" t="s">
        <v>2216</v>
      </c>
      <c r="AT897" s="226" t="s">
        <v>226</v>
      </c>
      <c r="AU897" s="226" t="s">
        <v>85</v>
      </c>
      <c r="AY897" s="19" t="s">
        <v>224</v>
      </c>
      <c r="BE897" s="227">
        <f>IF(N897="základní",J897,0)</f>
        <v>0</v>
      </c>
      <c r="BF897" s="227">
        <f>IF(N897="snížená",J897,0)</f>
        <v>0</v>
      </c>
      <c r="BG897" s="227">
        <f>IF(N897="zákl. přenesená",J897,0)</f>
        <v>0</v>
      </c>
      <c r="BH897" s="227">
        <f>IF(N897="sníž. přenesená",J897,0)</f>
        <v>0</v>
      </c>
      <c r="BI897" s="227">
        <f>IF(N897="nulová",J897,0)</f>
        <v>0</v>
      </c>
      <c r="BJ897" s="19" t="s">
        <v>83</v>
      </c>
      <c r="BK897" s="227">
        <f>ROUND(I897*H897,2)</f>
        <v>0</v>
      </c>
      <c r="BL897" s="19" t="s">
        <v>2216</v>
      </c>
      <c r="BM897" s="226" t="s">
        <v>3836</v>
      </c>
    </row>
    <row r="898" s="2" customFormat="1">
      <c r="A898" s="40"/>
      <c r="B898" s="41"/>
      <c r="C898" s="42"/>
      <c r="D898" s="228" t="s">
        <v>232</v>
      </c>
      <c r="E898" s="42"/>
      <c r="F898" s="229" t="s">
        <v>3837</v>
      </c>
      <c r="G898" s="42"/>
      <c r="H898" s="42"/>
      <c r="I898" s="230"/>
      <c r="J898" s="42"/>
      <c r="K898" s="42"/>
      <c r="L898" s="46"/>
      <c r="M898" s="231"/>
      <c r="N898" s="232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232</v>
      </c>
      <c r="AU898" s="19" t="s">
        <v>85</v>
      </c>
    </row>
    <row r="899" s="2" customFormat="1">
      <c r="A899" s="40"/>
      <c r="B899" s="41"/>
      <c r="C899" s="42"/>
      <c r="D899" s="233" t="s">
        <v>234</v>
      </c>
      <c r="E899" s="42"/>
      <c r="F899" s="234" t="s">
        <v>3838</v>
      </c>
      <c r="G899" s="42"/>
      <c r="H899" s="42"/>
      <c r="I899" s="230"/>
      <c r="J899" s="42"/>
      <c r="K899" s="42"/>
      <c r="L899" s="46"/>
      <c r="M899" s="278"/>
      <c r="N899" s="279"/>
      <c r="O899" s="280"/>
      <c r="P899" s="280"/>
      <c r="Q899" s="280"/>
      <c r="R899" s="280"/>
      <c r="S899" s="280"/>
      <c r="T899" s="281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T899" s="19" t="s">
        <v>234</v>
      </c>
      <c r="AU899" s="19" t="s">
        <v>85</v>
      </c>
    </row>
    <row r="900" s="2" customFormat="1" ht="6.96" customHeight="1">
      <c r="A900" s="40"/>
      <c r="B900" s="61"/>
      <c r="C900" s="62"/>
      <c r="D900" s="62"/>
      <c r="E900" s="62"/>
      <c r="F900" s="62"/>
      <c r="G900" s="62"/>
      <c r="H900" s="62"/>
      <c r="I900" s="62"/>
      <c r="J900" s="62"/>
      <c r="K900" s="62"/>
      <c r="L900" s="46"/>
      <c r="M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</row>
  </sheetData>
  <sheetProtection sheet="1" autoFilter="0" formatColumns="0" formatRows="0" objects="1" scenarios="1" spinCount="100000" saltValue="Hjq6C+yJixhANWCDzg4trg3UISqFlw6Tn9HKHQ5oIGTs609QbY2wjAFZzm+cb8se+4syswJ2ILa7wi/XgXT1xg==" hashValue="oxpzLDF0+gvYgwBVL4Mj0gvG2BteZ4RlTUMh0PaiSSD2mEyRk4jlDZDwL0GamIUtAR1MslGcOqzie9GDs5XUSA==" algorithmName="SHA-512" password="CC35"/>
  <autoFilter ref="C104:K89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hyperlinks>
    <hyperlink ref="F110" r:id="rId1" display="https://podminky.urs.cz/item/CS_URS_2021_02/113107322"/>
    <hyperlink ref="F117" r:id="rId2" display="https://podminky.urs.cz/item/CS_URS_2021_02/113107324"/>
    <hyperlink ref="F126" r:id="rId3" display="https://podminky.urs.cz/item/CS_URS_2021_02/113107343"/>
    <hyperlink ref="F137" r:id="rId4" display="https://podminky.urs.cz/item/CS_URS_2021_02/115101202"/>
    <hyperlink ref="F140" r:id="rId5" display="https://podminky.urs.cz/item/CS_URS_2021_02/115101302"/>
    <hyperlink ref="F143" r:id="rId6" display="https://podminky.urs.cz/item/CS_URS_2021_02/119001401"/>
    <hyperlink ref="F147" r:id="rId7" display="https://podminky.urs.cz/item/CS_URS_2021_02/119001402"/>
    <hyperlink ref="F151" r:id="rId8" display="https://podminky.urs.cz/item/CS_URS_2021_02/119001411"/>
    <hyperlink ref="F154" r:id="rId9" display="https://podminky.urs.cz/item/CS_URS_2021_02/119001421"/>
    <hyperlink ref="F158" r:id="rId10" display="https://podminky.urs.cz/item/CS_URS_2021_02/119001422"/>
    <hyperlink ref="F162" r:id="rId11" display="https://podminky.urs.cz/item/CS_URS_2021_02/139001101"/>
    <hyperlink ref="F171" r:id="rId12" display="https://podminky.urs.cz/item/CS_URS_2021_02/131151202"/>
    <hyperlink ref="F178" r:id="rId13" display="https://podminky.urs.cz/item/CS_URS_2021_02/131251202"/>
    <hyperlink ref="F183" r:id="rId14" display="https://podminky.urs.cz/item/CS_URS_2021_02/132251101"/>
    <hyperlink ref="F187" r:id="rId15" display="https://podminky.urs.cz/item/CS_URS_2021_02/132254203"/>
    <hyperlink ref="F194" r:id="rId16" display="https://podminky.urs.cz/item/CS_URS_2021_02/132354203"/>
    <hyperlink ref="F199" r:id="rId17" display="https://podminky.urs.cz/item/CS_URS_2021_02/151101101"/>
    <hyperlink ref="F203" r:id="rId18" display="https://podminky.urs.cz/item/CS_URS_2021_02/151101102"/>
    <hyperlink ref="F207" r:id="rId19" display="https://podminky.urs.cz/item/CS_URS_2021_02/151101111"/>
    <hyperlink ref="F210" r:id="rId20" display="https://podminky.urs.cz/item/CS_URS_2021_02/151101112"/>
    <hyperlink ref="F213" r:id="rId21" display="https://podminky.urs.cz/item/CS_URS_2021_02/151101201"/>
    <hyperlink ref="F218" r:id="rId22" display="https://podminky.urs.cz/item/CS_URS_2021_02/151101211"/>
    <hyperlink ref="F221" r:id="rId23" display="https://podminky.urs.cz/item/CS_URS_2021_02/151101301"/>
    <hyperlink ref="F224" r:id="rId24" display="https://podminky.urs.cz/item/CS_URS_2021_02/151101311"/>
    <hyperlink ref="F227" r:id="rId25" display="https://podminky.urs.cz/item/CS_URS_2021_02/162751117"/>
    <hyperlink ref="F231" r:id="rId26" display="https://podminky.urs.cz/item/CS_URS_2021_02/162751137"/>
    <hyperlink ref="F235" r:id="rId27" display="https://podminky.urs.cz/item/CS_URS_2021_02/171201221"/>
    <hyperlink ref="F239" r:id="rId28" display="https://podminky.urs.cz/item/CS_URS_2021_02/171251201"/>
    <hyperlink ref="F243" r:id="rId29" display="https://podminky.urs.cz/item/CS_URS_2021_02/174151101"/>
    <hyperlink ref="F250" r:id="rId30" display="https://podminky.urs.cz/item/CS_URS_2021_02/58344197"/>
    <hyperlink ref="F254" r:id="rId31" display="https://podminky.urs.cz/item/CS_URS_2021_02/58981122"/>
    <hyperlink ref="F258" r:id="rId32" display="https://podminky.urs.cz/item/CS_URS_2021_02/175151101"/>
    <hyperlink ref="F265" r:id="rId33" display="https://podminky.urs.cz/item/CS_URS_2021_02/58337302"/>
    <hyperlink ref="F270" r:id="rId34" display="https://podminky.urs.cz/item/CS_URS_2021_02/451573111"/>
    <hyperlink ref="F283" r:id="rId35" display="https://podminky.urs.cz/item/CS_URS_2021_02/452323141"/>
    <hyperlink ref="F287" r:id="rId36" display="https://podminky.urs.cz/item/CS_URS_2021_02/452323161"/>
    <hyperlink ref="F291" r:id="rId37" display="https://podminky.urs.cz/item/CS_URS_2021_02/452353101"/>
    <hyperlink ref="F294" r:id="rId38" display="https://podminky.urs.cz/item/CS_URS_2021_02/452368113"/>
    <hyperlink ref="F299" r:id="rId39" display="https://podminky.urs.cz/item/CS_URS_2021_02/564851111"/>
    <hyperlink ref="F303" r:id="rId40" display="https://podminky.urs.cz/item/CS_URS_2021_02/564851111"/>
    <hyperlink ref="F307" r:id="rId41" display="https://podminky.urs.cz/item/CS_URS_2021_02/565176101"/>
    <hyperlink ref="F311" r:id="rId42" display="https://podminky.urs.cz/item/CS_URS_2021_02/565175101"/>
    <hyperlink ref="F315" r:id="rId43" display="https://podminky.urs.cz/item/CS_URS_2021_02/565176111"/>
    <hyperlink ref="F319" r:id="rId44" display="https://podminky.urs.cz/item/CS_URS_2021_02/567142115"/>
    <hyperlink ref="F323" r:id="rId45" display="https://podminky.urs.cz/item/CS_URS_2021_02/573191111"/>
    <hyperlink ref="F327" r:id="rId46" display="https://podminky.urs.cz/item/CS_URS_2021_02/573231106"/>
    <hyperlink ref="F331" r:id="rId47" display="https://podminky.urs.cz/item/CS_URS_2021_02/577144111"/>
    <hyperlink ref="F335" r:id="rId48" display="https://podminky.urs.cz/item/CS_URS_2021_02/578132113"/>
    <hyperlink ref="F339" r:id="rId49" display="https://podminky.urs.cz/item/CS_URS_2021_02/577144111"/>
    <hyperlink ref="F343" r:id="rId50" display="https://podminky.urs.cz/item/CS_URS_2021_02/577145112"/>
    <hyperlink ref="F348" r:id="rId51" display="https://podminky.urs.cz/item/CS_URS_2021_02/851261131"/>
    <hyperlink ref="F358" r:id="rId52" display="https://podminky.urs.cz/item/CS_URS_2021_02/851381131"/>
    <hyperlink ref="F368" r:id="rId53" display="https://podminky.urs.cz/item/CS_URS_2021_02/852382122"/>
    <hyperlink ref="F375" r:id="rId54" display="https://podminky.urs.cz/item/CS_URS_2021_02/857241131"/>
    <hyperlink ref="F391" r:id="rId55" display="https://podminky.urs.cz/item/CS_URS_2021_02/857242122"/>
    <hyperlink ref="F405" r:id="rId56" display="https://podminky.urs.cz/item/CS_URS_2021_02/55254047"/>
    <hyperlink ref="F410" r:id="rId57" display="https://podminky.urs.cz/item/CS_URS_2021_02/857261131"/>
    <hyperlink ref="F418" r:id="rId58" display="https://podminky.urs.cz/item/CS_URS_2021_02/857262122"/>
    <hyperlink ref="F424" r:id="rId59" display="https://podminky.urs.cz/item/CS_URS_2021_02/55253490"/>
    <hyperlink ref="F428" r:id="rId60" display="https://podminky.urs.cz/item/CS_URS_2021_02/55259815"/>
    <hyperlink ref="F434" r:id="rId61" display="https://podminky.urs.cz/item/CS_URS_2021_02/857263131"/>
    <hyperlink ref="F440" r:id="rId62" display="https://podminky.urs.cz/item/CS_URS_2021_02/857362122"/>
    <hyperlink ref="F444" r:id="rId63" display="https://podminky.urs.cz/item/CS_URS_2021_02/55254052"/>
    <hyperlink ref="F448" r:id="rId64" display="https://podminky.urs.cz/item/CS_URS_2021_02/857381131"/>
    <hyperlink ref="F460" r:id="rId65" display="https://podminky.urs.cz/item/CS_URS_2021_02/857382122"/>
    <hyperlink ref="F484" r:id="rId66" display="https://podminky.urs.cz/item/CS_URS_2021_02/871161141"/>
    <hyperlink ref="F488" r:id="rId67" display="https://podminky.urs.cz/item/CS_URS_2021_02/871161211"/>
    <hyperlink ref="F492" r:id="rId68" display="https://podminky.urs.cz/item/CS_URS_2021_02/28613170"/>
    <hyperlink ref="F496" r:id="rId69" display="https://podminky.urs.cz/item/CS_URS_2021_02/871211141"/>
    <hyperlink ref="F500" r:id="rId70" display="https://podminky.urs.cz/item/CS_URS_2021_02/28613173"/>
    <hyperlink ref="F504" r:id="rId71" display="https://podminky.urs.cz/item/CS_URS_2021_02/871241141"/>
    <hyperlink ref="F508" r:id="rId72" display="https://podminky.urs.cz/item/CS_URS_2021_02/871241211"/>
    <hyperlink ref="F512" r:id="rId73" display="https://podminky.urs.cz/item/CS_URS_2021_02/28613556"/>
    <hyperlink ref="F516" r:id="rId74" display="https://podminky.urs.cz/item/CS_URS_2021_02/871241151"/>
    <hyperlink ref="F520" r:id="rId75" display="https://podminky.urs.cz/item/CS_URS_2021_02/28613575"/>
    <hyperlink ref="F524" r:id="rId76" display="https://podminky.urs.cz/item/CS_URS_2021_02/877241101"/>
    <hyperlink ref="F528" r:id="rId77" display="https://podminky.urs.cz/item/CS_URS_2021_02/28615974"/>
    <hyperlink ref="F534" r:id="rId78" display="https://podminky.urs.cz/item/CS_URS_2021_02/28653135"/>
    <hyperlink ref="F537" r:id="rId79" display="https://podminky.urs.cz/item/CS_URS_2021_02/877241112"/>
    <hyperlink ref="F540" r:id="rId80" display="https://podminky.urs.cz/item/CS_URS_2021_02/28653060"/>
    <hyperlink ref="F544" r:id="rId81" display="https://podminky.urs.cz/item/CS_URS_2021_02/891211112"/>
    <hyperlink ref="F548" r:id="rId82" display="https://podminky.urs.cz/item/CS_URS_2021_02/42221321"/>
    <hyperlink ref="F552" r:id="rId83" display="https://podminky.urs.cz/item/CS_URS_2021_02/891211222"/>
    <hyperlink ref="F558" r:id="rId84" display="https://podminky.urs.cz/item/CS_URS_2021_02/42221301"/>
    <hyperlink ref="F561" r:id="rId85" display="https://podminky.urs.cz/item/CS_URS_2021_02/42210100"/>
    <hyperlink ref="F564" r:id="rId86" display="https://podminky.urs.cz/item/CS_URS_2021_02/891213321"/>
    <hyperlink ref="F570" r:id="rId87" display="https://podminky.urs.cz/item/CS_URS_2021_02/42213001"/>
    <hyperlink ref="F573" r:id="rId88" display="https://podminky.urs.cz/item/CS_URS_2021_02/891241112"/>
    <hyperlink ref="F577" r:id="rId89" display="https://podminky.urs.cz/item/CS_URS_2021_02/42221323"/>
    <hyperlink ref="F581" r:id="rId90" display="https://podminky.urs.cz/item/CS_URS_2021_02/891241222"/>
    <hyperlink ref="F587" r:id="rId91" display="https://podminky.urs.cz/item/CS_URS_2021_02/42221303"/>
    <hyperlink ref="F590" r:id="rId92" display="https://podminky.urs.cz/item/CS_URS_2021_02/42210101"/>
    <hyperlink ref="F593" r:id="rId93" display="https://podminky.urs.cz/item/CS_URS_2021_02/891247212"/>
    <hyperlink ref="F605" r:id="rId94" display="https://podminky.urs.cz/item/CS_URS_2021_02/891249111"/>
    <hyperlink ref="F614" r:id="rId95" display="https://podminky.urs.cz/item/CS_URS_2021_02/891361112"/>
    <hyperlink ref="F618" r:id="rId96" display="https://podminky.urs.cz/item/CS_URS_2021_02/42221308"/>
    <hyperlink ref="F622" r:id="rId97" display="https://podminky.urs.cz/item/CS_URS_2021_02/892241111"/>
    <hyperlink ref="F628" r:id="rId98" display="https://podminky.urs.cz/item/CS_URS_2021_02/892271111"/>
    <hyperlink ref="F632" r:id="rId99" display="https://podminky.urs.cz/item/CS_URS_2021_02/892381111"/>
    <hyperlink ref="F638" r:id="rId100" display="https://podminky.urs.cz/item/CS_URS_2021_02/892233122"/>
    <hyperlink ref="F642" r:id="rId101" display="https://podminky.urs.cz/item/CS_URS_2021_02/892273122"/>
    <hyperlink ref="F648" r:id="rId102" display="https://podminky.urs.cz/item/CS_URS_2021_02/892383122"/>
    <hyperlink ref="F654" r:id="rId103" display="https://podminky.urs.cz/item/CS_URS_2021_02/892372111"/>
    <hyperlink ref="F657" r:id="rId104" display="https://podminky.urs.cz/item/CS_URS_2021_02/892442111"/>
    <hyperlink ref="F679" r:id="rId105" display="https://podminky.urs.cz/item/CS_URS_2021_02/899721111"/>
    <hyperlink ref="F683" r:id="rId106" display="https://podminky.urs.cz/item/CS_URS_2021_02/899721112"/>
    <hyperlink ref="F687" r:id="rId107" display="https://podminky.urs.cz/item/CS_URS_2021_02/899722113"/>
    <hyperlink ref="F702" r:id="rId108" display="https://podminky.urs.cz/item/CS_URS_2021_02/919735113"/>
    <hyperlink ref="F706" r:id="rId109" display="https://podminky.urs.cz/item/CS_URS_2021_02/997221551"/>
    <hyperlink ref="F712" r:id="rId110" display="https://podminky.urs.cz/item/CS_URS_2021_02/997221559"/>
    <hyperlink ref="F717" r:id="rId111" display="https://podminky.urs.cz/item/CS_URS_2021_02/997221655"/>
    <hyperlink ref="F720" r:id="rId112" display="https://podminky.urs.cz/item/CS_URS_2021_02/997221645"/>
    <hyperlink ref="F724" r:id="rId113" display="https://podminky.urs.cz/item/CS_URS_2021_02/998273102"/>
    <hyperlink ref="F731" r:id="rId114" display="https://podminky.urs.cz/item/CS_URS_2021_02/713411141"/>
    <hyperlink ref="F741" r:id="rId115" display="https://podminky.urs.cz/item/CS_URS_2021_02/998713101"/>
    <hyperlink ref="F760" r:id="rId116" display="https://podminky.urs.cz/item/CS_URS_2021_02/722232074"/>
    <hyperlink ref="F767" r:id="rId117" display="https://podminky.urs.cz/item/CS_URS_2021_02/998722101"/>
    <hyperlink ref="F772" r:id="rId118" display="https://podminky.urs.cz/item/CS_URS_2021_02/230011045"/>
    <hyperlink ref="F776" r:id="rId119" display="https://podminky.urs.cz/item/CS_URS_2021_02/14011036"/>
    <hyperlink ref="F779" r:id="rId120" display="https://podminky.urs.cz/item/CS_URS_2021_02/230011113"/>
    <hyperlink ref="F783" r:id="rId121" display="https://podminky.urs.cz/item/CS_URS_2021_02/55283930"/>
    <hyperlink ref="F810" r:id="rId122" display="https://podminky.urs.cz/item/CS_URS_2021_02/230020657"/>
    <hyperlink ref="F865" r:id="rId123" display="https://podminky.urs.cz/item/CS_URS_2021_02/59213011"/>
    <hyperlink ref="F869" r:id="rId124" display="https://podminky.urs.cz/item/CS_URS_2021_02/59213345"/>
    <hyperlink ref="F875" r:id="rId125" display="https://podminky.urs.cz/item/CS_URS_2021_02/011002000"/>
    <hyperlink ref="F881" r:id="rId126" display="https://podminky.urs.cz/item/CS_URS_2021_02/030001000"/>
    <hyperlink ref="F885" r:id="rId127" display="https://podminky.urs.cz/item/CS_URS_2021_02/043002000"/>
    <hyperlink ref="F888" r:id="rId128" display="https://podminky.urs.cz/item/CS_URS_2021_02/043154000"/>
    <hyperlink ref="F891" r:id="rId129" display="https://podminky.urs.cz/item/CS_URS_2021_02/045002000"/>
    <hyperlink ref="F895" r:id="rId130" display="https://podminky.urs.cz/item/CS_URS_2021_02/070001000"/>
    <hyperlink ref="F899" r:id="rId131" display="https://podminky.urs.cz/item/CS_URS_2021_02/0910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2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157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Brno, Mendlovo náměstí - kanalizace a vodovod</v>
      </c>
      <c r="F7" s="145"/>
      <c r="G7" s="145"/>
      <c r="H7" s="145"/>
      <c r="L7" s="22"/>
    </row>
    <row r="8" s="1" customFormat="1" ht="12" customHeight="1">
      <c r="B8" s="22"/>
      <c r="D8" s="145" t="s">
        <v>171</v>
      </c>
      <c r="L8" s="22"/>
    </row>
    <row r="9" s="2" customFormat="1" ht="16.5" customHeight="1">
      <c r="A9" s="40"/>
      <c r="B9" s="46"/>
      <c r="C9" s="40"/>
      <c r="D9" s="40"/>
      <c r="E9" s="146" t="s">
        <v>175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179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4370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91</v>
      </c>
      <c r="G13" s="40"/>
      <c r="H13" s="40"/>
      <c r="I13" s="145" t="s">
        <v>20</v>
      </c>
      <c r="J13" s="135" t="s">
        <v>40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22</v>
      </c>
      <c r="E14" s="40"/>
      <c r="F14" s="135" t="s">
        <v>189</v>
      </c>
      <c r="G14" s="40"/>
      <c r="H14" s="40"/>
      <c r="I14" s="145" t="s">
        <v>24</v>
      </c>
      <c r="J14" s="149" t="str">
        <f>'Rekapitulace stavby'!AN8</f>
        <v>9. 9. 2021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26</v>
      </c>
      <c r="E16" s="40"/>
      <c r="F16" s="40"/>
      <c r="G16" s="40"/>
      <c r="H16" s="40"/>
      <c r="I16" s="145" t="s">
        <v>27</v>
      </c>
      <c r="J16" s="135" t="str">
        <f>IF('Rekapitulace stavby'!AN10="","",'Rekapitulace stavby'!AN10)</f>
        <v>46347275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30</v>
      </c>
      <c r="J17" s="135" t="str">
        <f>IF('Rekapitulace stavby'!AN11="","",'Rekapitulace stavby'!AN11)</f>
        <v>CZ46347275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32</v>
      </c>
      <c r="E19" s="40"/>
      <c r="F19" s="40"/>
      <c r="G19" s="40"/>
      <c r="H19" s="40"/>
      <c r="I19" s="145" t="s">
        <v>27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34</v>
      </c>
      <c r="E22" s="40"/>
      <c r="F22" s="40"/>
      <c r="G22" s="40"/>
      <c r="H22" s="40"/>
      <c r="I22" s="145" t="s">
        <v>27</v>
      </c>
      <c r="J22" s="135" t="s">
        <v>35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36</v>
      </c>
      <c r="F23" s="40"/>
      <c r="G23" s="40"/>
      <c r="H23" s="40"/>
      <c r="I23" s="145" t="s">
        <v>30</v>
      </c>
      <c r="J23" s="135" t="s">
        <v>37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39</v>
      </c>
      <c r="E25" s="40"/>
      <c r="F25" s="40"/>
      <c r="G25" s="40"/>
      <c r="H25" s="40"/>
      <c r="I25" s="145" t="s">
        <v>27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30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41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40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43</v>
      </c>
      <c r="E32" s="40"/>
      <c r="F32" s="40"/>
      <c r="G32" s="40"/>
      <c r="H32" s="40"/>
      <c r="I32" s="40"/>
      <c r="J32" s="156">
        <f>ROUND(J91,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45</v>
      </c>
      <c r="G34" s="40"/>
      <c r="H34" s="40"/>
      <c r="I34" s="157" t="s">
        <v>44</v>
      </c>
      <c r="J34" s="157" t="s">
        <v>46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47</v>
      </c>
      <c r="E35" s="145" t="s">
        <v>48</v>
      </c>
      <c r="F35" s="159">
        <f>ROUND((SUM(BE91:BE217)),  2)</f>
        <v>0</v>
      </c>
      <c r="G35" s="40"/>
      <c r="H35" s="40"/>
      <c r="I35" s="160">
        <v>0.20999999999999999</v>
      </c>
      <c r="J35" s="159">
        <f>ROUND(((SUM(BE91:BE217))*I35),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49</v>
      </c>
      <c r="F36" s="159">
        <f>ROUND((SUM(BF91:BF217)),  2)</f>
        <v>0</v>
      </c>
      <c r="G36" s="40"/>
      <c r="H36" s="40"/>
      <c r="I36" s="160">
        <v>0.14999999999999999</v>
      </c>
      <c r="J36" s="159">
        <f>ROUND(((SUM(BF91:BF217))*I36),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50</v>
      </c>
      <c r="F37" s="159">
        <f>ROUND((SUM(BG91:BG217)),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51</v>
      </c>
      <c r="F38" s="159">
        <f>ROUND((SUM(BH91:BH217)),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52</v>
      </c>
      <c r="F39" s="159">
        <f>ROUND((SUM(BI91:BI217)),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53</v>
      </c>
      <c r="E41" s="163"/>
      <c r="F41" s="163"/>
      <c r="G41" s="164" t="s">
        <v>54</v>
      </c>
      <c r="H41" s="165" t="s">
        <v>55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190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Brno, Mendlovo náměstí - kanalizace a vodovod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171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175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179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90 - Vedlejší a ostatní náklady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>Brno</v>
      </c>
      <c r="G56" s="42"/>
      <c r="H56" s="42"/>
      <c r="I56" s="34" t="s">
        <v>24</v>
      </c>
      <c r="J56" s="74" t="str">
        <f>IF(J14="","",J14)</f>
        <v>9. 9. 2021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26</v>
      </c>
      <c r="D58" s="42"/>
      <c r="E58" s="42"/>
      <c r="F58" s="29" t="str">
        <f>E17</f>
        <v>Statutární město Brno</v>
      </c>
      <c r="G58" s="42"/>
      <c r="H58" s="42"/>
      <c r="I58" s="34" t="s">
        <v>34</v>
      </c>
      <c r="J58" s="38" t="str">
        <f>E23</f>
        <v>AQUATIS a. s.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32</v>
      </c>
      <c r="D59" s="42"/>
      <c r="E59" s="42"/>
      <c r="F59" s="29" t="str">
        <f>IF(E20="","",E20)</f>
        <v>Vyplň údaj</v>
      </c>
      <c r="G59" s="42"/>
      <c r="H59" s="42"/>
      <c r="I59" s="34" t="s">
        <v>39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191</v>
      </c>
      <c r="D61" s="174"/>
      <c r="E61" s="174"/>
      <c r="F61" s="174"/>
      <c r="G61" s="174"/>
      <c r="H61" s="174"/>
      <c r="I61" s="174"/>
      <c r="J61" s="175" t="s">
        <v>192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75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193</v>
      </c>
    </row>
    <row r="64" s="9" customFormat="1" ht="24.96" customHeight="1">
      <c r="A64" s="9"/>
      <c r="B64" s="177"/>
      <c r="C64" s="178"/>
      <c r="D64" s="179" t="s">
        <v>194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195</v>
      </c>
      <c r="E65" s="185"/>
      <c r="F65" s="185"/>
      <c r="G65" s="185"/>
      <c r="H65" s="185"/>
      <c r="I65" s="185"/>
      <c r="J65" s="186">
        <f>J93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199</v>
      </c>
      <c r="E66" s="185"/>
      <c r="F66" s="185"/>
      <c r="G66" s="185"/>
      <c r="H66" s="185"/>
      <c r="I66" s="185"/>
      <c r="J66" s="186">
        <f>J98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203</v>
      </c>
      <c r="E67" s="185"/>
      <c r="F67" s="185"/>
      <c r="G67" s="185"/>
      <c r="H67" s="185"/>
      <c r="I67" s="185"/>
      <c r="J67" s="186">
        <f>J111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4371</v>
      </c>
      <c r="E68" s="180"/>
      <c r="F68" s="180"/>
      <c r="G68" s="180"/>
      <c r="H68" s="180"/>
      <c r="I68" s="180"/>
      <c r="J68" s="181">
        <f>J124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4372</v>
      </c>
      <c r="E69" s="185"/>
      <c r="F69" s="185"/>
      <c r="G69" s="185"/>
      <c r="H69" s="185"/>
      <c r="I69" s="185"/>
      <c r="J69" s="186">
        <f>J125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209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Brno, Mendlovo náměstí - kanalizace a vodovod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171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2" t="s">
        <v>175</v>
      </c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179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SO 90 - Vedlejší a ostatní náklady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22</v>
      </c>
      <c r="D85" s="42"/>
      <c r="E85" s="42"/>
      <c r="F85" s="29" t="str">
        <f>F14</f>
        <v>Brno</v>
      </c>
      <c r="G85" s="42"/>
      <c r="H85" s="42"/>
      <c r="I85" s="34" t="s">
        <v>24</v>
      </c>
      <c r="J85" s="74" t="str">
        <f>IF(J14="","",J14)</f>
        <v>9. 9. 2021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26</v>
      </c>
      <c r="D87" s="42"/>
      <c r="E87" s="42"/>
      <c r="F87" s="29" t="str">
        <f>E17</f>
        <v>Statutární město Brno</v>
      </c>
      <c r="G87" s="42"/>
      <c r="H87" s="42"/>
      <c r="I87" s="34" t="s">
        <v>34</v>
      </c>
      <c r="J87" s="38" t="str">
        <f>E23</f>
        <v>AQUATIS a. s.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32</v>
      </c>
      <c r="D88" s="42"/>
      <c r="E88" s="42"/>
      <c r="F88" s="29" t="str">
        <f>IF(E20="","",E20)</f>
        <v>Vyplň údaj</v>
      </c>
      <c r="G88" s="42"/>
      <c r="H88" s="42"/>
      <c r="I88" s="34" t="s">
        <v>39</v>
      </c>
      <c r="J88" s="38" t="str">
        <f>E26</f>
        <v xml:space="preserve"> 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8"/>
      <c r="B90" s="189"/>
      <c r="C90" s="190" t="s">
        <v>210</v>
      </c>
      <c r="D90" s="191" t="s">
        <v>62</v>
      </c>
      <c r="E90" s="191" t="s">
        <v>58</v>
      </c>
      <c r="F90" s="191" t="s">
        <v>59</v>
      </c>
      <c r="G90" s="191" t="s">
        <v>211</v>
      </c>
      <c r="H90" s="191" t="s">
        <v>212</v>
      </c>
      <c r="I90" s="191" t="s">
        <v>213</v>
      </c>
      <c r="J90" s="191" t="s">
        <v>192</v>
      </c>
      <c r="K90" s="192" t="s">
        <v>214</v>
      </c>
      <c r="L90" s="193"/>
      <c r="M90" s="94" t="s">
        <v>40</v>
      </c>
      <c r="N90" s="95" t="s">
        <v>47</v>
      </c>
      <c r="O90" s="95" t="s">
        <v>215</v>
      </c>
      <c r="P90" s="95" t="s">
        <v>216</v>
      </c>
      <c r="Q90" s="95" t="s">
        <v>217</v>
      </c>
      <c r="R90" s="95" t="s">
        <v>218</v>
      </c>
      <c r="S90" s="95" t="s">
        <v>219</v>
      </c>
      <c r="T90" s="96" t="s">
        <v>220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0"/>
      <c r="B91" s="41"/>
      <c r="C91" s="101" t="s">
        <v>221</v>
      </c>
      <c r="D91" s="42"/>
      <c r="E91" s="42"/>
      <c r="F91" s="42"/>
      <c r="G91" s="42"/>
      <c r="H91" s="42"/>
      <c r="I91" s="42"/>
      <c r="J91" s="194">
        <f>BK91</f>
        <v>0</v>
      </c>
      <c r="K91" s="42"/>
      <c r="L91" s="46"/>
      <c r="M91" s="97"/>
      <c r="N91" s="195"/>
      <c r="O91" s="98"/>
      <c r="P91" s="196">
        <f>P92+P124</f>
        <v>0</v>
      </c>
      <c r="Q91" s="98"/>
      <c r="R91" s="196">
        <f>R92+R124</f>
        <v>0.0016000000000000001</v>
      </c>
      <c r="S91" s="98"/>
      <c r="T91" s="197">
        <f>T92+T124</f>
        <v>3.6799999999999997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76</v>
      </c>
      <c r="AU91" s="19" t="s">
        <v>193</v>
      </c>
      <c r="BK91" s="198">
        <f>BK92+BK124</f>
        <v>0</v>
      </c>
    </row>
    <row r="92" s="12" customFormat="1" ht="25.92" customHeight="1">
      <c r="A92" s="12"/>
      <c r="B92" s="199"/>
      <c r="C92" s="200"/>
      <c r="D92" s="201" t="s">
        <v>76</v>
      </c>
      <c r="E92" s="202" t="s">
        <v>222</v>
      </c>
      <c r="F92" s="202" t="s">
        <v>223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P93+P98+P111</f>
        <v>0</v>
      </c>
      <c r="Q92" s="207"/>
      <c r="R92" s="208">
        <f>R93+R98+R111</f>
        <v>0.0016000000000000001</v>
      </c>
      <c r="S92" s="207"/>
      <c r="T92" s="209">
        <f>T93+T98+T111</f>
        <v>3.6799999999999997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83</v>
      </c>
      <c r="AT92" s="211" t="s">
        <v>76</v>
      </c>
      <c r="AU92" s="211" t="s">
        <v>77</v>
      </c>
      <c r="AY92" s="210" t="s">
        <v>224</v>
      </c>
      <c r="BK92" s="212">
        <f>BK93+BK98+BK111</f>
        <v>0</v>
      </c>
    </row>
    <row r="93" s="12" customFormat="1" ht="22.8" customHeight="1">
      <c r="A93" s="12"/>
      <c r="B93" s="199"/>
      <c r="C93" s="200"/>
      <c r="D93" s="201" t="s">
        <v>76</v>
      </c>
      <c r="E93" s="213" t="s">
        <v>83</v>
      </c>
      <c r="F93" s="213" t="s">
        <v>225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SUM(P94:P97)</f>
        <v>0</v>
      </c>
      <c r="Q93" s="207"/>
      <c r="R93" s="208">
        <f>SUM(R94:R97)</f>
        <v>0.0016000000000000001</v>
      </c>
      <c r="S93" s="207"/>
      <c r="T93" s="209">
        <f>SUM(T94:T97)</f>
        <v>3.6799999999999997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83</v>
      </c>
      <c r="AT93" s="211" t="s">
        <v>76</v>
      </c>
      <c r="AU93" s="211" t="s">
        <v>83</v>
      </c>
      <c r="AY93" s="210" t="s">
        <v>224</v>
      </c>
      <c r="BK93" s="212">
        <f>SUM(BK94:BK97)</f>
        <v>0</v>
      </c>
    </row>
    <row r="94" s="2" customFormat="1" ht="21.75" customHeight="1">
      <c r="A94" s="40"/>
      <c r="B94" s="41"/>
      <c r="C94" s="215" t="s">
        <v>83</v>
      </c>
      <c r="D94" s="215" t="s">
        <v>226</v>
      </c>
      <c r="E94" s="216" t="s">
        <v>273</v>
      </c>
      <c r="F94" s="217" t="s">
        <v>274</v>
      </c>
      <c r="G94" s="218" t="s">
        <v>152</v>
      </c>
      <c r="H94" s="219">
        <v>40</v>
      </c>
      <c r="I94" s="220"/>
      <c r="J94" s="221">
        <f>ROUND(I94*H94,2)</f>
        <v>0</v>
      </c>
      <c r="K94" s="217" t="s">
        <v>229</v>
      </c>
      <c r="L94" s="46"/>
      <c r="M94" s="222" t="s">
        <v>40</v>
      </c>
      <c r="N94" s="223" t="s">
        <v>48</v>
      </c>
      <c r="O94" s="86"/>
      <c r="P94" s="224">
        <f>O94*H94</f>
        <v>0</v>
      </c>
      <c r="Q94" s="224">
        <v>4.0000000000000003E-05</v>
      </c>
      <c r="R94" s="224">
        <f>Q94*H94</f>
        <v>0.0016000000000000001</v>
      </c>
      <c r="S94" s="224">
        <v>0.091999999999999998</v>
      </c>
      <c r="T94" s="225">
        <f>S94*H94</f>
        <v>3.6799999999999997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230</v>
      </c>
      <c r="AT94" s="226" t="s">
        <v>226</v>
      </c>
      <c r="AU94" s="226" t="s">
        <v>85</v>
      </c>
      <c r="AY94" s="19" t="s">
        <v>224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83</v>
      </c>
      <c r="BK94" s="227">
        <f>ROUND(I94*H94,2)</f>
        <v>0</v>
      </c>
      <c r="BL94" s="19" t="s">
        <v>230</v>
      </c>
      <c r="BM94" s="226" t="s">
        <v>4373</v>
      </c>
    </row>
    <row r="95" s="2" customFormat="1">
      <c r="A95" s="40"/>
      <c r="B95" s="41"/>
      <c r="C95" s="42"/>
      <c r="D95" s="228" t="s">
        <v>232</v>
      </c>
      <c r="E95" s="42"/>
      <c r="F95" s="229" t="s">
        <v>276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232</v>
      </c>
      <c r="AU95" s="19" t="s">
        <v>85</v>
      </c>
    </row>
    <row r="96" s="2" customFormat="1">
      <c r="A96" s="40"/>
      <c r="B96" s="41"/>
      <c r="C96" s="42"/>
      <c r="D96" s="233" t="s">
        <v>234</v>
      </c>
      <c r="E96" s="42"/>
      <c r="F96" s="234" t="s">
        <v>277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234</v>
      </c>
      <c r="AU96" s="19" t="s">
        <v>85</v>
      </c>
    </row>
    <row r="97" s="13" customFormat="1">
      <c r="A97" s="13"/>
      <c r="B97" s="235"/>
      <c r="C97" s="236"/>
      <c r="D97" s="228" t="s">
        <v>236</v>
      </c>
      <c r="E97" s="237" t="s">
        <v>40</v>
      </c>
      <c r="F97" s="238" t="s">
        <v>4374</v>
      </c>
      <c r="G97" s="236"/>
      <c r="H97" s="239">
        <v>40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236</v>
      </c>
      <c r="AU97" s="245" t="s">
        <v>85</v>
      </c>
      <c r="AV97" s="13" t="s">
        <v>85</v>
      </c>
      <c r="AW97" s="13" t="s">
        <v>38</v>
      </c>
      <c r="AX97" s="13" t="s">
        <v>83</v>
      </c>
      <c r="AY97" s="245" t="s">
        <v>224</v>
      </c>
    </row>
    <row r="98" s="12" customFormat="1" ht="22.8" customHeight="1">
      <c r="A98" s="12"/>
      <c r="B98" s="199"/>
      <c r="C98" s="200"/>
      <c r="D98" s="201" t="s">
        <v>76</v>
      </c>
      <c r="E98" s="213" t="s">
        <v>259</v>
      </c>
      <c r="F98" s="213" t="s">
        <v>1004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SUM(P99:P110)</f>
        <v>0</v>
      </c>
      <c r="Q98" s="207"/>
      <c r="R98" s="208">
        <f>SUM(R99:R110)</f>
        <v>0</v>
      </c>
      <c r="S98" s="207"/>
      <c r="T98" s="209">
        <f>SUM(T99:T110)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83</v>
      </c>
      <c r="AT98" s="211" t="s">
        <v>76</v>
      </c>
      <c r="AU98" s="211" t="s">
        <v>83</v>
      </c>
      <c r="AY98" s="210" t="s">
        <v>224</v>
      </c>
      <c r="BK98" s="212">
        <f>SUM(BK99:BK110)</f>
        <v>0</v>
      </c>
    </row>
    <row r="99" s="2" customFormat="1" ht="16.5" customHeight="1">
      <c r="A99" s="40"/>
      <c r="B99" s="41"/>
      <c r="C99" s="215" t="s">
        <v>85</v>
      </c>
      <c r="D99" s="215" t="s">
        <v>226</v>
      </c>
      <c r="E99" s="216" t="s">
        <v>1049</v>
      </c>
      <c r="F99" s="217" t="s">
        <v>1050</v>
      </c>
      <c r="G99" s="218" t="s">
        <v>152</v>
      </c>
      <c r="H99" s="219">
        <v>40</v>
      </c>
      <c r="I99" s="220"/>
      <c r="J99" s="221">
        <f>ROUND(I99*H99,2)</f>
        <v>0</v>
      </c>
      <c r="K99" s="217" t="s">
        <v>229</v>
      </c>
      <c r="L99" s="46"/>
      <c r="M99" s="222" t="s">
        <v>40</v>
      </c>
      <c r="N99" s="223" t="s">
        <v>48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230</v>
      </c>
      <c r="AT99" s="226" t="s">
        <v>226</v>
      </c>
      <c r="AU99" s="226" t="s">
        <v>85</v>
      </c>
      <c r="AY99" s="19" t="s">
        <v>224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83</v>
      </c>
      <c r="BK99" s="227">
        <f>ROUND(I99*H99,2)</f>
        <v>0</v>
      </c>
      <c r="BL99" s="19" t="s">
        <v>230</v>
      </c>
      <c r="BM99" s="226" t="s">
        <v>4375</v>
      </c>
    </row>
    <row r="100" s="2" customFormat="1">
      <c r="A100" s="40"/>
      <c r="B100" s="41"/>
      <c r="C100" s="42"/>
      <c r="D100" s="228" t="s">
        <v>232</v>
      </c>
      <c r="E100" s="42"/>
      <c r="F100" s="229" t="s">
        <v>1052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232</v>
      </c>
      <c r="AU100" s="19" t="s">
        <v>85</v>
      </c>
    </row>
    <row r="101" s="2" customFormat="1">
      <c r="A101" s="40"/>
      <c r="B101" s="41"/>
      <c r="C101" s="42"/>
      <c r="D101" s="233" t="s">
        <v>234</v>
      </c>
      <c r="E101" s="42"/>
      <c r="F101" s="234" t="s">
        <v>1053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234</v>
      </c>
      <c r="AU101" s="19" t="s">
        <v>85</v>
      </c>
    </row>
    <row r="102" s="13" customFormat="1">
      <c r="A102" s="13"/>
      <c r="B102" s="235"/>
      <c r="C102" s="236"/>
      <c r="D102" s="228" t="s">
        <v>236</v>
      </c>
      <c r="E102" s="237" t="s">
        <v>40</v>
      </c>
      <c r="F102" s="238" t="s">
        <v>4374</v>
      </c>
      <c r="G102" s="236"/>
      <c r="H102" s="239">
        <v>40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236</v>
      </c>
      <c r="AU102" s="245" t="s">
        <v>85</v>
      </c>
      <c r="AV102" s="13" t="s">
        <v>85</v>
      </c>
      <c r="AW102" s="13" t="s">
        <v>38</v>
      </c>
      <c r="AX102" s="13" t="s">
        <v>83</v>
      </c>
      <c r="AY102" s="245" t="s">
        <v>224</v>
      </c>
    </row>
    <row r="103" s="2" customFormat="1" ht="21.75" customHeight="1">
      <c r="A103" s="40"/>
      <c r="B103" s="41"/>
      <c r="C103" s="215" t="s">
        <v>244</v>
      </c>
      <c r="D103" s="215" t="s">
        <v>226</v>
      </c>
      <c r="E103" s="216" t="s">
        <v>4376</v>
      </c>
      <c r="F103" s="217" t="s">
        <v>4377</v>
      </c>
      <c r="G103" s="218" t="s">
        <v>152</v>
      </c>
      <c r="H103" s="219">
        <v>40</v>
      </c>
      <c r="I103" s="220"/>
      <c r="J103" s="221">
        <f>ROUND(I103*H103,2)</f>
        <v>0</v>
      </c>
      <c r="K103" s="217" t="s">
        <v>229</v>
      </c>
      <c r="L103" s="46"/>
      <c r="M103" s="222" t="s">
        <v>40</v>
      </c>
      <c r="N103" s="223" t="s">
        <v>48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230</v>
      </c>
      <c r="AT103" s="226" t="s">
        <v>226</v>
      </c>
      <c r="AU103" s="226" t="s">
        <v>85</v>
      </c>
      <c r="AY103" s="19" t="s">
        <v>224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83</v>
      </c>
      <c r="BK103" s="227">
        <f>ROUND(I103*H103,2)</f>
        <v>0</v>
      </c>
      <c r="BL103" s="19" t="s">
        <v>230</v>
      </c>
      <c r="BM103" s="226" t="s">
        <v>4378</v>
      </c>
    </row>
    <row r="104" s="2" customFormat="1">
      <c r="A104" s="40"/>
      <c r="B104" s="41"/>
      <c r="C104" s="42"/>
      <c r="D104" s="228" t="s">
        <v>232</v>
      </c>
      <c r="E104" s="42"/>
      <c r="F104" s="229" t="s">
        <v>4379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232</v>
      </c>
      <c r="AU104" s="19" t="s">
        <v>85</v>
      </c>
    </row>
    <row r="105" s="2" customFormat="1">
      <c r="A105" s="40"/>
      <c r="B105" s="41"/>
      <c r="C105" s="42"/>
      <c r="D105" s="233" t="s">
        <v>234</v>
      </c>
      <c r="E105" s="42"/>
      <c r="F105" s="234" t="s">
        <v>4380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234</v>
      </c>
      <c r="AU105" s="19" t="s">
        <v>85</v>
      </c>
    </row>
    <row r="106" s="13" customFormat="1">
      <c r="A106" s="13"/>
      <c r="B106" s="235"/>
      <c r="C106" s="236"/>
      <c r="D106" s="228" t="s">
        <v>236</v>
      </c>
      <c r="E106" s="237" t="s">
        <v>40</v>
      </c>
      <c r="F106" s="238" t="s">
        <v>4374</v>
      </c>
      <c r="G106" s="236"/>
      <c r="H106" s="239">
        <v>40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236</v>
      </c>
      <c r="AU106" s="245" t="s">
        <v>85</v>
      </c>
      <c r="AV106" s="13" t="s">
        <v>85</v>
      </c>
      <c r="AW106" s="13" t="s">
        <v>38</v>
      </c>
      <c r="AX106" s="13" t="s">
        <v>83</v>
      </c>
      <c r="AY106" s="245" t="s">
        <v>224</v>
      </c>
    </row>
    <row r="107" s="2" customFormat="1" ht="21.75" customHeight="1">
      <c r="A107" s="40"/>
      <c r="B107" s="41"/>
      <c r="C107" s="215" t="s">
        <v>230</v>
      </c>
      <c r="D107" s="215" t="s">
        <v>226</v>
      </c>
      <c r="E107" s="216" t="s">
        <v>4381</v>
      </c>
      <c r="F107" s="217" t="s">
        <v>4382</v>
      </c>
      <c r="G107" s="218" t="s">
        <v>152</v>
      </c>
      <c r="H107" s="219">
        <v>40</v>
      </c>
      <c r="I107" s="220"/>
      <c r="J107" s="221">
        <f>ROUND(I107*H107,2)</f>
        <v>0</v>
      </c>
      <c r="K107" s="217" t="s">
        <v>229</v>
      </c>
      <c r="L107" s="46"/>
      <c r="M107" s="222" t="s">
        <v>40</v>
      </c>
      <c r="N107" s="223" t="s">
        <v>48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230</v>
      </c>
      <c r="AT107" s="226" t="s">
        <v>226</v>
      </c>
      <c r="AU107" s="226" t="s">
        <v>85</v>
      </c>
      <c r="AY107" s="19" t="s">
        <v>224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83</v>
      </c>
      <c r="BK107" s="227">
        <f>ROUND(I107*H107,2)</f>
        <v>0</v>
      </c>
      <c r="BL107" s="19" t="s">
        <v>230</v>
      </c>
      <c r="BM107" s="226" t="s">
        <v>4383</v>
      </c>
    </row>
    <row r="108" s="2" customFormat="1">
      <c r="A108" s="40"/>
      <c r="B108" s="41"/>
      <c r="C108" s="42"/>
      <c r="D108" s="228" t="s">
        <v>232</v>
      </c>
      <c r="E108" s="42"/>
      <c r="F108" s="229" t="s">
        <v>4384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232</v>
      </c>
      <c r="AU108" s="19" t="s">
        <v>85</v>
      </c>
    </row>
    <row r="109" s="2" customFormat="1">
      <c r="A109" s="40"/>
      <c r="B109" s="41"/>
      <c r="C109" s="42"/>
      <c r="D109" s="233" t="s">
        <v>234</v>
      </c>
      <c r="E109" s="42"/>
      <c r="F109" s="234" t="s">
        <v>4385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234</v>
      </c>
      <c r="AU109" s="19" t="s">
        <v>85</v>
      </c>
    </row>
    <row r="110" s="13" customFormat="1">
      <c r="A110" s="13"/>
      <c r="B110" s="235"/>
      <c r="C110" s="236"/>
      <c r="D110" s="228" t="s">
        <v>236</v>
      </c>
      <c r="E110" s="237" t="s">
        <v>40</v>
      </c>
      <c r="F110" s="238" t="s">
        <v>4374</v>
      </c>
      <c r="G110" s="236"/>
      <c r="H110" s="239">
        <v>40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236</v>
      </c>
      <c r="AU110" s="245" t="s">
        <v>85</v>
      </c>
      <c r="AV110" s="13" t="s">
        <v>85</v>
      </c>
      <c r="AW110" s="13" t="s">
        <v>38</v>
      </c>
      <c r="AX110" s="13" t="s">
        <v>83</v>
      </c>
      <c r="AY110" s="245" t="s">
        <v>224</v>
      </c>
    </row>
    <row r="111" s="12" customFormat="1" ht="22.8" customHeight="1">
      <c r="A111" s="12"/>
      <c r="B111" s="199"/>
      <c r="C111" s="200"/>
      <c r="D111" s="201" t="s">
        <v>76</v>
      </c>
      <c r="E111" s="213" t="s">
        <v>1439</v>
      </c>
      <c r="F111" s="213" t="s">
        <v>1440</v>
      </c>
      <c r="G111" s="200"/>
      <c r="H111" s="200"/>
      <c r="I111" s="203"/>
      <c r="J111" s="214">
        <f>BK111</f>
        <v>0</v>
      </c>
      <c r="K111" s="200"/>
      <c r="L111" s="205"/>
      <c r="M111" s="206"/>
      <c r="N111" s="207"/>
      <c r="O111" s="207"/>
      <c r="P111" s="208">
        <f>SUM(P112:P123)</f>
        <v>0</v>
      </c>
      <c r="Q111" s="207"/>
      <c r="R111" s="208">
        <f>SUM(R112:R123)</f>
        <v>0</v>
      </c>
      <c r="S111" s="207"/>
      <c r="T111" s="209">
        <f>SUM(T112:T123)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0" t="s">
        <v>83</v>
      </c>
      <c r="AT111" s="211" t="s">
        <v>76</v>
      </c>
      <c r="AU111" s="211" t="s">
        <v>83</v>
      </c>
      <c r="AY111" s="210" t="s">
        <v>224</v>
      </c>
      <c r="BK111" s="212">
        <f>SUM(BK112:BK123)</f>
        <v>0</v>
      </c>
    </row>
    <row r="112" s="2" customFormat="1" ht="16.5" customHeight="1">
      <c r="A112" s="40"/>
      <c r="B112" s="41"/>
      <c r="C112" s="215" t="s">
        <v>259</v>
      </c>
      <c r="D112" s="215" t="s">
        <v>226</v>
      </c>
      <c r="E112" s="216" t="s">
        <v>1469</v>
      </c>
      <c r="F112" s="217" t="s">
        <v>1470</v>
      </c>
      <c r="G112" s="218" t="s">
        <v>604</v>
      </c>
      <c r="H112" s="219">
        <v>3.6800000000000002</v>
      </c>
      <c r="I112" s="220"/>
      <c r="J112" s="221">
        <f>ROUND(I112*H112,2)</f>
        <v>0</v>
      </c>
      <c r="K112" s="217" t="s">
        <v>229</v>
      </c>
      <c r="L112" s="46"/>
      <c r="M112" s="222" t="s">
        <v>40</v>
      </c>
      <c r="N112" s="223" t="s">
        <v>48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230</v>
      </c>
      <c r="AT112" s="226" t="s">
        <v>226</v>
      </c>
      <c r="AU112" s="226" t="s">
        <v>85</v>
      </c>
      <c r="AY112" s="19" t="s">
        <v>224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83</v>
      </c>
      <c r="BK112" s="227">
        <f>ROUND(I112*H112,2)</f>
        <v>0</v>
      </c>
      <c r="BL112" s="19" t="s">
        <v>230</v>
      </c>
      <c r="BM112" s="226" t="s">
        <v>4386</v>
      </c>
    </row>
    <row r="113" s="2" customFormat="1">
      <c r="A113" s="40"/>
      <c r="B113" s="41"/>
      <c r="C113" s="42"/>
      <c r="D113" s="228" t="s">
        <v>232</v>
      </c>
      <c r="E113" s="42"/>
      <c r="F113" s="229" t="s">
        <v>1472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232</v>
      </c>
      <c r="AU113" s="19" t="s">
        <v>85</v>
      </c>
    </row>
    <row r="114" s="2" customFormat="1">
      <c r="A114" s="40"/>
      <c r="B114" s="41"/>
      <c r="C114" s="42"/>
      <c r="D114" s="233" t="s">
        <v>234</v>
      </c>
      <c r="E114" s="42"/>
      <c r="F114" s="234" t="s">
        <v>1473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234</v>
      </c>
      <c r="AU114" s="19" t="s">
        <v>85</v>
      </c>
    </row>
    <row r="115" s="13" customFormat="1">
      <c r="A115" s="13"/>
      <c r="B115" s="235"/>
      <c r="C115" s="236"/>
      <c r="D115" s="228" t="s">
        <v>236</v>
      </c>
      <c r="E115" s="237" t="s">
        <v>40</v>
      </c>
      <c r="F115" s="238" t="s">
        <v>4387</v>
      </c>
      <c r="G115" s="236"/>
      <c r="H115" s="239">
        <v>3.6800000000000002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236</v>
      </c>
      <c r="AU115" s="245" t="s">
        <v>85</v>
      </c>
      <c r="AV115" s="13" t="s">
        <v>85</v>
      </c>
      <c r="AW115" s="13" t="s">
        <v>38</v>
      </c>
      <c r="AX115" s="13" t="s">
        <v>83</v>
      </c>
      <c r="AY115" s="245" t="s">
        <v>224</v>
      </c>
    </row>
    <row r="116" s="2" customFormat="1" ht="16.5" customHeight="1">
      <c r="A116" s="40"/>
      <c r="B116" s="41"/>
      <c r="C116" s="215" t="s">
        <v>266</v>
      </c>
      <c r="D116" s="215" t="s">
        <v>226</v>
      </c>
      <c r="E116" s="216" t="s">
        <v>1476</v>
      </c>
      <c r="F116" s="217" t="s">
        <v>1477</v>
      </c>
      <c r="G116" s="218" t="s">
        <v>604</v>
      </c>
      <c r="H116" s="219">
        <v>33.119999999999997</v>
      </c>
      <c r="I116" s="220"/>
      <c r="J116" s="221">
        <f>ROUND(I116*H116,2)</f>
        <v>0</v>
      </c>
      <c r="K116" s="217" t="s">
        <v>229</v>
      </c>
      <c r="L116" s="46"/>
      <c r="M116" s="222" t="s">
        <v>40</v>
      </c>
      <c r="N116" s="223" t="s">
        <v>48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230</v>
      </c>
      <c r="AT116" s="226" t="s">
        <v>226</v>
      </c>
      <c r="AU116" s="226" t="s">
        <v>85</v>
      </c>
      <c r="AY116" s="19" t="s">
        <v>224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83</v>
      </c>
      <c r="BK116" s="227">
        <f>ROUND(I116*H116,2)</f>
        <v>0</v>
      </c>
      <c r="BL116" s="19" t="s">
        <v>230</v>
      </c>
      <c r="BM116" s="226" t="s">
        <v>4388</v>
      </c>
    </row>
    <row r="117" s="2" customFormat="1">
      <c r="A117" s="40"/>
      <c r="B117" s="41"/>
      <c r="C117" s="42"/>
      <c r="D117" s="228" t="s">
        <v>232</v>
      </c>
      <c r="E117" s="42"/>
      <c r="F117" s="229" t="s">
        <v>1479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232</v>
      </c>
      <c r="AU117" s="19" t="s">
        <v>85</v>
      </c>
    </row>
    <row r="118" s="2" customFormat="1">
      <c r="A118" s="40"/>
      <c r="B118" s="41"/>
      <c r="C118" s="42"/>
      <c r="D118" s="233" t="s">
        <v>234</v>
      </c>
      <c r="E118" s="42"/>
      <c r="F118" s="234" t="s">
        <v>1480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234</v>
      </c>
      <c r="AU118" s="19" t="s">
        <v>85</v>
      </c>
    </row>
    <row r="119" s="13" customFormat="1">
      <c r="A119" s="13"/>
      <c r="B119" s="235"/>
      <c r="C119" s="236"/>
      <c r="D119" s="228" t="s">
        <v>236</v>
      </c>
      <c r="E119" s="237" t="s">
        <v>40</v>
      </c>
      <c r="F119" s="238" t="s">
        <v>4389</v>
      </c>
      <c r="G119" s="236"/>
      <c r="H119" s="239">
        <v>33.119999999999997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236</v>
      </c>
      <c r="AU119" s="245" t="s">
        <v>85</v>
      </c>
      <c r="AV119" s="13" t="s">
        <v>85</v>
      </c>
      <c r="AW119" s="13" t="s">
        <v>38</v>
      </c>
      <c r="AX119" s="13" t="s">
        <v>83</v>
      </c>
      <c r="AY119" s="245" t="s">
        <v>224</v>
      </c>
    </row>
    <row r="120" s="2" customFormat="1" ht="24.15" customHeight="1">
      <c r="A120" s="40"/>
      <c r="B120" s="41"/>
      <c r="C120" s="215" t="s">
        <v>272</v>
      </c>
      <c r="D120" s="215" t="s">
        <v>226</v>
      </c>
      <c r="E120" s="216" t="s">
        <v>1496</v>
      </c>
      <c r="F120" s="217" t="s">
        <v>1497</v>
      </c>
      <c r="G120" s="218" t="s">
        <v>604</v>
      </c>
      <c r="H120" s="219">
        <v>3.6800000000000002</v>
      </c>
      <c r="I120" s="220"/>
      <c r="J120" s="221">
        <f>ROUND(I120*H120,2)</f>
        <v>0</v>
      </c>
      <c r="K120" s="217" t="s">
        <v>229</v>
      </c>
      <c r="L120" s="46"/>
      <c r="M120" s="222" t="s">
        <v>40</v>
      </c>
      <c r="N120" s="223" t="s">
        <v>48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230</v>
      </c>
      <c r="AT120" s="226" t="s">
        <v>226</v>
      </c>
      <c r="AU120" s="226" t="s">
        <v>85</v>
      </c>
      <c r="AY120" s="19" t="s">
        <v>224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83</v>
      </c>
      <c r="BK120" s="227">
        <f>ROUND(I120*H120,2)</f>
        <v>0</v>
      </c>
      <c r="BL120" s="19" t="s">
        <v>230</v>
      </c>
      <c r="BM120" s="226" t="s">
        <v>4390</v>
      </c>
    </row>
    <row r="121" s="2" customFormat="1">
      <c r="A121" s="40"/>
      <c r="B121" s="41"/>
      <c r="C121" s="42"/>
      <c r="D121" s="228" t="s">
        <v>232</v>
      </c>
      <c r="E121" s="42"/>
      <c r="F121" s="229" t="s">
        <v>1497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232</v>
      </c>
      <c r="AU121" s="19" t="s">
        <v>85</v>
      </c>
    </row>
    <row r="122" s="2" customFormat="1">
      <c r="A122" s="40"/>
      <c r="B122" s="41"/>
      <c r="C122" s="42"/>
      <c r="D122" s="233" t="s">
        <v>234</v>
      </c>
      <c r="E122" s="42"/>
      <c r="F122" s="234" t="s">
        <v>1499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234</v>
      </c>
      <c r="AU122" s="19" t="s">
        <v>85</v>
      </c>
    </row>
    <row r="123" s="13" customFormat="1">
      <c r="A123" s="13"/>
      <c r="B123" s="235"/>
      <c r="C123" s="236"/>
      <c r="D123" s="228" t="s">
        <v>236</v>
      </c>
      <c r="E123" s="237" t="s">
        <v>40</v>
      </c>
      <c r="F123" s="238" t="s">
        <v>4391</v>
      </c>
      <c r="G123" s="236"/>
      <c r="H123" s="239">
        <v>3.6800000000000002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236</v>
      </c>
      <c r="AU123" s="245" t="s">
        <v>85</v>
      </c>
      <c r="AV123" s="13" t="s">
        <v>85</v>
      </c>
      <c r="AW123" s="13" t="s">
        <v>38</v>
      </c>
      <c r="AX123" s="13" t="s">
        <v>83</v>
      </c>
      <c r="AY123" s="245" t="s">
        <v>224</v>
      </c>
    </row>
    <row r="124" s="12" customFormat="1" ht="25.92" customHeight="1">
      <c r="A124" s="12"/>
      <c r="B124" s="199"/>
      <c r="C124" s="200"/>
      <c r="D124" s="201" t="s">
        <v>76</v>
      </c>
      <c r="E124" s="202" t="s">
        <v>4392</v>
      </c>
      <c r="F124" s="202" t="s">
        <v>4392</v>
      </c>
      <c r="G124" s="200"/>
      <c r="H124" s="200"/>
      <c r="I124" s="203"/>
      <c r="J124" s="204">
        <f>BK124</f>
        <v>0</v>
      </c>
      <c r="K124" s="200"/>
      <c r="L124" s="205"/>
      <c r="M124" s="206"/>
      <c r="N124" s="207"/>
      <c r="O124" s="207"/>
      <c r="P124" s="208">
        <f>P125</f>
        <v>0</v>
      </c>
      <c r="Q124" s="207"/>
      <c r="R124" s="208">
        <f>R125</f>
        <v>0</v>
      </c>
      <c r="S124" s="207"/>
      <c r="T124" s="209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0" t="s">
        <v>230</v>
      </c>
      <c r="AT124" s="211" t="s">
        <v>76</v>
      </c>
      <c r="AU124" s="211" t="s">
        <v>77</v>
      </c>
      <c r="AY124" s="210" t="s">
        <v>224</v>
      </c>
      <c r="BK124" s="212">
        <f>BK125</f>
        <v>0</v>
      </c>
    </row>
    <row r="125" s="12" customFormat="1" ht="22.8" customHeight="1">
      <c r="A125" s="12"/>
      <c r="B125" s="199"/>
      <c r="C125" s="200"/>
      <c r="D125" s="201" t="s">
        <v>76</v>
      </c>
      <c r="E125" s="213" t="s">
        <v>850</v>
      </c>
      <c r="F125" s="213" t="s">
        <v>3832</v>
      </c>
      <c r="G125" s="200"/>
      <c r="H125" s="200"/>
      <c r="I125" s="203"/>
      <c r="J125" s="214">
        <f>BK125</f>
        <v>0</v>
      </c>
      <c r="K125" s="200"/>
      <c r="L125" s="205"/>
      <c r="M125" s="206"/>
      <c r="N125" s="207"/>
      <c r="O125" s="207"/>
      <c r="P125" s="208">
        <f>SUM(P126:P217)</f>
        <v>0</v>
      </c>
      <c r="Q125" s="207"/>
      <c r="R125" s="208">
        <f>SUM(R126:R217)</f>
        <v>0</v>
      </c>
      <c r="S125" s="207"/>
      <c r="T125" s="209">
        <f>SUM(T126:T217)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230</v>
      </c>
      <c r="AT125" s="211" t="s">
        <v>76</v>
      </c>
      <c r="AU125" s="211" t="s">
        <v>83</v>
      </c>
      <c r="AY125" s="210" t="s">
        <v>224</v>
      </c>
      <c r="BK125" s="212">
        <f>SUM(BK126:BK217)</f>
        <v>0</v>
      </c>
    </row>
    <row r="126" s="2" customFormat="1" ht="16.5" customHeight="1">
      <c r="A126" s="40"/>
      <c r="B126" s="41"/>
      <c r="C126" s="215" t="s">
        <v>279</v>
      </c>
      <c r="D126" s="215" t="s">
        <v>226</v>
      </c>
      <c r="E126" s="216" t="s">
        <v>4393</v>
      </c>
      <c r="F126" s="217" t="s">
        <v>4394</v>
      </c>
      <c r="G126" s="218" t="s">
        <v>1605</v>
      </c>
      <c r="H126" s="219">
        <v>1</v>
      </c>
      <c r="I126" s="220"/>
      <c r="J126" s="221">
        <f>ROUND(I126*H126,2)</f>
        <v>0</v>
      </c>
      <c r="K126" s="217" t="s">
        <v>40</v>
      </c>
      <c r="L126" s="46"/>
      <c r="M126" s="222" t="s">
        <v>40</v>
      </c>
      <c r="N126" s="223" t="s">
        <v>48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2216</v>
      </c>
      <c r="AT126" s="226" t="s">
        <v>226</v>
      </c>
      <c r="AU126" s="226" t="s">
        <v>85</v>
      </c>
      <c r="AY126" s="19" t="s">
        <v>224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83</v>
      </c>
      <c r="BK126" s="227">
        <f>ROUND(I126*H126,2)</f>
        <v>0</v>
      </c>
      <c r="BL126" s="19" t="s">
        <v>2216</v>
      </c>
      <c r="BM126" s="226" t="s">
        <v>4395</v>
      </c>
    </row>
    <row r="127" s="2" customFormat="1">
      <c r="A127" s="40"/>
      <c r="B127" s="41"/>
      <c r="C127" s="42"/>
      <c r="D127" s="228" t="s">
        <v>232</v>
      </c>
      <c r="E127" s="42"/>
      <c r="F127" s="229" t="s">
        <v>4396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232</v>
      </c>
      <c r="AU127" s="19" t="s">
        <v>85</v>
      </c>
    </row>
    <row r="128" s="2" customFormat="1" ht="16.5" customHeight="1">
      <c r="A128" s="40"/>
      <c r="B128" s="41"/>
      <c r="C128" s="215" t="s">
        <v>286</v>
      </c>
      <c r="D128" s="215" t="s">
        <v>226</v>
      </c>
      <c r="E128" s="216" t="s">
        <v>4397</v>
      </c>
      <c r="F128" s="217" t="s">
        <v>4398</v>
      </c>
      <c r="G128" s="218" t="s">
        <v>1605</v>
      </c>
      <c r="H128" s="219">
        <v>1</v>
      </c>
      <c r="I128" s="220"/>
      <c r="J128" s="221">
        <f>ROUND(I128*H128,2)</f>
        <v>0</v>
      </c>
      <c r="K128" s="217" t="s">
        <v>40</v>
      </c>
      <c r="L128" s="46"/>
      <c r="M128" s="222" t="s">
        <v>40</v>
      </c>
      <c r="N128" s="223" t="s">
        <v>48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2216</v>
      </c>
      <c r="AT128" s="226" t="s">
        <v>226</v>
      </c>
      <c r="AU128" s="226" t="s">
        <v>85</v>
      </c>
      <c r="AY128" s="19" t="s">
        <v>224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83</v>
      </c>
      <c r="BK128" s="227">
        <f>ROUND(I128*H128,2)</f>
        <v>0</v>
      </c>
      <c r="BL128" s="19" t="s">
        <v>2216</v>
      </c>
      <c r="BM128" s="226" t="s">
        <v>4399</v>
      </c>
    </row>
    <row r="129" s="2" customFormat="1">
      <c r="A129" s="40"/>
      <c r="B129" s="41"/>
      <c r="C129" s="42"/>
      <c r="D129" s="228" t="s">
        <v>232</v>
      </c>
      <c r="E129" s="42"/>
      <c r="F129" s="229" t="s">
        <v>4398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232</v>
      </c>
      <c r="AU129" s="19" t="s">
        <v>85</v>
      </c>
    </row>
    <row r="130" s="2" customFormat="1" ht="16.5" customHeight="1">
      <c r="A130" s="40"/>
      <c r="B130" s="41"/>
      <c r="C130" s="215" t="s">
        <v>296</v>
      </c>
      <c r="D130" s="215" t="s">
        <v>226</v>
      </c>
      <c r="E130" s="216" t="s">
        <v>4400</v>
      </c>
      <c r="F130" s="217" t="s">
        <v>4401</v>
      </c>
      <c r="G130" s="218" t="s">
        <v>1605</v>
      </c>
      <c r="H130" s="219">
        <v>1</v>
      </c>
      <c r="I130" s="220"/>
      <c r="J130" s="221">
        <f>ROUND(I130*H130,2)</f>
        <v>0</v>
      </c>
      <c r="K130" s="217" t="s">
        <v>40</v>
      </c>
      <c r="L130" s="46"/>
      <c r="M130" s="222" t="s">
        <v>40</v>
      </c>
      <c r="N130" s="223" t="s">
        <v>48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2216</v>
      </c>
      <c r="AT130" s="226" t="s">
        <v>226</v>
      </c>
      <c r="AU130" s="226" t="s">
        <v>85</v>
      </c>
      <c r="AY130" s="19" t="s">
        <v>224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83</v>
      </c>
      <c r="BK130" s="227">
        <f>ROUND(I130*H130,2)</f>
        <v>0</v>
      </c>
      <c r="BL130" s="19" t="s">
        <v>2216</v>
      </c>
      <c r="BM130" s="226" t="s">
        <v>4402</v>
      </c>
    </row>
    <row r="131" s="2" customFormat="1">
      <c r="A131" s="40"/>
      <c r="B131" s="41"/>
      <c r="C131" s="42"/>
      <c r="D131" s="228" t="s">
        <v>232</v>
      </c>
      <c r="E131" s="42"/>
      <c r="F131" s="229" t="s">
        <v>4401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232</v>
      </c>
      <c r="AU131" s="19" t="s">
        <v>85</v>
      </c>
    </row>
    <row r="132" s="2" customFormat="1" ht="16.5" customHeight="1">
      <c r="A132" s="40"/>
      <c r="B132" s="41"/>
      <c r="C132" s="215" t="s">
        <v>304</v>
      </c>
      <c r="D132" s="215" t="s">
        <v>226</v>
      </c>
      <c r="E132" s="216" t="s">
        <v>4403</v>
      </c>
      <c r="F132" s="217" t="s">
        <v>4404</v>
      </c>
      <c r="G132" s="218" t="s">
        <v>1605</v>
      </c>
      <c r="H132" s="219">
        <v>1</v>
      </c>
      <c r="I132" s="220"/>
      <c r="J132" s="221">
        <f>ROUND(I132*H132,2)</f>
        <v>0</v>
      </c>
      <c r="K132" s="217" t="s">
        <v>40</v>
      </c>
      <c r="L132" s="46"/>
      <c r="M132" s="222" t="s">
        <v>40</v>
      </c>
      <c r="N132" s="223" t="s">
        <v>48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2216</v>
      </c>
      <c r="AT132" s="226" t="s">
        <v>226</v>
      </c>
      <c r="AU132" s="226" t="s">
        <v>85</v>
      </c>
      <c r="AY132" s="19" t="s">
        <v>224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83</v>
      </c>
      <c r="BK132" s="227">
        <f>ROUND(I132*H132,2)</f>
        <v>0</v>
      </c>
      <c r="BL132" s="19" t="s">
        <v>2216</v>
      </c>
      <c r="BM132" s="226" t="s">
        <v>4405</v>
      </c>
    </row>
    <row r="133" s="2" customFormat="1">
      <c r="A133" s="40"/>
      <c r="B133" s="41"/>
      <c r="C133" s="42"/>
      <c r="D133" s="228" t="s">
        <v>232</v>
      </c>
      <c r="E133" s="42"/>
      <c r="F133" s="229" t="s">
        <v>4404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232</v>
      </c>
      <c r="AU133" s="19" t="s">
        <v>85</v>
      </c>
    </row>
    <row r="134" s="2" customFormat="1" ht="16.5" customHeight="1">
      <c r="A134" s="40"/>
      <c r="B134" s="41"/>
      <c r="C134" s="215" t="s">
        <v>311</v>
      </c>
      <c r="D134" s="215" t="s">
        <v>226</v>
      </c>
      <c r="E134" s="216" t="s">
        <v>4406</v>
      </c>
      <c r="F134" s="217" t="s">
        <v>4407</v>
      </c>
      <c r="G134" s="218" t="s">
        <v>811</v>
      </c>
      <c r="H134" s="219">
        <v>5</v>
      </c>
      <c r="I134" s="220"/>
      <c r="J134" s="221">
        <f>ROUND(I134*H134,2)</f>
        <v>0</v>
      </c>
      <c r="K134" s="217" t="s">
        <v>40</v>
      </c>
      <c r="L134" s="46"/>
      <c r="M134" s="222" t="s">
        <v>40</v>
      </c>
      <c r="N134" s="223" t="s">
        <v>48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2216</v>
      </c>
      <c r="AT134" s="226" t="s">
        <v>226</v>
      </c>
      <c r="AU134" s="226" t="s">
        <v>85</v>
      </c>
      <c r="AY134" s="19" t="s">
        <v>224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83</v>
      </c>
      <c r="BK134" s="227">
        <f>ROUND(I134*H134,2)</f>
        <v>0</v>
      </c>
      <c r="BL134" s="19" t="s">
        <v>2216</v>
      </c>
      <c r="BM134" s="226" t="s">
        <v>4408</v>
      </c>
    </row>
    <row r="135" s="2" customFormat="1">
      <c r="A135" s="40"/>
      <c r="B135" s="41"/>
      <c r="C135" s="42"/>
      <c r="D135" s="228" t="s">
        <v>232</v>
      </c>
      <c r="E135" s="42"/>
      <c r="F135" s="229" t="s">
        <v>4409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232</v>
      </c>
      <c r="AU135" s="19" t="s">
        <v>85</v>
      </c>
    </row>
    <row r="136" s="2" customFormat="1" ht="16.5" customHeight="1">
      <c r="A136" s="40"/>
      <c r="B136" s="41"/>
      <c r="C136" s="215" t="s">
        <v>318</v>
      </c>
      <c r="D136" s="215" t="s">
        <v>226</v>
      </c>
      <c r="E136" s="216" t="s">
        <v>4410</v>
      </c>
      <c r="F136" s="217" t="s">
        <v>4411</v>
      </c>
      <c r="G136" s="218" t="s">
        <v>1605</v>
      </c>
      <c r="H136" s="219">
        <v>1</v>
      </c>
      <c r="I136" s="220"/>
      <c r="J136" s="221">
        <f>ROUND(I136*H136,2)</f>
        <v>0</v>
      </c>
      <c r="K136" s="217" t="s">
        <v>40</v>
      </c>
      <c r="L136" s="46"/>
      <c r="M136" s="222" t="s">
        <v>40</v>
      </c>
      <c r="N136" s="223" t="s">
        <v>48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2216</v>
      </c>
      <c r="AT136" s="226" t="s">
        <v>226</v>
      </c>
      <c r="AU136" s="226" t="s">
        <v>85</v>
      </c>
      <c r="AY136" s="19" t="s">
        <v>224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83</v>
      </c>
      <c r="BK136" s="227">
        <f>ROUND(I136*H136,2)</f>
        <v>0</v>
      </c>
      <c r="BL136" s="19" t="s">
        <v>2216</v>
      </c>
      <c r="BM136" s="226" t="s">
        <v>4412</v>
      </c>
    </row>
    <row r="137" s="2" customFormat="1">
      <c r="A137" s="40"/>
      <c r="B137" s="41"/>
      <c r="C137" s="42"/>
      <c r="D137" s="228" t="s">
        <v>232</v>
      </c>
      <c r="E137" s="42"/>
      <c r="F137" s="229" t="s">
        <v>4413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232</v>
      </c>
      <c r="AU137" s="19" t="s">
        <v>85</v>
      </c>
    </row>
    <row r="138" s="2" customFormat="1" ht="16.5" customHeight="1">
      <c r="A138" s="40"/>
      <c r="B138" s="41"/>
      <c r="C138" s="215" t="s">
        <v>325</v>
      </c>
      <c r="D138" s="215" t="s">
        <v>226</v>
      </c>
      <c r="E138" s="216" t="s">
        <v>4414</v>
      </c>
      <c r="F138" s="217" t="s">
        <v>4415</v>
      </c>
      <c r="G138" s="218" t="s">
        <v>1605</v>
      </c>
      <c r="H138" s="219">
        <v>1</v>
      </c>
      <c r="I138" s="220"/>
      <c r="J138" s="221">
        <f>ROUND(I138*H138,2)</f>
        <v>0</v>
      </c>
      <c r="K138" s="217" t="s">
        <v>40</v>
      </c>
      <c r="L138" s="46"/>
      <c r="M138" s="222" t="s">
        <v>40</v>
      </c>
      <c r="N138" s="223" t="s">
        <v>48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2216</v>
      </c>
      <c r="AT138" s="226" t="s">
        <v>226</v>
      </c>
      <c r="AU138" s="226" t="s">
        <v>85</v>
      </c>
      <c r="AY138" s="19" t="s">
        <v>224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83</v>
      </c>
      <c r="BK138" s="227">
        <f>ROUND(I138*H138,2)</f>
        <v>0</v>
      </c>
      <c r="BL138" s="19" t="s">
        <v>2216</v>
      </c>
      <c r="BM138" s="226" t="s">
        <v>4416</v>
      </c>
    </row>
    <row r="139" s="2" customFormat="1">
      <c r="A139" s="40"/>
      <c r="B139" s="41"/>
      <c r="C139" s="42"/>
      <c r="D139" s="228" t="s">
        <v>232</v>
      </c>
      <c r="E139" s="42"/>
      <c r="F139" s="229" t="s">
        <v>4415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232</v>
      </c>
      <c r="AU139" s="19" t="s">
        <v>85</v>
      </c>
    </row>
    <row r="140" s="2" customFormat="1" ht="16.5" customHeight="1">
      <c r="A140" s="40"/>
      <c r="B140" s="41"/>
      <c r="C140" s="215" t="s">
        <v>8</v>
      </c>
      <c r="D140" s="215" t="s">
        <v>226</v>
      </c>
      <c r="E140" s="216" t="s">
        <v>4417</v>
      </c>
      <c r="F140" s="217" t="s">
        <v>4418</v>
      </c>
      <c r="G140" s="218" t="s">
        <v>1605</v>
      </c>
      <c r="H140" s="219">
        <v>1</v>
      </c>
      <c r="I140" s="220"/>
      <c r="J140" s="221">
        <f>ROUND(I140*H140,2)</f>
        <v>0</v>
      </c>
      <c r="K140" s="217" t="s">
        <v>40</v>
      </c>
      <c r="L140" s="46"/>
      <c r="M140" s="222" t="s">
        <v>40</v>
      </c>
      <c r="N140" s="223" t="s">
        <v>48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2216</v>
      </c>
      <c r="AT140" s="226" t="s">
        <v>226</v>
      </c>
      <c r="AU140" s="226" t="s">
        <v>85</v>
      </c>
      <c r="AY140" s="19" t="s">
        <v>224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83</v>
      </c>
      <c r="BK140" s="227">
        <f>ROUND(I140*H140,2)</f>
        <v>0</v>
      </c>
      <c r="BL140" s="19" t="s">
        <v>2216</v>
      </c>
      <c r="BM140" s="226" t="s">
        <v>4419</v>
      </c>
    </row>
    <row r="141" s="2" customFormat="1">
      <c r="A141" s="40"/>
      <c r="B141" s="41"/>
      <c r="C141" s="42"/>
      <c r="D141" s="228" t="s">
        <v>232</v>
      </c>
      <c r="E141" s="42"/>
      <c r="F141" s="229" t="s">
        <v>4418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232</v>
      </c>
      <c r="AU141" s="19" t="s">
        <v>85</v>
      </c>
    </row>
    <row r="142" s="2" customFormat="1" ht="16.5" customHeight="1">
      <c r="A142" s="40"/>
      <c r="B142" s="41"/>
      <c r="C142" s="215" t="s">
        <v>340</v>
      </c>
      <c r="D142" s="215" t="s">
        <v>226</v>
      </c>
      <c r="E142" s="216" t="s">
        <v>4420</v>
      </c>
      <c r="F142" s="217" t="s">
        <v>4421</v>
      </c>
      <c r="G142" s="218" t="s">
        <v>1605</v>
      </c>
      <c r="H142" s="219">
        <v>1</v>
      </c>
      <c r="I142" s="220"/>
      <c r="J142" s="221">
        <f>ROUND(I142*H142,2)</f>
        <v>0</v>
      </c>
      <c r="K142" s="217" t="s">
        <v>40</v>
      </c>
      <c r="L142" s="46"/>
      <c r="M142" s="222" t="s">
        <v>40</v>
      </c>
      <c r="N142" s="223" t="s">
        <v>48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2216</v>
      </c>
      <c r="AT142" s="226" t="s">
        <v>226</v>
      </c>
      <c r="AU142" s="226" t="s">
        <v>85</v>
      </c>
      <c r="AY142" s="19" t="s">
        <v>224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83</v>
      </c>
      <c r="BK142" s="227">
        <f>ROUND(I142*H142,2)</f>
        <v>0</v>
      </c>
      <c r="BL142" s="19" t="s">
        <v>2216</v>
      </c>
      <c r="BM142" s="226" t="s">
        <v>4422</v>
      </c>
    </row>
    <row r="143" s="2" customFormat="1">
      <c r="A143" s="40"/>
      <c r="B143" s="41"/>
      <c r="C143" s="42"/>
      <c r="D143" s="228" t="s">
        <v>232</v>
      </c>
      <c r="E143" s="42"/>
      <c r="F143" s="229" t="s">
        <v>4421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232</v>
      </c>
      <c r="AU143" s="19" t="s">
        <v>85</v>
      </c>
    </row>
    <row r="144" s="2" customFormat="1" ht="16.5" customHeight="1">
      <c r="A144" s="40"/>
      <c r="B144" s="41"/>
      <c r="C144" s="215" t="s">
        <v>349</v>
      </c>
      <c r="D144" s="215" t="s">
        <v>226</v>
      </c>
      <c r="E144" s="216" t="s">
        <v>4423</v>
      </c>
      <c r="F144" s="217" t="s">
        <v>4424</v>
      </c>
      <c r="G144" s="218" t="s">
        <v>1605</v>
      </c>
      <c r="H144" s="219">
        <v>1</v>
      </c>
      <c r="I144" s="220"/>
      <c r="J144" s="221">
        <f>ROUND(I144*H144,2)</f>
        <v>0</v>
      </c>
      <c r="K144" s="217" t="s">
        <v>40</v>
      </c>
      <c r="L144" s="46"/>
      <c r="M144" s="222" t="s">
        <v>40</v>
      </c>
      <c r="N144" s="223" t="s">
        <v>48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2216</v>
      </c>
      <c r="AT144" s="226" t="s">
        <v>226</v>
      </c>
      <c r="AU144" s="226" t="s">
        <v>85</v>
      </c>
      <c r="AY144" s="19" t="s">
        <v>224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83</v>
      </c>
      <c r="BK144" s="227">
        <f>ROUND(I144*H144,2)</f>
        <v>0</v>
      </c>
      <c r="BL144" s="19" t="s">
        <v>2216</v>
      </c>
      <c r="BM144" s="226" t="s">
        <v>4425</v>
      </c>
    </row>
    <row r="145" s="2" customFormat="1">
      <c r="A145" s="40"/>
      <c r="B145" s="41"/>
      <c r="C145" s="42"/>
      <c r="D145" s="228" t="s">
        <v>232</v>
      </c>
      <c r="E145" s="42"/>
      <c r="F145" s="229" t="s">
        <v>4424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232</v>
      </c>
      <c r="AU145" s="19" t="s">
        <v>85</v>
      </c>
    </row>
    <row r="146" s="2" customFormat="1" ht="16.5" customHeight="1">
      <c r="A146" s="40"/>
      <c r="B146" s="41"/>
      <c r="C146" s="215" t="s">
        <v>356</v>
      </c>
      <c r="D146" s="215" t="s">
        <v>226</v>
      </c>
      <c r="E146" s="216" t="s">
        <v>4426</v>
      </c>
      <c r="F146" s="217" t="s">
        <v>4427</v>
      </c>
      <c r="G146" s="218" t="s">
        <v>1605</v>
      </c>
      <c r="H146" s="219">
        <v>1</v>
      </c>
      <c r="I146" s="220"/>
      <c r="J146" s="221">
        <f>ROUND(I146*H146,2)</f>
        <v>0</v>
      </c>
      <c r="K146" s="217" t="s">
        <v>40</v>
      </c>
      <c r="L146" s="46"/>
      <c r="M146" s="222" t="s">
        <v>40</v>
      </c>
      <c r="N146" s="223" t="s">
        <v>48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2216</v>
      </c>
      <c r="AT146" s="226" t="s">
        <v>226</v>
      </c>
      <c r="AU146" s="226" t="s">
        <v>85</v>
      </c>
      <c r="AY146" s="19" t="s">
        <v>224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83</v>
      </c>
      <c r="BK146" s="227">
        <f>ROUND(I146*H146,2)</f>
        <v>0</v>
      </c>
      <c r="BL146" s="19" t="s">
        <v>2216</v>
      </c>
      <c r="BM146" s="226" t="s">
        <v>4428</v>
      </c>
    </row>
    <row r="147" s="2" customFormat="1">
      <c r="A147" s="40"/>
      <c r="B147" s="41"/>
      <c r="C147" s="42"/>
      <c r="D147" s="228" t="s">
        <v>232</v>
      </c>
      <c r="E147" s="42"/>
      <c r="F147" s="229" t="s">
        <v>4427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232</v>
      </c>
      <c r="AU147" s="19" t="s">
        <v>85</v>
      </c>
    </row>
    <row r="148" s="2" customFormat="1" ht="16.5" customHeight="1">
      <c r="A148" s="40"/>
      <c r="B148" s="41"/>
      <c r="C148" s="215" t="s">
        <v>153</v>
      </c>
      <c r="D148" s="215" t="s">
        <v>226</v>
      </c>
      <c r="E148" s="216" t="s">
        <v>4429</v>
      </c>
      <c r="F148" s="217" t="s">
        <v>4430</v>
      </c>
      <c r="G148" s="218" t="s">
        <v>1605</v>
      </c>
      <c r="H148" s="219">
        <v>1</v>
      </c>
      <c r="I148" s="220"/>
      <c r="J148" s="221">
        <f>ROUND(I148*H148,2)</f>
        <v>0</v>
      </c>
      <c r="K148" s="217" t="s">
        <v>40</v>
      </c>
      <c r="L148" s="46"/>
      <c r="M148" s="222" t="s">
        <v>40</v>
      </c>
      <c r="N148" s="223" t="s">
        <v>48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2216</v>
      </c>
      <c r="AT148" s="226" t="s">
        <v>226</v>
      </c>
      <c r="AU148" s="226" t="s">
        <v>85</v>
      </c>
      <c r="AY148" s="19" t="s">
        <v>224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83</v>
      </c>
      <c r="BK148" s="227">
        <f>ROUND(I148*H148,2)</f>
        <v>0</v>
      </c>
      <c r="BL148" s="19" t="s">
        <v>2216</v>
      </c>
      <c r="BM148" s="226" t="s">
        <v>4431</v>
      </c>
    </row>
    <row r="149" s="2" customFormat="1">
      <c r="A149" s="40"/>
      <c r="B149" s="41"/>
      <c r="C149" s="42"/>
      <c r="D149" s="228" t="s">
        <v>232</v>
      </c>
      <c r="E149" s="42"/>
      <c r="F149" s="229" t="s">
        <v>4430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232</v>
      </c>
      <c r="AU149" s="19" t="s">
        <v>85</v>
      </c>
    </row>
    <row r="150" s="2" customFormat="1" ht="16.5" customHeight="1">
      <c r="A150" s="40"/>
      <c r="B150" s="41"/>
      <c r="C150" s="215" t="s">
        <v>373</v>
      </c>
      <c r="D150" s="215" t="s">
        <v>226</v>
      </c>
      <c r="E150" s="216" t="s">
        <v>4432</v>
      </c>
      <c r="F150" s="217" t="s">
        <v>4433</v>
      </c>
      <c r="G150" s="218" t="s">
        <v>1605</v>
      </c>
      <c r="H150" s="219">
        <v>1</v>
      </c>
      <c r="I150" s="220"/>
      <c r="J150" s="221">
        <f>ROUND(I150*H150,2)</f>
        <v>0</v>
      </c>
      <c r="K150" s="217" t="s">
        <v>40</v>
      </c>
      <c r="L150" s="46"/>
      <c r="M150" s="222" t="s">
        <v>40</v>
      </c>
      <c r="N150" s="223" t="s">
        <v>48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2216</v>
      </c>
      <c r="AT150" s="226" t="s">
        <v>226</v>
      </c>
      <c r="AU150" s="226" t="s">
        <v>85</v>
      </c>
      <c r="AY150" s="19" t="s">
        <v>224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83</v>
      </c>
      <c r="BK150" s="227">
        <f>ROUND(I150*H150,2)</f>
        <v>0</v>
      </c>
      <c r="BL150" s="19" t="s">
        <v>2216</v>
      </c>
      <c r="BM150" s="226" t="s">
        <v>4434</v>
      </c>
    </row>
    <row r="151" s="2" customFormat="1">
      <c r="A151" s="40"/>
      <c r="B151" s="41"/>
      <c r="C151" s="42"/>
      <c r="D151" s="228" t="s">
        <v>232</v>
      </c>
      <c r="E151" s="42"/>
      <c r="F151" s="229" t="s">
        <v>4433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232</v>
      </c>
      <c r="AU151" s="19" t="s">
        <v>85</v>
      </c>
    </row>
    <row r="152" s="2" customFormat="1" ht="16.5" customHeight="1">
      <c r="A152" s="40"/>
      <c r="B152" s="41"/>
      <c r="C152" s="215" t="s">
        <v>7</v>
      </c>
      <c r="D152" s="215" t="s">
        <v>226</v>
      </c>
      <c r="E152" s="216" t="s">
        <v>4435</v>
      </c>
      <c r="F152" s="217" t="s">
        <v>4436</v>
      </c>
      <c r="G152" s="218" t="s">
        <v>1605</v>
      </c>
      <c r="H152" s="219">
        <v>1</v>
      </c>
      <c r="I152" s="220"/>
      <c r="J152" s="221">
        <f>ROUND(I152*H152,2)</f>
        <v>0</v>
      </c>
      <c r="K152" s="217" t="s">
        <v>40</v>
      </c>
      <c r="L152" s="46"/>
      <c r="M152" s="222" t="s">
        <v>40</v>
      </c>
      <c r="N152" s="223" t="s">
        <v>48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2216</v>
      </c>
      <c r="AT152" s="226" t="s">
        <v>226</v>
      </c>
      <c r="AU152" s="226" t="s">
        <v>85</v>
      </c>
      <c r="AY152" s="19" t="s">
        <v>224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83</v>
      </c>
      <c r="BK152" s="227">
        <f>ROUND(I152*H152,2)</f>
        <v>0</v>
      </c>
      <c r="BL152" s="19" t="s">
        <v>2216</v>
      </c>
      <c r="BM152" s="226" t="s">
        <v>4437</v>
      </c>
    </row>
    <row r="153" s="2" customFormat="1">
      <c r="A153" s="40"/>
      <c r="B153" s="41"/>
      <c r="C153" s="42"/>
      <c r="D153" s="228" t="s">
        <v>232</v>
      </c>
      <c r="E153" s="42"/>
      <c r="F153" s="229" t="s">
        <v>4436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232</v>
      </c>
      <c r="AU153" s="19" t="s">
        <v>85</v>
      </c>
    </row>
    <row r="154" s="14" customFormat="1">
      <c r="A154" s="14"/>
      <c r="B154" s="246"/>
      <c r="C154" s="247"/>
      <c r="D154" s="228" t="s">
        <v>236</v>
      </c>
      <c r="E154" s="248" t="s">
        <v>40</v>
      </c>
      <c r="F154" s="249" t="s">
        <v>4438</v>
      </c>
      <c r="G154" s="247"/>
      <c r="H154" s="248" t="s">
        <v>40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236</v>
      </c>
      <c r="AU154" s="255" t="s">
        <v>85</v>
      </c>
      <c r="AV154" s="14" t="s">
        <v>83</v>
      </c>
      <c r="AW154" s="14" t="s">
        <v>38</v>
      </c>
      <c r="AX154" s="14" t="s">
        <v>77</v>
      </c>
      <c r="AY154" s="255" t="s">
        <v>224</v>
      </c>
    </row>
    <row r="155" s="14" customFormat="1">
      <c r="A155" s="14"/>
      <c r="B155" s="246"/>
      <c r="C155" s="247"/>
      <c r="D155" s="228" t="s">
        <v>236</v>
      </c>
      <c r="E155" s="248" t="s">
        <v>40</v>
      </c>
      <c r="F155" s="249" t="s">
        <v>4439</v>
      </c>
      <c r="G155" s="247"/>
      <c r="H155" s="248" t="s">
        <v>40</v>
      </c>
      <c r="I155" s="250"/>
      <c r="J155" s="247"/>
      <c r="K155" s="247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236</v>
      </c>
      <c r="AU155" s="255" t="s">
        <v>85</v>
      </c>
      <c r="AV155" s="14" t="s">
        <v>83</v>
      </c>
      <c r="AW155" s="14" t="s">
        <v>38</v>
      </c>
      <c r="AX155" s="14" t="s">
        <v>77</v>
      </c>
      <c r="AY155" s="255" t="s">
        <v>224</v>
      </c>
    </row>
    <row r="156" s="13" customFormat="1">
      <c r="A156" s="13"/>
      <c r="B156" s="235"/>
      <c r="C156" s="236"/>
      <c r="D156" s="228" t="s">
        <v>236</v>
      </c>
      <c r="E156" s="237" t="s">
        <v>40</v>
      </c>
      <c r="F156" s="238" t="s">
        <v>4440</v>
      </c>
      <c r="G156" s="236"/>
      <c r="H156" s="239">
        <v>1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236</v>
      </c>
      <c r="AU156" s="245" t="s">
        <v>85</v>
      </c>
      <c r="AV156" s="13" t="s">
        <v>85</v>
      </c>
      <c r="AW156" s="13" t="s">
        <v>38</v>
      </c>
      <c r="AX156" s="13" t="s">
        <v>83</v>
      </c>
      <c r="AY156" s="245" t="s">
        <v>224</v>
      </c>
    </row>
    <row r="157" s="2" customFormat="1" ht="16.5" customHeight="1">
      <c r="A157" s="40"/>
      <c r="B157" s="41"/>
      <c r="C157" s="215" t="s">
        <v>387</v>
      </c>
      <c r="D157" s="215" t="s">
        <v>226</v>
      </c>
      <c r="E157" s="216" t="s">
        <v>4441</v>
      </c>
      <c r="F157" s="217" t="s">
        <v>4436</v>
      </c>
      <c r="G157" s="218" t="s">
        <v>1605</v>
      </c>
      <c r="H157" s="219">
        <v>1</v>
      </c>
      <c r="I157" s="220"/>
      <c r="J157" s="221">
        <f>ROUND(I157*H157,2)</f>
        <v>0</v>
      </c>
      <c r="K157" s="217" t="s">
        <v>40</v>
      </c>
      <c r="L157" s="46"/>
      <c r="M157" s="222" t="s">
        <v>40</v>
      </c>
      <c r="N157" s="223" t="s">
        <v>48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2216</v>
      </c>
      <c r="AT157" s="226" t="s">
        <v>226</v>
      </c>
      <c r="AU157" s="226" t="s">
        <v>85</v>
      </c>
      <c r="AY157" s="19" t="s">
        <v>224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83</v>
      </c>
      <c r="BK157" s="227">
        <f>ROUND(I157*H157,2)</f>
        <v>0</v>
      </c>
      <c r="BL157" s="19" t="s">
        <v>2216</v>
      </c>
      <c r="BM157" s="226" t="s">
        <v>4442</v>
      </c>
    </row>
    <row r="158" s="2" customFormat="1">
      <c r="A158" s="40"/>
      <c r="B158" s="41"/>
      <c r="C158" s="42"/>
      <c r="D158" s="228" t="s">
        <v>232</v>
      </c>
      <c r="E158" s="42"/>
      <c r="F158" s="229" t="s">
        <v>4436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232</v>
      </c>
      <c r="AU158" s="19" t="s">
        <v>85</v>
      </c>
    </row>
    <row r="159" s="14" customFormat="1">
      <c r="A159" s="14"/>
      <c r="B159" s="246"/>
      <c r="C159" s="247"/>
      <c r="D159" s="228" t="s">
        <v>236</v>
      </c>
      <c r="E159" s="248" t="s">
        <v>40</v>
      </c>
      <c r="F159" s="249" t="s">
        <v>4438</v>
      </c>
      <c r="G159" s="247"/>
      <c r="H159" s="248" t="s">
        <v>40</v>
      </c>
      <c r="I159" s="250"/>
      <c r="J159" s="247"/>
      <c r="K159" s="247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236</v>
      </c>
      <c r="AU159" s="255" t="s">
        <v>85</v>
      </c>
      <c r="AV159" s="14" t="s">
        <v>83</v>
      </c>
      <c r="AW159" s="14" t="s">
        <v>38</v>
      </c>
      <c r="AX159" s="14" t="s">
        <v>77</v>
      </c>
      <c r="AY159" s="255" t="s">
        <v>224</v>
      </c>
    </row>
    <row r="160" s="14" customFormat="1">
      <c r="A160" s="14"/>
      <c r="B160" s="246"/>
      <c r="C160" s="247"/>
      <c r="D160" s="228" t="s">
        <v>236</v>
      </c>
      <c r="E160" s="248" t="s">
        <v>40</v>
      </c>
      <c r="F160" s="249" t="s">
        <v>4443</v>
      </c>
      <c r="G160" s="247"/>
      <c r="H160" s="248" t="s">
        <v>40</v>
      </c>
      <c r="I160" s="250"/>
      <c r="J160" s="247"/>
      <c r="K160" s="247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236</v>
      </c>
      <c r="AU160" s="255" t="s">
        <v>85</v>
      </c>
      <c r="AV160" s="14" t="s">
        <v>83</v>
      </c>
      <c r="AW160" s="14" t="s">
        <v>38</v>
      </c>
      <c r="AX160" s="14" t="s">
        <v>77</v>
      </c>
      <c r="AY160" s="255" t="s">
        <v>224</v>
      </c>
    </row>
    <row r="161" s="13" customFormat="1">
      <c r="A161" s="13"/>
      <c r="B161" s="235"/>
      <c r="C161" s="236"/>
      <c r="D161" s="228" t="s">
        <v>236</v>
      </c>
      <c r="E161" s="237" t="s">
        <v>40</v>
      </c>
      <c r="F161" s="238" t="s">
        <v>4440</v>
      </c>
      <c r="G161" s="236"/>
      <c r="H161" s="239">
        <v>1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236</v>
      </c>
      <c r="AU161" s="245" t="s">
        <v>85</v>
      </c>
      <c r="AV161" s="13" t="s">
        <v>85</v>
      </c>
      <c r="AW161" s="13" t="s">
        <v>38</v>
      </c>
      <c r="AX161" s="13" t="s">
        <v>83</v>
      </c>
      <c r="AY161" s="245" t="s">
        <v>224</v>
      </c>
    </row>
    <row r="162" s="2" customFormat="1" ht="16.5" customHeight="1">
      <c r="A162" s="40"/>
      <c r="B162" s="41"/>
      <c r="C162" s="215" t="s">
        <v>394</v>
      </c>
      <c r="D162" s="215" t="s">
        <v>226</v>
      </c>
      <c r="E162" s="216" t="s">
        <v>4444</v>
      </c>
      <c r="F162" s="217" t="s">
        <v>4436</v>
      </c>
      <c r="G162" s="218" t="s">
        <v>1605</v>
      </c>
      <c r="H162" s="219">
        <v>1</v>
      </c>
      <c r="I162" s="220"/>
      <c r="J162" s="221">
        <f>ROUND(I162*H162,2)</f>
        <v>0</v>
      </c>
      <c r="K162" s="217" t="s">
        <v>40</v>
      </c>
      <c r="L162" s="46"/>
      <c r="M162" s="222" t="s">
        <v>40</v>
      </c>
      <c r="N162" s="223" t="s">
        <v>48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2216</v>
      </c>
      <c r="AT162" s="226" t="s">
        <v>226</v>
      </c>
      <c r="AU162" s="226" t="s">
        <v>85</v>
      </c>
      <c r="AY162" s="19" t="s">
        <v>224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83</v>
      </c>
      <c r="BK162" s="227">
        <f>ROUND(I162*H162,2)</f>
        <v>0</v>
      </c>
      <c r="BL162" s="19" t="s">
        <v>2216</v>
      </c>
      <c r="BM162" s="226" t="s">
        <v>4445</v>
      </c>
    </row>
    <row r="163" s="2" customFormat="1">
      <c r="A163" s="40"/>
      <c r="B163" s="41"/>
      <c r="C163" s="42"/>
      <c r="D163" s="228" t="s">
        <v>232</v>
      </c>
      <c r="E163" s="42"/>
      <c r="F163" s="229" t="s">
        <v>4436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232</v>
      </c>
      <c r="AU163" s="19" t="s">
        <v>85</v>
      </c>
    </row>
    <row r="164" s="14" customFormat="1">
      <c r="A164" s="14"/>
      <c r="B164" s="246"/>
      <c r="C164" s="247"/>
      <c r="D164" s="228" t="s">
        <v>236</v>
      </c>
      <c r="E164" s="248" t="s">
        <v>40</v>
      </c>
      <c r="F164" s="249" t="s">
        <v>4436</v>
      </c>
      <c r="G164" s="247"/>
      <c r="H164" s="248" t="s">
        <v>40</v>
      </c>
      <c r="I164" s="250"/>
      <c r="J164" s="247"/>
      <c r="K164" s="247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236</v>
      </c>
      <c r="AU164" s="255" t="s">
        <v>85</v>
      </c>
      <c r="AV164" s="14" t="s">
        <v>83</v>
      </c>
      <c r="AW164" s="14" t="s">
        <v>38</v>
      </c>
      <c r="AX164" s="14" t="s">
        <v>77</v>
      </c>
      <c r="AY164" s="255" t="s">
        <v>224</v>
      </c>
    </row>
    <row r="165" s="14" customFormat="1">
      <c r="A165" s="14"/>
      <c r="B165" s="246"/>
      <c r="C165" s="247"/>
      <c r="D165" s="228" t="s">
        <v>236</v>
      </c>
      <c r="E165" s="248" t="s">
        <v>40</v>
      </c>
      <c r="F165" s="249" t="s">
        <v>4446</v>
      </c>
      <c r="G165" s="247"/>
      <c r="H165" s="248" t="s">
        <v>40</v>
      </c>
      <c r="I165" s="250"/>
      <c r="J165" s="247"/>
      <c r="K165" s="247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236</v>
      </c>
      <c r="AU165" s="255" t="s">
        <v>85</v>
      </c>
      <c r="AV165" s="14" t="s">
        <v>83</v>
      </c>
      <c r="AW165" s="14" t="s">
        <v>38</v>
      </c>
      <c r="AX165" s="14" t="s">
        <v>77</v>
      </c>
      <c r="AY165" s="255" t="s">
        <v>224</v>
      </c>
    </row>
    <row r="166" s="13" customFormat="1">
      <c r="A166" s="13"/>
      <c r="B166" s="235"/>
      <c r="C166" s="236"/>
      <c r="D166" s="228" t="s">
        <v>236</v>
      </c>
      <c r="E166" s="237" t="s">
        <v>40</v>
      </c>
      <c r="F166" s="238" t="s">
        <v>4440</v>
      </c>
      <c r="G166" s="236"/>
      <c r="H166" s="239">
        <v>1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236</v>
      </c>
      <c r="AU166" s="245" t="s">
        <v>85</v>
      </c>
      <c r="AV166" s="13" t="s">
        <v>85</v>
      </c>
      <c r="AW166" s="13" t="s">
        <v>38</v>
      </c>
      <c r="AX166" s="13" t="s">
        <v>83</v>
      </c>
      <c r="AY166" s="245" t="s">
        <v>224</v>
      </c>
    </row>
    <row r="167" s="2" customFormat="1" ht="16.5" customHeight="1">
      <c r="A167" s="40"/>
      <c r="B167" s="41"/>
      <c r="C167" s="215" t="s">
        <v>401</v>
      </c>
      <c r="D167" s="215" t="s">
        <v>226</v>
      </c>
      <c r="E167" s="216" t="s">
        <v>4447</v>
      </c>
      <c r="F167" s="217" t="s">
        <v>4448</v>
      </c>
      <c r="G167" s="218" t="s">
        <v>160</v>
      </c>
      <c r="H167" s="219">
        <v>774.84000000000003</v>
      </c>
      <c r="I167" s="220"/>
      <c r="J167" s="221">
        <f>ROUND(I167*H167,2)</f>
        <v>0</v>
      </c>
      <c r="K167" s="217" t="s">
        <v>40</v>
      </c>
      <c r="L167" s="46"/>
      <c r="M167" s="222" t="s">
        <v>40</v>
      </c>
      <c r="N167" s="223" t="s">
        <v>48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2216</v>
      </c>
      <c r="AT167" s="226" t="s">
        <v>226</v>
      </c>
      <c r="AU167" s="226" t="s">
        <v>85</v>
      </c>
      <c r="AY167" s="19" t="s">
        <v>224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83</v>
      </c>
      <c r="BK167" s="227">
        <f>ROUND(I167*H167,2)</f>
        <v>0</v>
      </c>
      <c r="BL167" s="19" t="s">
        <v>2216</v>
      </c>
      <c r="BM167" s="226" t="s">
        <v>4449</v>
      </c>
    </row>
    <row r="168" s="2" customFormat="1">
      <c r="A168" s="40"/>
      <c r="B168" s="41"/>
      <c r="C168" s="42"/>
      <c r="D168" s="228" t="s">
        <v>232</v>
      </c>
      <c r="E168" s="42"/>
      <c r="F168" s="229" t="s">
        <v>4448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232</v>
      </c>
      <c r="AU168" s="19" t="s">
        <v>85</v>
      </c>
    </row>
    <row r="169" s="14" customFormat="1">
      <c r="A169" s="14"/>
      <c r="B169" s="246"/>
      <c r="C169" s="247"/>
      <c r="D169" s="228" t="s">
        <v>236</v>
      </c>
      <c r="E169" s="248" t="s">
        <v>40</v>
      </c>
      <c r="F169" s="249" t="s">
        <v>4450</v>
      </c>
      <c r="G169" s="247"/>
      <c r="H169" s="248" t="s">
        <v>40</v>
      </c>
      <c r="I169" s="250"/>
      <c r="J169" s="247"/>
      <c r="K169" s="247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236</v>
      </c>
      <c r="AU169" s="255" t="s">
        <v>85</v>
      </c>
      <c r="AV169" s="14" t="s">
        <v>83</v>
      </c>
      <c r="AW169" s="14" t="s">
        <v>38</v>
      </c>
      <c r="AX169" s="14" t="s">
        <v>77</v>
      </c>
      <c r="AY169" s="255" t="s">
        <v>224</v>
      </c>
    </row>
    <row r="170" s="13" customFormat="1">
      <c r="A170" s="13"/>
      <c r="B170" s="235"/>
      <c r="C170" s="236"/>
      <c r="D170" s="228" t="s">
        <v>236</v>
      </c>
      <c r="E170" s="237" t="s">
        <v>40</v>
      </c>
      <c r="F170" s="238" t="s">
        <v>4451</v>
      </c>
      <c r="G170" s="236"/>
      <c r="H170" s="239">
        <v>774.84000000000003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236</v>
      </c>
      <c r="AU170" s="245" t="s">
        <v>85</v>
      </c>
      <c r="AV170" s="13" t="s">
        <v>85</v>
      </c>
      <c r="AW170" s="13" t="s">
        <v>38</v>
      </c>
      <c r="AX170" s="13" t="s">
        <v>77</v>
      </c>
      <c r="AY170" s="245" t="s">
        <v>224</v>
      </c>
    </row>
    <row r="171" s="15" customFormat="1">
      <c r="A171" s="15"/>
      <c r="B171" s="256"/>
      <c r="C171" s="257"/>
      <c r="D171" s="228" t="s">
        <v>236</v>
      </c>
      <c r="E171" s="258" t="s">
        <v>40</v>
      </c>
      <c r="F171" s="259" t="s">
        <v>253</v>
      </c>
      <c r="G171" s="257"/>
      <c r="H171" s="260">
        <v>774.84000000000003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236</v>
      </c>
      <c r="AU171" s="266" t="s">
        <v>85</v>
      </c>
      <c r="AV171" s="15" t="s">
        <v>230</v>
      </c>
      <c r="AW171" s="15" t="s">
        <v>38</v>
      </c>
      <c r="AX171" s="15" t="s">
        <v>83</v>
      </c>
      <c r="AY171" s="266" t="s">
        <v>224</v>
      </c>
    </row>
    <row r="172" s="2" customFormat="1" ht="16.5" customHeight="1">
      <c r="A172" s="40"/>
      <c r="B172" s="41"/>
      <c r="C172" s="215" t="s">
        <v>408</v>
      </c>
      <c r="D172" s="215" t="s">
        <v>226</v>
      </c>
      <c r="E172" s="216" t="s">
        <v>4452</v>
      </c>
      <c r="F172" s="217" t="s">
        <v>4453</v>
      </c>
      <c r="G172" s="218" t="s">
        <v>1605</v>
      </c>
      <c r="H172" s="219">
        <v>1</v>
      </c>
      <c r="I172" s="220"/>
      <c r="J172" s="221">
        <f>ROUND(I172*H172,2)</f>
        <v>0</v>
      </c>
      <c r="K172" s="217" t="s">
        <v>40</v>
      </c>
      <c r="L172" s="46"/>
      <c r="M172" s="222" t="s">
        <v>40</v>
      </c>
      <c r="N172" s="223" t="s">
        <v>48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2216</v>
      </c>
      <c r="AT172" s="226" t="s">
        <v>226</v>
      </c>
      <c r="AU172" s="226" t="s">
        <v>85</v>
      </c>
      <c r="AY172" s="19" t="s">
        <v>224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83</v>
      </c>
      <c r="BK172" s="227">
        <f>ROUND(I172*H172,2)</f>
        <v>0</v>
      </c>
      <c r="BL172" s="19" t="s">
        <v>2216</v>
      </c>
      <c r="BM172" s="226" t="s">
        <v>4454</v>
      </c>
    </row>
    <row r="173" s="2" customFormat="1">
      <c r="A173" s="40"/>
      <c r="B173" s="41"/>
      <c r="C173" s="42"/>
      <c r="D173" s="228" t="s">
        <v>232</v>
      </c>
      <c r="E173" s="42"/>
      <c r="F173" s="229" t="s">
        <v>4453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232</v>
      </c>
      <c r="AU173" s="19" t="s">
        <v>85</v>
      </c>
    </row>
    <row r="174" s="2" customFormat="1" ht="16.5" customHeight="1">
      <c r="A174" s="40"/>
      <c r="B174" s="41"/>
      <c r="C174" s="215" t="s">
        <v>416</v>
      </c>
      <c r="D174" s="215" t="s">
        <v>226</v>
      </c>
      <c r="E174" s="216" t="s">
        <v>4455</v>
      </c>
      <c r="F174" s="217" t="s">
        <v>4456</v>
      </c>
      <c r="G174" s="218" t="s">
        <v>160</v>
      </c>
      <c r="H174" s="219">
        <v>0</v>
      </c>
      <c r="I174" s="220"/>
      <c r="J174" s="221">
        <f>ROUND(I174*H174,2)</f>
        <v>0</v>
      </c>
      <c r="K174" s="217" t="s">
        <v>40</v>
      </c>
      <c r="L174" s="46"/>
      <c r="M174" s="222" t="s">
        <v>40</v>
      </c>
      <c r="N174" s="223" t="s">
        <v>48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2216</v>
      </c>
      <c r="AT174" s="226" t="s">
        <v>226</v>
      </c>
      <c r="AU174" s="226" t="s">
        <v>85</v>
      </c>
      <c r="AY174" s="19" t="s">
        <v>224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83</v>
      </c>
      <c r="BK174" s="227">
        <f>ROUND(I174*H174,2)</f>
        <v>0</v>
      </c>
      <c r="BL174" s="19" t="s">
        <v>2216</v>
      </c>
      <c r="BM174" s="226" t="s">
        <v>4457</v>
      </c>
    </row>
    <row r="175" s="2" customFormat="1">
      <c r="A175" s="40"/>
      <c r="B175" s="41"/>
      <c r="C175" s="42"/>
      <c r="D175" s="228" t="s">
        <v>232</v>
      </c>
      <c r="E175" s="42"/>
      <c r="F175" s="229" t="s">
        <v>4456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232</v>
      </c>
      <c r="AU175" s="19" t="s">
        <v>85</v>
      </c>
    </row>
    <row r="176" s="2" customFormat="1" ht="16.5" customHeight="1">
      <c r="A176" s="40"/>
      <c r="B176" s="41"/>
      <c r="C176" s="215" t="s">
        <v>423</v>
      </c>
      <c r="D176" s="215" t="s">
        <v>226</v>
      </c>
      <c r="E176" s="216" t="s">
        <v>4458</v>
      </c>
      <c r="F176" s="217" t="s">
        <v>4459</v>
      </c>
      <c r="G176" s="218" t="s">
        <v>1605</v>
      </c>
      <c r="H176" s="219">
        <v>1</v>
      </c>
      <c r="I176" s="220"/>
      <c r="J176" s="221">
        <f>ROUND(I176*H176,2)</f>
        <v>0</v>
      </c>
      <c r="K176" s="217" t="s">
        <v>40</v>
      </c>
      <c r="L176" s="46"/>
      <c r="M176" s="222" t="s">
        <v>40</v>
      </c>
      <c r="N176" s="223" t="s">
        <v>48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2216</v>
      </c>
      <c r="AT176" s="226" t="s">
        <v>226</v>
      </c>
      <c r="AU176" s="226" t="s">
        <v>85</v>
      </c>
      <c r="AY176" s="19" t="s">
        <v>224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83</v>
      </c>
      <c r="BK176" s="227">
        <f>ROUND(I176*H176,2)</f>
        <v>0</v>
      </c>
      <c r="BL176" s="19" t="s">
        <v>2216</v>
      </c>
      <c r="BM176" s="226" t="s">
        <v>4460</v>
      </c>
    </row>
    <row r="177" s="2" customFormat="1">
      <c r="A177" s="40"/>
      <c r="B177" s="41"/>
      <c r="C177" s="42"/>
      <c r="D177" s="228" t="s">
        <v>232</v>
      </c>
      <c r="E177" s="42"/>
      <c r="F177" s="229" t="s">
        <v>4459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232</v>
      </c>
      <c r="AU177" s="19" t="s">
        <v>85</v>
      </c>
    </row>
    <row r="178" s="14" customFormat="1">
      <c r="A178" s="14"/>
      <c r="B178" s="246"/>
      <c r="C178" s="247"/>
      <c r="D178" s="228" t="s">
        <v>236</v>
      </c>
      <c r="E178" s="248" t="s">
        <v>40</v>
      </c>
      <c r="F178" s="249" t="s">
        <v>4461</v>
      </c>
      <c r="G178" s="247"/>
      <c r="H178" s="248" t="s">
        <v>40</v>
      </c>
      <c r="I178" s="250"/>
      <c r="J178" s="247"/>
      <c r="K178" s="247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236</v>
      </c>
      <c r="AU178" s="255" t="s">
        <v>85</v>
      </c>
      <c r="AV178" s="14" t="s">
        <v>83</v>
      </c>
      <c r="AW178" s="14" t="s">
        <v>38</v>
      </c>
      <c r="AX178" s="14" t="s">
        <v>77</v>
      </c>
      <c r="AY178" s="255" t="s">
        <v>224</v>
      </c>
    </row>
    <row r="179" s="14" customFormat="1">
      <c r="A179" s="14"/>
      <c r="B179" s="246"/>
      <c r="C179" s="247"/>
      <c r="D179" s="228" t="s">
        <v>236</v>
      </c>
      <c r="E179" s="248" t="s">
        <v>40</v>
      </c>
      <c r="F179" s="249" t="s">
        <v>4462</v>
      </c>
      <c r="G179" s="247"/>
      <c r="H179" s="248" t="s">
        <v>40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236</v>
      </c>
      <c r="AU179" s="255" t="s">
        <v>85</v>
      </c>
      <c r="AV179" s="14" t="s">
        <v>83</v>
      </c>
      <c r="AW179" s="14" t="s">
        <v>38</v>
      </c>
      <c r="AX179" s="14" t="s">
        <v>77</v>
      </c>
      <c r="AY179" s="255" t="s">
        <v>224</v>
      </c>
    </row>
    <row r="180" s="14" customFormat="1">
      <c r="A180" s="14"/>
      <c r="B180" s="246"/>
      <c r="C180" s="247"/>
      <c r="D180" s="228" t="s">
        <v>236</v>
      </c>
      <c r="E180" s="248" t="s">
        <v>40</v>
      </c>
      <c r="F180" s="249" t="s">
        <v>4463</v>
      </c>
      <c r="G180" s="247"/>
      <c r="H180" s="248" t="s">
        <v>40</v>
      </c>
      <c r="I180" s="250"/>
      <c r="J180" s="247"/>
      <c r="K180" s="247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236</v>
      </c>
      <c r="AU180" s="255" t="s">
        <v>85</v>
      </c>
      <c r="AV180" s="14" t="s">
        <v>83</v>
      </c>
      <c r="AW180" s="14" t="s">
        <v>38</v>
      </c>
      <c r="AX180" s="14" t="s">
        <v>77</v>
      </c>
      <c r="AY180" s="255" t="s">
        <v>224</v>
      </c>
    </row>
    <row r="181" s="13" customFormat="1">
      <c r="A181" s="13"/>
      <c r="B181" s="235"/>
      <c r="C181" s="236"/>
      <c r="D181" s="228" t="s">
        <v>236</v>
      </c>
      <c r="E181" s="237" t="s">
        <v>40</v>
      </c>
      <c r="F181" s="238" t="s">
        <v>4464</v>
      </c>
      <c r="G181" s="236"/>
      <c r="H181" s="239">
        <v>1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236</v>
      </c>
      <c r="AU181" s="245" t="s">
        <v>85</v>
      </c>
      <c r="AV181" s="13" t="s">
        <v>85</v>
      </c>
      <c r="AW181" s="13" t="s">
        <v>38</v>
      </c>
      <c r="AX181" s="13" t="s">
        <v>83</v>
      </c>
      <c r="AY181" s="245" t="s">
        <v>224</v>
      </c>
    </row>
    <row r="182" s="2" customFormat="1" ht="16.5" customHeight="1">
      <c r="A182" s="40"/>
      <c r="B182" s="41"/>
      <c r="C182" s="215" t="s">
        <v>429</v>
      </c>
      <c r="D182" s="215" t="s">
        <v>226</v>
      </c>
      <c r="E182" s="216" t="s">
        <v>4465</v>
      </c>
      <c r="F182" s="217" t="s">
        <v>4466</v>
      </c>
      <c r="G182" s="218" t="s">
        <v>1605</v>
      </c>
      <c r="H182" s="219">
        <v>1</v>
      </c>
      <c r="I182" s="220"/>
      <c r="J182" s="221">
        <f>ROUND(I182*H182,2)</f>
        <v>0</v>
      </c>
      <c r="K182" s="217" t="s">
        <v>40</v>
      </c>
      <c r="L182" s="46"/>
      <c r="M182" s="222" t="s">
        <v>40</v>
      </c>
      <c r="N182" s="223" t="s">
        <v>48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2216</v>
      </c>
      <c r="AT182" s="226" t="s">
        <v>226</v>
      </c>
      <c r="AU182" s="226" t="s">
        <v>85</v>
      </c>
      <c r="AY182" s="19" t="s">
        <v>224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83</v>
      </c>
      <c r="BK182" s="227">
        <f>ROUND(I182*H182,2)</f>
        <v>0</v>
      </c>
      <c r="BL182" s="19" t="s">
        <v>2216</v>
      </c>
      <c r="BM182" s="226" t="s">
        <v>4467</v>
      </c>
    </row>
    <row r="183" s="2" customFormat="1">
      <c r="A183" s="40"/>
      <c r="B183" s="41"/>
      <c r="C183" s="42"/>
      <c r="D183" s="228" t="s">
        <v>232</v>
      </c>
      <c r="E183" s="42"/>
      <c r="F183" s="229" t="s">
        <v>4468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232</v>
      </c>
      <c r="AU183" s="19" t="s">
        <v>85</v>
      </c>
    </row>
    <row r="184" s="14" customFormat="1">
      <c r="A184" s="14"/>
      <c r="B184" s="246"/>
      <c r="C184" s="247"/>
      <c r="D184" s="228" t="s">
        <v>236</v>
      </c>
      <c r="E184" s="248" t="s">
        <v>40</v>
      </c>
      <c r="F184" s="249" t="s">
        <v>4469</v>
      </c>
      <c r="G184" s="247"/>
      <c r="H184" s="248" t="s">
        <v>40</v>
      </c>
      <c r="I184" s="250"/>
      <c r="J184" s="247"/>
      <c r="K184" s="247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236</v>
      </c>
      <c r="AU184" s="255" t="s">
        <v>85</v>
      </c>
      <c r="AV184" s="14" t="s">
        <v>83</v>
      </c>
      <c r="AW184" s="14" t="s">
        <v>38</v>
      </c>
      <c r="AX184" s="14" t="s">
        <v>77</v>
      </c>
      <c r="AY184" s="255" t="s">
        <v>224</v>
      </c>
    </row>
    <row r="185" s="14" customFormat="1">
      <c r="A185" s="14"/>
      <c r="B185" s="246"/>
      <c r="C185" s="247"/>
      <c r="D185" s="228" t="s">
        <v>236</v>
      </c>
      <c r="E185" s="248" t="s">
        <v>40</v>
      </c>
      <c r="F185" s="249" t="s">
        <v>4462</v>
      </c>
      <c r="G185" s="247"/>
      <c r="H185" s="248" t="s">
        <v>40</v>
      </c>
      <c r="I185" s="250"/>
      <c r="J185" s="247"/>
      <c r="K185" s="247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236</v>
      </c>
      <c r="AU185" s="255" t="s">
        <v>85</v>
      </c>
      <c r="AV185" s="14" t="s">
        <v>83</v>
      </c>
      <c r="AW185" s="14" t="s">
        <v>38</v>
      </c>
      <c r="AX185" s="14" t="s">
        <v>77</v>
      </c>
      <c r="AY185" s="255" t="s">
        <v>224</v>
      </c>
    </row>
    <row r="186" s="14" customFormat="1">
      <c r="A186" s="14"/>
      <c r="B186" s="246"/>
      <c r="C186" s="247"/>
      <c r="D186" s="228" t="s">
        <v>236</v>
      </c>
      <c r="E186" s="248" t="s">
        <v>40</v>
      </c>
      <c r="F186" s="249" t="s">
        <v>4470</v>
      </c>
      <c r="G186" s="247"/>
      <c r="H186" s="248" t="s">
        <v>40</v>
      </c>
      <c r="I186" s="250"/>
      <c r="J186" s="247"/>
      <c r="K186" s="247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236</v>
      </c>
      <c r="AU186" s="255" t="s">
        <v>85</v>
      </c>
      <c r="AV186" s="14" t="s">
        <v>83</v>
      </c>
      <c r="AW186" s="14" t="s">
        <v>38</v>
      </c>
      <c r="AX186" s="14" t="s">
        <v>77</v>
      </c>
      <c r="AY186" s="255" t="s">
        <v>224</v>
      </c>
    </row>
    <row r="187" s="13" customFormat="1">
      <c r="A187" s="13"/>
      <c r="B187" s="235"/>
      <c r="C187" s="236"/>
      <c r="D187" s="228" t="s">
        <v>236</v>
      </c>
      <c r="E187" s="237" t="s">
        <v>40</v>
      </c>
      <c r="F187" s="238" t="s">
        <v>4464</v>
      </c>
      <c r="G187" s="236"/>
      <c r="H187" s="239">
        <v>1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236</v>
      </c>
      <c r="AU187" s="245" t="s">
        <v>85</v>
      </c>
      <c r="AV187" s="13" t="s">
        <v>85</v>
      </c>
      <c r="AW187" s="13" t="s">
        <v>38</v>
      </c>
      <c r="AX187" s="13" t="s">
        <v>83</v>
      </c>
      <c r="AY187" s="245" t="s">
        <v>224</v>
      </c>
    </row>
    <row r="188" s="2" customFormat="1" ht="16.5" customHeight="1">
      <c r="A188" s="40"/>
      <c r="B188" s="41"/>
      <c r="C188" s="215" t="s">
        <v>440</v>
      </c>
      <c r="D188" s="215" t="s">
        <v>226</v>
      </c>
      <c r="E188" s="216" t="s">
        <v>4471</v>
      </c>
      <c r="F188" s="217" t="s">
        <v>4472</v>
      </c>
      <c r="G188" s="218" t="s">
        <v>1605</v>
      </c>
      <c r="H188" s="219">
        <v>1</v>
      </c>
      <c r="I188" s="220"/>
      <c r="J188" s="221">
        <f>ROUND(I188*H188,2)</f>
        <v>0</v>
      </c>
      <c r="K188" s="217" t="s">
        <v>40</v>
      </c>
      <c r="L188" s="46"/>
      <c r="M188" s="222" t="s">
        <v>40</v>
      </c>
      <c r="N188" s="223" t="s">
        <v>48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2216</v>
      </c>
      <c r="AT188" s="226" t="s">
        <v>226</v>
      </c>
      <c r="AU188" s="226" t="s">
        <v>85</v>
      </c>
      <c r="AY188" s="19" t="s">
        <v>224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83</v>
      </c>
      <c r="BK188" s="227">
        <f>ROUND(I188*H188,2)</f>
        <v>0</v>
      </c>
      <c r="BL188" s="19" t="s">
        <v>2216</v>
      </c>
      <c r="BM188" s="226" t="s">
        <v>4473</v>
      </c>
    </row>
    <row r="189" s="2" customFormat="1">
      <c r="A189" s="40"/>
      <c r="B189" s="41"/>
      <c r="C189" s="42"/>
      <c r="D189" s="228" t="s">
        <v>232</v>
      </c>
      <c r="E189" s="42"/>
      <c r="F189" s="229" t="s">
        <v>4474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232</v>
      </c>
      <c r="AU189" s="19" t="s">
        <v>85</v>
      </c>
    </row>
    <row r="190" s="14" customFormat="1">
      <c r="A190" s="14"/>
      <c r="B190" s="246"/>
      <c r="C190" s="247"/>
      <c r="D190" s="228" t="s">
        <v>236</v>
      </c>
      <c r="E190" s="248" t="s">
        <v>40</v>
      </c>
      <c r="F190" s="249" t="s">
        <v>4475</v>
      </c>
      <c r="G190" s="247"/>
      <c r="H190" s="248" t="s">
        <v>40</v>
      </c>
      <c r="I190" s="250"/>
      <c r="J190" s="247"/>
      <c r="K190" s="247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236</v>
      </c>
      <c r="AU190" s="255" t="s">
        <v>85</v>
      </c>
      <c r="AV190" s="14" t="s">
        <v>83</v>
      </c>
      <c r="AW190" s="14" t="s">
        <v>38</v>
      </c>
      <c r="AX190" s="14" t="s">
        <v>77</v>
      </c>
      <c r="AY190" s="255" t="s">
        <v>224</v>
      </c>
    </row>
    <row r="191" s="14" customFormat="1">
      <c r="A191" s="14"/>
      <c r="B191" s="246"/>
      <c r="C191" s="247"/>
      <c r="D191" s="228" t="s">
        <v>236</v>
      </c>
      <c r="E191" s="248" t="s">
        <v>40</v>
      </c>
      <c r="F191" s="249" t="s">
        <v>4476</v>
      </c>
      <c r="G191" s="247"/>
      <c r="H191" s="248" t="s">
        <v>40</v>
      </c>
      <c r="I191" s="250"/>
      <c r="J191" s="247"/>
      <c r="K191" s="247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236</v>
      </c>
      <c r="AU191" s="255" t="s">
        <v>85</v>
      </c>
      <c r="AV191" s="14" t="s">
        <v>83</v>
      </c>
      <c r="AW191" s="14" t="s">
        <v>38</v>
      </c>
      <c r="AX191" s="14" t="s">
        <v>77</v>
      </c>
      <c r="AY191" s="255" t="s">
        <v>224</v>
      </c>
    </row>
    <row r="192" s="13" customFormat="1">
      <c r="A192" s="13"/>
      <c r="B192" s="235"/>
      <c r="C192" s="236"/>
      <c r="D192" s="228" t="s">
        <v>236</v>
      </c>
      <c r="E192" s="237" t="s">
        <v>40</v>
      </c>
      <c r="F192" s="238" t="s">
        <v>4477</v>
      </c>
      <c r="G192" s="236"/>
      <c r="H192" s="239">
        <v>1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236</v>
      </c>
      <c r="AU192" s="245" t="s">
        <v>85</v>
      </c>
      <c r="AV192" s="13" t="s">
        <v>85</v>
      </c>
      <c r="AW192" s="13" t="s">
        <v>38</v>
      </c>
      <c r="AX192" s="13" t="s">
        <v>83</v>
      </c>
      <c r="AY192" s="245" t="s">
        <v>224</v>
      </c>
    </row>
    <row r="193" s="2" customFormat="1" ht="16.5" customHeight="1">
      <c r="A193" s="40"/>
      <c r="B193" s="41"/>
      <c r="C193" s="215" t="s">
        <v>446</v>
      </c>
      <c r="D193" s="215" t="s">
        <v>226</v>
      </c>
      <c r="E193" s="216" t="s">
        <v>4478</v>
      </c>
      <c r="F193" s="217" t="s">
        <v>4479</v>
      </c>
      <c r="G193" s="218" t="s">
        <v>1605</v>
      </c>
      <c r="H193" s="219">
        <v>1</v>
      </c>
      <c r="I193" s="220"/>
      <c r="J193" s="221">
        <f>ROUND(I193*H193,2)</f>
        <v>0</v>
      </c>
      <c r="K193" s="217" t="s">
        <v>40</v>
      </c>
      <c r="L193" s="46"/>
      <c r="M193" s="222" t="s">
        <v>40</v>
      </c>
      <c r="N193" s="223" t="s">
        <v>48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2216</v>
      </c>
      <c r="AT193" s="226" t="s">
        <v>226</v>
      </c>
      <c r="AU193" s="226" t="s">
        <v>85</v>
      </c>
      <c r="AY193" s="19" t="s">
        <v>224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83</v>
      </c>
      <c r="BK193" s="227">
        <f>ROUND(I193*H193,2)</f>
        <v>0</v>
      </c>
      <c r="BL193" s="19" t="s">
        <v>2216</v>
      </c>
      <c r="BM193" s="226" t="s">
        <v>4480</v>
      </c>
    </row>
    <row r="194" s="2" customFormat="1">
      <c r="A194" s="40"/>
      <c r="B194" s="41"/>
      <c r="C194" s="42"/>
      <c r="D194" s="228" t="s">
        <v>232</v>
      </c>
      <c r="E194" s="42"/>
      <c r="F194" s="229" t="s">
        <v>4479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232</v>
      </c>
      <c r="AU194" s="19" t="s">
        <v>85</v>
      </c>
    </row>
    <row r="195" s="2" customFormat="1">
      <c r="A195" s="40"/>
      <c r="B195" s="41"/>
      <c r="C195" s="42"/>
      <c r="D195" s="228" t="s">
        <v>283</v>
      </c>
      <c r="E195" s="42"/>
      <c r="F195" s="267" t="s">
        <v>4481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283</v>
      </c>
      <c r="AU195" s="19" t="s">
        <v>85</v>
      </c>
    </row>
    <row r="196" s="2" customFormat="1" ht="16.5" customHeight="1">
      <c r="A196" s="40"/>
      <c r="B196" s="41"/>
      <c r="C196" s="215" t="s">
        <v>451</v>
      </c>
      <c r="D196" s="215" t="s">
        <v>226</v>
      </c>
      <c r="E196" s="216" t="s">
        <v>4482</v>
      </c>
      <c r="F196" s="217" t="s">
        <v>4483</v>
      </c>
      <c r="G196" s="218" t="s">
        <v>1605</v>
      </c>
      <c r="H196" s="219">
        <v>1</v>
      </c>
      <c r="I196" s="220"/>
      <c r="J196" s="221">
        <f>ROUND(I196*H196,2)</f>
        <v>0</v>
      </c>
      <c r="K196" s="217" t="s">
        <v>40</v>
      </c>
      <c r="L196" s="46"/>
      <c r="M196" s="222" t="s">
        <v>40</v>
      </c>
      <c r="N196" s="223" t="s">
        <v>48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2216</v>
      </c>
      <c r="AT196" s="226" t="s">
        <v>226</v>
      </c>
      <c r="AU196" s="226" t="s">
        <v>85</v>
      </c>
      <c r="AY196" s="19" t="s">
        <v>224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83</v>
      </c>
      <c r="BK196" s="227">
        <f>ROUND(I196*H196,2)</f>
        <v>0</v>
      </c>
      <c r="BL196" s="19" t="s">
        <v>2216</v>
      </c>
      <c r="BM196" s="226" t="s">
        <v>4484</v>
      </c>
    </row>
    <row r="197" s="2" customFormat="1">
      <c r="A197" s="40"/>
      <c r="B197" s="41"/>
      <c r="C197" s="42"/>
      <c r="D197" s="228" t="s">
        <v>232</v>
      </c>
      <c r="E197" s="42"/>
      <c r="F197" s="229" t="s">
        <v>4483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232</v>
      </c>
      <c r="AU197" s="19" t="s">
        <v>85</v>
      </c>
    </row>
    <row r="198" s="2" customFormat="1">
      <c r="A198" s="40"/>
      <c r="B198" s="41"/>
      <c r="C198" s="42"/>
      <c r="D198" s="228" t="s">
        <v>283</v>
      </c>
      <c r="E198" s="42"/>
      <c r="F198" s="267" t="s">
        <v>4485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283</v>
      </c>
      <c r="AU198" s="19" t="s">
        <v>85</v>
      </c>
    </row>
    <row r="199" s="2" customFormat="1" ht="21.75" customHeight="1">
      <c r="A199" s="40"/>
      <c r="B199" s="41"/>
      <c r="C199" s="215" t="s">
        <v>455</v>
      </c>
      <c r="D199" s="215" t="s">
        <v>226</v>
      </c>
      <c r="E199" s="216" t="s">
        <v>4486</v>
      </c>
      <c r="F199" s="217" t="s">
        <v>4487</v>
      </c>
      <c r="G199" s="218" t="s">
        <v>1605</v>
      </c>
      <c r="H199" s="219">
        <v>1</v>
      </c>
      <c r="I199" s="220"/>
      <c r="J199" s="221">
        <f>ROUND(I199*H199,2)</f>
        <v>0</v>
      </c>
      <c r="K199" s="217" t="s">
        <v>40</v>
      </c>
      <c r="L199" s="46"/>
      <c r="M199" s="222" t="s">
        <v>40</v>
      </c>
      <c r="N199" s="223" t="s">
        <v>48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2216</v>
      </c>
      <c r="AT199" s="226" t="s">
        <v>226</v>
      </c>
      <c r="AU199" s="226" t="s">
        <v>85</v>
      </c>
      <c r="AY199" s="19" t="s">
        <v>224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83</v>
      </c>
      <c r="BK199" s="227">
        <f>ROUND(I199*H199,2)</f>
        <v>0</v>
      </c>
      <c r="BL199" s="19" t="s">
        <v>2216</v>
      </c>
      <c r="BM199" s="226" t="s">
        <v>4488</v>
      </c>
    </row>
    <row r="200" s="2" customFormat="1">
      <c r="A200" s="40"/>
      <c r="B200" s="41"/>
      <c r="C200" s="42"/>
      <c r="D200" s="228" t="s">
        <v>232</v>
      </c>
      <c r="E200" s="42"/>
      <c r="F200" s="229" t="s">
        <v>4487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232</v>
      </c>
      <c r="AU200" s="19" t="s">
        <v>85</v>
      </c>
    </row>
    <row r="201" s="14" customFormat="1">
      <c r="A201" s="14"/>
      <c r="B201" s="246"/>
      <c r="C201" s="247"/>
      <c r="D201" s="228" t="s">
        <v>236</v>
      </c>
      <c r="E201" s="248" t="s">
        <v>40</v>
      </c>
      <c r="F201" s="249" t="s">
        <v>4489</v>
      </c>
      <c r="G201" s="247"/>
      <c r="H201" s="248" t="s">
        <v>40</v>
      </c>
      <c r="I201" s="250"/>
      <c r="J201" s="247"/>
      <c r="K201" s="247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236</v>
      </c>
      <c r="AU201" s="255" t="s">
        <v>85</v>
      </c>
      <c r="AV201" s="14" t="s">
        <v>83</v>
      </c>
      <c r="AW201" s="14" t="s">
        <v>38</v>
      </c>
      <c r="AX201" s="14" t="s">
        <v>77</v>
      </c>
      <c r="AY201" s="255" t="s">
        <v>224</v>
      </c>
    </row>
    <row r="202" s="14" customFormat="1">
      <c r="A202" s="14"/>
      <c r="B202" s="246"/>
      <c r="C202" s="247"/>
      <c r="D202" s="228" t="s">
        <v>236</v>
      </c>
      <c r="E202" s="248" t="s">
        <v>40</v>
      </c>
      <c r="F202" s="249" t="s">
        <v>4490</v>
      </c>
      <c r="G202" s="247"/>
      <c r="H202" s="248" t="s">
        <v>40</v>
      </c>
      <c r="I202" s="250"/>
      <c r="J202" s="247"/>
      <c r="K202" s="247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236</v>
      </c>
      <c r="AU202" s="255" t="s">
        <v>85</v>
      </c>
      <c r="AV202" s="14" t="s">
        <v>83</v>
      </c>
      <c r="AW202" s="14" t="s">
        <v>38</v>
      </c>
      <c r="AX202" s="14" t="s">
        <v>77</v>
      </c>
      <c r="AY202" s="255" t="s">
        <v>224</v>
      </c>
    </row>
    <row r="203" s="14" customFormat="1">
      <c r="A203" s="14"/>
      <c r="B203" s="246"/>
      <c r="C203" s="247"/>
      <c r="D203" s="228" t="s">
        <v>236</v>
      </c>
      <c r="E203" s="248" t="s">
        <v>40</v>
      </c>
      <c r="F203" s="249" t="s">
        <v>4491</v>
      </c>
      <c r="G203" s="247"/>
      <c r="H203" s="248" t="s">
        <v>40</v>
      </c>
      <c r="I203" s="250"/>
      <c r="J203" s="247"/>
      <c r="K203" s="247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236</v>
      </c>
      <c r="AU203" s="255" t="s">
        <v>85</v>
      </c>
      <c r="AV203" s="14" t="s">
        <v>83</v>
      </c>
      <c r="AW203" s="14" t="s">
        <v>38</v>
      </c>
      <c r="AX203" s="14" t="s">
        <v>77</v>
      </c>
      <c r="AY203" s="255" t="s">
        <v>224</v>
      </c>
    </row>
    <row r="204" s="13" customFormat="1">
      <c r="A204" s="13"/>
      <c r="B204" s="235"/>
      <c r="C204" s="236"/>
      <c r="D204" s="228" t="s">
        <v>236</v>
      </c>
      <c r="E204" s="237" t="s">
        <v>40</v>
      </c>
      <c r="F204" s="238" t="s">
        <v>4477</v>
      </c>
      <c r="G204" s="236"/>
      <c r="H204" s="239">
        <v>1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236</v>
      </c>
      <c r="AU204" s="245" t="s">
        <v>85</v>
      </c>
      <c r="AV204" s="13" t="s">
        <v>85</v>
      </c>
      <c r="AW204" s="13" t="s">
        <v>38</v>
      </c>
      <c r="AX204" s="13" t="s">
        <v>83</v>
      </c>
      <c r="AY204" s="245" t="s">
        <v>224</v>
      </c>
    </row>
    <row r="205" s="2" customFormat="1" ht="16.5" customHeight="1">
      <c r="A205" s="40"/>
      <c r="B205" s="41"/>
      <c r="C205" s="215" t="s">
        <v>462</v>
      </c>
      <c r="D205" s="215" t="s">
        <v>226</v>
      </c>
      <c r="E205" s="216" t="s">
        <v>4492</v>
      </c>
      <c r="F205" s="217" t="s">
        <v>4493</v>
      </c>
      <c r="G205" s="218" t="s">
        <v>1605</v>
      </c>
      <c r="H205" s="219">
        <v>1</v>
      </c>
      <c r="I205" s="220"/>
      <c r="J205" s="221">
        <f>ROUND(I205*H205,2)</f>
        <v>0</v>
      </c>
      <c r="K205" s="217" t="s">
        <v>40</v>
      </c>
      <c r="L205" s="46"/>
      <c r="M205" s="222" t="s">
        <v>40</v>
      </c>
      <c r="N205" s="223" t="s">
        <v>48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2216</v>
      </c>
      <c r="AT205" s="226" t="s">
        <v>226</v>
      </c>
      <c r="AU205" s="226" t="s">
        <v>85</v>
      </c>
      <c r="AY205" s="19" t="s">
        <v>224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83</v>
      </c>
      <c r="BK205" s="227">
        <f>ROUND(I205*H205,2)</f>
        <v>0</v>
      </c>
      <c r="BL205" s="19" t="s">
        <v>2216</v>
      </c>
      <c r="BM205" s="226" t="s">
        <v>4494</v>
      </c>
    </row>
    <row r="206" s="2" customFormat="1">
      <c r="A206" s="40"/>
      <c r="B206" s="41"/>
      <c r="C206" s="42"/>
      <c r="D206" s="228" t="s">
        <v>232</v>
      </c>
      <c r="E206" s="42"/>
      <c r="F206" s="229" t="s">
        <v>4493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232</v>
      </c>
      <c r="AU206" s="19" t="s">
        <v>85</v>
      </c>
    </row>
    <row r="207" s="2" customFormat="1" ht="16.5" customHeight="1">
      <c r="A207" s="40"/>
      <c r="B207" s="41"/>
      <c r="C207" s="215" t="s">
        <v>468</v>
      </c>
      <c r="D207" s="215" t="s">
        <v>226</v>
      </c>
      <c r="E207" s="216" t="s">
        <v>4495</v>
      </c>
      <c r="F207" s="217" t="s">
        <v>4496</v>
      </c>
      <c r="G207" s="218" t="s">
        <v>1605</v>
      </c>
      <c r="H207" s="219">
        <v>1</v>
      </c>
      <c r="I207" s="220"/>
      <c r="J207" s="221">
        <f>ROUND(I207*H207,2)</f>
        <v>0</v>
      </c>
      <c r="K207" s="217" t="s">
        <v>40</v>
      </c>
      <c r="L207" s="46"/>
      <c r="M207" s="222" t="s">
        <v>40</v>
      </c>
      <c r="N207" s="223" t="s">
        <v>48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2216</v>
      </c>
      <c r="AT207" s="226" t="s">
        <v>226</v>
      </c>
      <c r="AU207" s="226" t="s">
        <v>85</v>
      </c>
      <c r="AY207" s="19" t="s">
        <v>224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83</v>
      </c>
      <c r="BK207" s="227">
        <f>ROUND(I207*H207,2)</f>
        <v>0</v>
      </c>
      <c r="BL207" s="19" t="s">
        <v>2216</v>
      </c>
      <c r="BM207" s="226" t="s">
        <v>4497</v>
      </c>
    </row>
    <row r="208" s="2" customFormat="1">
      <c r="A208" s="40"/>
      <c r="B208" s="41"/>
      <c r="C208" s="42"/>
      <c r="D208" s="228" t="s">
        <v>232</v>
      </c>
      <c r="E208" s="42"/>
      <c r="F208" s="229" t="s">
        <v>4496</v>
      </c>
      <c r="G208" s="42"/>
      <c r="H208" s="42"/>
      <c r="I208" s="230"/>
      <c r="J208" s="42"/>
      <c r="K208" s="42"/>
      <c r="L208" s="46"/>
      <c r="M208" s="231"/>
      <c r="N208" s="23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232</v>
      </c>
      <c r="AU208" s="19" t="s">
        <v>85</v>
      </c>
    </row>
    <row r="209" s="14" customFormat="1">
      <c r="A209" s="14"/>
      <c r="B209" s="246"/>
      <c r="C209" s="247"/>
      <c r="D209" s="228" t="s">
        <v>236</v>
      </c>
      <c r="E209" s="248" t="s">
        <v>40</v>
      </c>
      <c r="F209" s="249" t="s">
        <v>4498</v>
      </c>
      <c r="G209" s="247"/>
      <c r="H209" s="248" t="s">
        <v>40</v>
      </c>
      <c r="I209" s="250"/>
      <c r="J209" s="247"/>
      <c r="K209" s="247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236</v>
      </c>
      <c r="AU209" s="255" t="s">
        <v>85</v>
      </c>
      <c r="AV209" s="14" t="s">
        <v>83</v>
      </c>
      <c r="AW209" s="14" t="s">
        <v>38</v>
      </c>
      <c r="AX209" s="14" t="s">
        <v>77</v>
      </c>
      <c r="AY209" s="255" t="s">
        <v>224</v>
      </c>
    </row>
    <row r="210" s="14" customFormat="1">
      <c r="A210" s="14"/>
      <c r="B210" s="246"/>
      <c r="C210" s="247"/>
      <c r="D210" s="228" t="s">
        <v>236</v>
      </c>
      <c r="E210" s="248" t="s">
        <v>40</v>
      </c>
      <c r="F210" s="249" t="s">
        <v>4499</v>
      </c>
      <c r="G210" s="247"/>
      <c r="H210" s="248" t="s">
        <v>40</v>
      </c>
      <c r="I210" s="250"/>
      <c r="J210" s="247"/>
      <c r="K210" s="247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236</v>
      </c>
      <c r="AU210" s="255" t="s">
        <v>85</v>
      </c>
      <c r="AV210" s="14" t="s">
        <v>83</v>
      </c>
      <c r="AW210" s="14" t="s">
        <v>38</v>
      </c>
      <c r="AX210" s="14" t="s">
        <v>77</v>
      </c>
      <c r="AY210" s="255" t="s">
        <v>224</v>
      </c>
    </row>
    <row r="211" s="13" customFormat="1">
      <c r="A211" s="13"/>
      <c r="B211" s="235"/>
      <c r="C211" s="236"/>
      <c r="D211" s="228" t="s">
        <v>236</v>
      </c>
      <c r="E211" s="237" t="s">
        <v>40</v>
      </c>
      <c r="F211" s="238" t="s">
        <v>4500</v>
      </c>
      <c r="G211" s="236"/>
      <c r="H211" s="239">
        <v>1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236</v>
      </c>
      <c r="AU211" s="245" t="s">
        <v>85</v>
      </c>
      <c r="AV211" s="13" t="s">
        <v>85</v>
      </c>
      <c r="AW211" s="13" t="s">
        <v>38</v>
      </c>
      <c r="AX211" s="13" t="s">
        <v>83</v>
      </c>
      <c r="AY211" s="245" t="s">
        <v>224</v>
      </c>
    </row>
    <row r="212" s="2" customFormat="1" ht="16.5" customHeight="1">
      <c r="A212" s="40"/>
      <c r="B212" s="41"/>
      <c r="C212" s="215" t="s">
        <v>478</v>
      </c>
      <c r="D212" s="215" t="s">
        <v>226</v>
      </c>
      <c r="E212" s="216" t="s">
        <v>4501</v>
      </c>
      <c r="F212" s="217" t="s">
        <v>4502</v>
      </c>
      <c r="G212" s="218" t="s">
        <v>1605</v>
      </c>
      <c r="H212" s="219">
        <v>1</v>
      </c>
      <c r="I212" s="220"/>
      <c r="J212" s="221">
        <f>ROUND(I212*H212,2)</f>
        <v>0</v>
      </c>
      <c r="K212" s="217" t="s">
        <v>40</v>
      </c>
      <c r="L212" s="46"/>
      <c r="M212" s="222" t="s">
        <v>40</v>
      </c>
      <c r="N212" s="223" t="s">
        <v>48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2216</v>
      </c>
      <c r="AT212" s="226" t="s">
        <v>226</v>
      </c>
      <c r="AU212" s="226" t="s">
        <v>85</v>
      </c>
      <c r="AY212" s="19" t="s">
        <v>224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83</v>
      </c>
      <c r="BK212" s="227">
        <f>ROUND(I212*H212,2)</f>
        <v>0</v>
      </c>
      <c r="BL212" s="19" t="s">
        <v>2216</v>
      </c>
      <c r="BM212" s="226" t="s">
        <v>4503</v>
      </c>
    </row>
    <row r="213" s="2" customFormat="1">
      <c r="A213" s="40"/>
      <c r="B213" s="41"/>
      <c r="C213" s="42"/>
      <c r="D213" s="228" t="s">
        <v>232</v>
      </c>
      <c r="E213" s="42"/>
      <c r="F213" s="229" t="s">
        <v>4504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232</v>
      </c>
      <c r="AU213" s="19" t="s">
        <v>85</v>
      </c>
    </row>
    <row r="214" s="14" customFormat="1">
      <c r="A214" s="14"/>
      <c r="B214" s="246"/>
      <c r="C214" s="247"/>
      <c r="D214" s="228" t="s">
        <v>236</v>
      </c>
      <c r="E214" s="248" t="s">
        <v>40</v>
      </c>
      <c r="F214" s="249" t="s">
        <v>4505</v>
      </c>
      <c r="G214" s="247"/>
      <c r="H214" s="248" t="s">
        <v>40</v>
      </c>
      <c r="I214" s="250"/>
      <c r="J214" s="247"/>
      <c r="K214" s="247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236</v>
      </c>
      <c r="AU214" s="255" t="s">
        <v>85</v>
      </c>
      <c r="AV214" s="14" t="s">
        <v>83</v>
      </c>
      <c r="AW214" s="14" t="s">
        <v>38</v>
      </c>
      <c r="AX214" s="14" t="s">
        <v>77</v>
      </c>
      <c r="AY214" s="255" t="s">
        <v>224</v>
      </c>
    </row>
    <row r="215" s="14" customFormat="1">
      <c r="A215" s="14"/>
      <c r="B215" s="246"/>
      <c r="C215" s="247"/>
      <c r="D215" s="228" t="s">
        <v>236</v>
      </c>
      <c r="E215" s="248" t="s">
        <v>40</v>
      </c>
      <c r="F215" s="249" t="s">
        <v>4506</v>
      </c>
      <c r="G215" s="247"/>
      <c r="H215" s="248" t="s">
        <v>40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236</v>
      </c>
      <c r="AU215" s="255" t="s">
        <v>85</v>
      </c>
      <c r="AV215" s="14" t="s">
        <v>83</v>
      </c>
      <c r="AW215" s="14" t="s">
        <v>38</v>
      </c>
      <c r="AX215" s="14" t="s">
        <v>77</v>
      </c>
      <c r="AY215" s="255" t="s">
        <v>224</v>
      </c>
    </row>
    <row r="216" s="14" customFormat="1">
      <c r="A216" s="14"/>
      <c r="B216" s="246"/>
      <c r="C216" s="247"/>
      <c r="D216" s="228" t="s">
        <v>236</v>
      </c>
      <c r="E216" s="248" t="s">
        <v>40</v>
      </c>
      <c r="F216" s="249" t="s">
        <v>4507</v>
      </c>
      <c r="G216" s="247"/>
      <c r="H216" s="248" t="s">
        <v>40</v>
      </c>
      <c r="I216" s="250"/>
      <c r="J216" s="247"/>
      <c r="K216" s="247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236</v>
      </c>
      <c r="AU216" s="255" t="s">
        <v>85</v>
      </c>
      <c r="AV216" s="14" t="s">
        <v>83</v>
      </c>
      <c r="AW216" s="14" t="s">
        <v>38</v>
      </c>
      <c r="AX216" s="14" t="s">
        <v>77</v>
      </c>
      <c r="AY216" s="255" t="s">
        <v>224</v>
      </c>
    </row>
    <row r="217" s="13" customFormat="1">
      <c r="A217" s="13"/>
      <c r="B217" s="235"/>
      <c r="C217" s="236"/>
      <c r="D217" s="228" t="s">
        <v>236</v>
      </c>
      <c r="E217" s="237" t="s">
        <v>40</v>
      </c>
      <c r="F217" s="238" t="s">
        <v>4508</v>
      </c>
      <c r="G217" s="236"/>
      <c r="H217" s="239">
        <v>1</v>
      </c>
      <c r="I217" s="240"/>
      <c r="J217" s="236"/>
      <c r="K217" s="236"/>
      <c r="L217" s="241"/>
      <c r="M217" s="282"/>
      <c r="N217" s="283"/>
      <c r="O217" s="283"/>
      <c r="P217" s="283"/>
      <c r="Q217" s="283"/>
      <c r="R217" s="283"/>
      <c r="S217" s="283"/>
      <c r="T217" s="28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236</v>
      </c>
      <c r="AU217" s="245" t="s">
        <v>85</v>
      </c>
      <c r="AV217" s="13" t="s">
        <v>85</v>
      </c>
      <c r="AW217" s="13" t="s">
        <v>38</v>
      </c>
      <c r="AX217" s="13" t="s">
        <v>83</v>
      </c>
      <c r="AY217" s="245" t="s">
        <v>224</v>
      </c>
    </row>
    <row r="218" s="2" customFormat="1" ht="6.96" customHeight="1">
      <c r="A218" s="40"/>
      <c r="B218" s="61"/>
      <c r="C218" s="62"/>
      <c r="D218" s="62"/>
      <c r="E218" s="62"/>
      <c r="F218" s="62"/>
      <c r="G218" s="62"/>
      <c r="H218" s="62"/>
      <c r="I218" s="62"/>
      <c r="J218" s="62"/>
      <c r="K218" s="62"/>
      <c r="L218" s="46"/>
      <c r="M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</row>
  </sheetData>
  <sheetProtection sheet="1" autoFilter="0" formatColumns="0" formatRows="0" objects="1" scenarios="1" spinCount="100000" saltValue="hgU9S5EZM33EDelxT8YiW3bwOXvQBZ9JHeNgDE6kc7NyqGcObz6EpwjomvNQ3kxfr+EMVKYSkFiWGSVlO0pczA==" hashValue="R7wPp+T32uog3EAeVgLuUgdWxFm9gGY8OJHwfvQvvH8lOGE0PytANLGpe5GC0EKZ7Dt2R6XEJQ6tLoBREyyx0g==" algorithmName="SHA-512" password="CC35"/>
  <autoFilter ref="C90:K2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1_02/113154122"/>
    <hyperlink ref="F101" r:id="rId2" display="https://podminky.urs.cz/item/CS_URS_2021_02/573231106"/>
    <hyperlink ref="F105" r:id="rId3" display="https://podminky.urs.cz/item/CS_URS_2021_02/577124221"/>
    <hyperlink ref="F109" r:id="rId4" display="https://podminky.urs.cz/item/CS_URS_2021_02/577134221"/>
    <hyperlink ref="F114" r:id="rId5" display="https://podminky.urs.cz/item/CS_URS_2021_02/997221551"/>
    <hyperlink ref="F118" r:id="rId6" display="https://podminky.urs.cz/item/CS_URS_2021_02/997221559"/>
    <hyperlink ref="F122" r:id="rId7" display="https://podminky.urs.cz/item/CS_URS_2021_02/99722187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157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Brno, Mendlovo náměstí - kanalizace a vodovod</v>
      </c>
      <c r="F7" s="145"/>
      <c r="G7" s="145"/>
      <c r="H7" s="145"/>
      <c r="L7" s="22"/>
    </row>
    <row r="8" s="1" customFormat="1" ht="12" customHeight="1">
      <c r="B8" s="22"/>
      <c r="D8" s="145" t="s">
        <v>171</v>
      </c>
      <c r="L8" s="22"/>
    </row>
    <row r="9" s="2" customFormat="1" ht="16.5" customHeight="1">
      <c r="A9" s="40"/>
      <c r="B9" s="46"/>
      <c r="C9" s="40"/>
      <c r="D9" s="40"/>
      <c r="E9" s="146" t="s">
        <v>4509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179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4510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40</v>
      </c>
      <c r="G13" s="40"/>
      <c r="H13" s="40"/>
      <c r="I13" s="145" t="s">
        <v>20</v>
      </c>
      <c r="J13" s="135" t="s">
        <v>40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22</v>
      </c>
      <c r="E14" s="40"/>
      <c r="F14" s="135" t="s">
        <v>23</v>
      </c>
      <c r="G14" s="40"/>
      <c r="H14" s="40"/>
      <c r="I14" s="145" t="s">
        <v>24</v>
      </c>
      <c r="J14" s="149" t="str">
        <f>'Rekapitulace stavby'!AN8</f>
        <v>9. 9. 2021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26</v>
      </c>
      <c r="E16" s="40"/>
      <c r="F16" s="40"/>
      <c r="G16" s="40"/>
      <c r="H16" s="40"/>
      <c r="I16" s="145" t="s">
        <v>27</v>
      </c>
      <c r="J16" s="135" t="str">
        <f>IF('Rekapitulace stavby'!AN10="","",'Rekapitulace stavby'!AN10)</f>
        <v>46347275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30</v>
      </c>
      <c r="J17" s="135" t="str">
        <f>IF('Rekapitulace stavby'!AN11="","",'Rekapitulace stavby'!AN11)</f>
        <v>CZ46347275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32</v>
      </c>
      <c r="E19" s="40"/>
      <c r="F19" s="40"/>
      <c r="G19" s="40"/>
      <c r="H19" s="40"/>
      <c r="I19" s="145" t="s">
        <v>27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34</v>
      </c>
      <c r="E22" s="40"/>
      <c r="F22" s="40"/>
      <c r="G22" s="40"/>
      <c r="H22" s="40"/>
      <c r="I22" s="145" t="s">
        <v>27</v>
      </c>
      <c r="J22" s="135" t="str">
        <f>IF('Rekapitulace stavby'!AN16="","",'Rekapitulace stavby'!AN16)</f>
        <v>46347526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AQUATIS a. s.</v>
      </c>
      <c r="F23" s="40"/>
      <c r="G23" s="40"/>
      <c r="H23" s="40"/>
      <c r="I23" s="145" t="s">
        <v>30</v>
      </c>
      <c r="J23" s="135" t="str">
        <f>IF('Rekapitulace stavby'!AN17="","",'Rekapitulace stavby'!AN17)</f>
        <v>CZ46347526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39</v>
      </c>
      <c r="E25" s="40"/>
      <c r="F25" s="40"/>
      <c r="G25" s="40"/>
      <c r="H25" s="40"/>
      <c r="I25" s="145" t="s">
        <v>27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30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41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40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43</v>
      </c>
      <c r="E32" s="40"/>
      <c r="F32" s="40"/>
      <c r="G32" s="40"/>
      <c r="H32" s="40"/>
      <c r="I32" s="40"/>
      <c r="J32" s="156">
        <f>ROUND(J89,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45</v>
      </c>
      <c r="G34" s="40"/>
      <c r="H34" s="40"/>
      <c r="I34" s="157" t="s">
        <v>44</v>
      </c>
      <c r="J34" s="157" t="s">
        <v>46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47</v>
      </c>
      <c r="E35" s="145" t="s">
        <v>48</v>
      </c>
      <c r="F35" s="159">
        <f>ROUND((SUM(BE89:BE281)),  2)</f>
        <v>0</v>
      </c>
      <c r="G35" s="40"/>
      <c r="H35" s="40"/>
      <c r="I35" s="160">
        <v>0.20999999999999999</v>
      </c>
      <c r="J35" s="159">
        <f>ROUND(((SUM(BE89:BE281))*I35),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49</v>
      </c>
      <c r="F36" s="159">
        <f>ROUND((SUM(BF89:BF281)),  2)</f>
        <v>0</v>
      </c>
      <c r="G36" s="40"/>
      <c r="H36" s="40"/>
      <c r="I36" s="160">
        <v>0.14999999999999999</v>
      </c>
      <c r="J36" s="159">
        <f>ROUND(((SUM(BF89:BF281))*I36),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50</v>
      </c>
      <c r="F37" s="159">
        <f>ROUND((SUM(BG89:BG281)),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51</v>
      </c>
      <c r="F38" s="159">
        <f>ROUND((SUM(BH89:BH281)),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52</v>
      </c>
      <c r="F39" s="159">
        <f>ROUND((SUM(BI89:BI281)),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53</v>
      </c>
      <c r="E41" s="163"/>
      <c r="F41" s="163"/>
      <c r="G41" s="164" t="s">
        <v>54</v>
      </c>
      <c r="H41" s="165" t="s">
        <v>55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190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Brno, Mendlovo náměstí - kanalizace a vodovod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171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4509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179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001 - Příprava území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 xml:space="preserve"> </v>
      </c>
      <c r="G56" s="42"/>
      <c r="H56" s="42"/>
      <c r="I56" s="34" t="s">
        <v>24</v>
      </c>
      <c r="J56" s="74" t="str">
        <f>IF(J14="","",J14)</f>
        <v>9. 9. 2021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26</v>
      </c>
      <c r="D58" s="42"/>
      <c r="E58" s="42"/>
      <c r="F58" s="29" t="str">
        <f>E17</f>
        <v>Statutární město Brno</v>
      </c>
      <c r="G58" s="42"/>
      <c r="H58" s="42"/>
      <c r="I58" s="34" t="s">
        <v>34</v>
      </c>
      <c r="J58" s="38" t="str">
        <f>E23</f>
        <v>AQUATIS a. s.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32</v>
      </c>
      <c r="D59" s="42"/>
      <c r="E59" s="42"/>
      <c r="F59" s="29" t="str">
        <f>IF(E20="","",E20)</f>
        <v>Vyplň údaj</v>
      </c>
      <c r="G59" s="42"/>
      <c r="H59" s="42"/>
      <c r="I59" s="34" t="s">
        <v>39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191</v>
      </c>
      <c r="D61" s="174"/>
      <c r="E61" s="174"/>
      <c r="F61" s="174"/>
      <c r="G61" s="174"/>
      <c r="H61" s="174"/>
      <c r="I61" s="174"/>
      <c r="J61" s="175" t="s">
        <v>192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75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193</v>
      </c>
    </row>
    <row r="64" s="9" customFormat="1" ht="24.96" customHeight="1">
      <c r="A64" s="9"/>
      <c r="B64" s="177"/>
      <c r="C64" s="178"/>
      <c r="D64" s="179" t="s">
        <v>194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195</v>
      </c>
      <c r="E65" s="185"/>
      <c r="F65" s="185"/>
      <c r="G65" s="185"/>
      <c r="H65" s="185"/>
      <c r="I65" s="185"/>
      <c r="J65" s="186">
        <f>J91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202</v>
      </c>
      <c r="E66" s="185"/>
      <c r="F66" s="185"/>
      <c r="G66" s="185"/>
      <c r="H66" s="185"/>
      <c r="I66" s="185"/>
      <c r="J66" s="186">
        <f>J253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203</v>
      </c>
      <c r="E67" s="185"/>
      <c r="F67" s="185"/>
      <c r="G67" s="185"/>
      <c r="H67" s="185"/>
      <c r="I67" s="185"/>
      <c r="J67" s="186">
        <f>J276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209</v>
      </c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72" t="str">
        <f>E7</f>
        <v>Brno, Mendlovo náměstí - kanalizace a vodovod</v>
      </c>
      <c r="F77" s="34"/>
      <c r="G77" s="34"/>
      <c r="H77" s="34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171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2" t="s">
        <v>4509</v>
      </c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179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SO 001 - Příprava území</v>
      </c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22</v>
      </c>
      <c r="D83" s="42"/>
      <c r="E83" s="42"/>
      <c r="F83" s="29" t="str">
        <f>F14</f>
        <v xml:space="preserve"> </v>
      </c>
      <c r="G83" s="42"/>
      <c r="H83" s="42"/>
      <c r="I83" s="34" t="s">
        <v>24</v>
      </c>
      <c r="J83" s="74" t="str">
        <f>IF(J14="","",J14)</f>
        <v>9. 9. 2021</v>
      </c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26</v>
      </c>
      <c r="D85" s="42"/>
      <c r="E85" s="42"/>
      <c r="F85" s="29" t="str">
        <f>E17</f>
        <v>Statutární město Brno</v>
      </c>
      <c r="G85" s="42"/>
      <c r="H85" s="42"/>
      <c r="I85" s="34" t="s">
        <v>34</v>
      </c>
      <c r="J85" s="38" t="str">
        <f>E23</f>
        <v>AQUATIS a. s.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32</v>
      </c>
      <c r="D86" s="42"/>
      <c r="E86" s="42"/>
      <c r="F86" s="29" t="str">
        <f>IF(E20="","",E20)</f>
        <v>Vyplň údaj</v>
      </c>
      <c r="G86" s="42"/>
      <c r="H86" s="42"/>
      <c r="I86" s="34" t="s">
        <v>39</v>
      </c>
      <c r="J86" s="38" t="str">
        <f>E26</f>
        <v xml:space="preserve"> 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8"/>
      <c r="B88" s="189"/>
      <c r="C88" s="190" t="s">
        <v>210</v>
      </c>
      <c r="D88" s="191" t="s">
        <v>62</v>
      </c>
      <c r="E88" s="191" t="s">
        <v>58</v>
      </c>
      <c r="F88" s="191" t="s">
        <v>59</v>
      </c>
      <c r="G88" s="191" t="s">
        <v>211</v>
      </c>
      <c r="H88" s="191" t="s">
        <v>212</v>
      </c>
      <c r="I88" s="191" t="s">
        <v>213</v>
      </c>
      <c r="J88" s="191" t="s">
        <v>192</v>
      </c>
      <c r="K88" s="192" t="s">
        <v>214</v>
      </c>
      <c r="L88" s="193"/>
      <c r="M88" s="94" t="s">
        <v>40</v>
      </c>
      <c r="N88" s="95" t="s">
        <v>47</v>
      </c>
      <c r="O88" s="95" t="s">
        <v>215</v>
      </c>
      <c r="P88" s="95" t="s">
        <v>216</v>
      </c>
      <c r="Q88" s="95" t="s">
        <v>217</v>
      </c>
      <c r="R88" s="95" t="s">
        <v>218</v>
      </c>
      <c r="S88" s="95" t="s">
        <v>219</v>
      </c>
      <c r="T88" s="96" t="s">
        <v>220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0"/>
      <c r="B89" s="41"/>
      <c r="C89" s="101" t="s">
        <v>221</v>
      </c>
      <c r="D89" s="42"/>
      <c r="E89" s="42"/>
      <c r="F89" s="42"/>
      <c r="G89" s="42"/>
      <c r="H89" s="42"/>
      <c r="I89" s="42"/>
      <c r="J89" s="194">
        <f>BK89</f>
        <v>0</v>
      </c>
      <c r="K89" s="42"/>
      <c r="L89" s="46"/>
      <c r="M89" s="97"/>
      <c r="N89" s="195"/>
      <c r="O89" s="98"/>
      <c r="P89" s="196">
        <f>P90</f>
        <v>0</v>
      </c>
      <c r="Q89" s="98"/>
      <c r="R89" s="196">
        <f>R90</f>
        <v>0</v>
      </c>
      <c r="S89" s="98"/>
      <c r="T89" s="197">
        <f>T90</f>
        <v>17.334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76</v>
      </c>
      <c r="AU89" s="19" t="s">
        <v>193</v>
      </c>
      <c r="BK89" s="198">
        <f>BK90</f>
        <v>0</v>
      </c>
    </row>
    <row r="90" s="12" customFormat="1" ht="25.92" customHeight="1">
      <c r="A90" s="12"/>
      <c r="B90" s="199"/>
      <c r="C90" s="200"/>
      <c r="D90" s="201" t="s">
        <v>76</v>
      </c>
      <c r="E90" s="202" t="s">
        <v>222</v>
      </c>
      <c r="F90" s="202" t="s">
        <v>223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P91+P253+P276</f>
        <v>0</v>
      </c>
      <c r="Q90" s="207"/>
      <c r="R90" s="208">
        <f>R91+R253+R276</f>
        <v>0</v>
      </c>
      <c r="S90" s="207"/>
      <c r="T90" s="209">
        <f>T91+T253+T276</f>
        <v>17.334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83</v>
      </c>
      <c r="AT90" s="211" t="s">
        <v>76</v>
      </c>
      <c r="AU90" s="211" t="s">
        <v>77</v>
      </c>
      <c r="AY90" s="210" t="s">
        <v>224</v>
      </c>
      <c r="BK90" s="212">
        <f>BK91+BK253+BK276</f>
        <v>0</v>
      </c>
    </row>
    <row r="91" s="12" customFormat="1" ht="22.8" customHeight="1">
      <c r="A91" s="12"/>
      <c r="B91" s="199"/>
      <c r="C91" s="200"/>
      <c r="D91" s="201" t="s">
        <v>76</v>
      </c>
      <c r="E91" s="213" t="s">
        <v>83</v>
      </c>
      <c r="F91" s="213" t="s">
        <v>225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SUM(P92:P252)</f>
        <v>0</v>
      </c>
      <c r="Q91" s="207"/>
      <c r="R91" s="208">
        <f>SUM(R92:R252)</f>
        <v>0</v>
      </c>
      <c r="S91" s="207"/>
      <c r="T91" s="209">
        <f>SUM(T92:T252)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83</v>
      </c>
      <c r="AT91" s="211" t="s">
        <v>76</v>
      </c>
      <c r="AU91" s="211" t="s">
        <v>83</v>
      </c>
      <c r="AY91" s="210" t="s">
        <v>224</v>
      </c>
      <c r="BK91" s="212">
        <f>SUM(BK92:BK252)</f>
        <v>0</v>
      </c>
    </row>
    <row r="92" s="2" customFormat="1" ht="24.15" customHeight="1">
      <c r="A92" s="40"/>
      <c r="B92" s="41"/>
      <c r="C92" s="215" t="s">
        <v>83</v>
      </c>
      <c r="D92" s="215" t="s">
        <v>226</v>
      </c>
      <c r="E92" s="216" t="s">
        <v>4511</v>
      </c>
      <c r="F92" s="217" t="s">
        <v>4512</v>
      </c>
      <c r="G92" s="218" t="s">
        <v>152</v>
      </c>
      <c r="H92" s="219">
        <v>482</v>
      </c>
      <c r="I92" s="220"/>
      <c r="J92" s="221">
        <f>ROUND(I92*H92,2)</f>
        <v>0</v>
      </c>
      <c r="K92" s="217" t="s">
        <v>229</v>
      </c>
      <c r="L92" s="46"/>
      <c r="M92" s="222" t="s">
        <v>40</v>
      </c>
      <c r="N92" s="223" t="s">
        <v>48</v>
      </c>
      <c r="O92" s="86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230</v>
      </c>
      <c r="AT92" s="226" t="s">
        <v>226</v>
      </c>
      <c r="AU92" s="226" t="s">
        <v>85</v>
      </c>
      <c r="AY92" s="19" t="s">
        <v>224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83</v>
      </c>
      <c r="BK92" s="227">
        <f>ROUND(I92*H92,2)</f>
        <v>0</v>
      </c>
      <c r="BL92" s="19" t="s">
        <v>230</v>
      </c>
      <c r="BM92" s="226" t="s">
        <v>85</v>
      </c>
    </row>
    <row r="93" s="2" customFormat="1">
      <c r="A93" s="40"/>
      <c r="B93" s="41"/>
      <c r="C93" s="42"/>
      <c r="D93" s="228" t="s">
        <v>232</v>
      </c>
      <c r="E93" s="42"/>
      <c r="F93" s="229" t="s">
        <v>4513</v>
      </c>
      <c r="G93" s="42"/>
      <c r="H93" s="42"/>
      <c r="I93" s="230"/>
      <c r="J93" s="42"/>
      <c r="K93" s="42"/>
      <c r="L93" s="46"/>
      <c r="M93" s="231"/>
      <c r="N93" s="23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232</v>
      </c>
      <c r="AU93" s="19" t="s">
        <v>85</v>
      </c>
    </row>
    <row r="94" s="2" customFormat="1">
      <c r="A94" s="40"/>
      <c r="B94" s="41"/>
      <c r="C94" s="42"/>
      <c r="D94" s="233" t="s">
        <v>234</v>
      </c>
      <c r="E94" s="42"/>
      <c r="F94" s="234" t="s">
        <v>4514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234</v>
      </c>
      <c r="AU94" s="19" t="s">
        <v>85</v>
      </c>
    </row>
    <row r="95" s="14" customFormat="1">
      <c r="A95" s="14"/>
      <c r="B95" s="246"/>
      <c r="C95" s="247"/>
      <c r="D95" s="228" t="s">
        <v>236</v>
      </c>
      <c r="E95" s="248" t="s">
        <v>40</v>
      </c>
      <c r="F95" s="249" t="s">
        <v>4515</v>
      </c>
      <c r="G95" s="247"/>
      <c r="H95" s="248" t="s">
        <v>40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236</v>
      </c>
      <c r="AU95" s="255" t="s">
        <v>85</v>
      </c>
      <c r="AV95" s="14" t="s">
        <v>83</v>
      </c>
      <c r="AW95" s="14" t="s">
        <v>38</v>
      </c>
      <c r="AX95" s="14" t="s">
        <v>77</v>
      </c>
      <c r="AY95" s="255" t="s">
        <v>224</v>
      </c>
    </row>
    <row r="96" s="13" customFormat="1">
      <c r="A96" s="13"/>
      <c r="B96" s="235"/>
      <c r="C96" s="236"/>
      <c r="D96" s="228" t="s">
        <v>236</v>
      </c>
      <c r="E96" s="237" t="s">
        <v>40</v>
      </c>
      <c r="F96" s="238" t="s">
        <v>4516</v>
      </c>
      <c r="G96" s="236"/>
      <c r="H96" s="239">
        <v>20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236</v>
      </c>
      <c r="AU96" s="245" t="s">
        <v>85</v>
      </c>
      <c r="AV96" s="13" t="s">
        <v>85</v>
      </c>
      <c r="AW96" s="13" t="s">
        <v>38</v>
      </c>
      <c r="AX96" s="13" t="s">
        <v>77</v>
      </c>
      <c r="AY96" s="245" t="s">
        <v>224</v>
      </c>
    </row>
    <row r="97" s="13" customFormat="1">
      <c r="A97" s="13"/>
      <c r="B97" s="235"/>
      <c r="C97" s="236"/>
      <c r="D97" s="228" t="s">
        <v>236</v>
      </c>
      <c r="E97" s="237" t="s">
        <v>40</v>
      </c>
      <c r="F97" s="238" t="s">
        <v>4517</v>
      </c>
      <c r="G97" s="236"/>
      <c r="H97" s="239">
        <v>45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236</v>
      </c>
      <c r="AU97" s="245" t="s">
        <v>85</v>
      </c>
      <c r="AV97" s="13" t="s">
        <v>85</v>
      </c>
      <c r="AW97" s="13" t="s">
        <v>38</v>
      </c>
      <c r="AX97" s="13" t="s">
        <v>77</v>
      </c>
      <c r="AY97" s="245" t="s">
        <v>224</v>
      </c>
    </row>
    <row r="98" s="13" customFormat="1">
      <c r="A98" s="13"/>
      <c r="B98" s="235"/>
      <c r="C98" s="236"/>
      <c r="D98" s="228" t="s">
        <v>236</v>
      </c>
      <c r="E98" s="237" t="s">
        <v>40</v>
      </c>
      <c r="F98" s="238" t="s">
        <v>4518</v>
      </c>
      <c r="G98" s="236"/>
      <c r="H98" s="239">
        <v>38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236</v>
      </c>
      <c r="AU98" s="245" t="s">
        <v>85</v>
      </c>
      <c r="AV98" s="13" t="s">
        <v>85</v>
      </c>
      <c r="AW98" s="13" t="s">
        <v>38</v>
      </c>
      <c r="AX98" s="13" t="s">
        <v>77</v>
      </c>
      <c r="AY98" s="245" t="s">
        <v>224</v>
      </c>
    </row>
    <row r="99" s="13" customFormat="1">
      <c r="A99" s="13"/>
      <c r="B99" s="235"/>
      <c r="C99" s="236"/>
      <c r="D99" s="228" t="s">
        <v>236</v>
      </c>
      <c r="E99" s="237" t="s">
        <v>40</v>
      </c>
      <c r="F99" s="238" t="s">
        <v>4519</v>
      </c>
      <c r="G99" s="236"/>
      <c r="H99" s="239">
        <v>90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236</v>
      </c>
      <c r="AU99" s="245" t="s">
        <v>85</v>
      </c>
      <c r="AV99" s="13" t="s">
        <v>85</v>
      </c>
      <c r="AW99" s="13" t="s">
        <v>38</v>
      </c>
      <c r="AX99" s="13" t="s">
        <v>77</v>
      </c>
      <c r="AY99" s="245" t="s">
        <v>224</v>
      </c>
    </row>
    <row r="100" s="13" customFormat="1">
      <c r="A100" s="13"/>
      <c r="B100" s="235"/>
      <c r="C100" s="236"/>
      <c r="D100" s="228" t="s">
        <v>236</v>
      </c>
      <c r="E100" s="237" t="s">
        <v>40</v>
      </c>
      <c r="F100" s="238" t="s">
        <v>4520</v>
      </c>
      <c r="G100" s="236"/>
      <c r="H100" s="239">
        <v>12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236</v>
      </c>
      <c r="AU100" s="245" t="s">
        <v>85</v>
      </c>
      <c r="AV100" s="13" t="s">
        <v>85</v>
      </c>
      <c r="AW100" s="13" t="s">
        <v>38</v>
      </c>
      <c r="AX100" s="13" t="s">
        <v>77</v>
      </c>
      <c r="AY100" s="245" t="s">
        <v>224</v>
      </c>
    </row>
    <row r="101" s="13" customFormat="1">
      <c r="A101" s="13"/>
      <c r="B101" s="235"/>
      <c r="C101" s="236"/>
      <c r="D101" s="228" t="s">
        <v>236</v>
      </c>
      <c r="E101" s="237" t="s">
        <v>40</v>
      </c>
      <c r="F101" s="238" t="s">
        <v>4521</v>
      </c>
      <c r="G101" s="236"/>
      <c r="H101" s="239">
        <v>5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236</v>
      </c>
      <c r="AU101" s="245" t="s">
        <v>85</v>
      </c>
      <c r="AV101" s="13" t="s">
        <v>85</v>
      </c>
      <c r="AW101" s="13" t="s">
        <v>38</v>
      </c>
      <c r="AX101" s="13" t="s">
        <v>77</v>
      </c>
      <c r="AY101" s="245" t="s">
        <v>224</v>
      </c>
    </row>
    <row r="102" s="13" customFormat="1">
      <c r="A102" s="13"/>
      <c r="B102" s="235"/>
      <c r="C102" s="236"/>
      <c r="D102" s="228" t="s">
        <v>236</v>
      </c>
      <c r="E102" s="237" t="s">
        <v>40</v>
      </c>
      <c r="F102" s="238" t="s">
        <v>4522</v>
      </c>
      <c r="G102" s="236"/>
      <c r="H102" s="239">
        <v>32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236</v>
      </c>
      <c r="AU102" s="245" t="s">
        <v>85</v>
      </c>
      <c r="AV102" s="13" t="s">
        <v>85</v>
      </c>
      <c r="AW102" s="13" t="s">
        <v>38</v>
      </c>
      <c r="AX102" s="13" t="s">
        <v>77</v>
      </c>
      <c r="AY102" s="245" t="s">
        <v>224</v>
      </c>
    </row>
    <row r="103" s="13" customFormat="1">
      <c r="A103" s="13"/>
      <c r="B103" s="235"/>
      <c r="C103" s="236"/>
      <c r="D103" s="228" t="s">
        <v>236</v>
      </c>
      <c r="E103" s="237" t="s">
        <v>40</v>
      </c>
      <c r="F103" s="238" t="s">
        <v>4523</v>
      </c>
      <c r="G103" s="236"/>
      <c r="H103" s="239">
        <v>240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236</v>
      </c>
      <c r="AU103" s="245" t="s">
        <v>85</v>
      </c>
      <c r="AV103" s="13" t="s">
        <v>85</v>
      </c>
      <c r="AW103" s="13" t="s">
        <v>38</v>
      </c>
      <c r="AX103" s="13" t="s">
        <v>77</v>
      </c>
      <c r="AY103" s="245" t="s">
        <v>224</v>
      </c>
    </row>
    <row r="104" s="15" customFormat="1">
      <c r="A104" s="15"/>
      <c r="B104" s="256"/>
      <c r="C104" s="257"/>
      <c r="D104" s="228" t="s">
        <v>236</v>
      </c>
      <c r="E104" s="258" t="s">
        <v>40</v>
      </c>
      <c r="F104" s="259" t="s">
        <v>253</v>
      </c>
      <c r="G104" s="257"/>
      <c r="H104" s="260">
        <v>482</v>
      </c>
      <c r="I104" s="261"/>
      <c r="J104" s="257"/>
      <c r="K104" s="257"/>
      <c r="L104" s="262"/>
      <c r="M104" s="263"/>
      <c r="N104" s="264"/>
      <c r="O104" s="264"/>
      <c r="P104" s="264"/>
      <c r="Q104" s="264"/>
      <c r="R104" s="264"/>
      <c r="S104" s="264"/>
      <c r="T104" s="26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6" t="s">
        <v>236</v>
      </c>
      <c r="AU104" s="266" t="s">
        <v>85</v>
      </c>
      <c r="AV104" s="15" t="s">
        <v>230</v>
      </c>
      <c r="AW104" s="15" t="s">
        <v>38</v>
      </c>
      <c r="AX104" s="15" t="s">
        <v>83</v>
      </c>
      <c r="AY104" s="266" t="s">
        <v>224</v>
      </c>
    </row>
    <row r="105" s="2" customFormat="1" ht="16.5" customHeight="1">
      <c r="A105" s="40"/>
      <c r="B105" s="41"/>
      <c r="C105" s="215" t="s">
        <v>85</v>
      </c>
      <c r="D105" s="215" t="s">
        <v>226</v>
      </c>
      <c r="E105" s="216" t="s">
        <v>4524</v>
      </c>
      <c r="F105" s="217" t="s">
        <v>4525</v>
      </c>
      <c r="G105" s="218" t="s">
        <v>811</v>
      </c>
      <c r="H105" s="219">
        <v>1</v>
      </c>
      <c r="I105" s="220"/>
      <c r="J105" s="221">
        <f>ROUND(I105*H105,2)</f>
        <v>0</v>
      </c>
      <c r="K105" s="217" t="s">
        <v>229</v>
      </c>
      <c r="L105" s="46"/>
      <c r="M105" s="222" t="s">
        <v>40</v>
      </c>
      <c r="N105" s="223" t="s">
        <v>48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230</v>
      </c>
      <c r="AT105" s="226" t="s">
        <v>226</v>
      </c>
      <c r="AU105" s="226" t="s">
        <v>85</v>
      </c>
      <c r="AY105" s="19" t="s">
        <v>224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83</v>
      </c>
      <c r="BK105" s="227">
        <f>ROUND(I105*H105,2)</f>
        <v>0</v>
      </c>
      <c r="BL105" s="19" t="s">
        <v>230</v>
      </c>
      <c r="BM105" s="226" t="s">
        <v>230</v>
      </c>
    </row>
    <row r="106" s="2" customFormat="1">
      <c r="A106" s="40"/>
      <c r="B106" s="41"/>
      <c r="C106" s="42"/>
      <c r="D106" s="228" t="s">
        <v>232</v>
      </c>
      <c r="E106" s="42"/>
      <c r="F106" s="229" t="s">
        <v>4526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232</v>
      </c>
      <c r="AU106" s="19" t="s">
        <v>85</v>
      </c>
    </row>
    <row r="107" s="2" customFormat="1">
      <c r="A107" s="40"/>
      <c r="B107" s="41"/>
      <c r="C107" s="42"/>
      <c r="D107" s="233" t="s">
        <v>234</v>
      </c>
      <c r="E107" s="42"/>
      <c r="F107" s="234" t="s">
        <v>4527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234</v>
      </c>
      <c r="AU107" s="19" t="s">
        <v>85</v>
      </c>
    </row>
    <row r="108" s="13" customFormat="1">
      <c r="A108" s="13"/>
      <c r="B108" s="235"/>
      <c r="C108" s="236"/>
      <c r="D108" s="228" t="s">
        <v>236</v>
      </c>
      <c r="E108" s="237" t="s">
        <v>40</v>
      </c>
      <c r="F108" s="238" t="s">
        <v>4528</v>
      </c>
      <c r="G108" s="236"/>
      <c r="H108" s="239">
        <v>1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236</v>
      </c>
      <c r="AU108" s="245" t="s">
        <v>85</v>
      </c>
      <c r="AV108" s="13" t="s">
        <v>85</v>
      </c>
      <c r="AW108" s="13" t="s">
        <v>38</v>
      </c>
      <c r="AX108" s="13" t="s">
        <v>77</v>
      </c>
      <c r="AY108" s="245" t="s">
        <v>224</v>
      </c>
    </row>
    <row r="109" s="15" customFormat="1">
      <c r="A109" s="15"/>
      <c r="B109" s="256"/>
      <c r="C109" s="257"/>
      <c r="D109" s="228" t="s">
        <v>236</v>
      </c>
      <c r="E109" s="258" t="s">
        <v>40</v>
      </c>
      <c r="F109" s="259" t="s">
        <v>253</v>
      </c>
      <c r="G109" s="257"/>
      <c r="H109" s="260">
        <v>1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236</v>
      </c>
      <c r="AU109" s="266" t="s">
        <v>85</v>
      </c>
      <c r="AV109" s="15" t="s">
        <v>230</v>
      </c>
      <c r="AW109" s="15" t="s">
        <v>38</v>
      </c>
      <c r="AX109" s="15" t="s">
        <v>83</v>
      </c>
      <c r="AY109" s="266" t="s">
        <v>224</v>
      </c>
    </row>
    <row r="110" s="2" customFormat="1" ht="16.5" customHeight="1">
      <c r="A110" s="40"/>
      <c r="B110" s="41"/>
      <c r="C110" s="215" t="s">
        <v>244</v>
      </c>
      <c r="D110" s="215" t="s">
        <v>226</v>
      </c>
      <c r="E110" s="216" t="s">
        <v>4529</v>
      </c>
      <c r="F110" s="217" t="s">
        <v>4530</v>
      </c>
      <c r="G110" s="218" t="s">
        <v>811</v>
      </c>
      <c r="H110" s="219">
        <v>1</v>
      </c>
      <c r="I110" s="220"/>
      <c r="J110" s="221">
        <f>ROUND(I110*H110,2)</f>
        <v>0</v>
      </c>
      <c r="K110" s="217" t="s">
        <v>229</v>
      </c>
      <c r="L110" s="46"/>
      <c r="M110" s="222" t="s">
        <v>40</v>
      </c>
      <c r="N110" s="223" t="s">
        <v>48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230</v>
      </c>
      <c r="AT110" s="226" t="s">
        <v>226</v>
      </c>
      <c r="AU110" s="226" t="s">
        <v>85</v>
      </c>
      <c r="AY110" s="19" t="s">
        <v>224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83</v>
      </c>
      <c r="BK110" s="227">
        <f>ROUND(I110*H110,2)</f>
        <v>0</v>
      </c>
      <c r="BL110" s="19" t="s">
        <v>230</v>
      </c>
      <c r="BM110" s="226" t="s">
        <v>266</v>
      </c>
    </row>
    <row r="111" s="2" customFormat="1">
      <c r="A111" s="40"/>
      <c r="B111" s="41"/>
      <c r="C111" s="42"/>
      <c r="D111" s="228" t="s">
        <v>232</v>
      </c>
      <c r="E111" s="42"/>
      <c r="F111" s="229" t="s">
        <v>4531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232</v>
      </c>
      <c r="AU111" s="19" t="s">
        <v>85</v>
      </c>
    </row>
    <row r="112" s="2" customFormat="1">
      <c r="A112" s="40"/>
      <c r="B112" s="41"/>
      <c r="C112" s="42"/>
      <c r="D112" s="233" t="s">
        <v>234</v>
      </c>
      <c r="E112" s="42"/>
      <c r="F112" s="234" t="s">
        <v>4532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234</v>
      </c>
      <c r="AU112" s="19" t="s">
        <v>85</v>
      </c>
    </row>
    <row r="113" s="13" customFormat="1">
      <c r="A113" s="13"/>
      <c r="B113" s="235"/>
      <c r="C113" s="236"/>
      <c r="D113" s="228" t="s">
        <v>236</v>
      </c>
      <c r="E113" s="237" t="s">
        <v>40</v>
      </c>
      <c r="F113" s="238" t="s">
        <v>4533</v>
      </c>
      <c r="G113" s="236"/>
      <c r="H113" s="239">
        <v>1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236</v>
      </c>
      <c r="AU113" s="245" t="s">
        <v>85</v>
      </c>
      <c r="AV113" s="13" t="s">
        <v>85</v>
      </c>
      <c r="AW113" s="13" t="s">
        <v>38</v>
      </c>
      <c r="AX113" s="13" t="s">
        <v>77</v>
      </c>
      <c r="AY113" s="245" t="s">
        <v>224</v>
      </c>
    </row>
    <row r="114" s="15" customFormat="1">
      <c r="A114" s="15"/>
      <c r="B114" s="256"/>
      <c r="C114" s="257"/>
      <c r="D114" s="228" t="s">
        <v>236</v>
      </c>
      <c r="E114" s="258" t="s">
        <v>40</v>
      </c>
      <c r="F114" s="259" t="s">
        <v>253</v>
      </c>
      <c r="G114" s="257"/>
      <c r="H114" s="260">
        <v>1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236</v>
      </c>
      <c r="AU114" s="266" t="s">
        <v>85</v>
      </c>
      <c r="AV114" s="15" t="s">
        <v>230</v>
      </c>
      <c r="AW114" s="15" t="s">
        <v>38</v>
      </c>
      <c r="AX114" s="15" t="s">
        <v>83</v>
      </c>
      <c r="AY114" s="266" t="s">
        <v>224</v>
      </c>
    </row>
    <row r="115" s="2" customFormat="1" ht="16.5" customHeight="1">
      <c r="A115" s="40"/>
      <c r="B115" s="41"/>
      <c r="C115" s="215" t="s">
        <v>230</v>
      </c>
      <c r="D115" s="215" t="s">
        <v>226</v>
      </c>
      <c r="E115" s="216" t="s">
        <v>4534</v>
      </c>
      <c r="F115" s="217" t="s">
        <v>4535</v>
      </c>
      <c r="G115" s="218" t="s">
        <v>811</v>
      </c>
      <c r="H115" s="219">
        <v>2</v>
      </c>
      <c r="I115" s="220"/>
      <c r="J115" s="221">
        <f>ROUND(I115*H115,2)</f>
        <v>0</v>
      </c>
      <c r="K115" s="217" t="s">
        <v>229</v>
      </c>
      <c r="L115" s="46"/>
      <c r="M115" s="222" t="s">
        <v>40</v>
      </c>
      <c r="N115" s="223" t="s">
        <v>48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230</v>
      </c>
      <c r="AT115" s="226" t="s">
        <v>226</v>
      </c>
      <c r="AU115" s="226" t="s">
        <v>85</v>
      </c>
      <c r="AY115" s="19" t="s">
        <v>224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83</v>
      </c>
      <c r="BK115" s="227">
        <f>ROUND(I115*H115,2)</f>
        <v>0</v>
      </c>
      <c r="BL115" s="19" t="s">
        <v>230</v>
      </c>
      <c r="BM115" s="226" t="s">
        <v>279</v>
      </c>
    </row>
    <row r="116" s="2" customFormat="1">
      <c r="A116" s="40"/>
      <c r="B116" s="41"/>
      <c r="C116" s="42"/>
      <c r="D116" s="228" t="s">
        <v>232</v>
      </c>
      <c r="E116" s="42"/>
      <c r="F116" s="229" t="s">
        <v>4536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232</v>
      </c>
      <c r="AU116" s="19" t="s">
        <v>85</v>
      </c>
    </row>
    <row r="117" s="2" customFormat="1">
      <c r="A117" s="40"/>
      <c r="B117" s="41"/>
      <c r="C117" s="42"/>
      <c r="D117" s="233" t="s">
        <v>234</v>
      </c>
      <c r="E117" s="42"/>
      <c r="F117" s="234" t="s">
        <v>4537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234</v>
      </c>
      <c r="AU117" s="19" t="s">
        <v>85</v>
      </c>
    </row>
    <row r="118" s="13" customFormat="1">
      <c r="A118" s="13"/>
      <c r="B118" s="235"/>
      <c r="C118" s="236"/>
      <c r="D118" s="228" t="s">
        <v>236</v>
      </c>
      <c r="E118" s="237" t="s">
        <v>40</v>
      </c>
      <c r="F118" s="238" t="s">
        <v>4538</v>
      </c>
      <c r="G118" s="236"/>
      <c r="H118" s="239">
        <v>1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236</v>
      </c>
      <c r="AU118" s="245" t="s">
        <v>85</v>
      </c>
      <c r="AV118" s="13" t="s">
        <v>85</v>
      </c>
      <c r="AW118" s="13" t="s">
        <v>38</v>
      </c>
      <c r="AX118" s="13" t="s">
        <v>77</v>
      </c>
      <c r="AY118" s="245" t="s">
        <v>224</v>
      </c>
    </row>
    <row r="119" s="13" customFormat="1">
      <c r="A119" s="13"/>
      <c r="B119" s="235"/>
      <c r="C119" s="236"/>
      <c r="D119" s="228" t="s">
        <v>236</v>
      </c>
      <c r="E119" s="237" t="s">
        <v>40</v>
      </c>
      <c r="F119" s="238" t="s">
        <v>4539</v>
      </c>
      <c r="G119" s="236"/>
      <c r="H119" s="239">
        <v>1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236</v>
      </c>
      <c r="AU119" s="245" t="s">
        <v>85</v>
      </c>
      <c r="AV119" s="13" t="s">
        <v>85</v>
      </c>
      <c r="AW119" s="13" t="s">
        <v>38</v>
      </c>
      <c r="AX119" s="13" t="s">
        <v>77</v>
      </c>
      <c r="AY119" s="245" t="s">
        <v>224</v>
      </c>
    </row>
    <row r="120" s="15" customFormat="1">
      <c r="A120" s="15"/>
      <c r="B120" s="256"/>
      <c r="C120" s="257"/>
      <c r="D120" s="228" t="s">
        <v>236</v>
      </c>
      <c r="E120" s="258" t="s">
        <v>40</v>
      </c>
      <c r="F120" s="259" t="s">
        <v>253</v>
      </c>
      <c r="G120" s="257"/>
      <c r="H120" s="260">
        <v>2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236</v>
      </c>
      <c r="AU120" s="266" t="s">
        <v>85</v>
      </c>
      <c r="AV120" s="15" t="s">
        <v>230</v>
      </c>
      <c r="AW120" s="15" t="s">
        <v>38</v>
      </c>
      <c r="AX120" s="15" t="s">
        <v>83</v>
      </c>
      <c r="AY120" s="266" t="s">
        <v>224</v>
      </c>
    </row>
    <row r="121" s="2" customFormat="1" ht="16.5" customHeight="1">
      <c r="A121" s="40"/>
      <c r="B121" s="41"/>
      <c r="C121" s="215" t="s">
        <v>259</v>
      </c>
      <c r="D121" s="215" t="s">
        <v>226</v>
      </c>
      <c r="E121" s="216" t="s">
        <v>4540</v>
      </c>
      <c r="F121" s="217" t="s">
        <v>4541</v>
      </c>
      <c r="G121" s="218" t="s">
        <v>811</v>
      </c>
      <c r="H121" s="219">
        <v>1</v>
      </c>
      <c r="I121" s="220"/>
      <c r="J121" s="221">
        <f>ROUND(I121*H121,2)</f>
        <v>0</v>
      </c>
      <c r="K121" s="217" t="s">
        <v>229</v>
      </c>
      <c r="L121" s="46"/>
      <c r="M121" s="222" t="s">
        <v>40</v>
      </c>
      <c r="N121" s="223" t="s">
        <v>48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230</v>
      </c>
      <c r="AT121" s="226" t="s">
        <v>226</v>
      </c>
      <c r="AU121" s="226" t="s">
        <v>85</v>
      </c>
      <c r="AY121" s="19" t="s">
        <v>224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83</v>
      </c>
      <c r="BK121" s="227">
        <f>ROUND(I121*H121,2)</f>
        <v>0</v>
      </c>
      <c r="BL121" s="19" t="s">
        <v>230</v>
      </c>
      <c r="BM121" s="226" t="s">
        <v>296</v>
      </c>
    </row>
    <row r="122" s="2" customFormat="1">
      <c r="A122" s="40"/>
      <c r="B122" s="41"/>
      <c r="C122" s="42"/>
      <c r="D122" s="228" t="s">
        <v>232</v>
      </c>
      <c r="E122" s="42"/>
      <c r="F122" s="229" t="s">
        <v>4542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232</v>
      </c>
      <c r="AU122" s="19" t="s">
        <v>85</v>
      </c>
    </row>
    <row r="123" s="2" customFormat="1">
      <c r="A123" s="40"/>
      <c r="B123" s="41"/>
      <c r="C123" s="42"/>
      <c r="D123" s="233" t="s">
        <v>234</v>
      </c>
      <c r="E123" s="42"/>
      <c r="F123" s="234" t="s">
        <v>4543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234</v>
      </c>
      <c r="AU123" s="19" t="s">
        <v>85</v>
      </c>
    </row>
    <row r="124" s="13" customFormat="1">
      <c r="A124" s="13"/>
      <c r="B124" s="235"/>
      <c r="C124" s="236"/>
      <c r="D124" s="228" t="s">
        <v>236</v>
      </c>
      <c r="E124" s="237" t="s">
        <v>40</v>
      </c>
      <c r="F124" s="238" t="s">
        <v>4544</v>
      </c>
      <c r="G124" s="236"/>
      <c r="H124" s="239">
        <v>1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236</v>
      </c>
      <c r="AU124" s="245" t="s">
        <v>85</v>
      </c>
      <c r="AV124" s="13" t="s">
        <v>85</v>
      </c>
      <c r="AW124" s="13" t="s">
        <v>38</v>
      </c>
      <c r="AX124" s="13" t="s">
        <v>77</v>
      </c>
      <c r="AY124" s="245" t="s">
        <v>224</v>
      </c>
    </row>
    <row r="125" s="15" customFormat="1">
      <c r="A125" s="15"/>
      <c r="B125" s="256"/>
      <c r="C125" s="257"/>
      <c r="D125" s="228" t="s">
        <v>236</v>
      </c>
      <c r="E125" s="258" t="s">
        <v>40</v>
      </c>
      <c r="F125" s="259" t="s">
        <v>253</v>
      </c>
      <c r="G125" s="257"/>
      <c r="H125" s="260">
        <v>1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236</v>
      </c>
      <c r="AU125" s="266" t="s">
        <v>85</v>
      </c>
      <c r="AV125" s="15" t="s">
        <v>230</v>
      </c>
      <c r="AW125" s="15" t="s">
        <v>38</v>
      </c>
      <c r="AX125" s="15" t="s">
        <v>83</v>
      </c>
      <c r="AY125" s="266" t="s">
        <v>224</v>
      </c>
    </row>
    <row r="126" s="2" customFormat="1" ht="16.5" customHeight="1">
      <c r="A126" s="40"/>
      <c r="B126" s="41"/>
      <c r="C126" s="215" t="s">
        <v>266</v>
      </c>
      <c r="D126" s="215" t="s">
        <v>226</v>
      </c>
      <c r="E126" s="216" t="s">
        <v>4545</v>
      </c>
      <c r="F126" s="217" t="s">
        <v>4546</v>
      </c>
      <c r="G126" s="218" t="s">
        <v>811</v>
      </c>
      <c r="H126" s="219">
        <v>1</v>
      </c>
      <c r="I126" s="220"/>
      <c r="J126" s="221">
        <f>ROUND(I126*H126,2)</f>
        <v>0</v>
      </c>
      <c r="K126" s="217" t="s">
        <v>229</v>
      </c>
      <c r="L126" s="46"/>
      <c r="M126" s="222" t="s">
        <v>40</v>
      </c>
      <c r="N126" s="223" t="s">
        <v>48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230</v>
      </c>
      <c r="AT126" s="226" t="s">
        <v>226</v>
      </c>
      <c r="AU126" s="226" t="s">
        <v>85</v>
      </c>
      <c r="AY126" s="19" t="s">
        <v>224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83</v>
      </c>
      <c r="BK126" s="227">
        <f>ROUND(I126*H126,2)</f>
        <v>0</v>
      </c>
      <c r="BL126" s="19" t="s">
        <v>230</v>
      </c>
      <c r="BM126" s="226" t="s">
        <v>311</v>
      </c>
    </row>
    <row r="127" s="2" customFormat="1">
      <c r="A127" s="40"/>
      <c r="B127" s="41"/>
      <c r="C127" s="42"/>
      <c r="D127" s="228" t="s">
        <v>232</v>
      </c>
      <c r="E127" s="42"/>
      <c r="F127" s="229" t="s">
        <v>4547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232</v>
      </c>
      <c r="AU127" s="19" t="s">
        <v>85</v>
      </c>
    </row>
    <row r="128" s="2" customFormat="1">
      <c r="A128" s="40"/>
      <c r="B128" s="41"/>
      <c r="C128" s="42"/>
      <c r="D128" s="233" t="s">
        <v>234</v>
      </c>
      <c r="E128" s="42"/>
      <c r="F128" s="234" t="s">
        <v>4548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234</v>
      </c>
      <c r="AU128" s="19" t="s">
        <v>85</v>
      </c>
    </row>
    <row r="129" s="13" customFormat="1">
      <c r="A129" s="13"/>
      <c r="B129" s="235"/>
      <c r="C129" s="236"/>
      <c r="D129" s="228" t="s">
        <v>236</v>
      </c>
      <c r="E129" s="237" t="s">
        <v>40</v>
      </c>
      <c r="F129" s="238" t="s">
        <v>4528</v>
      </c>
      <c r="G129" s="236"/>
      <c r="H129" s="239">
        <v>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236</v>
      </c>
      <c r="AU129" s="245" t="s">
        <v>85</v>
      </c>
      <c r="AV129" s="13" t="s">
        <v>85</v>
      </c>
      <c r="AW129" s="13" t="s">
        <v>38</v>
      </c>
      <c r="AX129" s="13" t="s">
        <v>77</v>
      </c>
      <c r="AY129" s="245" t="s">
        <v>224</v>
      </c>
    </row>
    <row r="130" s="15" customFormat="1">
      <c r="A130" s="15"/>
      <c r="B130" s="256"/>
      <c r="C130" s="257"/>
      <c r="D130" s="228" t="s">
        <v>236</v>
      </c>
      <c r="E130" s="258" t="s">
        <v>40</v>
      </c>
      <c r="F130" s="259" t="s">
        <v>253</v>
      </c>
      <c r="G130" s="257"/>
      <c r="H130" s="260">
        <v>1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236</v>
      </c>
      <c r="AU130" s="266" t="s">
        <v>85</v>
      </c>
      <c r="AV130" s="15" t="s">
        <v>230</v>
      </c>
      <c r="AW130" s="15" t="s">
        <v>38</v>
      </c>
      <c r="AX130" s="15" t="s">
        <v>83</v>
      </c>
      <c r="AY130" s="266" t="s">
        <v>224</v>
      </c>
    </row>
    <row r="131" s="2" customFormat="1" ht="16.5" customHeight="1">
      <c r="A131" s="40"/>
      <c r="B131" s="41"/>
      <c r="C131" s="215" t="s">
        <v>272</v>
      </c>
      <c r="D131" s="215" t="s">
        <v>226</v>
      </c>
      <c r="E131" s="216" t="s">
        <v>4549</v>
      </c>
      <c r="F131" s="217" t="s">
        <v>4550</v>
      </c>
      <c r="G131" s="218" t="s">
        <v>811</v>
      </c>
      <c r="H131" s="219">
        <v>2</v>
      </c>
      <c r="I131" s="220"/>
      <c r="J131" s="221">
        <f>ROUND(I131*H131,2)</f>
        <v>0</v>
      </c>
      <c r="K131" s="217" t="s">
        <v>229</v>
      </c>
      <c r="L131" s="46"/>
      <c r="M131" s="222" t="s">
        <v>40</v>
      </c>
      <c r="N131" s="223" t="s">
        <v>48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230</v>
      </c>
      <c r="AT131" s="226" t="s">
        <v>226</v>
      </c>
      <c r="AU131" s="226" t="s">
        <v>85</v>
      </c>
      <c r="AY131" s="19" t="s">
        <v>224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83</v>
      </c>
      <c r="BK131" s="227">
        <f>ROUND(I131*H131,2)</f>
        <v>0</v>
      </c>
      <c r="BL131" s="19" t="s">
        <v>230</v>
      </c>
      <c r="BM131" s="226" t="s">
        <v>325</v>
      </c>
    </row>
    <row r="132" s="2" customFormat="1">
      <c r="A132" s="40"/>
      <c r="B132" s="41"/>
      <c r="C132" s="42"/>
      <c r="D132" s="228" t="s">
        <v>232</v>
      </c>
      <c r="E132" s="42"/>
      <c r="F132" s="229" t="s">
        <v>4551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232</v>
      </c>
      <c r="AU132" s="19" t="s">
        <v>85</v>
      </c>
    </row>
    <row r="133" s="2" customFormat="1">
      <c r="A133" s="40"/>
      <c r="B133" s="41"/>
      <c r="C133" s="42"/>
      <c r="D133" s="233" t="s">
        <v>234</v>
      </c>
      <c r="E133" s="42"/>
      <c r="F133" s="234" t="s">
        <v>4552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234</v>
      </c>
      <c r="AU133" s="19" t="s">
        <v>85</v>
      </c>
    </row>
    <row r="134" s="13" customFormat="1">
      <c r="A134" s="13"/>
      <c r="B134" s="235"/>
      <c r="C134" s="236"/>
      <c r="D134" s="228" t="s">
        <v>236</v>
      </c>
      <c r="E134" s="237" t="s">
        <v>40</v>
      </c>
      <c r="F134" s="238" t="s">
        <v>4544</v>
      </c>
      <c r="G134" s="236"/>
      <c r="H134" s="239">
        <v>1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236</v>
      </c>
      <c r="AU134" s="245" t="s">
        <v>85</v>
      </c>
      <c r="AV134" s="13" t="s">
        <v>85</v>
      </c>
      <c r="AW134" s="13" t="s">
        <v>38</v>
      </c>
      <c r="AX134" s="13" t="s">
        <v>77</v>
      </c>
      <c r="AY134" s="245" t="s">
        <v>224</v>
      </c>
    </row>
    <row r="135" s="13" customFormat="1">
      <c r="A135" s="13"/>
      <c r="B135" s="235"/>
      <c r="C135" s="236"/>
      <c r="D135" s="228" t="s">
        <v>236</v>
      </c>
      <c r="E135" s="237" t="s">
        <v>40</v>
      </c>
      <c r="F135" s="238" t="s">
        <v>4533</v>
      </c>
      <c r="G135" s="236"/>
      <c r="H135" s="239">
        <v>1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236</v>
      </c>
      <c r="AU135" s="245" t="s">
        <v>85</v>
      </c>
      <c r="AV135" s="13" t="s">
        <v>85</v>
      </c>
      <c r="AW135" s="13" t="s">
        <v>38</v>
      </c>
      <c r="AX135" s="13" t="s">
        <v>77</v>
      </c>
      <c r="AY135" s="245" t="s">
        <v>224</v>
      </c>
    </row>
    <row r="136" s="15" customFormat="1">
      <c r="A136" s="15"/>
      <c r="B136" s="256"/>
      <c r="C136" s="257"/>
      <c r="D136" s="228" t="s">
        <v>236</v>
      </c>
      <c r="E136" s="258" t="s">
        <v>40</v>
      </c>
      <c r="F136" s="259" t="s">
        <v>253</v>
      </c>
      <c r="G136" s="257"/>
      <c r="H136" s="260">
        <v>2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236</v>
      </c>
      <c r="AU136" s="266" t="s">
        <v>85</v>
      </c>
      <c r="AV136" s="15" t="s">
        <v>230</v>
      </c>
      <c r="AW136" s="15" t="s">
        <v>38</v>
      </c>
      <c r="AX136" s="15" t="s">
        <v>83</v>
      </c>
      <c r="AY136" s="266" t="s">
        <v>224</v>
      </c>
    </row>
    <row r="137" s="2" customFormat="1" ht="16.5" customHeight="1">
      <c r="A137" s="40"/>
      <c r="B137" s="41"/>
      <c r="C137" s="215" t="s">
        <v>279</v>
      </c>
      <c r="D137" s="215" t="s">
        <v>226</v>
      </c>
      <c r="E137" s="216" t="s">
        <v>4553</v>
      </c>
      <c r="F137" s="217" t="s">
        <v>4554</v>
      </c>
      <c r="G137" s="218" t="s">
        <v>811</v>
      </c>
      <c r="H137" s="219">
        <v>2</v>
      </c>
      <c r="I137" s="220"/>
      <c r="J137" s="221">
        <f>ROUND(I137*H137,2)</f>
        <v>0</v>
      </c>
      <c r="K137" s="217" t="s">
        <v>229</v>
      </c>
      <c r="L137" s="46"/>
      <c r="M137" s="222" t="s">
        <v>40</v>
      </c>
      <c r="N137" s="223" t="s">
        <v>48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230</v>
      </c>
      <c r="AT137" s="226" t="s">
        <v>226</v>
      </c>
      <c r="AU137" s="226" t="s">
        <v>85</v>
      </c>
      <c r="AY137" s="19" t="s">
        <v>224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83</v>
      </c>
      <c r="BK137" s="227">
        <f>ROUND(I137*H137,2)</f>
        <v>0</v>
      </c>
      <c r="BL137" s="19" t="s">
        <v>230</v>
      </c>
      <c r="BM137" s="226" t="s">
        <v>340</v>
      </c>
    </row>
    <row r="138" s="2" customFormat="1">
      <c r="A138" s="40"/>
      <c r="B138" s="41"/>
      <c r="C138" s="42"/>
      <c r="D138" s="228" t="s">
        <v>232</v>
      </c>
      <c r="E138" s="42"/>
      <c r="F138" s="229" t="s">
        <v>4555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232</v>
      </c>
      <c r="AU138" s="19" t="s">
        <v>85</v>
      </c>
    </row>
    <row r="139" s="2" customFormat="1">
      <c r="A139" s="40"/>
      <c r="B139" s="41"/>
      <c r="C139" s="42"/>
      <c r="D139" s="233" t="s">
        <v>234</v>
      </c>
      <c r="E139" s="42"/>
      <c r="F139" s="234" t="s">
        <v>4556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234</v>
      </c>
      <c r="AU139" s="19" t="s">
        <v>85</v>
      </c>
    </row>
    <row r="140" s="13" customFormat="1">
      <c r="A140" s="13"/>
      <c r="B140" s="235"/>
      <c r="C140" s="236"/>
      <c r="D140" s="228" t="s">
        <v>236</v>
      </c>
      <c r="E140" s="237" t="s">
        <v>40</v>
      </c>
      <c r="F140" s="238" t="s">
        <v>4538</v>
      </c>
      <c r="G140" s="236"/>
      <c r="H140" s="239">
        <v>1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236</v>
      </c>
      <c r="AU140" s="245" t="s">
        <v>85</v>
      </c>
      <c r="AV140" s="13" t="s">
        <v>85</v>
      </c>
      <c r="AW140" s="13" t="s">
        <v>38</v>
      </c>
      <c r="AX140" s="13" t="s">
        <v>77</v>
      </c>
      <c r="AY140" s="245" t="s">
        <v>224</v>
      </c>
    </row>
    <row r="141" s="13" customFormat="1">
      <c r="A141" s="13"/>
      <c r="B141" s="235"/>
      <c r="C141" s="236"/>
      <c r="D141" s="228" t="s">
        <v>236</v>
      </c>
      <c r="E141" s="237" t="s">
        <v>40</v>
      </c>
      <c r="F141" s="238" t="s">
        <v>4539</v>
      </c>
      <c r="G141" s="236"/>
      <c r="H141" s="239">
        <v>1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236</v>
      </c>
      <c r="AU141" s="245" t="s">
        <v>85</v>
      </c>
      <c r="AV141" s="13" t="s">
        <v>85</v>
      </c>
      <c r="AW141" s="13" t="s">
        <v>38</v>
      </c>
      <c r="AX141" s="13" t="s">
        <v>77</v>
      </c>
      <c r="AY141" s="245" t="s">
        <v>224</v>
      </c>
    </row>
    <row r="142" s="15" customFormat="1">
      <c r="A142" s="15"/>
      <c r="B142" s="256"/>
      <c r="C142" s="257"/>
      <c r="D142" s="228" t="s">
        <v>236</v>
      </c>
      <c r="E142" s="258" t="s">
        <v>40</v>
      </c>
      <c r="F142" s="259" t="s">
        <v>253</v>
      </c>
      <c r="G142" s="257"/>
      <c r="H142" s="260">
        <v>2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236</v>
      </c>
      <c r="AU142" s="266" t="s">
        <v>85</v>
      </c>
      <c r="AV142" s="15" t="s">
        <v>230</v>
      </c>
      <c r="AW142" s="15" t="s">
        <v>38</v>
      </c>
      <c r="AX142" s="15" t="s">
        <v>83</v>
      </c>
      <c r="AY142" s="266" t="s">
        <v>224</v>
      </c>
    </row>
    <row r="143" s="2" customFormat="1" ht="16.5" customHeight="1">
      <c r="A143" s="40"/>
      <c r="B143" s="41"/>
      <c r="C143" s="215" t="s">
        <v>286</v>
      </c>
      <c r="D143" s="215" t="s">
        <v>226</v>
      </c>
      <c r="E143" s="216" t="s">
        <v>4557</v>
      </c>
      <c r="F143" s="217" t="s">
        <v>4558</v>
      </c>
      <c r="G143" s="218" t="s">
        <v>811</v>
      </c>
      <c r="H143" s="219">
        <v>1</v>
      </c>
      <c r="I143" s="220"/>
      <c r="J143" s="221">
        <f>ROUND(I143*H143,2)</f>
        <v>0</v>
      </c>
      <c r="K143" s="217" t="s">
        <v>229</v>
      </c>
      <c r="L143" s="46"/>
      <c r="M143" s="222" t="s">
        <v>40</v>
      </c>
      <c r="N143" s="223" t="s">
        <v>48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230</v>
      </c>
      <c r="AT143" s="226" t="s">
        <v>226</v>
      </c>
      <c r="AU143" s="226" t="s">
        <v>85</v>
      </c>
      <c r="AY143" s="19" t="s">
        <v>224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83</v>
      </c>
      <c r="BK143" s="227">
        <f>ROUND(I143*H143,2)</f>
        <v>0</v>
      </c>
      <c r="BL143" s="19" t="s">
        <v>230</v>
      </c>
      <c r="BM143" s="226" t="s">
        <v>356</v>
      </c>
    </row>
    <row r="144" s="2" customFormat="1">
      <c r="A144" s="40"/>
      <c r="B144" s="41"/>
      <c r="C144" s="42"/>
      <c r="D144" s="228" t="s">
        <v>232</v>
      </c>
      <c r="E144" s="42"/>
      <c r="F144" s="229" t="s">
        <v>4559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232</v>
      </c>
      <c r="AU144" s="19" t="s">
        <v>85</v>
      </c>
    </row>
    <row r="145" s="2" customFormat="1">
      <c r="A145" s="40"/>
      <c r="B145" s="41"/>
      <c r="C145" s="42"/>
      <c r="D145" s="233" t="s">
        <v>234</v>
      </c>
      <c r="E145" s="42"/>
      <c r="F145" s="234" t="s">
        <v>4560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234</v>
      </c>
      <c r="AU145" s="19" t="s">
        <v>85</v>
      </c>
    </row>
    <row r="146" s="13" customFormat="1">
      <c r="A146" s="13"/>
      <c r="B146" s="235"/>
      <c r="C146" s="236"/>
      <c r="D146" s="228" t="s">
        <v>236</v>
      </c>
      <c r="E146" s="237" t="s">
        <v>40</v>
      </c>
      <c r="F146" s="238" t="s">
        <v>4528</v>
      </c>
      <c r="G146" s="236"/>
      <c r="H146" s="239">
        <v>1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236</v>
      </c>
      <c r="AU146" s="245" t="s">
        <v>85</v>
      </c>
      <c r="AV146" s="13" t="s">
        <v>85</v>
      </c>
      <c r="AW146" s="13" t="s">
        <v>38</v>
      </c>
      <c r="AX146" s="13" t="s">
        <v>77</v>
      </c>
      <c r="AY146" s="245" t="s">
        <v>224</v>
      </c>
    </row>
    <row r="147" s="15" customFormat="1">
      <c r="A147" s="15"/>
      <c r="B147" s="256"/>
      <c r="C147" s="257"/>
      <c r="D147" s="228" t="s">
        <v>236</v>
      </c>
      <c r="E147" s="258" t="s">
        <v>40</v>
      </c>
      <c r="F147" s="259" t="s">
        <v>253</v>
      </c>
      <c r="G147" s="257"/>
      <c r="H147" s="260">
        <v>1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236</v>
      </c>
      <c r="AU147" s="266" t="s">
        <v>85</v>
      </c>
      <c r="AV147" s="15" t="s">
        <v>230</v>
      </c>
      <c r="AW147" s="15" t="s">
        <v>38</v>
      </c>
      <c r="AX147" s="15" t="s">
        <v>83</v>
      </c>
      <c r="AY147" s="266" t="s">
        <v>224</v>
      </c>
    </row>
    <row r="148" s="2" customFormat="1" ht="16.5" customHeight="1">
      <c r="A148" s="40"/>
      <c r="B148" s="41"/>
      <c r="C148" s="215" t="s">
        <v>296</v>
      </c>
      <c r="D148" s="215" t="s">
        <v>226</v>
      </c>
      <c r="E148" s="216" t="s">
        <v>4561</v>
      </c>
      <c r="F148" s="217" t="s">
        <v>4562</v>
      </c>
      <c r="G148" s="218" t="s">
        <v>811</v>
      </c>
      <c r="H148" s="219">
        <v>1</v>
      </c>
      <c r="I148" s="220"/>
      <c r="J148" s="221">
        <f>ROUND(I148*H148,2)</f>
        <v>0</v>
      </c>
      <c r="K148" s="217" t="s">
        <v>229</v>
      </c>
      <c r="L148" s="46"/>
      <c r="M148" s="222" t="s">
        <v>40</v>
      </c>
      <c r="N148" s="223" t="s">
        <v>48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230</v>
      </c>
      <c r="AT148" s="226" t="s">
        <v>226</v>
      </c>
      <c r="AU148" s="226" t="s">
        <v>85</v>
      </c>
      <c r="AY148" s="19" t="s">
        <v>224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83</v>
      </c>
      <c r="BK148" s="227">
        <f>ROUND(I148*H148,2)</f>
        <v>0</v>
      </c>
      <c r="BL148" s="19" t="s">
        <v>230</v>
      </c>
      <c r="BM148" s="226" t="s">
        <v>373</v>
      </c>
    </row>
    <row r="149" s="2" customFormat="1">
      <c r="A149" s="40"/>
      <c r="B149" s="41"/>
      <c r="C149" s="42"/>
      <c r="D149" s="228" t="s">
        <v>232</v>
      </c>
      <c r="E149" s="42"/>
      <c r="F149" s="229" t="s">
        <v>4563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232</v>
      </c>
      <c r="AU149" s="19" t="s">
        <v>85</v>
      </c>
    </row>
    <row r="150" s="2" customFormat="1">
      <c r="A150" s="40"/>
      <c r="B150" s="41"/>
      <c r="C150" s="42"/>
      <c r="D150" s="233" t="s">
        <v>234</v>
      </c>
      <c r="E150" s="42"/>
      <c r="F150" s="234" t="s">
        <v>4564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234</v>
      </c>
      <c r="AU150" s="19" t="s">
        <v>85</v>
      </c>
    </row>
    <row r="151" s="13" customFormat="1">
      <c r="A151" s="13"/>
      <c r="B151" s="235"/>
      <c r="C151" s="236"/>
      <c r="D151" s="228" t="s">
        <v>236</v>
      </c>
      <c r="E151" s="237" t="s">
        <v>40</v>
      </c>
      <c r="F151" s="238" t="s">
        <v>4533</v>
      </c>
      <c r="G151" s="236"/>
      <c r="H151" s="239">
        <v>1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236</v>
      </c>
      <c r="AU151" s="245" t="s">
        <v>85</v>
      </c>
      <c r="AV151" s="13" t="s">
        <v>85</v>
      </c>
      <c r="AW151" s="13" t="s">
        <v>38</v>
      </c>
      <c r="AX151" s="13" t="s">
        <v>77</v>
      </c>
      <c r="AY151" s="245" t="s">
        <v>224</v>
      </c>
    </row>
    <row r="152" s="15" customFormat="1">
      <c r="A152" s="15"/>
      <c r="B152" s="256"/>
      <c r="C152" s="257"/>
      <c r="D152" s="228" t="s">
        <v>236</v>
      </c>
      <c r="E152" s="258" t="s">
        <v>40</v>
      </c>
      <c r="F152" s="259" t="s">
        <v>253</v>
      </c>
      <c r="G152" s="257"/>
      <c r="H152" s="260">
        <v>1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236</v>
      </c>
      <c r="AU152" s="266" t="s">
        <v>85</v>
      </c>
      <c r="AV152" s="15" t="s">
        <v>230</v>
      </c>
      <c r="AW152" s="15" t="s">
        <v>38</v>
      </c>
      <c r="AX152" s="15" t="s">
        <v>83</v>
      </c>
      <c r="AY152" s="266" t="s">
        <v>224</v>
      </c>
    </row>
    <row r="153" s="2" customFormat="1" ht="16.5" customHeight="1">
      <c r="A153" s="40"/>
      <c r="B153" s="41"/>
      <c r="C153" s="215" t="s">
        <v>304</v>
      </c>
      <c r="D153" s="215" t="s">
        <v>226</v>
      </c>
      <c r="E153" s="216" t="s">
        <v>4565</v>
      </c>
      <c r="F153" s="217" t="s">
        <v>4566</v>
      </c>
      <c r="G153" s="218" t="s">
        <v>811</v>
      </c>
      <c r="H153" s="219">
        <v>2</v>
      </c>
      <c r="I153" s="220"/>
      <c r="J153" s="221">
        <f>ROUND(I153*H153,2)</f>
        <v>0</v>
      </c>
      <c r="K153" s="217" t="s">
        <v>229</v>
      </c>
      <c r="L153" s="46"/>
      <c r="M153" s="222" t="s">
        <v>40</v>
      </c>
      <c r="N153" s="223" t="s">
        <v>48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230</v>
      </c>
      <c r="AT153" s="226" t="s">
        <v>226</v>
      </c>
      <c r="AU153" s="226" t="s">
        <v>85</v>
      </c>
      <c r="AY153" s="19" t="s">
        <v>224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83</v>
      </c>
      <c r="BK153" s="227">
        <f>ROUND(I153*H153,2)</f>
        <v>0</v>
      </c>
      <c r="BL153" s="19" t="s">
        <v>230</v>
      </c>
      <c r="BM153" s="226" t="s">
        <v>387</v>
      </c>
    </row>
    <row r="154" s="2" customFormat="1">
      <c r="A154" s="40"/>
      <c r="B154" s="41"/>
      <c r="C154" s="42"/>
      <c r="D154" s="228" t="s">
        <v>232</v>
      </c>
      <c r="E154" s="42"/>
      <c r="F154" s="229" t="s">
        <v>4567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232</v>
      </c>
      <c r="AU154" s="19" t="s">
        <v>85</v>
      </c>
    </row>
    <row r="155" s="2" customFormat="1">
      <c r="A155" s="40"/>
      <c r="B155" s="41"/>
      <c r="C155" s="42"/>
      <c r="D155" s="233" t="s">
        <v>234</v>
      </c>
      <c r="E155" s="42"/>
      <c r="F155" s="234" t="s">
        <v>4568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234</v>
      </c>
      <c r="AU155" s="19" t="s">
        <v>85</v>
      </c>
    </row>
    <row r="156" s="13" customFormat="1">
      <c r="A156" s="13"/>
      <c r="B156" s="235"/>
      <c r="C156" s="236"/>
      <c r="D156" s="228" t="s">
        <v>236</v>
      </c>
      <c r="E156" s="237" t="s">
        <v>40</v>
      </c>
      <c r="F156" s="238" t="s">
        <v>4538</v>
      </c>
      <c r="G156" s="236"/>
      <c r="H156" s="239">
        <v>1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236</v>
      </c>
      <c r="AU156" s="245" t="s">
        <v>85</v>
      </c>
      <c r="AV156" s="13" t="s">
        <v>85</v>
      </c>
      <c r="AW156" s="13" t="s">
        <v>38</v>
      </c>
      <c r="AX156" s="13" t="s">
        <v>77</v>
      </c>
      <c r="AY156" s="245" t="s">
        <v>224</v>
      </c>
    </row>
    <row r="157" s="13" customFormat="1">
      <c r="A157" s="13"/>
      <c r="B157" s="235"/>
      <c r="C157" s="236"/>
      <c r="D157" s="228" t="s">
        <v>236</v>
      </c>
      <c r="E157" s="237" t="s">
        <v>40</v>
      </c>
      <c r="F157" s="238" t="s">
        <v>4539</v>
      </c>
      <c r="G157" s="236"/>
      <c r="H157" s="239">
        <v>1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236</v>
      </c>
      <c r="AU157" s="245" t="s">
        <v>85</v>
      </c>
      <c r="AV157" s="13" t="s">
        <v>85</v>
      </c>
      <c r="AW157" s="13" t="s">
        <v>38</v>
      </c>
      <c r="AX157" s="13" t="s">
        <v>77</v>
      </c>
      <c r="AY157" s="245" t="s">
        <v>224</v>
      </c>
    </row>
    <row r="158" s="15" customFormat="1">
      <c r="A158" s="15"/>
      <c r="B158" s="256"/>
      <c r="C158" s="257"/>
      <c r="D158" s="228" t="s">
        <v>236</v>
      </c>
      <c r="E158" s="258" t="s">
        <v>40</v>
      </c>
      <c r="F158" s="259" t="s">
        <v>253</v>
      </c>
      <c r="G158" s="257"/>
      <c r="H158" s="260">
        <v>2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236</v>
      </c>
      <c r="AU158" s="266" t="s">
        <v>85</v>
      </c>
      <c r="AV158" s="15" t="s">
        <v>230</v>
      </c>
      <c r="AW158" s="15" t="s">
        <v>38</v>
      </c>
      <c r="AX158" s="15" t="s">
        <v>83</v>
      </c>
      <c r="AY158" s="266" t="s">
        <v>224</v>
      </c>
    </row>
    <row r="159" s="2" customFormat="1" ht="16.5" customHeight="1">
      <c r="A159" s="40"/>
      <c r="B159" s="41"/>
      <c r="C159" s="215" t="s">
        <v>311</v>
      </c>
      <c r="D159" s="215" t="s">
        <v>226</v>
      </c>
      <c r="E159" s="216" t="s">
        <v>4569</v>
      </c>
      <c r="F159" s="217" t="s">
        <v>4570</v>
      </c>
      <c r="G159" s="218" t="s">
        <v>811</v>
      </c>
      <c r="H159" s="219">
        <v>1</v>
      </c>
      <c r="I159" s="220"/>
      <c r="J159" s="221">
        <f>ROUND(I159*H159,2)</f>
        <v>0</v>
      </c>
      <c r="K159" s="217" t="s">
        <v>229</v>
      </c>
      <c r="L159" s="46"/>
      <c r="M159" s="222" t="s">
        <v>40</v>
      </c>
      <c r="N159" s="223" t="s">
        <v>48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230</v>
      </c>
      <c r="AT159" s="226" t="s">
        <v>226</v>
      </c>
      <c r="AU159" s="226" t="s">
        <v>85</v>
      </c>
      <c r="AY159" s="19" t="s">
        <v>224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83</v>
      </c>
      <c r="BK159" s="227">
        <f>ROUND(I159*H159,2)</f>
        <v>0</v>
      </c>
      <c r="BL159" s="19" t="s">
        <v>230</v>
      </c>
      <c r="BM159" s="226" t="s">
        <v>401</v>
      </c>
    </row>
    <row r="160" s="2" customFormat="1">
      <c r="A160" s="40"/>
      <c r="B160" s="41"/>
      <c r="C160" s="42"/>
      <c r="D160" s="228" t="s">
        <v>232</v>
      </c>
      <c r="E160" s="42"/>
      <c r="F160" s="229" t="s">
        <v>4571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232</v>
      </c>
      <c r="AU160" s="19" t="s">
        <v>85</v>
      </c>
    </row>
    <row r="161" s="2" customFormat="1">
      <c r="A161" s="40"/>
      <c r="B161" s="41"/>
      <c r="C161" s="42"/>
      <c r="D161" s="233" t="s">
        <v>234</v>
      </c>
      <c r="E161" s="42"/>
      <c r="F161" s="234" t="s">
        <v>4572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234</v>
      </c>
      <c r="AU161" s="19" t="s">
        <v>85</v>
      </c>
    </row>
    <row r="162" s="13" customFormat="1">
      <c r="A162" s="13"/>
      <c r="B162" s="235"/>
      <c r="C162" s="236"/>
      <c r="D162" s="228" t="s">
        <v>236</v>
      </c>
      <c r="E162" s="237" t="s">
        <v>40</v>
      </c>
      <c r="F162" s="238" t="s">
        <v>4544</v>
      </c>
      <c r="G162" s="236"/>
      <c r="H162" s="239">
        <v>1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236</v>
      </c>
      <c r="AU162" s="245" t="s">
        <v>85</v>
      </c>
      <c r="AV162" s="13" t="s">
        <v>85</v>
      </c>
      <c r="AW162" s="13" t="s">
        <v>38</v>
      </c>
      <c r="AX162" s="13" t="s">
        <v>77</v>
      </c>
      <c r="AY162" s="245" t="s">
        <v>224</v>
      </c>
    </row>
    <row r="163" s="15" customFormat="1">
      <c r="A163" s="15"/>
      <c r="B163" s="256"/>
      <c r="C163" s="257"/>
      <c r="D163" s="228" t="s">
        <v>236</v>
      </c>
      <c r="E163" s="258" t="s">
        <v>40</v>
      </c>
      <c r="F163" s="259" t="s">
        <v>253</v>
      </c>
      <c r="G163" s="257"/>
      <c r="H163" s="260">
        <v>1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236</v>
      </c>
      <c r="AU163" s="266" t="s">
        <v>85</v>
      </c>
      <c r="AV163" s="15" t="s">
        <v>230</v>
      </c>
      <c r="AW163" s="15" t="s">
        <v>38</v>
      </c>
      <c r="AX163" s="15" t="s">
        <v>83</v>
      </c>
      <c r="AY163" s="266" t="s">
        <v>224</v>
      </c>
    </row>
    <row r="164" s="2" customFormat="1" ht="16.5" customHeight="1">
      <c r="A164" s="40"/>
      <c r="B164" s="41"/>
      <c r="C164" s="215" t="s">
        <v>318</v>
      </c>
      <c r="D164" s="215" t="s">
        <v>226</v>
      </c>
      <c r="E164" s="216" t="s">
        <v>4573</v>
      </c>
      <c r="F164" s="217" t="s">
        <v>4574</v>
      </c>
      <c r="G164" s="218" t="s">
        <v>811</v>
      </c>
      <c r="H164" s="219">
        <v>1</v>
      </c>
      <c r="I164" s="220"/>
      <c r="J164" s="221">
        <f>ROUND(I164*H164,2)</f>
        <v>0</v>
      </c>
      <c r="K164" s="217" t="s">
        <v>229</v>
      </c>
      <c r="L164" s="46"/>
      <c r="M164" s="222" t="s">
        <v>40</v>
      </c>
      <c r="N164" s="223" t="s">
        <v>48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230</v>
      </c>
      <c r="AT164" s="226" t="s">
        <v>226</v>
      </c>
      <c r="AU164" s="226" t="s">
        <v>85</v>
      </c>
      <c r="AY164" s="19" t="s">
        <v>224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83</v>
      </c>
      <c r="BK164" s="227">
        <f>ROUND(I164*H164,2)</f>
        <v>0</v>
      </c>
      <c r="BL164" s="19" t="s">
        <v>230</v>
      </c>
      <c r="BM164" s="226" t="s">
        <v>416</v>
      </c>
    </row>
    <row r="165" s="2" customFormat="1">
      <c r="A165" s="40"/>
      <c r="B165" s="41"/>
      <c r="C165" s="42"/>
      <c r="D165" s="228" t="s">
        <v>232</v>
      </c>
      <c r="E165" s="42"/>
      <c r="F165" s="229" t="s">
        <v>4575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232</v>
      </c>
      <c r="AU165" s="19" t="s">
        <v>85</v>
      </c>
    </row>
    <row r="166" s="2" customFormat="1">
      <c r="A166" s="40"/>
      <c r="B166" s="41"/>
      <c r="C166" s="42"/>
      <c r="D166" s="233" t="s">
        <v>234</v>
      </c>
      <c r="E166" s="42"/>
      <c r="F166" s="234" t="s">
        <v>4576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234</v>
      </c>
      <c r="AU166" s="19" t="s">
        <v>85</v>
      </c>
    </row>
    <row r="167" s="13" customFormat="1">
      <c r="A167" s="13"/>
      <c r="B167" s="235"/>
      <c r="C167" s="236"/>
      <c r="D167" s="228" t="s">
        <v>236</v>
      </c>
      <c r="E167" s="237" t="s">
        <v>40</v>
      </c>
      <c r="F167" s="238" t="s">
        <v>4528</v>
      </c>
      <c r="G167" s="236"/>
      <c r="H167" s="239">
        <v>1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236</v>
      </c>
      <c r="AU167" s="245" t="s">
        <v>85</v>
      </c>
      <c r="AV167" s="13" t="s">
        <v>85</v>
      </c>
      <c r="AW167" s="13" t="s">
        <v>38</v>
      </c>
      <c r="AX167" s="13" t="s">
        <v>77</v>
      </c>
      <c r="AY167" s="245" t="s">
        <v>224</v>
      </c>
    </row>
    <row r="168" s="15" customFormat="1">
      <c r="A168" s="15"/>
      <c r="B168" s="256"/>
      <c r="C168" s="257"/>
      <c r="D168" s="228" t="s">
        <v>236</v>
      </c>
      <c r="E168" s="258" t="s">
        <v>40</v>
      </c>
      <c r="F168" s="259" t="s">
        <v>253</v>
      </c>
      <c r="G168" s="257"/>
      <c r="H168" s="260">
        <v>1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236</v>
      </c>
      <c r="AU168" s="266" t="s">
        <v>85</v>
      </c>
      <c r="AV168" s="15" t="s">
        <v>230</v>
      </c>
      <c r="AW168" s="15" t="s">
        <v>38</v>
      </c>
      <c r="AX168" s="15" t="s">
        <v>83</v>
      </c>
      <c r="AY168" s="266" t="s">
        <v>224</v>
      </c>
    </row>
    <row r="169" s="2" customFormat="1" ht="16.5" customHeight="1">
      <c r="A169" s="40"/>
      <c r="B169" s="41"/>
      <c r="C169" s="215" t="s">
        <v>325</v>
      </c>
      <c r="D169" s="215" t="s">
        <v>226</v>
      </c>
      <c r="E169" s="216" t="s">
        <v>4577</v>
      </c>
      <c r="F169" s="217" t="s">
        <v>4578</v>
      </c>
      <c r="G169" s="218" t="s">
        <v>811</v>
      </c>
      <c r="H169" s="219">
        <v>1</v>
      </c>
      <c r="I169" s="220"/>
      <c r="J169" s="221">
        <f>ROUND(I169*H169,2)</f>
        <v>0</v>
      </c>
      <c r="K169" s="217" t="s">
        <v>229</v>
      </c>
      <c r="L169" s="46"/>
      <c r="M169" s="222" t="s">
        <v>40</v>
      </c>
      <c r="N169" s="223" t="s">
        <v>48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230</v>
      </c>
      <c r="AT169" s="226" t="s">
        <v>226</v>
      </c>
      <c r="AU169" s="226" t="s">
        <v>85</v>
      </c>
      <c r="AY169" s="19" t="s">
        <v>224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83</v>
      </c>
      <c r="BK169" s="227">
        <f>ROUND(I169*H169,2)</f>
        <v>0</v>
      </c>
      <c r="BL169" s="19" t="s">
        <v>230</v>
      </c>
      <c r="BM169" s="226" t="s">
        <v>429</v>
      </c>
    </row>
    <row r="170" s="2" customFormat="1">
      <c r="A170" s="40"/>
      <c r="B170" s="41"/>
      <c r="C170" s="42"/>
      <c r="D170" s="228" t="s">
        <v>232</v>
      </c>
      <c r="E170" s="42"/>
      <c r="F170" s="229" t="s">
        <v>4579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232</v>
      </c>
      <c r="AU170" s="19" t="s">
        <v>85</v>
      </c>
    </row>
    <row r="171" s="2" customFormat="1">
      <c r="A171" s="40"/>
      <c r="B171" s="41"/>
      <c r="C171" s="42"/>
      <c r="D171" s="233" t="s">
        <v>234</v>
      </c>
      <c r="E171" s="42"/>
      <c r="F171" s="234" t="s">
        <v>4580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234</v>
      </c>
      <c r="AU171" s="19" t="s">
        <v>85</v>
      </c>
    </row>
    <row r="172" s="13" customFormat="1">
      <c r="A172" s="13"/>
      <c r="B172" s="235"/>
      <c r="C172" s="236"/>
      <c r="D172" s="228" t="s">
        <v>236</v>
      </c>
      <c r="E172" s="237" t="s">
        <v>40</v>
      </c>
      <c r="F172" s="238" t="s">
        <v>4533</v>
      </c>
      <c r="G172" s="236"/>
      <c r="H172" s="239">
        <v>1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236</v>
      </c>
      <c r="AU172" s="245" t="s">
        <v>85</v>
      </c>
      <c r="AV172" s="13" t="s">
        <v>85</v>
      </c>
      <c r="AW172" s="13" t="s">
        <v>38</v>
      </c>
      <c r="AX172" s="13" t="s">
        <v>77</v>
      </c>
      <c r="AY172" s="245" t="s">
        <v>224</v>
      </c>
    </row>
    <row r="173" s="15" customFormat="1">
      <c r="A173" s="15"/>
      <c r="B173" s="256"/>
      <c r="C173" s="257"/>
      <c r="D173" s="228" t="s">
        <v>236</v>
      </c>
      <c r="E173" s="258" t="s">
        <v>40</v>
      </c>
      <c r="F173" s="259" t="s">
        <v>253</v>
      </c>
      <c r="G173" s="257"/>
      <c r="H173" s="260">
        <v>1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236</v>
      </c>
      <c r="AU173" s="266" t="s">
        <v>85</v>
      </c>
      <c r="AV173" s="15" t="s">
        <v>230</v>
      </c>
      <c r="AW173" s="15" t="s">
        <v>38</v>
      </c>
      <c r="AX173" s="15" t="s">
        <v>83</v>
      </c>
      <c r="AY173" s="266" t="s">
        <v>224</v>
      </c>
    </row>
    <row r="174" s="2" customFormat="1" ht="16.5" customHeight="1">
      <c r="A174" s="40"/>
      <c r="B174" s="41"/>
      <c r="C174" s="215" t="s">
        <v>8</v>
      </c>
      <c r="D174" s="215" t="s">
        <v>226</v>
      </c>
      <c r="E174" s="216" t="s">
        <v>4581</v>
      </c>
      <c r="F174" s="217" t="s">
        <v>4582</v>
      </c>
      <c r="G174" s="218" t="s">
        <v>811</v>
      </c>
      <c r="H174" s="219">
        <v>2</v>
      </c>
      <c r="I174" s="220"/>
      <c r="J174" s="221">
        <f>ROUND(I174*H174,2)</f>
        <v>0</v>
      </c>
      <c r="K174" s="217" t="s">
        <v>229</v>
      </c>
      <c r="L174" s="46"/>
      <c r="M174" s="222" t="s">
        <v>40</v>
      </c>
      <c r="N174" s="223" t="s">
        <v>48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230</v>
      </c>
      <c r="AT174" s="226" t="s">
        <v>226</v>
      </c>
      <c r="AU174" s="226" t="s">
        <v>85</v>
      </c>
      <c r="AY174" s="19" t="s">
        <v>224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83</v>
      </c>
      <c r="BK174" s="227">
        <f>ROUND(I174*H174,2)</f>
        <v>0</v>
      </c>
      <c r="BL174" s="19" t="s">
        <v>230</v>
      </c>
      <c r="BM174" s="226" t="s">
        <v>446</v>
      </c>
    </row>
    <row r="175" s="2" customFormat="1">
      <c r="A175" s="40"/>
      <c r="B175" s="41"/>
      <c r="C175" s="42"/>
      <c r="D175" s="228" t="s">
        <v>232</v>
      </c>
      <c r="E175" s="42"/>
      <c r="F175" s="229" t="s">
        <v>4583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232</v>
      </c>
      <c r="AU175" s="19" t="s">
        <v>85</v>
      </c>
    </row>
    <row r="176" s="2" customFormat="1">
      <c r="A176" s="40"/>
      <c r="B176" s="41"/>
      <c r="C176" s="42"/>
      <c r="D176" s="233" t="s">
        <v>234</v>
      </c>
      <c r="E176" s="42"/>
      <c r="F176" s="234" t="s">
        <v>4584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234</v>
      </c>
      <c r="AU176" s="19" t="s">
        <v>85</v>
      </c>
    </row>
    <row r="177" s="13" customFormat="1">
      <c r="A177" s="13"/>
      <c r="B177" s="235"/>
      <c r="C177" s="236"/>
      <c r="D177" s="228" t="s">
        <v>236</v>
      </c>
      <c r="E177" s="237" t="s">
        <v>40</v>
      </c>
      <c r="F177" s="238" t="s">
        <v>4538</v>
      </c>
      <c r="G177" s="236"/>
      <c r="H177" s="239">
        <v>1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236</v>
      </c>
      <c r="AU177" s="245" t="s">
        <v>85</v>
      </c>
      <c r="AV177" s="13" t="s">
        <v>85</v>
      </c>
      <c r="AW177" s="13" t="s">
        <v>38</v>
      </c>
      <c r="AX177" s="13" t="s">
        <v>77</v>
      </c>
      <c r="AY177" s="245" t="s">
        <v>224</v>
      </c>
    </row>
    <row r="178" s="13" customFormat="1">
      <c r="A178" s="13"/>
      <c r="B178" s="235"/>
      <c r="C178" s="236"/>
      <c r="D178" s="228" t="s">
        <v>236</v>
      </c>
      <c r="E178" s="237" t="s">
        <v>40</v>
      </c>
      <c r="F178" s="238" t="s">
        <v>4539</v>
      </c>
      <c r="G178" s="236"/>
      <c r="H178" s="239">
        <v>1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236</v>
      </c>
      <c r="AU178" s="245" t="s">
        <v>85</v>
      </c>
      <c r="AV178" s="13" t="s">
        <v>85</v>
      </c>
      <c r="AW178" s="13" t="s">
        <v>38</v>
      </c>
      <c r="AX178" s="13" t="s">
        <v>77</v>
      </c>
      <c r="AY178" s="245" t="s">
        <v>224</v>
      </c>
    </row>
    <row r="179" s="15" customFormat="1">
      <c r="A179" s="15"/>
      <c r="B179" s="256"/>
      <c r="C179" s="257"/>
      <c r="D179" s="228" t="s">
        <v>236</v>
      </c>
      <c r="E179" s="258" t="s">
        <v>40</v>
      </c>
      <c r="F179" s="259" t="s">
        <v>253</v>
      </c>
      <c r="G179" s="257"/>
      <c r="H179" s="260">
        <v>2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236</v>
      </c>
      <c r="AU179" s="266" t="s">
        <v>85</v>
      </c>
      <c r="AV179" s="15" t="s">
        <v>230</v>
      </c>
      <c r="AW179" s="15" t="s">
        <v>38</v>
      </c>
      <c r="AX179" s="15" t="s">
        <v>83</v>
      </c>
      <c r="AY179" s="266" t="s">
        <v>224</v>
      </c>
    </row>
    <row r="180" s="2" customFormat="1" ht="16.5" customHeight="1">
      <c r="A180" s="40"/>
      <c r="B180" s="41"/>
      <c r="C180" s="215" t="s">
        <v>340</v>
      </c>
      <c r="D180" s="215" t="s">
        <v>226</v>
      </c>
      <c r="E180" s="216" t="s">
        <v>4585</v>
      </c>
      <c r="F180" s="217" t="s">
        <v>4586</v>
      </c>
      <c r="G180" s="218" t="s">
        <v>811</v>
      </c>
      <c r="H180" s="219">
        <v>1</v>
      </c>
      <c r="I180" s="220"/>
      <c r="J180" s="221">
        <f>ROUND(I180*H180,2)</f>
        <v>0</v>
      </c>
      <c r="K180" s="217" t="s">
        <v>229</v>
      </c>
      <c r="L180" s="46"/>
      <c r="M180" s="222" t="s">
        <v>40</v>
      </c>
      <c r="N180" s="223" t="s">
        <v>48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230</v>
      </c>
      <c r="AT180" s="226" t="s">
        <v>226</v>
      </c>
      <c r="AU180" s="226" t="s">
        <v>85</v>
      </c>
      <c r="AY180" s="19" t="s">
        <v>224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83</v>
      </c>
      <c r="BK180" s="227">
        <f>ROUND(I180*H180,2)</f>
        <v>0</v>
      </c>
      <c r="BL180" s="19" t="s">
        <v>230</v>
      </c>
      <c r="BM180" s="226" t="s">
        <v>455</v>
      </c>
    </row>
    <row r="181" s="2" customFormat="1">
      <c r="A181" s="40"/>
      <c r="B181" s="41"/>
      <c r="C181" s="42"/>
      <c r="D181" s="228" t="s">
        <v>232</v>
      </c>
      <c r="E181" s="42"/>
      <c r="F181" s="229" t="s">
        <v>4587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232</v>
      </c>
      <c r="AU181" s="19" t="s">
        <v>85</v>
      </c>
    </row>
    <row r="182" s="2" customFormat="1">
      <c r="A182" s="40"/>
      <c r="B182" s="41"/>
      <c r="C182" s="42"/>
      <c r="D182" s="233" t="s">
        <v>234</v>
      </c>
      <c r="E182" s="42"/>
      <c r="F182" s="234" t="s">
        <v>4588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234</v>
      </c>
      <c r="AU182" s="19" t="s">
        <v>85</v>
      </c>
    </row>
    <row r="183" s="13" customFormat="1">
      <c r="A183" s="13"/>
      <c r="B183" s="235"/>
      <c r="C183" s="236"/>
      <c r="D183" s="228" t="s">
        <v>236</v>
      </c>
      <c r="E183" s="237" t="s">
        <v>40</v>
      </c>
      <c r="F183" s="238" t="s">
        <v>4544</v>
      </c>
      <c r="G183" s="236"/>
      <c r="H183" s="239">
        <v>1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236</v>
      </c>
      <c r="AU183" s="245" t="s">
        <v>85</v>
      </c>
      <c r="AV183" s="13" t="s">
        <v>85</v>
      </c>
      <c r="AW183" s="13" t="s">
        <v>38</v>
      </c>
      <c r="AX183" s="13" t="s">
        <v>77</v>
      </c>
      <c r="AY183" s="245" t="s">
        <v>224</v>
      </c>
    </row>
    <row r="184" s="15" customFormat="1">
      <c r="A184" s="15"/>
      <c r="B184" s="256"/>
      <c r="C184" s="257"/>
      <c r="D184" s="228" t="s">
        <v>236</v>
      </c>
      <c r="E184" s="258" t="s">
        <v>40</v>
      </c>
      <c r="F184" s="259" t="s">
        <v>253</v>
      </c>
      <c r="G184" s="257"/>
      <c r="H184" s="260">
        <v>1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236</v>
      </c>
      <c r="AU184" s="266" t="s">
        <v>85</v>
      </c>
      <c r="AV184" s="15" t="s">
        <v>230</v>
      </c>
      <c r="AW184" s="15" t="s">
        <v>38</v>
      </c>
      <c r="AX184" s="15" t="s">
        <v>83</v>
      </c>
      <c r="AY184" s="266" t="s">
        <v>224</v>
      </c>
    </row>
    <row r="185" s="2" customFormat="1" ht="16.5" customHeight="1">
      <c r="A185" s="40"/>
      <c r="B185" s="41"/>
      <c r="C185" s="215" t="s">
        <v>349</v>
      </c>
      <c r="D185" s="215" t="s">
        <v>226</v>
      </c>
      <c r="E185" s="216" t="s">
        <v>4589</v>
      </c>
      <c r="F185" s="217" t="s">
        <v>4590</v>
      </c>
      <c r="G185" s="218" t="s">
        <v>152</v>
      </c>
      <c r="H185" s="219">
        <v>482</v>
      </c>
      <c r="I185" s="220"/>
      <c r="J185" s="221">
        <f>ROUND(I185*H185,2)</f>
        <v>0</v>
      </c>
      <c r="K185" s="217" t="s">
        <v>229</v>
      </c>
      <c r="L185" s="46"/>
      <c r="M185" s="222" t="s">
        <v>40</v>
      </c>
      <c r="N185" s="223" t="s">
        <v>48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230</v>
      </c>
      <c r="AT185" s="226" t="s">
        <v>226</v>
      </c>
      <c r="AU185" s="226" t="s">
        <v>85</v>
      </c>
      <c r="AY185" s="19" t="s">
        <v>224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83</v>
      </c>
      <c r="BK185" s="227">
        <f>ROUND(I185*H185,2)</f>
        <v>0</v>
      </c>
      <c r="BL185" s="19" t="s">
        <v>230</v>
      </c>
      <c r="BM185" s="226" t="s">
        <v>468</v>
      </c>
    </row>
    <row r="186" s="2" customFormat="1">
      <c r="A186" s="40"/>
      <c r="B186" s="41"/>
      <c r="C186" s="42"/>
      <c r="D186" s="228" t="s">
        <v>232</v>
      </c>
      <c r="E186" s="42"/>
      <c r="F186" s="229" t="s">
        <v>4591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232</v>
      </c>
      <c r="AU186" s="19" t="s">
        <v>85</v>
      </c>
    </row>
    <row r="187" s="2" customFormat="1">
      <c r="A187" s="40"/>
      <c r="B187" s="41"/>
      <c r="C187" s="42"/>
      <c r="D187" s="233" t="s">
        <v>234</v>
      </c>
      <c r="E187" s="42"/>
      <c r="F187" s="234" t="s">
        <v>4592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234</v>
      </c>
      <c r="AU187" s="19" t="s">
        <v>85</v>
      </c>
    </row>
    <row r="188" s="14" customFormat="1">
      <c r="A188" s="14"/>
      <c r="B188" s="246"/>
      <c r="C188" s="247"/>
      <c r="D188" s="228" t="s">
        <v>236</v>
      </c>
      <c r="E188" s="248" t="s">
        <v>40</v>
      </c>
      <c r="F188" s="249" t="s">
        <v>4515</v>
      </c>
      <c r="G188" s="247"/>
      <c r="H188" s="248" t="s">
        <v>40</v>
      </c>
      <c r="I188" s="250"/>
      <c r="J188" s="247"/>
      <c r="K188" s="247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236</v>
      </c>
      <c r="AU188" s="255" t="s">
        <v>85</v>
      </c>
      <c r="AV188" s="14" t="s">
        <v>83</v>
      </c>
      <c r="AW188" s="14" t="s">
        <v>38</v>
      </c>
      <c r="AX188" s="14" t="s">
        <v>77</v>
      </c>
      <c r="AY188" s="255" t="s">
        <v>224</v>
      </c>
    </row>
    <row r="189" s="13" customFormat="1">
      <c r="A189" s="13"/>
      <c r="B189" s="235"/>
      <c r="C189" s="236"/>
      <c r="D189" s="228" t="s">
        <v>236</v>
      </c>
      <c r="E189" s="237" t="s">
        <v>40</v>
      </c>
      <c r="F189" s="238" t="s">
        <v>4516</v>
      </c>
      <c r="G189" s="236"/>
      <c r="H189" s="239">
        <v>20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236</v>
      </c>
      <c r="AU189" s="245" t="s">
        <v>85</v>
      </c>
      <c r="AV189" s="13" t="s">
        <v>85</v>
      </c>
      <c r="AW189" s="13" t="s">
        <v>38</v>
      </c>
      <c r="AX189" s="13" t="s">
        <v>77</v>
      </c>
      <c r="AY189" s="245" t="s">
        <v>224</v>
      </c>
    </row>
    <row r="190" s="13" customFormat="1">
      <c r="A190" s="13"/>
      <c r="B190" s="235"/>
      <c r="C190" s="236"/>
      <c r="D190" s="228" t="s">
        <v>236</v>
      </c>
      <c r="E190" s="237" t="s">
        <v>40</v>
      </c>
      <c r="F190" s="238" t="s">
        <v>4517</v>
      </c>
      <c r="G190" s="236"/>
      <c r="H190" s="239">
        <v>45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236</v>
      </c>
      <c r="AU190" s="245" t="s">
        <v>85</v>
      </c>
      <c r="AV190" s="13" t="s">
        <v>85</v>
      </c>
      <c r="AW190" s="13" t="s">
        <v>38</v>
      </c>
      <c r="AX190" s="13" t="s">
        <v>77</v>
      </c>
      <c r="AY190" s="245" t="s">
        <v>224</v>
      </c>
    </row>
    <row r="191" s="13" customFormat="1">
      <c r="A191" s="13"/>
      <c r="B191" s="235"/>
      <c r="C191" s="236"/>
      <c r="D191" s="228" t="s">
        <v>236</v>
      </c>
      <c r="E191" s="237" t="s">
        <v>40</v>
      </c>
      <c r="F191" s="238" t="s">
        <v>4518</v>
      </c>
      <c r="G191" s="236"/>
      <c r="H191" s="239">
        <v>38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236</v>
      </c>
      <c r="AU191" s="245" t="s">
        <v>85</v>
      </c>
      <c r="AV191" s="13" t="s">
        <v>85</v>
      </c>
      <c r="AW191" s="13" t="s">
        <v>38</v>
      </c>
      <c r="AX191" s="13" t="s">
        <v>77</v>
      </c>
      <c r="AY191" s="245" t="s">
        <v>224</v>
      </c>
    </row>
    <row r="192" s="13" customFormat="1">
      <c r="A192" s="13"/>
      <c r="B192" s="235"/>
      <c r="C192" s="236"/>
      <c r="D192" s="228" t="s">
        <v>236</v>
      </c>
      <c r="E192" s="237" t="s">
        <v>40</v>
      </c>
      <c r="F192" s="238" t="s">
        <v>4519</v>
      </c>
      <c r="G192" s="236"/>
      <c r="H192" s="239">
        <v>90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236</v>
      </c>
      <c r="AU192" s="245" t="s">
        <v>85</v>
      </c>
      <c r="AV192" s="13" t="s">
        <v>85</v>
      </c>
      <c r="AW192" s="13" t="s">
        <v>38</v>
      </c>
      <c r="AX192" s="13" t="s">
        <v>77</v>
      </c>
      <c r="AY192" s="245" t="s">
        <v>224</v>
      </c>
    </row>
    <row r="193" s="13" customFormat="1">
      <c r="A193" s="13"/>
      <c r="B193" s="235"/>
      <c r="C193" s="236"/>
      <c r="D193" s="228" t="s">
        <v>236</v>
      </c>
      <c r="E193" s="237" t="s">
        <v>40</v>
      </c>
      <c r="F193" s="238" t="s">
        <v>4520</v>
      </c>
      <c r="G193" s="236"/>
      <c r="H193" s="239">
        <v>12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236</v>
      </c>
      <c r="AU193" s="245" t="s">
        <v>85</v>
      </c>
      <c r="AV193" s="13" t="s">
        <v>85</v>
      </c>
      <c r="AW193" s="13" t="s">
        <v>38</v>
      </c>
      <c r="AX193" s="13" t="s">
        <v>77</v>
      </c>
      <c r="AY193" s="245" t="s">
        <v>224</v>
      </c>
    </row>
    <row r="194" s="13" customFormat="1">
      <c r="A194" s="13"/>
      <c r="B194" s="235"/>
      <c r="C194" s="236"/>
      <c r="D194" s="228" t="s">
        <v>236</v>
      </c>
      <c r="E194" s="237" t="s">
        <v>40</v>
      </c>
      <c r="F194" s="238" t="s">
        <v>4521</v>
      </c>
      <c r="G194" s="236"/>
      <c r="H194" s="239">
        <v>5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236</v>
      </c>
      <c r="AU194" s="245" t="s">
        <v>85</v>
      </c>
      <c r="AV194" s="13" t="s">
        <v>85</v>
      </c>
      <c r="AW194" s="13" t="s">
        <v>38</v>
      </c>
      <c r="AX194" s="13" t="s">
        <v>77</v>
      </c>
      <c r="AY194" s="245" t="s">
        <v>224</v>
      </c>
    </row>
    <row r="195" s="13" customFormat="1">
      <c r="A195" s="13"/>
      <c r="B195" s="235"/>
      <c r="C195" s="236"/>
      <c r="D195" s="228" t="s">
        <v>236</v>
      </c>
      <c r="E195" s="237" t="s">
        <v>40</v>
      </c>
      <c r="F195" s="238" t="s">
        <v>4522</v>
      </c>
      <c r="G195" s="236"/>
      <c r="H195" s="239">
        <v>32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236</v>
      </c>
      <c r="AU195" s="245" t="s">
        <v>85</v>
      </c>
      <c r="AV195" s="13" t="s">
        <v>85</v>
      </c>
      <c r="AW195" s="13" t="s">
        <v>38</v>
      </c>
      <c r="AX195" s="13" t="s">
        <v>77</v>
      </c>
      <c r="AY195" s="245" t="s">
        <v>224</v>
      </c>
    </row>
    <row r="196" s="13" customFormat="1">
      <c r="A196" s="13"/>
      <c r="B196" s="235"/>
      <c r="C196" s="236"/>
      <c r="D196" s="228" t="s">
        <v>236</v>
      </c>
      <c r="E196" s="237" t="s">
        <v>40</v>
      </c>
      <c r="F196" s="238" t="s">
        <v>4523</v>
      </c>
      <c r="G196" s="236"/>
      <c r="H196" s="239">
        <v>240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236</v>
      </c>
      <c r="AU196" s="245" t="s">
        <v>85</v>
      </c>
      <c r="AV196" s="13" t="s">
        <v>85</v>
      </c>
      <c r="AW196" s="13" t="s">
        <v>38</v>
      </c>
      <c r="AX196" s="13" t="s">
        <v>77</v>
      </c>
      <c r="AY196" s="245" t="s">
        <v>224</v>
      </c>
    </row>
    <row r="197" s="15" customFormat="1">
      <c r="A197" s="15"/>
      <c r="B197" s="256"/>
      <c r="C197" s="257"/>
      <c r="D197" s="228" t="s">
        <v>236</v>
      </c>
      <c r="E197" s="258" t="s">
        <v>40</v>
      </c>
      <c r="F197" s="259" t="s">
        <v>253</v>
      </c>
      <c r="G197" s="257"/>
      <c r="H197" s="260">
        <v>482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236</v>
      </c>
      <c r="AU197" s="266" t="s">
        <v>85</v>
      </c>
      <c r="AV197" s="15" t="s">
        <v>230</v>
      </c>
      <c r="AW197" s="15" t="s">
        <v>38</v>
      </c>
      <c r="AX197" s="15" t="s">
        <v>83</v>
      </c>
      <c r="AY197" s="266" t="s">
        <v>224</v>
      </c>
    </row>
    <row r="198" s="2" customFormat="1" ht="16.5" customHeight="1">
      <c r="A198" s="40"/>
      <c r="B198" s="41"/>
      <c r="C198" s="215" t="s">
        <v>356</v>
      </c>
      <c r="D198" s="215" t="s">
        <v>226</v>
      </c>
      <c r="E198" s="216" t="s">
        <v>4593</v>
      </c>
      <c r="F198" s="217" t="s">
        <v>4594</v>
      </c>
      <c r="G198" s="218" t="s">
        <v>811</v>
      </c>
      <c r="H198" s="219">
        <v>7</v>
      </c>
      <c r="I198" s="220"/>
      <c r="J198" s="221">
        <f>ROUND(I198*H198,2)</f>
        <v>0</v>
      </c>
      <c r="K198" s="217" t="s">
        <v>229</v>
      </c>
      <c r="L198" s="46"/>
      <c r="M198" s="222" t="s">
        <v>40</v>
      </c>
      <c r="N198" s="223" t="s">
        <v>48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230</v>
      </c>
      <c r="AT198" s="226" t="s">
        <v>226</v>
      </c>
      <c r="AU198" s="226" t="s">
        <v>85</v>
      </c>
      <c r="AY198" s="19" t="s">
        <v>224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83</v>
      </c>
      <c r="BK198" s="227">
        <f>ROUND(I198*H198,2)</f>
        <v>0</v>
      </c>
      <c r="BL198" s="19" t="s">
        <v>230</v>
      </c>
      <c r="BM198" s="226" t="s">
        <v>484</v>
      </c>
    </row>
    <row r="199" s="2" customFormat="1">
      <c r="A199" s="40"/>
      <c r="B199" s="41"/>
      <c r="C199" s="42"/>
      <c r="D199" s="228" t="s">
        <v>232</v>
      </c>
      <c r="E199" s="42"/>
      <c r="F199" s="229" t="s">
        <v>4595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232</v>
      </c>
      <c r="AU199" s="19" t="s">
        <v>85</v>
      </c>
    </row>
    <row r="200" s="2" customFormat="1">
      <c r="A200" s="40"/>
      <c r="B200" s="41"/>
      <c r="C200" s="42"/>
      <c r="D200" s="233" t="s">
        <v>234</v>
      </c>
      <c r="E200" s="42"/>
      <c r="F200" s="234" t="s">
        <v>4596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234</v>
      </c>
      <c r="AU200" s="19" t="s">
        <v>85</v>
      </c>
    </row>
    <row r="201" s="13" customFormat="1">
      <c r="A201" s="13"/>
      <c r="B201" s="235"/>
      <c r="C201" s="236"/>
      <c r="D201" s="228" t="s">
        <v>236</v>
      </c>
      <c r="E201" s="237" t="s">
        <v>40</v>
      </c>
      <c r="F201" s="238" t="s">
        <v>4597</v>
      </c>
      <c r="G201" s="236"/>
      <c r="H201" s="239">
        <v>7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236</v>
      </c>
      <c r="AU201" s="245" t="s">
        <v>85</v>
      </c>
      <c r="AV201" s="13" t="s">
        <v>85</v>
      </c>
      <c r="AW201" s="13" t="s">
        <v>38</v>
      </c>
      <c r="AX201" s="13" t="s">
        <v>77</v>
      </c>
      <c r="AY201" s="245" t="s">
        <v>224</v>
      </c>
    </row>
    <row r="202" s="15" customFormat="1">
      <c r="A202" s="15"/>
      <c r="B202" s="256"/>
      <c r="C202" s="257"/>
      <c r="D202" s="228" t="s">
        <v>236</v>
      </c>
      <c r="E202" s="258" t="s">
        <v>40</v>
      </c>
      <c r="F202" s="259" t="s">
        <v>253</v>
      </c>
      <c r="G202" s="257"/>
      <c r="H202" s="260">
        <v>7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236</v>
      </c>
      <c r="AU202" s="266" t="s">
        <v>85</v>
      </c>
      <c r="AV202" s="15" t="s">
        <v>230</v>
      </c>
      <c r="AW202" s="15" t="s">
        <v>38</v>
      </c>
      <c r="AX202" s="15" t="s">
        <v>83</v>
      </c>
      <c r="AY202" s="266" t="s">
        <v>224</v>
      </c>
    </row>
    <row r="203" s="2" customFormat="1" ht="16.5" customHeight="1">
      <c r="A203" s="40"/>
      <c r="B203" s="41"/>
      <c r="C203" s="215" t="s">
        <v>153</v>
      </c>
      <c r="D203" s="215" t="s">
        <v>226</v>
      </c>
      <c r="E203" s="216" t="s">
        <v>4598</v>
      </c>
      <c r="F203" s="217" t="s">
        <v>4599</v>
      </c>
      <c r="G203" s="218" t="s">
        <v>811</v>
      </c>
      <c r="H203" s="219">
        <v>7</v>
      </c>
      <c r="I203" s="220"/>
      <c r="J203" s="221">
        <f>ROUND(I203*H203,2)</f>
        <v>0</v>
      </c>
      <c r="K203" s="217" t="s">
        <v>229</v>
      </c>
      <c r="L203" s="46"/>
      <c r="M203" s="222" t="s">
        <v>40</v>
      </c>
      <c r="N203" s="223" t="s">
        <v>48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230</v>
      </c>
      <c r="AT203" s="226" t="s">
        <v>226</v>
      </c>
      <c r="AU203" s="226" t="s">
        <v>85</v>
      </c>
      <c r="AY203" s="19" t="s">
        <v>224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83</v>
      </c>
      <c r="BK203" s="227">
        <f>ROUND(I203*H203,2)</f>
        <v>0</v>
      </c>
      <c r="BL203" s="19" t="s">
        <v>230</v>
      </c>
      <c r="BM203" s="226" t="s">
        <v>493</v>
      </c>
    </row>
    <row r="204" s="2" customFormat="1">
      <c r="A204" s="40"/>
      <c r="B204" s="41"/>
      <c r="C204" s="42"/>
      <c r="D204" s="228" t="s">
        <v>232</v>
      </c>
      <c r="E204" s="42"/>
      <c r="F204" s="229" t="s">
        <v>4600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232</v>
      </c>
      <c r="AU204" s="19" t="s">
        <v>85</v>
      </c>
    </row>
    <row r="205" s="2" customFormat="1">
      <c r="A205" s="40"/>
      <c r="B205" s="41"/>
      <c r="C205" s="42"/>
      <c r="D205" s="233" t="s">
        <v>234</v>
      </c>
      <c r="E205" s="42"/>
      <c r="F205" s="234" t="s">
        <v>4601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234</v>
      </c>
      <c r="AU205" s="19" t="s">
        <v>85</v>
      </c>
    </row>
    <row r="206" s="13" customFormat="1">
      <c r="A206" s="13"/>
      <c r="B206" s="235"/>
      <c r="C206" s="236"/>
      <c r="D206" s="228" t="s">
        <v>236</v>
      </c>
      <c r="E206" s="237" t="s">
        <v>40</v>
      </c>
      <c r="F206" s="238" t="s">
        <v>4602</v>
      </c>
      <c r="G206" s="236"/>
      <c r="H206" s="239">
        <v>7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236</v>
      </c>
      <c r="AU206" s="245" t="s">
        <v>85</v>
      </c>
      <c r="AV206" s="13" t="s">
        <v>85</v>
      </c>
      <c r="AW206" s="13" t="s">
        <v>38</v>
      </c>
      <c r="AX206" s="13" t="s">
        <v>77</v>
      </c>
      <c r="AY206" s="245" t="s">
        <v>224</v>
      </c>
    </row>
    <row r="207" s="15" customFormat="1">
      <c r="A207" s="15"/>
      <c r="B207" s="256"/>
      <c r="C207" s="257"/>
      <c r="D207" s="228" t="s">
        <v>236</v>
      </c>
      <c r="E207" s="258" t="s">
        <v>40</v>
      </c>
      <c r="F207" s="259" t="s">
        <v>253</v>
      </c>
      <c r="G207" s="257"/>
      <c r="H207" s="260">
        <v>7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236</v>
      </c>
      <c r="AU207" s="266" t="s">
        <v>85</v>
      </c>
      <c r="AV207" s="15" t="s">
        <v>230</v>
      </c>
      <c r="AW207" s="15" t="s">
        <v>38</v>
      </c>
      <c r="AX207" s="15" t="s">
        <v>83</v>
      </c>
      <c r="AY207" s="266" t="s">
        <v>224</v>
      </c>
    </row>
    <row r="208" s="2" customFormat="1" ht="16.5" customHeight="1">
      <c r="A208" s="40"/>
      <c r="B208" s="41"/>
      <c r="C208" s="215" t="s">
        <v>373</v>
      </c>
      <c r="D208" s="215" t="s">
        <v>226</v>
      </c>
      <c r="E208" s="216" t="s">
        <v>4603</v>
      </c>
      <c r="F208" s="217" t="s">
        <v>4604</v>
      </c>
      <c r="G208" s="218" t="s">
        <v>811</v>
      </c>
      <c r="H208" s="219">
        <v>14</v>
      </c>
      <c r="I208" s="220"/>
      <c r="J208" s="221">
        <f>ROUND(I208*H208,2)</f>
        <v>0</v>
      </c>
      <c r="K208" s="217" t="s">
        <v>229</v>
      </c>
      <c r="L208" s="46"/>
      <c r="M208" s="222" t="s">
        <v>40</v>
      </c>
      <c r="N208" s="223" t="s">
        <v>48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230</v>
      </c>
      <c r="AT208" s="226" t="s">
        <v>226</v>
      </c>
      <c r="AU208" s="226" t="s">
        <v>85</v>
      </c>
      <c r="AY208" s="19" t="s">
        <v>224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83</v>
      </c>
      <c r="BK208" s="227">
        <f>ROUND(I208*H208,2)</f>
        <v>0</v>
      </c>
      <c r="BL208" s="19" t="s">
        <v>230</v>
      </c>
      <c r="BM208" s="226" t="s">
        <v>161</v>
      </c>
    </row>
    <row r="209" s="2" customFormat="1">
      <c r="A209" s="40"/>
      <c r="B209" s="41"/>
      <c r="C209" s="42"/>
      <c r="D209" s="228" t="s">
        <v>232</v>
      </c>
      <c r="E209" s="42"/>
      <c r="F209" s="229" t="s">
        <v>4605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232</v>
      </c>
      <c r="AU209" s="19" t="s">
        <v>85</v>
      </c>
    </row>
    <row r="210" s="2" customFormat="1">
      <c r="A210" s="40"/>
      <c r="B210" s="41"/>
      <c r="C210" s="42"/>
      <c r="D210" s="233" t="s">
        <v>234</v>
      </c>
      <c r="E210" s="42"/>
      <c r="F210" s="234" t="s">
        <v>4606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234</v>
      </c>
      <c r="AU210" s="19" t="s">
        <v>85</v>
      </c>
    </row>
    <row r="211" s="13" customFormat="1">
      <c r="A211" s="13"/>
      <c r="B211" s="235"/>
      <c r="C211" s="236"/>
      <c r="D211" s="228" t="s">
        <v>236</v>
      </c>
      <c r="E211" s="237" t="s">
        <v>40</v>
      </c>
      <c r="F211" s="238" t="s">
        <v>4607</v>
      </c>
      <c r="G211" s="236"/>
      <c r="H211" s="239">
        <v>7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236</v>
      </c>
      <c r="AU211" s="245" t="s">
        <v>85</v>
      </c>
      <c r="AV211" s="13" t="s">
        <v>85</v>
      </c>
      <c r="AW211" s="13" t="s">
        <v>38</v>
      </c>
      <c r="AX211" s="13" t="s">
        <v>77</v>
      </c>
      <c r="AY211" s="245" t="s">
        <v>224</v>
      </c>
    </row>
    <row r="212" s="13" customFormat="1">
      <c r="A212" s="13"/>
      <c r="B212" s="235"/>
      <c r="C212" s="236"/>
      <c r="D212" s="228" t="s">
        <v>236</v>
      </c>
      <c r="E212" s="237" t="s">
        <v>40</v>
      </c>
      <c r="F212" s="238" t="s">
        <v>4608</v>
      </c>
      <c r="G212" s="236"/>
      <c r="H212" s="239">
        <v>7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236</v>
      </c>
      <c r="AU212" s="245" t="s">
        <v>85</v>
      </c>
      <c r="AV212" s="13" t="s">
        <v>85</v>
      </c>
      <c r="AW212" s="13" t="s">
        <v>38</v>
      </c>
      <c r="AX212" s="13" t="s">
        <v>77</v>
      </c>
      <c r="AY212" s="245" t="s">
        <v>224</v>
      </c>
    </row>
    <row r="213" s="15" customFormat="1">
      <c r="A213" s="15"/>
      <c r="B213" s="256"/>
      <c r="C213" s="257"/>
      <c r="D213" s="228" t="s">
        <v>236</v>
      </c>
      <c r="E213" s="258" t="s">
        <v>40</v>
      </c>
      <c r="F213" s="259" t="s">
        <v>253</v>
      </c>
      <c r="G213" s="257"/>
      <c r="H213" s="260">
        <v>14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236</v>
      </c>
      <c r="AU213" s="266" t="s">
        <v>85</v>
      </c>
      <c r="AV213" s="15" t="s">
        <v>230</v>
      </c>
      <c r="AW213" s="15" t="s">
        <v>38</v>
      </c>
      <c r="AX213" s="15" t="s">
        <v>83</v>
      </c>
      <c r="AY213" s="266" t="s">
        <v>224</v>
      </c>
    </row>
    <row r="214" s="2" customFormat="1" ht="16.5" customHeight="1">
      <c r="A214" s="40"/>
      <c r="B214" s="41"/>
      <c r="C214" s="215" t="s">
        <v>7</v>
      </c>
      <c r="D214" s="215" t="s">
        <v>226</v>
      </c>
      <c r="E214" s="216" t="s">
        <v>4609</v>
      </c>
      <c r="F214" s="217" t="s">
        <v>4610</v>
      </c>
      <c r="G214" s="218" t="s">
        <v>811</v>
      </c>
      <c r="H214" s="219">
        <v>7</v>
      </c>
      <c r="I214" s="220"/>
      <c r="J214" s="221">
        <f>ROUND(I214*H214,2)</f>
        <v>0</v>
      </c>
      <c r="K214" s="217" t="s">
        <v>229</v>
      </c>
      <c r="L214" s="46"/>
      <c r="M214" s="222" t="s">
        <v>40</v>
      </c>
      <c r="N214" s="223" t="s">
        <v>48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230</v>
      </c>
      <c r="AT214" s="226" t="s">
        <v>226</v>
      </c>
      <c r="AU214" s="226" t="s">
        <v>85</v>
      </c>
      <c r="AY214" s="19" t="s">
        <v>224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83</v>
      </c>
      <c r="BK214" s="227">
        <f>ROUND(I214*H214,2)</f>
        <v>0</v>
      </c>
      <c r="BL214" s="19" t="s">
        <v>230</v>
      </c>
      <c r="BM214" s="226" t="s">
        <v>521</v>
      </c>
    </row>
    <row r="215" s="2" customFormat="1">
      <c r="A215" s="40"/>
      <c r="B215" s="41"/>
      <c r="C215" s="42"/>
      <c r="D215" s="228" t="s">
        <v>232</v>
      </c>
      <c r="E215" s="42"/>
      <c r="F215" s="229" t="s">
        <v>4611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232</v>
      </c>
      <c r="AU215" s="19" t="s">
        <v>85</v>
      </c>
    </row>
    <row r="216" s="2" customFormat="1">
      <c r="A216" s="40"/>
      <c r="B216" s="41"/>
      <c r="C216" s="42"/>
      <c r="D216" s="233" t="s">
        <v>234</v>
      </c>
      <c r="E216" s="42"/>
      <c r="F216" s="234" t="s">
        <v>4612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234</v>
      </c>
      <c r="AU216" s="19" t="s">
        <v>85</v>
      </c>
    </row>
    <row r="217" s="13" customFormat="1">
      <c r="A217" s="13"/>
      <c r="B217" s="235"/>
      <c r="C217" s="236"/>
      <c r="D217" s="228" t="s">
        <v>236</v>
      </c>
      <c r="E217" s="237" t="s">
        <v>40</v>
      </c>
      <c r="F217" s="238" t="s">
        <v>4613</v>
      </c>
      <c r="G217" s="236"/>
      <c r="H217" s="239">
        <v>7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236</v>
      </c>
      <c r="AU217" s="245" t="s">
        <v>85</v>
      </c>
      <c r="AV217" s="13" t="s">
        <v>85</v>
      </c>
      <c r="AW217" s="13" t="s">
        <v>38</v>
      </c>
      <c r="AX217" s="13" t="s">
        <v>77</v>
      </c>
      <c r="AY217" s="245" t="s">
        <v>224</v>
      </c>
    </row>
    <row r="218" s="15" customFormat="1">
      <c r="A218" s="15"/>
      <c r="B218" s="256"/>
      <c r="C218" s="257"/>
      <c r="D218" s="228" t="s">
        <v>236</v>
      </c>
      <c r="E218" s="258" t="s">
        <v>40</v>
      </c>
      <c r="F218" s="259" t="s">
        <v>253</v>
      </c>
      <c r="G218" s="257"/>
      <c r="H218" s="260">
        <v>7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236</v>
      </c>
      <c r="AU218" s="266" t="s">
        <v>85</v>
      </c>
      <c r="AV218" s="15" t="s">
        <v>230</v>
      </c>
      <c r="AW218" s="15" t="s">
        <v>38</v>
      </c>
      <c r="AX218" s="15" t="s">
        <v>83</v>
      </c>
      <c r="AY218" s="266" t="s">
        <v>224</v>
      </c>
    </row>
    <row r="219" s="2" customFormat="1" ht="16.5" customHeight="1">
      <c r="A219" s="40"/>
      <c r="B219" s="41"/>
      <c r="C219" s="215" t="s">
        <v>387</v>
      </c>
      <c r="D219" s="215" t="s">
        <v>226</v>
      </c>
      <c r="E219" s="216" t="s">
        <v>4614</v>
      </c>
      <c r="F219" s="217" t="s">
        <v>4615</v>
      </c>
      <c r="G219" s="218" t="s">
        <v>811</v>
      </c>
      <c r="H219" s="219">
        <v>7</v>
      </c>
      <c r="I219" s="220"/>
      <c r="J219" s="221">
        <f>ROUND(I219*H219,2)</f>
        <v>0</v>
      </c>
      <c r="K219" s="217" t="s">
        <v>229</v>
      </c>
      <c r="L219" s="46"/>
      <c r="M219" s="222" t="s">
        <v>40</v>
      </c>
      <c r="N219" s="223" t="s">
        <v>48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230</v>
      </c>
      <c r="AT219" s="226" t="s">
        <v>226</v>
      </c>
      <c r="AU219" s="226" t="s">
        <v>85</v>
      </c>
      <c r="AY219" s="19" t="s">
        <v>224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83</v>
      </c>
      <c r="BK219" s="227">
        <f>ROUND(I219*H219,2)</f>
        <v>0</v>
      </c>
      <c r="BL219" s="19" t="s">
        <v>230</v>
      </c>
      <c r="BM219" s="226" t="s">
        <v>534</v>
      </c>
    </row>
    <row r="220" s="2" customFormat="1">
      <c r="A220" s="40"/>
      <c r="B220" s="41"/>
      <c r="C220" s="42"/>
      <c r="D220" s="228" t="s">
        <v>232</v>
      </c>
      <c r="E220" s="42"/>
      <c r="F220" s="229" t="s">
        <v>4616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232</v>
      </c>
      <c r="AU220" s="19" t="s">
        <v>85</v>
      </c>
    </row>
    <row r="221" s="2" customFormat="1">
      <c r="A221" s="40"/>
      <c r="B221" s="41"/>
      <c r="C221" s="42"/>
      <c r="D221" s="233" t="s">
        <v>234</v>
      </c>
      <c r="E221" s="42"/>
      <c r="F221" s="234" t="s">
        <v>4617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234</v>
      </c>
      <c r="AU221" s="19" t="s">
        <v>85</v>
      </c>
    </row>
    <row r="222" s="13" customFormat="1">
      <c r="A222" s="13"/>
      <c r="B222" s="235"/>
      <c r="C222" s="236"/>
      <c r="D222" s="228" t="s">
        <v>236</v>
      </c>
      <c r="E222" s="237" t="s">
        <v>40</v>
      </c>
      <c r="F222" s="238" t="s">
        <v>4597</v>
      </c>
      <c r="G222" s="236"/>
      <c r="H222" s="239">
        <v>7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236</v>
      </c>
      <c r="AU222" s="245" t="s">
        <v>85</v>
      </c>
      <c r="AV222" s="13" t="s">
        <v>85</v>
      </c>
      <c r="AW222" s="13" t="s">
        <v>38</v>
      </c>
      <c r="AX222" s="13" t="s">
        <v>77</v>
      </c>
      <c r="AY222" s="245" t="s">
        <v>224</v>
      </c>
    </row>
    <row r="223" s="15" customFormat="1">
      <c r="A223" s="15"/>
      <c r="B223" s="256"/>
      <c r="C223" s="257"/>
      <c r="D223" s="228" t="s">
        <v>236</v>
      </c>
      <c r="E223" s="258" t="s">
        <v>40</v>
      </c>
      <c r="F223" s="259" t="s">
        <v>253</v>
      </c>
      <c r="G223" s="257"/>
      <c r="H223" s="260">
        <v>7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236</v>
      </c>
      <c r="AU223" s="266" t="s">
        <v>85</v>
      </c>
      <c r="AV223" s="15" t="s">
        <v>230</v>
      </c>
      <c r="AW223" s="15" t="s">
        <v>38</v>
      </c>
      <c r="AX223" s="15" t="s">
        <v>83</v>
      </c>
      <c r="AY223" s="266" t="s">
        <v>224</v>
      </c>
    </row>
    <row r="224" s="2" customFormat="1" ht="16.5" customHeight="1">
      <c r="A224" s="40"/>
      <c r="B224" s="41"/>
      <c r="C224" s="215" t="s">
        <v>394</v>
      </c>
      <c r="D224" s="215" t="s">
        <v>226</v>
      </c>
      <c r="E224" s="216" t="s">
        <v>4618</v>
      </c>
      <c r="F224" s="217" t="s">
        <v>4619</v>
      </c>
      <c r="G224" s="218" t="s">
        <v>811</v>
      </c>
      <c r="H224" s="219">
        <v>7</v>
      </c>
      <c r="I224" s="220"/>
      <c r="J224" s="221">
        <f>ROUND(I224*H224,2)</f>
        <v>0</v>
      </c>
      <c r="K224" s="217" t="s">
        <v>229</v>
      </c>
      <c r="L224" s="46"/>
      <c r="M224" s="222" t="s">
        <v>40</v>
      </c>
      <c r="N224" s="223" t="s">
        <v>48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230</v>
      </c>
      <c r="AT224" s="226" t="s">
        <v>226</v>
      </c>
      <c r="AU224" s="226" t="s">
        <v>85</v>
      </c>
      <c r="AY224" s="19" t="s">
        <v>224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83</v>
      </c>
      <c r="BK224" s="227">
        <f>ROUND(I224*H224,2)</f>
        <v>0</v>
      </c>
      <c r="BL224" s="19" t="s">
        <v>230</v>
      </c>
      <c r="BM224" s="226" t="s">
        <v>549</v>
      </c>
    </row>
    <row r="225" s="2" customFormat="1">
      <c r="A225" s="40"/>
      <c r="B225" s="41"/>
      <c r="C225" s="42"/>
      <c r="D225" s="228" t="s">
        <v>232</v>
      </c>
      <c r="E225" s="42"/>
      <c r="F225" s="229" t="s">
        <v>4620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232</v>
      </c>
      <c r="AU225" s="19" t="s">
        <v>85</v>
      </c>
    </row>
    <row r="226" s="2" customFormat="1">
      <c r="A226" s="40"/>
      <c r="B226" s="41"/>
      <c r="C226" s="42"/>
      <c r="D226" s="233" t="s">
        <v>234</v>
      </c>
      <c r="E226" s="42"/>
      <c r="F226" s="234" t="s">
        <v>4621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234</v>
      </c>
      <c r="AU226" s="19" t="s">
        <v>85</v>
      </c>
    </row>
    <row r="227" s="13" customFormat="1">
      <c r="A227" s="13"/>
      <c r="B227" s="235"/>
      <c r="C227" s="236"/>
      <c r="D227" s="228" t="s">
        <v>236</v>
      </c>
      <c r="E227" s="237" t="s">
        <v>40</v>
      </c>
      <c r="F227" s="238" t="s">
        <v>4602</v>
      </c>
      <c r="G227" s="236"/>
      <c r="H227" s="239">
        <v>7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236</v>
      </c>
      <c r="AU227" s="245" t="s">
        <v>85</v>
      </c>
      <c r="AV227" s="13" t="s">
        <v>85</v>
      </c>
      <c r="AW227" s="13" t="s">
        <v>38</v>
      </c>
      <c r="AX227" s="13" t="s">
        <v>77</v>
      </c>
      <c r="AY227" s="245" t="s">
        <v>224</v>
      </c>
    </row>
    <row r="228" s="15" customFormat="1">
      <c r="A228" s="15"/>
      <c r="B228" s="256"/>
      <c r="C228" s="257"/>
      <c r="D228" s="228" t="s">
        <v>236</v>
      </c>
      <c r="E228" s="258" t="s">
        <v>40</v>
      </c>
      <c r="F228" s="259" t="s">
        <v>253</v>
      </c>
      <c r="G228" s="257"/>
      <c r="H228" s="260">
        <v>7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236</v>
      </c>
      <c r="AU228" s="266" t="s">
        <v>85</v>
      </c>
      <c r="AV228" s="15" t="s">
        <v>230</v>
      </c>
      <c r="AW228" s="15" t="s">
        <v>38</v>
      </c>
      <c r="AX228" s="15" t="s">
        <v>83</v>
      </c>
      <c r="AY228" s="266" t="s">
        <v>224</v>
      </c>
    </row>
    <row r="229" s="2" customFormat="1" ht="16.5" customHeight="1">
      <c r="A229" s="40"/>
      <c r="B229" s="41"/>
      <c r="C229" s="215" t="s">
        <v>401</v>
      </c>
      <c r="D229" s="215" t="s">
        <v>226</v>
      </c>
      <c r="E229" s="216" t="s">
        <v>4622</v>
      </c>
      <c r="F229" s="217" t="s">
        <v>4623</v>
      </c>
      <c r="G229" s="218" t="s">
        <v>811</v>
      </c>
      <c r="H229" s="219">
        <v>14</v>
      </c>
      <c r="I229" s="220"/>
      <c r="J229" s="221">
        <f>ROUND(I229*H229,2)</f>
        <v>0</v>
      </c>
      <c r="K229" s="217" t="s">
        <v>229</v>
      </c>
      <c r="L229" s="46"/>
      <c r="M229" s="222" t="s">
        <v>40</v>
      </c>
      <c r="N229" s="223" t="s">
        <v>48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230</v>
      </c>
      <c r="AT229" s="226" t="s">
        <v>226</v>
      </c>
      <c r="AU229" s="226" t="s">
        <v>85</v>
      </c>
      <c r="AY229" s="19" t="s">
        <v>224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83</v>
      </c>
      <c r="BK229" s="227">
        <f>ROUND(I229*H229,2)</f>
        <v>0</v>
      </c>
      <c r="BL229" s="19" t="s">
        <v>230</v>
      </c>
      <c r="BM229" s="226" t="s">
        <v>563</v>
      </c>
    </row>
    <row r="230" s="2" customFormat="1">
      <c r="A230" s="40"/>
      <c r="B230" s="41"/>
      <c r="C230" s="42"/>
      <c r="D230" s="228" t="s">
        <v>232</v>
      </c>
      <c r="E230" s="42"/>
      <c r="F230" s="229" t="s">
        <v>4624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232</v>
      </c>
      <c r="AU230" s="19" t="s">
        <v>85</v>
      </c>
    </row>
    <row r="231" s="2" customFormat="1">
      <c r="A231" s="40"/>
      <c r="B231" s="41"/>
      <c r="C231" s="42"/>
      <c r="D231" s="233" t="s">
        <v>234</v>
      </c>
      <c r="E231" s="42"/>
      <c r="F231" s="234" t="s">
        <v>4625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234</v>
      </c>
      <c r="AU231" s="19" t="s">
        <v>85</v>
      </c>
    </row>
    <row r="232" s="13" customFormat="1">
      <c r="A232" s="13"/>
      <c r="B232" s="235"/>
      <c r="C232" s="236"/>
      <c r="D232" s="228" t="s">
        <v>236</v>
      </c>
      <c r="E232" s="237" t="s">
        <v>40</v>
      </c>
      <c r="F232" s="238" t="s">
        <v>4607</v>
      </c>
      <c r="G232" s="236"/>
      <c r="H232" s="239">
        <v>7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236</v>
      </c>
      <c r="AU232" s="245" t="s">
        <v>85</v>
      </c>
      <c r="AV232" s="13" t="s">
        <v>85</v>
      </c>
      <c r="AW232" s="13" t="s">
        <v>38</v>
      </c>
      <c r="AX232" s="13" t="s">
        <v>77</v>
      </c>
      <c r="AY232" s="245" t="s">
        <v>224</v>
      </c>
    </row>
    <row r="233" s="13" customFormat="1">
      <c r="A233" s="13"/>
      <c r="B233" s="235"/>
      <c r="C233" s="236"/>
      <c r="D233" s="228" t="s">
        <v>236</v>
      </c>
      <c r="E233" s="237" t="s">
        <v>40</v>
      </c>
      <c r="F233" s="238" t="s">
        <v>4608</v>
      </c>
      <c r="G233" s="236"/>
      <c r="H233" s="239">
        <v>7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236</v>
      </c>
      <c r="AU233" s="245" t="s">
        <v>85</v>
      </c>
      <c r="AV233" s="13" t="s">
        <v>85</v>
      </c>
      <c r="AW233" s="13" t="s">
        <v>38</v>
      </c>
      <c r="AX233" s="13" t="s">
        <v>77</v>
      </c>
      <c r="AY233" s="245" t="s">
        <v>224</v>
      </c>
    </row>
    <row r="234" s="15" customFormat="1">
      <c r="A234" s="15"/>
      <c r="B234" s="256"/>
      <c r="C234" s="257"/>
      <c r="D234" s="228" t="s">
        <v>236</v>
      </c>
      <c r="E234" s="258" t="s">
        <v>40</v>
      </c>
      <c r="F234" s="259" t="s">
        <v>253</v>
      </c>
      <c r="G234" s="257"/>
      <c r="H234" s="260">
        <v>14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236</v>
      </c>
      <c r="AU234" s="266" t="s">
        <v>85</v>
      </c>
      <c r="AV234" s="15" t="s">
        <v>230</v>
      </c>
      <c r="AW234" s="15" t="s">
        <v>38</v>
      </c>
      <c r="AX234" s="15" t="s">
        <v>83</v>
      </c>
      <c r="AY234" s="266" t="s">
        <v>224</v>
      </c>
    </row>
    <row r="235" s="2" customFormat="1" ht="21.75" customHeight="1">
      <c r="A235" s="40"/>
      <c r="B235" s="41"/>
      <c r="C235" s="215" t="s">
        <v>408</v>
      </c>
      <c r="D235" s="215" t="s">
        <v>226</v>
      </c>
      <c r="E235" s="216" t="s">
        <v>4626</v>
      </c>
      <c r="F235" s="217" t="s">
        <v>4627</v>
      </c>
      <c r="G235" s="218" t="s">
        <v>811</v>
      </c>
      <c r="H235" s="219">
        <v>7</v>
      </c>
      <c r="I235" s="220"/>
      <c r="J235" s="221">
        <f>ROUND(I235*H235,2)</f>
        <v>0</v>
      </c>
      <c r="K235" s="217" t="s">
        <v>229</v>
      </c>
      <c r="L235" s="46"/>
      <c r="M235" s="222" t="s">
        <v>40</v>
      </c>
      <c r="N235" s="223" t="s">
        <v>48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230</v>
      </c>
      <c r="AT235" s="226" t="s">
        <v>226</v>
      </c>
      <c r="AU235" s="226" t="s">
        <v>85</v>
      </c>
      <c r="AY235" s="19" t="s">
        <v>224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83</v>
      </c>
      <c r="BK235" s="227">
        <f>ROUND(I235*H235,2)</f>
        <v>0</v>
      </c>
      <c r="BL235" s="19" t="s">
        <v>230</v>
      </c>
      <c r="BM235" s="226" t="s">
        <v>577</v>
      </c>
    </row>
    <row r="236" s="2" customFormat="1">
      <c r="A236" s="40"/>
      <c r="B236" s="41"/>
      <c r="C236" s="42"/>
      <c r="D236" s="228" t="s">
        <v>232</v>
      </c>
      <c r="E236" s="42"/>
      <c r="F236" s="229" t="s">
        <v>4628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232</v>
      </c>
      <c r="AU236" s="19" t="s">
        <v>85</v>
      </c>
    </row>
    <row r="237" s="2" customFormat="1">
      <c r="A237" s="40"/>
      <c r="B237" s="41"/>
      <c r="C237" s="42"/>
      <c r="D237" s="233" t="s">
        <v>234</v>
      </c>
      <c r="E237" s="42"/>
      <c r="F237" s="234" t="s">
        <v>4629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234</v>
      </c>
      <c r="AU237" s="19" t="s">
        <v>85</v>
      </c>
    </row>
    <row r="238" s="13" customFormat="1">
      <c r="A238" s="13"/>
      <c r="B238" s="235"/>
      <c r="C238" s="236"/>
      <c r="D238" s="228" t="s">
        <v>236</v>
      </c>
      <c r="E238" s="237" t="s">
        <v>40</v>
      </c>
      <c r="F238" s="238" t="s">
        <v>4613</v>
      </c>
      <c r="G238" s="236"/>
      <c r="H238" s="239">
        <v>7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236</v>
      </c>
      <c r="AU238" s="245" t="s">
        <v>85</v>
      </c>
      <c r="AV238" s="13" t="s">
        <v>85</v>
      </c>
      <c r="AW238" s="13" t="s">
        <v>38</v>
      </c>
      <c r="AX238" s="13" t="s">
        <v>77</v>
      </c>
      <c r="AY238" s="245" t="s">
        <v>224</v>
      </c>
    </row>
    <row r="239" s="15" customFormat="1">
      <c r="A239" s="15"/>
      <c r="B239" s="256"/>
      <c r="C239" s="257"/>
      <c r="D239" s="228" t="s">
        <v>236</v>
      </c>
      <c r="E239" s="258" t="s">
        <v>40</v>
      </c>
      <c r="F239" s="259" t="s">
        <v>253</v>
      </c>
      <c r="G239" s="257"/>
      <c r="H239" s="260">
        <v>7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236</v>
      </c>
      <c r="AU239" s="266" t="s">
        <v>85</v>
      </c>
      <c r="AV239" s="15" t="s">
        <v>230</v>
      </c>
      <c r="AW239" s="15" t="s">
        <v>38</v>
      </c>
      <c r="AX239" s="15" t="s">
        <v>83</v>
      </c>
      <c r="AY239" s="266" t="s">
        <v>224</v>
      </c>
    </row>
    <row r="240" s="2" customFormat="1" ht="16.5" customHeight="1">
      <c r="A240" s="40"/>
      <c r="B240" s="41"/>
      <c r="C240" s="215" t="s">
        <v>416</v>
      </c>
      <c r="D240" s="215" t="s">
        <v>226</v>
      </c>
      <c r="E240" s="216" t="s">
        <v>4630</v>
      </c>
      <c r="F240" s="217" t="s">
        <v>4631</v>
      </c>
      <c r="G240" s="218" t="s">
        <v>152</v>
      </c>
      <c r="H240" s="219">
        <v>1446</v>
      </c>
      <c r="I240" s="220"/>
      <c r="J240" s="221">
        <f>ROUND(I240*H240,2)</f>
        <v>0</v>
      </c>
      <c r="K240" s="217" t="s">
        <v>229</v>
      </c>
      <c r="L240" s="46"/>
      <c r="M240" s="222" t="s">
        <v>40</v>
      </c>
      <c r="N240" s="223" t="s">
        <v>48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230</v>
      </c>
      <c r="AT240" s="226" t="s">
        <v>226</v>
      </c>
      <c r="AU240" s="226" t="s">
        <v>85</v>
      </c>
      <c r="AY240" s="19" t="s">
        <v>224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83</v>
      </c>
      <c r="BK240" s="227">
        <f>ROUND(I240*H240,2)</f>
        <v>0</v>
      </c>
      <c r="BL240" s="19" t="s">
        <v>230</v>
      </c>
      <c r="BM240" s="226" t="s">
        <v>593</v>
      </c>
    </row>
    <row r="241" s="2" customFormat="1">
      <c r="A241" s="40"/>
      <c r="B241" s="41"/>
      <c r="C241" s="42"/>
      <c r="D241" s="228" t="s">
        <v>232</v>
      </c>
      <c r="E241" s="42"/>
      <c r="F241" s="229" t="s">
        <v>4632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232</v>
      </c>
      <c r="AU241" s="19" t="s">
        <v>85</v>
      </c>
    </row>
    <row r="242" s="2" customFormat="1">
      <c r="A242" s="40"/>
      <c r="B242" s="41"/>
      <c r="C242" s="42"/>
      <c r="D242" s="233" t="s">
        <v>234</v>
      </c>
      <c r="E242" s="42"/>
      <c r="F242" s="234" t="s">
        <v>4633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234</v>
      </c>
      <c r="AU242" s="19" t="s">
        <v>85</v>
      </c>
    </row>
    <row r="243" s="14" customFormat="1">
      <c r="A243" s="14"/>
      <c r="B243" s="246"/>
      <c r="C243" s="247"/>
      <c r="D243" s="228" t="s">
        <v>236</v>
      </c>
      <c r="E243" s="248" t="s">
        <v>40</v>
      </c>
      <c r="F243" s="249" t="s">
        <v>4634</v>
      </c>
      <c r="G243" s="247"/>
      <c r="H243" s="248" t="s">
        <v>40</v>
      </c>
      <c r="I243" s="250"/>
      <c r="J243" s="247"/>
      <c r="K243" s="247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236</v>
      </c>
      <c r="AU243" s="255" t="s">
        <v>85</v>
      </c>
      <c r="AV243" s="14" t="s">
        <v>83</v>
      </c>
      <c r="AW243" s="14" t="s">
        <v>38</v>
      </c>
      <c r="AX243" s="14" t="s">
        <v>77</v>
      </c>
      <c r="AY243" s="255" t="s">
        <v>224</v>
      </c>
    </row>
    <row r="244" s="13" customFormat="1">
      <c r="A244" s="13"/>
      <c r="B244" s="235"/>
      <c r="C244" s="236"/>
      <c r="D244" s="228" t="s">
        <v>236</v>
      </c>
      <c r="E244" s="237" t="s">
        <v>40</v>
      </c>
      <c r="F244" s="238" t="s">
        <v>4635</v>
      </c>
      <c r="G244" s="236"/>
      <c r="H244" s="239">
        <v>60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236</v>
      </c>
      <c r="AU244" s="245" t="s">
        <v>85</v>
      </c>
      <c r="AV244" s="13" t="s">
        <v>85</v>
      </c>
      <c r="AW244" s="13" t="s">
        <v>38</v>
      </c>
      <c r="AX244" s="13" t="s">
        <v>77</v>
      </c>
      <c r="AY244" s="245" t="s">
        <v>224</v>
      </c>
    </row>
    <row r="245" s="13" customFormat="1">
      <c r="A245" s="13"/>
      <c r="B245" s="235"/>
      <c r="C245" s="236"/>
      <c r="D245" s="228" t="s">
        <v>236</v>
      </c>
      <c r="E245" s="237" t="s">
        <v>40</v>
      </c>
      <c r="F245" s="238" t="s">
        <v>4636</v>
      </c>
      <c r="G245" s="236"/>
      <c r="H245" s="239">
        <v>135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236</v>
      </c>
      <c r="AU245" s="245" t="s">
        <v>85</v>
      </c>
      <c r="AV245" s="13" t="s">
        <v>85</v>
      </c>
      <c r="AW245" s="13" t="s">
        <v>38</v>
      </c>
      <c r="AX245" s="13" t="s">
        <v>77</v>
      </c>
      <c r="AY245" s="245" t="s">
        <v>224</v>
      </c>
    </row>
    <row r="246" s="13" customFormat="1">
      <c r="A246" s="13"/>
      <c r="B246" s="235"/>
      <c r="C246" s="236"/>
      <c r="D246" s="228" t="s">
        <v>236</v>
      </c>
      <c r="E246" s="237" t="s">
        <v>40</v>
      </c>
      <c r="F246" s="238" t="s">
        <v>4637</v>
      </c>
      <c r="G246" s="236"/>
      <c r="H246" s="239">
        <v>114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236</v>
      </c>
      <c r="AU246" s="245" t="s">
        <v>85</v>
      </c>
      <c r="AV246" s="13" t="s">
        <v>85</v>
      </c>
      <c r="AW246" s="13" t="s">
        <v>38</v>
      </c>
      <c r="AX246" s="13" t="s">
        <v>77</v>
      </c>
      <c r="AY246" s="245" t="s">
        <v>224</v>
      </c>
    </row>
    <row r="247" s="13" customFormat="1">
      <c r="A247" s="13"/>
      <c r="B247" s="235"/>
      <c r="C247" s="236"/>
      <c r="D247" s="228" t="s">
        <v>236</v>
      </c>
      <c r="E247" s="237" t="s">
        <v>40</v>
      </c>
      <c r="F247" s="238" t="s">
        <v>4638</v>
      </c>
      <c r="G247" s="236"/>
      <c r="H247" s="239">
        <v>270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236</v>
      </c>
      <c r="AU247" s="245" t="s">
        <v>85</v>
      </c>
      <c r="AV247" s="13" t="s">
        <v>85</v>
      </c>
      <c r="AW247" s="13" t="s">
        <v>38</v>
      </c>
      <c r="AX247" s="13" t="s">
        <v>77</v>
      </c>
      <c r="AY247" s="245" t="s">
        <v>224</v>
      </c>
    </row>
    <row r="248" s="13" customFormat="1">
      <c r="A248" s="13"/>
      <c r="B248" s="235"/>
      <c r="C248" s="236"/>
      <c r="D248" s="228" t="s">
        <v>236</v>
      </c>
      <c r="E248" s="237" t="s">
        <v>40</v>
      </c>
      <c r="F248" s="238" t="s">
        <v>4639</v>
      </c>
      <c r="G248" s="236"/>
      <c r="H248" s="239">
        <v>36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236</v>
      </c>
      <c r="AU248" s="245" t="s">
        <v>85</v>
      </c>
      <c r="AV248" s="13" t="s">
        <v>85</v>
      </c>
      <c r="AW248" s="13" t="s">
        <v>38</v>
      </c>
      <c r="AX248" s="13" t="s">
        <v>77</v>
      </c>
      <c r="AY248" s="245" t="s">
        <v>224</v>
      </c>
    </row>
    <row r="249" s="13" customFormat="1">
      <c r="A249" s="13"/>
      <c r="B249" s="235"/>
      <c r="C249" s="236"/>
      <c r="D249" s="228" t="s">
        <v>236</v>
      </c>
      <c r="E249" s="237" t="s">
        <v>40</v>
      </c>
      <c r="F249" s="238" t="s">
        <v>4640</v>
      </c>
      <c r="G249" s="236"/>
      <c r="H249" s="239">
        <v>15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236</v>
      </c>
      <c r="AU249" s="245" t="s">
        <v>85</v>
      </c>
      <c r="AV249" s="13" t="s">
        <v>85</v>
      </c>
      <c r="AW249" s="13" t="s">
        <v>38</v>
      </c>
      <c r="AX249" s="13" t="s">
        <v>77</v>
      </c>
      <c r="AY249" s="245" t="s">
        <v>224</v>
      </c>
    </row>
    <row r="250" s="13" customFormat="1">
      <c r="A250" s="13"/>
      <c r="B250" s="235"/>
      <c r="C250" s="236"/>
      <c r="D250" s="228" t="s">
        <v>236</v>
      </c>
      <c r="E250" s="237" t="s">
        <v>40</v>
      </c>
      <c r="F250" s="238" t="s">
        <v>4641</v>
      </c>
      <c r="G250" s="236"/>
      <c r="H250" s="239">
        <v>96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236</v>
      </c>
      <c r="AU250" s="245" t="s">
        <v>85</v>
      </c>
      <c r="AV250" s="13" t="s">
        <v>85</v>
      </c>
      <c r="AW250" s="13" t="s">
        <v>38</v>
      </c>
      <c r="AX250" s="13" t="s">
        <v>77</v>
      </c>
      <c r="AY250" s="245" t="s">
        <v>224</v>
      </c>
    </row>
    <row r="251" s="13" customFormat="1">
      <c r="A251" s="13"/>
      <c r="B251" s="235"/>
      <c r="C251" s="236"/>
      <c r="D251" s="228" t="s">
        <v>236</v>
      </c>
      <c r="E251" s="237" t="s">
        <v>40</v>
      </c>
      <c r="F251" s="238" t="s">
        <v>4642</v>
      </c>
      <c r="G251" s="236"/>
      <c r="H251" s="239">
        <v>720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236</v>
      </c>
      <c r="AU251" s="245" t="s">
        <v>85</v>
      </c>
      <c r="AV251" s="13" t="s">
        <v>85</v>
      </c>
      <c r="AW251" s="13" t="s">
        <v>38</v>
      </c>
      <c r="AX251" s="13" t="s">
        <v>77</v>
      </c>
      <c r="AY251" s="245" t="s">
        <v>224</v>
      </c>
    </row>
    <row r="252" s="15" customFormat="1">
      <c r="A252" s="15"/>
      <c r="B252" s="256"/>
      <c r="C252" s="257"/>
      <c r="D252" s="228" t="s">
        <v>236</v>
      </c>
      <c r="E252" s="258" t="s">
        <v>40</v>
      </c>
      <c r="F252" s="259" t="s">
        <v>253</v>
      </c>
      <c r="G252" s="257"/>
      <c r="H252" s="260">
        <v>1446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236</v>
      </c>
      <c r="AU252" s="266" t="s">
        <v>85</v>
      </c>
      <c r="AV252" s="15" t="s">
        <v>230</v>
      </c>
      <c r="AW252" s="15" t="s">
        <v>38</v>
      </c>
      <c r="AX252" s="15" t="s">
        <v>83</v>
      </c>
      <c r="AY252" s="266" t="s">
        <v>224</v>
      </c>
    </row>
    <row r="253" s="12" customFormat="1" ht="22.8" customHeight="1">
      <c r="A253" s="12"/>
      <c r="B253" s="199"/>
      <c r="C253" s="200"/>
      <c r="D253" s="201" t="s">
        <v>76</v>
      </c>
      <c r="E253" s="213" t="s">
        <v>286</v>
      </c>
      <c r="F253" s="213" t="s">
        <v>1345</v>
      </c>
      <c r="G253" s="200"/>
      <c r="H253" s="200"/>
      <c r="I253" s="203"/>
      <c r="J253" s="214">
        <f>BK253</f>
        <v>0</v>
      </c>
      <c r="K253" s="200"/>
      <c r="L253" s="205"/>
      <c r="M253" s="206"/>
      <c r="N253" s="207"/>
      <c r="O253" s="207"/>
      <c r="P253" s="208">
        <f>SUM(P254:P275)</f>
        <v>0</v>
      </c>
      <c r="Q253" s="207"/>
      <c r="R253" s="208">
        <f>SUM(R254:R275)</f>
        <v>0</v>
      </c>
      <c r="S253" s="207"/>
      <c r="T253" s="209">
        <f>SUM(T254:T275)</f>
        <v>17.334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0" t="s">
        <v>83</v>
      </c>
      <c r="AT253" s="211" t="s">
        <v>76</v>
      </c>
      <c r="AU253" s="211" t="s">
        <v>83</v>
      </c>
      <c r="AY253" s="210" t="s">
        <v>224</v>
      </c>
      <c r="BK253" s="212">
        <f>SUM(BK254:BK275)</f>
        <v>0</v>
      </c>
    </row>
    <row r="254" s="2" customFormat="1" ht="16.5" customHeight="1">
      <c r="A254" s="40"/>
      <c r="B254" s="41"/>
      <c r="C254" s="215" t="s">
        <v>423</v>
      </c>
      <c r="D254" s="215" t="s">
        <v>226</v>
      </c>
      <c r="E254" s="216" t="s">
        <v>4643</v>
      </c>
      <c r="F254" s="217" t="s">
        <v>4644</v>
      </c>
      <c r="G254" s="218" t="s">
        <v>811</v>
      </c>
      <c r="H254" s="219">
        <v>6</v>
      </c>
      <c r="I254" s="220"/>
      <c r="J254" s="221">
        <f>ROUND(I254*H254,2)</f>
        <v>0</v>
      </c>
      <c r="K254" s="217" t="s">
        <v>40</v>
      </c>
      <c r="L254" s="46"/>
      <c r="M254" s="222" t="s">
        <v>40</v>
      </c>
      <c r="N254" s="223" t="s">
        <v>48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1.3100000000000001</v>
      </c>
      <c r="T254" s="225">
        <f>S254*H254</f>
        <v>7.8600000000000003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230</v>
      </c>
      <c r="AT254" s="226" t="s">
        <v>226</v>
      </c>
      <c r="AU254" s="226" t="s">
        <v>85</v>
      </c>
      <c r="AY254" s="19" t="s">
        <v>224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83</v>
      </c>
      <c r="BK254" s="227">
        <f>ROUND(I254*H254,2)</f>
        <v>0</v>
      </c>
      <c r="BL254" s="19" t="s">
        <v>230</v>
      </c>
      <c r="BM254" s="226" t="s">
        <v>609</v>
      </c>
    </row>
    <row r="255" s="2" customFormat="1">
      <c r="A255" s="40"/>
      <c r="B255" s="41"/>
      <c r="C255" s="42"/>
      <c r="D255" s="228" t="s">
        <v>232</v>
      </c>
      <c r="E255" s="42"/>
      <c r="F255" s="229" t="s">
        <v>4645</v>
      </c>
      <c r="G255" s="42"/>
      <c r="H255" s="42"/>
      <c r="I255" s="230"/>
      <c r="J255" s="42"/>
      <c r="K255" s="42"/>
      <c r="L255" s="46"/>
      <c r="M255" s="231"/>
      <c r="N255" s="232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232</v>
      </c>
      <c r="AU255" s="19" t="s">
        <v>85</v>
      </c>
    </row>
    <row r="256" s="13" customFormat="1">
      <c r="A256" s="13"/>
      <c r="B256" s="235"/>
      <c r="C256" s="236"/>
      <c r="D256" s="228" t="s">
        <v>236</v>
      </c>
      <c r="E256" s="237" t="s">
        <v>40</v>
      </c>
      <c r="F256" s="238" t="s">
        <v>4646</v>
      </c>
      <c r="G256" s="236"/>
      <c r="H256" s="239">
        <v>6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236</v>
      </c>
      <c r="AU256" s="245" t="s">
        <v>85</v>
      </c>
      <c r="AV256" s="13" t="s">
        <v>85</v>
      </c>
      <c r="AW256" s="13" t="s">
        <v>38</v>
      </c>
      <c r="AX256" s="13" t="s">
        <v>77</v>
      </c>
      <c r="AY256" s="245" t="s">
        <v>224</v>
      </c>
    </row>
    <row r="257" s="15" customFormat="1">
      <c r="A257" s="15"/>
      <c r="B257" s="256"/>
      <c r="C257" s="257"/>
      <c r="D257" s="228" t="s">
        <v>236</v>
      </c>
      <c r="E257" s="258" t="s">
        <v>40</v>
      </c>
      <c r="F257" s="259" t="s">
        <v>253</v>
      </c>
      <c r="G257" s="257"/>
      <c r="H257" s="260">
        <v>6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236</v>
      </c>
      <c r="AU257" s="266" t="s">
        <v>85</v>
      </c>
      <c r="AV257" s="15" t="s">
        <v>230</v>
      </c>
      <c r="AW257" s="15" t="s">
        <v>38</v>
      </c>
      <c r="AX257" s="15" t="s">
        <v>83</v>
      </c>
      <c r="AY257" s="266" t="s">
        <v>224</v>
      </c>
    </row>
    <row r="258" s="2" customFormat="1" ht="16.5" customHeight="1">
      <c r="A258" s="40"/>
      <c r="B258" s="41"/>
      <c r="C258" s="215" t="s">
        <v>429</v>
      </c>
      <c r="D258" s="215" t="s">
        <v>226</v>
      </c>
      <c r="E258" s="216" t="s">
        <v>4647</v>
      </c>
      <c r="F258" s="217" t="s">
        <v>4648</v>
      </c>
      <c r="G258" s="218" t="s">
        <v>811</v>
      </c>
      <c r="H258" s="219">
        <v>6</v>
      </c>
      <c r="I258" s="220"/>
      <c r="J258" s="221">
        <f>ROUND(I258*H258,2)</f>
        <v>0</v>
      </c>
      <c r="K258" s="217" t="s">
        <v>40</v>
      </c>
      <c r="L258" s="46"/>
      <c r="M258" s="222" t="s">
        <v>40</v>
      </c>
      <c r="N258" s="223" t="s">
        <v>48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0.41999999999999998</v>
      </c>
      <c r="T258" s="225">
        <f>S258*H258</f>
        <v>2.52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230</v>
      </c>
      <c r="AT258" s="226" t="s">
        <v>226</v>
      </c>
      <c r="AU258" s="226" t="s">
        <v>85</v>
      </c>
      <c r="AY258" s="19" t="s">
        <v>224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83</v>
      </c>
      <c r="BK258" s="227">
        <f>ROUND(I258*H258,2)</f>
        <v>0</v>
      </c>
      <c r="BL258" s="19" t="s">
        <v>230</v>
      </c>
      <c r="BM258" s="226" t="s">
        <v>622</v>
      </c>
    </row>
    <row r="259" s="2" customFormat="1">
      <c r="A259" s="40"/>
      <c r="B259" s="41"/>
      <c r="C259" s="42"/>
      <c r="D259" s="228" t="s">
        <v>232</v>
      </c>
      <c r="E259" s="42"/>
      <c r="F259" s="229" t="s">
        <v>4649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232</v>
      </c>
      <c r="AU259" s="19" t="s">
        <v>85</v>
      </c>
    </row>
    <row r="260" s="13" customFormat="1">
      <c r="A260" s="13"/>
      <c r="B260" s="235"/>
      <c r="C260" s="236"/>
      <c r="D260" s="228" t="s">
        <v>236</v>
      </c>
      <c r="E260" s="237" t="s">
        <v>40</v>
      </c>
      <c r="F260" s="238" t="s">
        <v>4650</v>
      </c>
      <c r="G260" s="236"/>
      <c r="H260" s="239">
        <v>6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236</v>
      </c>
      <c r="AU260" s="245" t="s">
        <v>85</v>
      </c>
      <c r="AV260" s="13" t="s">
        <v>85</v>
      </c>
      <c r="AW260" s="13" t="s">
        <v>38</v>
      </c>
      <c r="AX260" s="13" t="s">
        <v>77</v>
      </c>
      <c r="AY260" s="245" t="s">
        <v>224</v>
      </c>
    </row>
    <row r="261" s="15" customFormat="1">
      <c r="A261" s="15"/>
      <c r="B261" s="256"/>
      <c r="C261" s="257"/>
      <c r="D261" s="228" t="s">
        <v>236</v>
      </c>
      <c r="E261" s="258" t="s">
        <v>40</v>
      </c>
      <c r="F261" s="259" t="s">
        <v>253</v>
      </c>
      <c r="G261" s="257"/>
      <c r="H261" s="260">
        <v>6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236</v>
      </c>
      <c r="AU261" s="266" t="s">
        <v>85</v>
      </c>
      <c r="AV261" s="15" t="s">
        <v>230</v>
      </c>
      <c r="AW261" s="15" t="s">
        <v>38</v>
      </c>
      <c r="AX261" s="15" t="s">
        <v>83</v>
      </c>
      <c r="AY261" s="266" t="s">
        <v>224</v>
      </c>
    </row>
    <row r="262" s="2" customFormat="1" ht="16.5" customHeight="1">
      <c r="A262" s="40"/>
      <c r="B262" s="41"/>
      <c r="C262" s="215" t="s">
        <v>440</v>
      </c>
      <c r="D262" s="215" t="s">
        <v>226</v>
      </c>
      <c r="E262" s="216" t="s">
        <v>4651</v>
      </c>
      <c r="F262" s="217" t="s">
        <v>4652</v>
      </c>
      <c r="G262" s="218" t="s">
        <v>811</v>
      </c>
      <c r="H262" s="219">
        <v>17</v>
      </c>
      <c r="I262" s="220"/>
      <c r="J262" s="221">
        <f>ROUND(I262*H262,2)</f>
        <v>0</v>
      </c>
      <c r="K262" s="217" t="s">
        <v>229</v>
      </c>
      <c r="L262" s="46"/>
      <c r="M262" s="222" t="s">
        <v>40</v>
      </c>
      <c r="N262" s="223" t="s">
        <v>48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0.086999999999999994</v>
      </c>
      <c r="T262" s="225">
        <f>S262*H262</f>
        <v>1.4789999999999999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230</v>
      </c>
      <c r="AT262" s="226" t="s">
        <v>226</v>
      </c>
      <c r="AU262" s="226" t="s">
        <v>85</v>
      </c>
      <c r="AY262" s="19" t="s">
        <v>224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83</v>
      </c>
      <c r="BK262" s="227">
        <f>ROUND(I262*H262,2)</f>
        <v>0</v>
      </c>
      <c r="BL262" s="19" t="s">
        <v>230</v>
      </c>
      <c r="BM262" s="226" t="s">
        <v>635</v>
      </c>
    </row>
    <row r="263" s="2" customFormat="1">
      <c r="A263" s="40"/>
      <c r="B263" s="41"/>
      <c r="C263" s="42"/>
      <c r="D263" s="228" t="s">
        <v>232</v>
      </c>
      <c r="E263" s="42"/>
      <c r="F263" s="229" t="s">
        <v>4653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232</v>
      </c>
      <c r="AU263" s="19" t="s">
        <v>85</v>
      </c>
    </row>
    <row r="264" s="2" customFormat="1">
      <c r="A264" s="40"/>
      <c r="B264" s="41"/>
      <c r="C264" s="42"/>
      <c r="D264" s="233" t="s">
        <v>234</v>
      </c>
      <c r="E264" s="42"/>
      <c r="F264" s="234" t="s">
        <v>4654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234</v>
      </c>
      <c r="AU264" s="19" t="s">
        <v>85</v>
      </c>
    </row>
    <row r="265" s="13" customFormat="1">
      <c r="A265" s="13"/>
      <c r="B265" s="235"/>
      <c r="C265" s="236"/>
      <c r="D265" s="228" t="s">
        <v>236</v>
      </c>
      <c r="E265" s="237" t="s">
        <v>40</v>
      </c>
      <c r="F265" s="238" t="s">
        <v>4655</v>
      </c>
      <c r="G265" s="236"/>
      <c r="H265" s="239">
        <v>17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236</v>
      </c>
      <c r="AU265" s="245" t="s">
        <v>85</v>
      </c>
      <c r="AV265" s="13" t="s">
        <v>85</v>
      </c>
      <c r="AW265" s="13" t="s">
        <v>38</v>
      </c>
      <c r="AX265" s="13" t="s">
        <v>77</v>
      </c>
      <c r="AY265" s="245" t="s">
        <v>224</v>
      </c>
    </row>
    <row r="266" s="15" customFormat="1">
      <c r="A266" s="15"/>
      <c r="B266" s="256"/>
      <c r="C266" s="257"/>
      <c r="D266" s="228" t="s">
        <v>236</v>
      </c>
      <c r="E266" s="258" t="s">
        <v>40</v>
      </c>
      <c r="F266" s="259" t="s">
        <v>253</v>
      </c>
      <c r="G266" s="257"/>
      <c r="H266" s="260">
        <v>17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236</v>
      </c>
      <c r="AU266" s="266" t="s">
        <v>85</v>
      </c>
      <c r="AV266" s="15" t="s">
        <v>230</v>
      </c>
      <c r="AW266" s="15" t="s">
        <v>38</v>
      </c>
      <c r="AX266" s="15" t="s">
        <v>83</v>
      </c>
      <c r="AY266" s="266" t="s">
        <v>224</v>
      </c>
    </row>
    <row r="267" s="2" customFormat="1" ht="16.5" customHeight="1">
      <c r="A267" s="40"/>
      <c r="B267" s="41"/>
      <c r="C267" s="215" t="s">
        <v>446</v>
      </c>
      <c r="D267" s="215" t="s">
        <v>226</v>
      </c>
      <c r="E267" s="216" t="s">
        <v>4656</v>
      </c>
      <c r="F267" s="217" t="s">
        <v>4657</v>
      </c>
      <c r="G267" s="218" t="s">
        <v>811</v>
      </c>
      <c r="H267" s="219">
        <v>2</v>
      </c>
      <c r="I267" s="220"/>
      <c r="J267" s="221">
        <f>ROUND(I267*H267,2)</f>
        <v>0</v>
      </c>
      <c r="K267" s="217" t="s">
        <v>40</v>
      </c>
      <c r="L267" s="46"/>
      <c r="M267" s="222" t="s">
        <v>40</v>
      </c>
      <c r="N267" s="223" t="s">
        <v>48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0.025000000000000001</v>
      </c>
      <c r="T267" s="225">
        <f>S267*H267</f>
        <v>0.050000000000000003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230</v>
      </c>
      <c r="AT267" s="226" t="s">
        <v>226</v>
      </c>
      <c r="AU267" s="226" t="s">
        <v>85</v>
      </c>
      <c r="AY267" s="19" t="s">
        <v>224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83</v>
      </c>
      <c r="BK267" s="227">
        <f>ROUND(I267*H267,2)</f>
        <v>0</v>
      </c>
      <c r="BL267" s="19" t="s">
        <v>230</v>
      </c>
      <c r="BM267" s="226" t="s">
        <v>647</v>
      </c>
    </row>
    <row r="268" s="2" customFormat="1">
      <c r="A268" s="40"/>
      <c r="B268" s="41"/>
      <c r="C268" s="42"/>
      <c r="D268" s="228" t="s">
        <v>232</v>
      </c>
      <c r="E268" s="42"/>
      <c r="F268" s="229" t="s">
        <v>4658</v>
      </c>
      <c r="G268" s="42"/>
      <c r="H268" s="42"/>
      <c r="I268" s="230"/>
      <c r="J268" s="42"/>
      <c r="K268" s="42"/>
      <c r="L268" s="46"/>
      <c r="M268" s="231"/>
      <c r="N268" s="232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232</v>
      </c>
      <c r="AU268" s="19" t="s">
        <v>85</v>
      </c>
    </row>
    <row r="269" s="13" customFormat="1">
      <c r="A269" s="13"/>
      <c r="B269" s="235"/>
      <c r="C269" s="236"/>
      <c r="D269" s="228" t="s">
        <v>236</v>
      </c>
      <c r="E269" s="237" t="s">
        <v>40</v>
      </c>
      <c r="F269" s="238" t="s">
        <v>4659</v>
      </c>
      <c r="G269" s="236"/>
      <c r="H269" s="239">
        <v>2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236</v>
      </c>
      <c r="AU269" s="245" t="s">
        <v>85</v>
      </c>
      <c r="AV269" s="13" t="s">
        <v>85</v>
      </c>
      <c r="AW269" s="13" t="s">
        <v>38</v>
      </c>
      <c r="AX269" s="13" t="s">
        <v>77</v>
      </c>
      <c r="AY269" s="245" t="s">
        <v>224</v>
      </c>
    </row>
    <row r="270" s="15" customFormat="1">
      <c r="A270" s="15"/>
      <c r="B270" s="256"/>
      <c r="C270" s="257"/>
      <c r="D270" s="228" t="s">
        <v>236</v>
      </c>
      <c r="E270" s="258" t="s">
        <v>40</v>
      </c>
      <c r="F270" s="259" t="s">
        <v>253</v>
      </c>
      <c r="G270" s="257"/>
      <c r="H270" s="260">
        <v>2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236</v>
      </c>
      <c r="AU270" s="266" t="s">
        <v>85</v>
      </c>
      <c r="AV270" s="15" t="s">
        <v>230</v>
      </c>
      <c r="AW270" s="15" t="s">
        <v>38</v>
      </c>
      <c r="AX270" s="15" t="s">
        <v>83</v>
      </c>
      <c r="AY270" s="266" t="s">
        <v>224</v>
      </c>
    </row>
    <row r="271" s="2" customFormat="1" ht="16.5" customHeight="1">
      <c r="A271" s="40"/>
      <c r="B271" s="41"/>
      <c r="C271" s="215" t="s">
        <v>451</v>
      </c>
      <c r="D271" s="215" t="s">
        <v>226</v>
      </c>
      <c r="E271" s="216" t="s">
        <v>4660</v>
      </c>
      <c r="F271" s="217" t="s">
        <v>4661</v>
      </c>
      <c r="G271" s="218" t="s">
        <v>160</v>
      </c>
      <c r="H271" s="219">
        <v>155</v>
      </c>
      <c r="I271" s="220"/>
      <c r="J271" s="221">
        <f>ROUND(I271*H271,2)</f>
        <v>0</v>
      </c>
      <c r="K271" s="217" t="s">
        <v>229</v>
      </c>
      <c r="L271" s="46"/>
      <c r="M271" s="222" t="s">
        <v>40</v>
      </c>
      <c r="N271" s="223" t="s">
        <v>48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0.035000000000000003</v>
      </c>
      <c r="T271" s="225">
        <f>S271*H271</f>
        <v>5.4250000000000007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230</v>
      </c>
      <c r="AT271" s="226" t="s">
        <v>226</v>
      </c>
      <c r="AU271" s="226" t="s">
        <v>85</v>
      </c>
      <c r="AY271" s="19" t="s">
        <v>224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83</v>
      </c>
      <c r="BK271" s="227">
        <f>ROUND(I271*H271,2)</f>
        <v>0</v>
      </c>
      <c r="BL271" s="19" t="s">
        <v>230</v>
      </c>
      <c r="BM271" s="226" t="s">
        <v>659</v>
      </c>
    </row>
    <row r="272" s="2" customFormat="1">
      <c r="A272" s="40"/>
      <c r="B272" s="41"/>
      <c r="C272" s="42"/>
      <c r="D272" s="228" t="s">
        <v>232</v>
      </c>
      <c r="E272" s="42"/>
      <c r="F272" s="229" t="s">
        <v>4662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232</v>
      </c>
      <c r="AU272" s="19" t="s">
        <v>85</v>
      </c>
    </row>
    <row r="273" s="2" customFormat="1">
      <c r="A273" s="40"/>
      <c r="B273" s="41"/>
      <c r="C273" s="42"/>
      <c r="D273" s="233" t="s">
        <v>234</v>
      </c>
      <c r="E273" s="42"/>
      <c r="F273" s="234" t="s">
        <v>4663</v>
      </c>
      <c r="G273" s="42"/>
      <c r="H273" s="42"/>
      <c r="I273" s="230"/>
      <c r="J273" s="42"/>
      <c r="K273" s="42"/>
      <c r="L273" s="46"/>
      <c r="M273" s="231"/>
      <c r="N273" s="23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234</v>
      </c>
      <c r="AU273" s="19" t="s">
        <v>85</v>
      </c>
    </row>
    <row r="274" s="13" customFormat="1">
      <c r="A274" s="13"/>
      <c r="B274" s="235"/>
      <c r="C274" s="236"/>
      <c r="D274" s="228" t="s">
        <v>236</v>
      </c>
      <c r="E274" s="237" t="s">
        <v>40</v>
      </c>
      <c r="F274" s="238" t="s">
        <v>4664</v>
      </c>
      <c r="G274" s="236"/>
      <c r="H274" s="239">
        <v>155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236</v>
      </c>
      <c r="AU274" s="245" t="s">
        <v>85</v>
      </c>
      <c r="AV274" s="13" t="s">
        <v>85</v>
      </c>
      <c r="AW274" s="13" t="s">
        <v>38</v>
      </c>
      <c r="AX274" s="13" t="s">
        <v>77</v>
      </c>
      <c r="AY274" s="245" t="s">
        <v>224</v>
      </c>
    </row>
    <row r="275" s="15" customFormat="1">
      <c r="A275" s="15"/>
      <c r="B275" s="256"/>
      <c r="C275" s="257"/>
      <c r="D275" s="228" t="s">
        <v>236</v>
      </c>
      <c r="E275" s="258" t="s">
        <v>40</v>
      </c>
      <c r="F275" s="259" t="s">
        <v>253</v>
      </c>
      <c r="G275" s="257"/>
      <c r="H275" s="260">
        <v>155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6" t="s">
        <v>236</v>
      </c>
      <c r="AU275" s="266" t="s">
        <v>85</v>
      </c>
      <c r="AV275" s="15" t="s">
        <v>230</v>
      </c>
      <c r="AW275" s="15" t="s">
        <v>38</v>
      </c>
      <c r="AX275" s="15" t="s">
        <v>83</v>
      </c>
      <c r="AY275" s="266" t="s">
        <v>224</v>
      </c>
    </row>
    <row r="276" s="12" customFormat="1" ht="22.8" customHeight="1">
      <c r="A276" s="12"/>
      <c r="B276" s="199"/>
      <c r="C276" s="200"/>
      <c r="D276" s="201" t="s">
        <v>76</v>
      </c>
      <c r="E276" s="213" t="s">
        <v>1439</v>
      </c>
      <c r="F276" s="213" t="s">
        <v>1440</v>
      </c>
      <c r="G276" s="200"/>
      <c r="H276" s="200"/>
      <c r="I276" s="203"/>
      <c r="J276" s="214">
        <f>BK276</f>
        <v>0</v>
      </c>
      <c r="K276" s="200"/>
      <c r="L276" s="205"/>
      <c r="M276" s="206"/>
      <c r="N276" s="207"/>
      <c r="O276" s="207"/>
      <c r="P276" s="208">
        <f>SUM(P277:P281)</f>
        <v>0</v>
      </c>
      <c r="Q276" s="207"/>
      <c r="R276" s="208">
        <f>SUM(R277:R281)</f>
        <v>0</v>
      </c>
      <c r="S276" s="207"/>
      <c r="T276" s="209">
        <f>SUM(T277:T281)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0" t="s">
        <v>83</v>
      </c>
      <c r="AT276" s="211" t="s">
        <v>76</v>
      </c>
      <c r="AU276" s="211" t="s">
        <v>83</v>
      </c>
      <c r="AY276" s="210" t="s">
        <v>224</v>
      </c>
      <c r="BK276" s="212">
        <f>SUM(BK277:BK281)</f>
        <v>0</v>
      </c>
    </row>
    <row r="277" s="2" customFormat="1" ht="21.75" customHeight="1">
      <c r="A277" s="40"/>
      <c r="B277" s="41"/>
      <c r="C277" s="215" t="s">
        <v>455</v>
      </c>
      <c r="D277" s="215" t="s">
        <v>226</v>
      </c>
      <c r="E277" s="216" t="s">
        <v>4665</v>
      </c>
      <c r="F277" s="217" t="s">
        <v>4666</v>
      </c>
      <c r="G277" s="218" t="s">
        <v>604</v>
      </c>
      <c r="H277" s="219">
        <v>3</v>
      </c>
      <c r="I277" s="220"/>
      <c r="J277" s="221">
        <f>ROUND(I277*H277,2)</f>
        <v>0</v>
      </c>
      <c r="K277" s="217" t="s">
        <v>229</v>
      </c>
      <c r="L277" s="46"/>
      <c r="M277" s="222" t="s">
        <v>40</v>
      </c>
      <c r="N277" s="223" t="s">
        <v>48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230</v>
      </c>
      <c r="AT277" s="226" t="s">
        <v>226</v>
      </c>
      <c r="AU277" s="226" t="s">
        <v>85</v>
      </c>
      <c r="AY277" s="19" t="s">
        <v>224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83</v>
      </c>
      <c r="BK277" s="227">
        <f>ROUND(I277*H277,2)</f>
        <v>0</v>
      </c>
      <c r="BL277" s="19" t="s">
        <v>230</v>
      </c>
      <c r="BM277" s="226" t="s">
        <v>672</v>
      </c>
    </row>
    <row r="278" s="2" customFormat="1">
      <c r="A278" s="40"/>
      <c r="B278" s="41"/>
      <c r="C278" s="42"/>
      <c r="D278" s="228" t="s">
        <v>232</v>
      </c>
      <c r="E278" s="42"/>
      <c r="F278" s="229" t="s">
        <v>4667</v>
      </c>
      <c r="G278" s="42"/>
      <c r="H278" s="42"/>
      <c r="I278" s="230"/>
      <c r="J278" s="42"/>
      <c r="K278" s="42"/>
      <c r="L278" s="46"/>
      <c r="M278" s="231"/>
      <c r="N278" s="23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232</v>
      </c>
      <c r="AU278" s="19" t="s">
        <v>85</v>
      </c>
    </row>
    <row r="279" s="2" customFormat="1">
      <c r="A279" s="40"/>
      <c r="B279" s="41"/>
      <c r="C279" s="42"/>
      <c r="D279" s="233" t="s">
        <v>234</v>
      </c>
      <c r="E279" s="42"/>
      <c r="F279" s="234" t="s">
        <v>4668</v>
      </c>
      <c r="G279" s="42"/>
      <c r="H279" s="42"/>
      <c r="I279" s="230"/>
      <c r="J279" s="42"/>
      <c r="K279" s="42"/>
      <c r="L279" s="46"/>
      <c r="M279" s="231"/>
      <c r="N279" s="232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234</v>
      </c>
      <c r="AU279" s="19" t="s">
        <v>85</v>
      </c>
    </row>
    <row r="280" s="13" customFormat="1">
      <c r="A280" s="13"/>
      <c r="B280" s="235"/>
      <c r="C280" s="236"/>
      <c r="D280" s="228" t="s">
        <v>236</v>
      </c>
      <c r="E280" s="237" t="s">
        <v>40</v>
      </c>
      <c r="F280" s="238" t="s">
        <v>4669</v>
      </c>
      <c r="G280" s="236"/>
      <c r="H280" s="239">
        <v>3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236</v>
      </c>
      <c r="AU280" s="245" t="s">
        <v>85</v>
      </c>
      <c r="AV280" s="13" t="s">
        <v>85</v>
      </c>
      <c r="AW280" s="13" t="s">
        <v>38</v>
      </c>
      <c r="AX280" s="13" t="s">
        <v>77</v>
      </c>
      <c r="AY280" s="245" t="s">
        <v>224</v>
      </c>
    </row>
    <row r="281" s="15" customFormat="1">
      <c r="A281" s="15"/>
      <c r="B281" s="256"/>
      <c r="C281" s="257"/>
      <c r="D281" s="228" t="s">
        <v>236</v>
      </c>
      <c r="E281" s="258" t="s">
        <v>40</v>
      </c>
      <c r="F281" s="259" t="s">
        <v>253</v>
      </c>
      <c r="G281" s="257"/>
      <c r="H281" s="260">
        <v>3</v>
      </c>
      <c r="I281" s="261"/>
      <c r="J281" s="257"/>
      <c r="K281" s="257"/>
      <c r="L281" s="262"/>
      <c r="M281" s="296"/>
      <c r="N281" s="297"/>
      <c r="O281" s="297"/>
      <c r="P281" s="297"/>
      <c r="Q281" s="297"/>
      <c r="R281" s="297"/>
      <c r="S281" s="297"/>
      <c r="T281" s="298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236</v>
      </c>
      <c r="AU281" s="266" t="s">
        <v>85</v>
      </c>
      <c r="AV281" s="15" t="s">
        <v>230</v>
      </c>
      <c r="AW281" s="15" t="s">
        <v>38</v>
      </c>
      <c r="AX281" s="15" t="s">
        <v>83</v>
      </c>
      <c r="AY281" s="266" t="s">
        <v>224</v>
      </c>
    </row>
    <row r="282" s="2" customFormat="1" ht="6.96" customHeight="1">
      <c r="A282" s="40"/>
      <c r="B282" s="61"/>
      <c r="C282" s="62"/>
      <c r="D282" s="62"/>
      <c r="E282" s="62"/>
      <c r="F282" s="62"/>
      <c r="G282" s="62"/>
      <c r="H282" s="62"/>
      <c r="I282" s="62"/>
      <c r="J282" s="62"/>
      <c r="K282" s="62"/>
      <c r="L282" s="46"/>
      <c r="M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</row>
  </sheetData>
  <sheetProtection sheet="1" autoFilter="0" formatColumns="0" formatRows="0" objects="1" scenarios="1" spinCount="100000" saltValue="UcYjHksXnP/9Z83YNhRJG8I6Yebc5B9Awr1nJU58RtFLPr3qfotZbCiej4ovnw0jJgxF0lsEfT6jTG1KL9UGYg==" hashValue="6NzFSFVNem7OXw8EVVsLbgnUzmHP6m8O7+I1rnCVEw9WjHoSOsmpPOGIbzxnxHqZkDZiOgV/EZbwYCP9nRYt8w==" algorithmName="SHA-512" password="CC35"/>
  <autoFilter ref="C88:K28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4" r:id="rId1" display="https://podminky.urs.cz/item/CS_URS_2021_02/111251102"/>
    <hyperlink ref="F107" r:id="rId2" display="https://podminky.urs.cz/item/CS_URS_2021_02/112101101"/>
    <hyperlink ref="F112" r:id="rId3" display="https://podminky.urs.cz/item/CS_URS_2021_02/112101102"/>
    <hyperlink ref="F117" r:id="rId4" display="https://podminky.urs.cz/item/CS_URS_2021_02/112101103"/>
    <hyperlink ref="F123" r:id="rId5" display="https://podminky.urs.cz/item/CS_URS_2021_02/112101122"/>
    <hyperlink ref="F128" r:id="rId6" display="https://podminky.urs.cz/item/CS_URS_2021_02/112251101"/>
    <hyperlink ref="F133" r:id="rId7" display="https://podminky.urs.cz/item/CS_URS_2021_02/112251102"/>
    <hyperlink ref="F139" r:id="rId8" display="https://podminky.urs.cz/item/CS_URS_2021_02/112251103"/>
    <hyperlink ref="F145" r:id="rId9" display="https://podminky.urs.cz/item/CS_URS_2021_02/162201401"/>
    <hyperlink ref="F150" r:id="rId10" display="https://podminky.urs.cz/item/CS_URS_2021_02/162201402"/>
    <hyperlink ref="F155" r:id="rId11" display="https://podminky.urs.cz/item/CS_URS_2021_02/162201403"/>
    <hyperlink ref="F161" r:id="rId12" display="https://podminky.urs.cz/item/CS_URS_2021_02/162201406"/>
    <hyperlink ref="F166" r:id="rId13" display="https://podminky.urs.cz/item/CS_URS_2021_02/162201411"/>
    <hyperlink ref="F171" r:id="rId14" display="https://podminky.urs.cz/item/CS_URS_2021_02/162201412"/>
    <hyperlink ref="F176" r:id="rId15" display="https://podminky.urs.cz/item/CS_URS_2021_02/162201413"/>
    <hyperlink ref="F182" r:id="rId16" display="https://podminky.urs.cz/item/CS_URS_2021_02/162201416"/>
    <hyperlink ref="F187" r:id="rId17" display="https://podminky.urs.cz/item/CS_URS_2021_02/162301501"/>
    <hyperlink ref="F200" r:id="rId18" display="https://podminky.urs.cz/item/CS_URS_2021_02/162301931"/>
    <hyperlink ref="F205" r:id="rId19" display="https://podminky.urs.cz/item/CS_URS_2021_02/162301932"/>
    <hyperlink ref="F210" r:id="rId20" display="https://podminky.urs.cz/item/CS_URS_2021_02/162301933"/>
    <hyperlink ref="F216" r:id="rId21" display="https://podminky.urs.cz/item/CS_URS_2021_02/162301942"/>
    <hyperlink ref="F221" r:id="rId22" display="https://podminky.urs.cz/item/CS_URS_2021_02/162301951"/>
    <hyperlink ref="F226" r:id="rId23" display="https://podminky.urs.cz/item/CS_URS_2021_02/162301952"/>
    <hyperlink ref="F231" r:id="rId24" display="https://podminky.urs.cz/item/CS_URS_2021_02/162301953"/>
    <hyperlink ref="F237" r:id="rId25" display="https://podminky.urs.cz/item/CS_URS_2021_02/162301962"/>
    <hyperlink ref="F242" r:id="rId26" display="https://podminky.urs.cz/item/CS_URS_2021_02/162301981"/>
    <hyperlink ref="F264" r:id="rId27" display="https://podminky.urs.cz/item/CS_URS_2021_02/966001311R"/>
    <hyperlink ref="F273" r:id="rId28" display="https://podminky.urs.cz/item/CS_URS_2021_02/966005111"/>
    <hyperlink ref="F279" r:id="rId29" display="https://podminky.urs.cz/item/CS_URS_2021_02/9970138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157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Brno, Mendlovo náměstí - kanalizace a vodovod</v>
      </c>
      <c r="F7" s="145"/>
      <c r="G7" s="145"/>
      <c r="H7" s="145"/>
      <c r="L7" s="22"/>
    </row>
    <row r="8" s="1" customFormat="1" ht="12" customHeight="1">
      <c r="B8" s="22"/>
      <c r="D8" s="145" t="s">
        <v>171</v>
      </c>
      <c r="L8" s="22"/>
    </row>
    <row r="9" s="2" customFormat="1" ht="16.5" customHeight="1">
      <c r="A9" s="40"/>
      <c r="B9" s="46"/>
      <c r="C9" s="40"/>
      <c r="D9" s="40"/>
      <c r="E9" s="146" t="s">
        <v>4509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179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4670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40</v>
      </c>
      <c r="G13" s="40"/>
      <c r="H13" s="40"/>
      <c r="I13" s="145" t="s">
        <v>20</v>
      </c>
      <c r="J13" s="135" t="s">
        <v>40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22</v>
      </c>
      <c r="E14" s="40"/>
      <c r="F14" s="135" t="s">
        <v>23</v>
      </c>
      <c r="G14" s="40"/>
      <c r="H14" s="40"/>
      <c r="I14" s="145" t="s">
        <v>24</v>
      </c>
      <c r="J14" s="149" t="str">
        <f>'Rekapitulace stavby'!AN8</f>
        <v>9. 9. 2021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26</v>
      </c>
      <c r="E16" s="40"/>
      <c r="F16" s="40"/>
      <c r="G16" s="40"/>
      <c r="H16" s="40"/>
      <c r="I16" s="145" t="s">
        <v>27</v>
      </c>
      <c r="J16" s="135" t="str">
        <f>IF('Rekapitulace stavby'!AN10="","",'Rekapitulace stavby'!AN10)</f>
        <v>46347275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30</v>
      </c>
      <c r="J17" s="135" t="str">
        <f>IF('Rekapitulace stavby'!AN11="","",'Rekapitulace stavby'!AN11)</f>
        <v>CZ46347275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32</v>
      </c>
      <c r="E19" s="40"/>
      <c r="F19" s="40"/>
      <c r="G19" s="40"/>
      <c r="H19" s="40"/>
      <c r="I19" s="145" t="s">
        <v>27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34</v>
      </c>
      <c r="E22" s="40"/>
      <c r="F22" s="40"/>
      <c r="G22" s="40"/>
      <c r="H22" s="40"/>
      <c r="I22" s="145" t="s">
        <v>27</v>
      </c>
      <c r="J22" s="135" t="str">
        <f>IF('Rekapitulace stavby'!AN16="","",'Rekapitulace stavby'!AN16)</f>
        <v>46347526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AQUATIS a. s.</v>
      </c>
      <c r="F23" s="40"/>
      <c r="G23" s="40"/>
      <c r="H23" s="40"/>
      <c r="I23" s="145" t="s">
        <v>30</v>
      </c>
      <c r="J23" s="135" t="str">
        <f>IF('Rekapitulace stavby'!AN17="","",'Rekapitulace stavby'!AN17)</f>
        <v>CZ46347526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39</v>
      </c>
      <c r="E25" s="40"/>
      <c r="F25" s="40"/>
      <c r="G25" s="40"/>
      <c r="H25" s="40"/>
      <c r="I25" s="145" t="s">
        <v>27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30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41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40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43</v>
      </c>
      <c r="E32" s="40"/>
      <c r="F32" s="40"/>
      <c r="G32" s="40"/>
      <c r="H32" s="40"/>
      <c r="I32" s="40"/>
      <c r="J32" s="156">
        <f>ROUND(J94,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45</v>
      </c>
      <c r="G34" s="40"/>
      <c r="H34" s="40"/>
      <c r="I34" s="157" t="s">
        <v>44</v>
      </c>
      <c r="J34" s="157" t="s">
        <v>46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47</v>
      </c>
      <c r="E35" s="145" t="s">
        <v>48</v>
      </c>
      <c r="F35" s="159">
        <f>ROUND((SUM(BE94:BE673)),  2)</f>
        <v>0</v>
      </c>
      <c r="G35" s="40"/>
      <c r="H35" s="40"/>
      <c r="I35" s="160">
        <v>0.20999999999999999</v>
      </c>
      <c r="J35" s="159">
        <f>ROUND(((SUM(BE94:BE673))*I35),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49</v>
      </c>
      <c r="F36" s="159">
        <f>ROUND((SUM(BF94:BF673)),  2)</f>
        <v>0</v>
      </c>
      <c r="G36" s="40"/>
      <c r="H36" s="40"/>
      <c r="I36" s="160">
        <v>0.14999999999999999</v>
      </c>
      <c r="J36" s="159">
        <f>ROUND(((SUM(BF94:BF673))*I36),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50</v>
      </c>
      <c r="F37" s="159">
        <f>ROUND((SUM(BG94:BG673)),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51</v>
      </c>
      <c r="F38" s="159">
        <f>ROUND((SUM(BH94:BH673)),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52</v>
      </c>
      <c r="F39" s="159">
        <f>ROUND((SUM(BI94:BI673)),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53</v>
      </c>
      <c r="E41" s="163"/>
      <c r="F41" s="163"/>
      <c r="G41" s="164" t="s">
        <v>54</v>
      </c>
      <c r="H41" s="165" t="s">
        <v>55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190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Brno, Mendlovo náměstí - kanalizace a vodovod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171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4509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179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101 - Komunikace - Mendlovo náměstí u pivovaru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 xml:space="preserve"> </v>
      </c>
      <c r="G56" s="42"/>
      <c r="H56" s="42"/>
      <c r="I56" s="34" t="s">
        <v>24</v>
      </c>
      <c r="J56" s="74" t="str">
        <f>IF(J14="","",J14)</f>
        <v>9. 9. 2021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26</v>
      </c>
      <c r="D58" s="42"/>
      <c r="E58" s="42"/>
      <c r="F58" s="29" t="str">
        <f>E17</f>
        <v>Statutární město Brno</v>
      </c>
      <c r="G58" s="42"/>
      <c r="H58" s="42"/>
      <c r="I58" s="34" t="s">
        <v>34</v>
      </c>
      <c r="J58" s="38" t="str">
        <f>E23</f>
        <v>AQUATIS a. s.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32</v>
      </c>
      <c r="D59" s="42"/>
      <c r="E59" s="42"/>
      <c r="F59" s="29" t="str">
        <f>IF(E20="","",E20)</f>
        <v>Vyplň údaj</v>
      </c>
      <c r="G59" s="42"/>
      <c r="H59" s="42"/>
      <c r="I59" s="34" t="s">
        <v>39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191</v>
      </c>
      <c r="D61" s="174"/>
      <c r="E61" s="174"/>
      <c r="F61" s="174"/>
      <c r="G61" s="174"/>
      <c r="H61" s="174"/>
      <c r="I61" s="174"/>
      <c r="J61" s="175" t="s">
        <v>192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75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193</v>
      </c>
    </row>
    <row r="64" s="9" customFormat="1" ht="24.96" customHeight="1">
      <c r="A64" s="9"/>
      <c r="B64" s="177"/>
      <c r="C64" s="178"/>
      <c r="D64" s="179" t="s">
        <v>194</v>
      </c>
      <c r="E64" s="180"/>
      <c r="F64" s="180"/>
      <c r="G64" s="180"/>
      <c r="H64" s="180"/>
      <c r="I64" s="180"/>
      <c r="J64" s="181">
        <f>J95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195</v>
      </c>
      <c r="E65" s="185"/>
      <c r="F65" s="185"/>
      <c r="G65" s="185"/>
      <c r="H65" s="185"/>
      <c r="I65" s="185"/>
      <c r="J65" s="186">
        <f>J96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196</v>
      </c>
      <c r="E66" s="185"/>
      <c r="F66" s="185"/>
      <c r="G66" s="185"/>
      <c r="H66" s="185"/>
      <c r="I66" s="185"/>
      <c r="J66" s="186">
        <f>J220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198</v>
      </c>
      <c r="E67" s="185"/>
      <c r="F67" s="185"/>
      <c r="G67" s="185"/>
      <c r="H67" s="185"/>
      <c r="I67" s="185"/>
      <c r="J67" s="186">
        <f>J236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199</v>
      </c>
      <c r="E68" s="185"/>
      <c r="F68" s="185"/>
      <c r="G68" s="185"/>
      <c r="H68" s="185"/>
      <c r="I68" s="185"/>
      <c r="J68" s="186">
        <f>J250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201</v>
      </c>
      <c r="E69" s="185"/>
      <c r="F69" s="185"/>
      <c r="G69" s="185"/>
      <c r="H69" s="185"/>
      <c r="I69" s="185"/>
      <c r="J69" s="186">
        <f>J321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202</v>
      </c>
      <c r="E70" s="185"/>
      <c r="F70" s="185"/>
      <c r="G70" s="185"/>
      <c r="H70" s="185"/>
      <c r="I70" s="185"/>
      <c r="J70" s="186">
        <f>J393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203</v>
      </c>
      <c r="E71" s="185"/>
      <c r="F71" s="185"/>
      <c r="G71" s="185"/>
      <c r="H71" s="185"/>
      <c r="I71" s="185"/>
      <c r="J71" s="186">
        <f>J605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204</v>
      </c>
      <c r="E72" s="185"/>
      <c r="F72" s="185"/>
      <c r="G72" s="185"/>
      <c r="H72" s="185"/>
      <c r="I72" s="185"/>
      <c r="J72" s="186">
        <f>J670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209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Brno, Mendlovo náměstí - kanalizace a vodovod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171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4509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179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SO 101 - Komunikace - Mendlovo náměstí u pivovaru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22</v>
      </c>
      <c r="D88" s="42"/>
      <c r="E88" s="42"/>
      <c r="F88" s="29" t="str">
        <f>F14</f>
        <v xml:space="preserve"> </v>
      </c>
      <c r="G88" s="42"/>
      <c r="H88" s="42"/>
      <c r="I88" s="34" t="s">
        <v>24</v>
      </c>
      <c r="J88" s="74" t="str">
        <f>IF(J14="","",J14)</f>
        <v>9. 9. 2021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26</v>
      </c>
      <c r="D90" s="42"/>
      <c r="E90" s="42"/>
      <c r="F90" s="29" t="str">
        <f>E17</f>
        <v>Statutární město Brno</v>
      </c>
      <c r="G90" s="42"/>
      <c r="H90" s="42"/>
      <c r="I90" s="34" t="s">
        <v>34</v>
      </c>
      <c r="J90" s="38" t="str">
        <f>E23</f>
        <v>AQUATIS a. s.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32</v>
      </c>
      <c r="D91" s="42"/>
      <c r="E91" s="42"/>
      <c r="F91" s="29" t="str">
        <f>IF(E20="","",E20)</f>
        <v>Vyplň údaj</v>
      </c>
      <c r="G91" s="42"/>
      <c r="H91" s="42"/>
      <c r="I91" s="34" t="s">
        <v>39</v>
      </c>
      <c r="J91" s="38" t="str">
        <f>E26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210</v>
      </c>
      <c r="D93" s="191" t="s">
        <v>62</v>
      </c>
      <c r="E93" s="191" t="s">
        <v>58</v>
      </c>
      <c r="F93" s="191" t="s">
        <v>59</v>
      </c>
      <c r="G93" s="191" t="s">
        <v>211</v>
      </c>
      <c r="H93" s="191" t="s">
        <v>212</v>
      </c>
      <c r="I93" s="191" t="s">
        <v>213</v>
      </c>
      <c r="J93" s="191" t="s">
        <v>192</v>
      </c>
      <c r="K93" s="192" t="s">
        <v>214</v>
      </c>
      <c r="L93" s="193"/>
      <c r="M93" s="94" t="s">
        <v>40</v>
      </c>
      <c r="N93" s="95" t="s">
        <v>47</v>
      </c>
      <c r="O93" s="95" t="s">
        <v>215</v>
      </c>
      <c r="P93" s="95" t="s">
        <v>216</v>
      </c>
      <c r="Q93" s="95" t="s">
        <v>217</v>
      </c>
      <c r="R93" s="95" t="s">
        <v>218</v>
      </c>
      <c r="S93" s="95" t="s">
        <v>219</v>
      </c>
      <c r="T93" s="96" t="s">
        <v>220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221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</f>
        <v>0</v>
      </c>
      <c r="Q94" s="98"/>
      <c r="R94" s="196">
        <f>R95</f>
        <v>1815.8125097399998</v>
      </c>
      <c r="S94" s="98"/>
      <c r="T94" s="197">
        <f>T95</f>
        <v>2994.1115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76</v>
      </c>
      <c r="AU94" s="19" t="s">
        <v>193</v>
      </c>
      <c r="BK94" s="198">
        <f>BK95</f>
        <v>0</v>
      </c>
    </row>
    <row r="95" s="12" customFormat="1" ht="25.92" customHeight="1">
      <c r="A95" s="12"/>
      <c r="B95" s="199"/>
      <c r="C95" s="200"/>
      <c r="D95" s="201" t="s">
        <v>76</v>
      </c>
      <c r="E95" s="202" t="s">
        <v>222</v>
      </c>
      <c r="F95" s="202" t="s">
        <v>223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P96+P220+P236+P250+P321+P393+P605+P670</f>
        <v>0</v>
      </c>
      <c r="Q95" s="207"/>
      <c r="R95" s="208">
        <f>R96+R220+R236+R250+R321+R393+R605+R670</f>
        <v>1815.8125097399998</v>
      </c>
      <c r="S95" s="207"/>
      <c r="T95" s="209">
        <f>T96+T220+T236+T250+T321+T393+T605+T670</f>
        <v>2994.1115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83</v>
      </c>
      <c r="AT95" s="211" t="s">
        <v>76</v>
      </c>
      <c r="AU95" s="211" t="s">
        <v>77</v>
      </c>
      <c r="AY95" s="210" t="s">
        <v>224</v>
      </c>
      <c r="BK95" s="212">
        <f>BK96+BK220+BK236+BK250+BK321+BK393+BK605+BK670</f>
        <v>0</v>
      </c>
    </row>
    <row r="96" s="12" customFormat="1" ht="22.8" customHeight="1">
      <c r="A96" s="12"/>
      <c r="B96" s="199"/>
      <c r="C96" s="200"/>
      <c r="D96" s="201" t="s">
        <v>76</v>
      </c>
      <c r="E96" s="213" t="s">
        <v>83</v>
      </c>
      <c r="F96" s="213" t="s">
        <v>225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SUM(P97:P219)</f>
        <v>0</v>
      </c>
      <c r="Q96" s="207"/>
      <c r="R96" s="208">
        <f>SUM(R97:R219)</f>
        <v>780.78766999999993</v>
      </c>
      <c r="S96" s="207"/>
      <c r="T96" s="209">
        <f>SUM(T97:T219)</f>
        <v>2993.3915000000002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83</v>
      </c>
      <c r="AT96" s="211" t="s">
        <v>76</v>
      </c>
      <c r="AU96" s="211" t="s">
        <v>83</v>
      </c>
      <c r="AY96" s="210" t="s">
        <v>224</v>
      </c>
      <c r="BK96" s="212">
        <f>SUM(BK97:BK219)</f>
        <v>0</v>
      </c>
    </row>
    <row r="97" s="2" customFormat="1" ht="16.5" customHeight="1">
      <c r="A97" s="40"/>
      <c r="B97" s="41"/>
      <c r="C97" s="215" t="s">
        <v>83</v>
      </c>
      <c r="D97" s="215" t="s">
        <v>226</v>
      </c>
      <c r="E97" s="216" t="s">
        <v>4671</v>
      </c>
      <c r="F97" s="217" t="s">
        <v>4672</v>
      </c>
      <c r="G97" s="218" t="s">
        <v>152</v>
      </c>
      <c r="H97" s="219">
        <v>160.65000000000001</v>
      </c>
      <c r="I97" s="220"/>
      <c r="J97" s="221">
        <f>ROUND(I97*H97,2)</f>
        <v>0</v>
      </c>
      <c r="K97" s="217" t="s">
        <v>229</v>
      </c>
      <c r="L97" s="46"/>
      <c r="M97" s="222" t="s">
        <v>40</v>
      </c>
      <c r="N97" s="223" t="s">
        <v>48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0.93000000000000005</v>
      </c>
      <c r="T97" s="225">
        <f>S97*H97</f>
        <v>149.40450000000001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230</v>
      </c>
      <c r="AT97" s="226" t="s">
        <v>226</v>
      </c>
      <c r="AU97" s="226" t="s">
        <v>85</v>
      </c>
      <c r="AY97" s="19" t="s">
        <v>224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83</v>
      </c>
      <c r="BK97" s="227">
        <f>ROUND(I97*H97,2)</f>
        <v>0</v>
      </c>
      <c r="BL97" s="19" t="s">
        <v>230</v>
      </c>
      <c r="BM97" s="226" t="s">
        <v>85</v>
      </c>
    </row>
    <row r="98" s="2" customFormat="1">
      <c r="A98" s="40"/>
      <c r="B98" s="41"/>
      <c r="C98" s="42"/>
      <c r="D98" s="228" t="s">
        <v>232</v>
      </c>
      <c r="E98" s="42"/>
      <c r="F98" s="229" t="s">
        <v>4673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232</v>
      </c>
      <c r="AU98" s="19" t="s">
        <v>85</v>
      </c>
    </row>
    <row r="99" s="2" customFormat="1">
      <c r="A99" s="40"/>
      <c r="B99" s="41"/>
      <c r="C99" s="42"/>
      <c r="D99" s="233" t="s">
        <v>234</v>
      </c>
      <c r="E99" s="42"/>
      <c r="F99" s="234" t="s">
        <v>4674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234</v>
      </c>
      <c r="AU99" s="19" t="s">
        <v>85</v>
      </c>
    </row>
    <row r="100" s="13" customFormat="1">
      <c r="A100" s="13"/>
      <c r="B100" s="235"/>
      <c r="C100" s="236"/>
      <c r="D100" s="228" t="s">
        <v>236</v>
      </c>
      <c r="E100" s="237" t="s">
        <v>40</v>
      </c>
      <c r="F100" s="238" t="s">
        <v>4675</v>
      </c>
      <c r="G100" s="236"/>
      <c r="H100" s="239">
        <v>160.65000000000001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236</v>
      </c>
      <c r="AU100" s="245" t="s">
        <v>85</v>
      </c>
      <c r="AV100" s="13" t="s">
        <v>85</v>
      </c>
      <c r="AW100" s="13" t="s">
        <v>38</v>
      </c>
      <c r="AX100" s="13" t="s">
        <v>77</v>
      </c>
      <c r="AY100" s="245" t="s">
        <v>224</v>
      </c>
    </row>
    <row r="101" s="15" customFormat="1">
      <c r="A101" s="15"/>
      <c r="B101" s="256"/>
      <c r="C101" s="257"/>
      <c r="D101" s="228" t="s">
        <v>236</v>
      </c>
      <c r="E101" s="258" t="s">
        <v>40</v>
      </c>
      <c r="F101" s="259" t="s">
        <v>253</v>
      </c>
      <c r="G101" s="257"/>
      <c r="H101" s="260">
        <v>160.65000000000001</v>
      </c>
      <c r="I101" s="261"/>
      <c r="J101" s="257"/>
      <c r="K101" s="257"/>
      <c r="L101" s="262"/>
      <c r="M101" s="263"/>
      <c r="N101" s="264"/>
      <c r="O101" s="264"/>
      <c r="P101" s="264"/>
      <c r="Q101" s="264"/>
      <c r="R101" s="264"/>
      <c r="S101" s="264"/>
      <c r="T101" s="26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6" t="s">
        <v>236</v>
      </c>
      <c r="AU101" s="266" t="s">
        <v>85</v>
      </c>
      <c r="AV101" s="15" t="s">
        <v>230</v>
      </c>
      <c r="AW101" s="15" t="s">
        <v>38</v>
      </c>
      <c r="AX101" s="15" t="s">
        <v>83</v>
      </c>
      <c r="AY101" s="266" t="s">
        <v>224</v>
      </c>
    </row>
    <row r="102" s="2" customFormat="1" ht="16.5" customHeight="1">
      <c r="A102" s="40"/>
      <c r="B102" s="41"/>
      <c r="C102" s="215" t="s">
        <v>85</v>
      </c>
      <c r="D102" s="215" t="s">
        <v>226</v>
      </c>
      <c r="E102" s="216" t="s">
        <v>4676</v>
      </c>
      <c r="F102" s="217" t="s">
        <v>4677</v>
      </c>
      <c r="G102" s="218" t="s">
        <v>152</v>
      </c>
      <c r="H102" s="219">
        <v>1763</v>
      </c>
      <c r="I102" s="220"/>
      <c r="J102" s="221">
        <f>ROUND(I102*H102,2)</f>
        <v>0</v>
      </c>
      <c r="K102" s="217" t="s">
        <v>229</v>
      </c>
      <c r="L102" s="46"/>
      <c r="M102" s="222" t="s">
        <v>40</v>
      </c>
      <c r="N102" s="223" t="s">
        <v>48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0.28999999999999998</v>
      </c>
      <c r="T102" s="225">
        <f>S102*H102</f>
        <v>511.26999999999998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230</v>
      </c>
      <c r="AT102" s="226" t="s">
        <v>226</v>
      </c>
      <c r="AU102" s="226" t="s">
        <v>85</v>
      </c>
      <c r="AY102" s="19" t="s">
        <v>224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83</v>
      </c>
      <c r="BK102" s="227">
        <f>ROUND(I102*H102,2)</f>
        <v>0</v>
      </c>
      <c r="BL102" s="19" t="s">
        <v>230</v>
      </c>
      <c r="BM102" s="226" t="s">
        <v>230</v>
      </c>
    </row>
    <row r="103" s="2" customFormat="1">
      <c r="A103" s="40"/>
      <c r="B103" s="41"/>
      <c r="C103" s="42"/>
      <c r="D103" s="228" t="s">
        <v>232</v>
      </c>
      <c r="E103" s="42"/>
      <c r="F103" s="229" t="s">
        <v>4678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232</v>
      </c>
      <c r="AU103" s="19" t="s">
        <v>85</v>
      </c>
    </row>
    <row r="104" s="2" customFormat="1">
      <c r="A104" s="40"/>
      <c r="B104" s="41"/>
      <c r="C104" s="42"/>
      <c r="D104" s="233" t="s">
        <v>234</v>
      </c>
      <c r="E104" s="42"/>
      <c r="F104" s="234" t="s">
        <v>4679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234</v>
      </c>
      <c r="AU104" s="19" t="s">
        <v>85</v>
      </c>
    </row>
    <row r="105" s="13" customFormat="1">
      <c r="A105" s="13"/>
      <c r="B105" s="235"/>
      <c r="C105" s="236"/>
      <c r="D105" s="228" t="s">
        <v>236</v>
      </c>
      <c r="E105" s="237" t="s">
        <v>40</v>
      </c>
      <c r="F105" s="238" t="s">
        <v>4680</v>
      </c>
      <c r="G105" s="236"/>
      <c r="H105" s="239">
        <v>1763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236</v>
      </c>
      <c r="AU105" s="245" t="s">
        <v>85</v>
      </c>
      <c r="AV105" s="13" t="s">
        <v>85</v>
      </c>
      <c r="AW105" s="13" t="s">
        <v>38</v>
      </c>
      <c r="AX105" s="13" t="s">
        <v>77</v>
      </c>
      <c r="AY105" s="245" t="s">
        <v>224</v>
      </c>
    </row>
    <row r="106" s="15" customFormat="1">
      <c r="A106" s="15"/>
      <c r="B106" s="256"/>
      <c r="C106" s="257"/>
      <c r="D106" s="228" t="s">
        <v>236</v>
      </c>
      <c r="E106" s="258" t="s">
        <v>40</v>
      </c>
      <c r="F106" s="259" t="s">
        <v>253</v>
      </c>
      <c r="G106" s="257"/>
      <c r="H106" s="260">
        <v>1763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236</v>
      </c>
      <c r="AU106" s="266" t="s">
        <v>85</v>
      </c>
      <c r="AV106" s="15" t="s">
        <v>230</v>
      </c>
      <c r="AW106" s="15" t="s">
        <v>38</v>
      </c>
      <c r="AX106" s="15" t="s">
        <v>83</v>
      </c>
      <c r="AY106" s="266" t="s">
        <v>224</v>
      </c>
    </row>
    <row r="107" s="2" customFormat="1" ht="16.5" customHeight="1">
      <c r="A107" s="40"/>
      <c r="B107" s="41"/>
      <c r="C107" s="215" t="s">
        <v>244</v>
      </c>
      <c r="D107" s="215" t="s">
        <v>226</v>
      </c>
      <c r="E107" s="216" t="s">
        <v>4681</v>
      </c>
      <c r="F107" s="217" t="s">
        <v>4682</v>
      </c>
      <c r="G107" s="218" t="s">
        <v>152</v>
      </c>
      <c r="H107" s="219">
        <v>1304</v>
      </c>
      <c r="I107" s="220"/>
      <c r="J107" s="221">
        <f>ROUND(I107*H107,2)</f>
        <v>0</v>
      </c>
      <c r="K107" s="217" t="s">
        <v>229</v>
      </c>
      <c r="L107" s="46"/>
      <c r="M107" s="222" t="s">
        <v>40</v>
      </c>
      <c r="N107" s="223" t="s">
        <v>48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0.625</v>
      </c>
      <c r="T107" s="225">
        <f>S107*H107</f>
        <v>815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230</v>
      </c>
      <c r="AT107" s="226" t="s">
        <v>226</v>
      </c>
      <c r="AU107" s="226" t="s">
        <v>85</v>
      </c>
      <c r="AY107" s="19" t="s">
        <v>224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83</v>
      </c>
      <c r="BK107" s="227">
        <f>ROUND(I107*H107,2)</f>
        <v>0</v>
      </c>
      <c r="BL107" s="19" t="s">
        <v>230</v>
      </c>
      <c r="BM107" s="226" t="s">
        <v>266</v>
      </c>
    </row>
    <row r="108" s="2" customFormat="1">
      <c r="A108" s="40"/>
      <c r="B108" s="41"/>
      <c r="C108" s="42"/>
      <c r="D108" s="228" t="s">
        <v>232</v>
      </c>
      <c r="E108" s="42"/>
      <c r="F108" s="229" t="s">
        <v>4683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232</v>
      </c>
      <c r="AU108" s="19" t="s">
        <v>85</v>
      </c>
    </row>
    <row r="109" s="2" customFormat="1">
      <c r="A109" s="40"/>
      <c r="B109" s="41"/>
      <c r="C109" s="42"/>
      <c r="D109" s="233" t="s">
        <v>234</v>
      </c>
      <c r="E109" s="42"/>
      <c r="F109" s="234" t="s">
        <v>4684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234</v>
      </c>
      <c r="AU109" s="19" t="s">
        <v>85</v>
      </c>
    </row>
    <row r="110" s="13" customFormat="1">
      <c r="A110" s="13"/>
      <c r="B110" s="235"/>
      <c r="C110" s="236"/>
      <c r="D110" s="228" t="s">
        <v>236</v>
      </c>
      <c r="E110" s="237" t="s">
        <v>40</v>
      </c>
      <c r="F110" s="238" t="s">
        <v>4685</v>
      </c>
      <c r="G110" s="236"/>
      <c r="H110" s="239">
        <v>1304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236</v>
      </c>
      <c r="AU110" s="245" t="s">
        <v>85</v>
      </c>
      <c r="AV110" s="13" t="s">
        <v>85</v>
      </c>
      <c r="AW110" s="13" t="s">
        <v>38</v>
      </c>
      <c r="AX110" s="13" t="s">
        <v>77</v>
      </c>
      <c r="AY110" s="245" t="s">
        <v>224</v>
      </c>
    </row>
    <row r="111" s="15" customFormat="1">
      <c r="A111" s="15"/>
      <c r="B111" s="256"/>
      <c r="C111" s="257"/>
      <c r="D111" s="228" t="s">
        <v>236</v>
      </c>
      <c r="E111" s="258" t="s">
        <v>40</v>
      </c>
      <c r="F111" s="259" t="s">
        <v>253</v>
      </c>
      <c r="G111" s="257"/>
      <c r="H111" s="260">
        <v>1304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236</v>
      </c>
      <c r="AU111" s="266" t="s">
        <v>85</v>
      </c>
      <c r="AV111" s="15" t="s">
        <v>230</v>
      </c>
      <c r="AW111" s="15" t="s">
        <v>38</v>
      </c>
      <c r="AX111" s="15" t="s">
        <v>83</v>
      </c>
      <c r="AY111" s="266" t="s">
        <v>224</v>
      </c>
    </row>
    <row r="112" s="2" customFormat="1" ht="16.5" customHeight="1">
      <c r="A112" s="40"/>
      <c r="B112" s="41"/>
      <c r="C112" s="215" t="s">
        <v>230</v>
      </c>
      <c r="D112" s="215" t="s">
        <v>226</v>
      </c>
      <c r="E112" s="216" t="s">
        <v>4686</v>
      </c>
      <c r="F112" s="217" t="s">
        <v>4687</v>
      </c>
      <c r="G112" s="218" t="s">
        <v>152</v>
      </c>
      <c r="H112" s="219">
        <v>459</v>
      </c>
      <c r="I112" s="220"/>
      <c r="J112" s="221">
        <f>ROUND(I112*H112,2)</f>
        <v>0</v>
      </c>
      <c r="K112" s="217" t="s">
        <v>229</v>
      </c>
      <c r="L112" s="46"/>
      <c r="M112" s="222" t="s">
        <v>40</v>
      </c>
      <c r="N112" s="223" t="s">
        <v>48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0.098000000000000004</v>
      </c>
      <c r="T112" s="225">
        <f>S112*H112</f>
        <v>44.981999999999999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230</v>
      </c>
      <c r="AT112" s="226" t="s">
        <v>226</v>
      </c>
      <c r="AU112" s="226" t="s">
        <v>85</v>
      </c>
      <c r="AY112" s="19" t="s">
        <v>224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83</v>
      </c>
      <c r="BK112" s="227">
        <f>ROUND(I112*H112,2)</f>
        <v>0</v>
      </c>
      <c r="BL112" s="19" t="s">
        <v>230</v>
      </c>
      <c r="BM112" s="226" t="s">
        <v>279</v>
      </c>
    </row>
    <row r="113" s="2" customFormat="1">
      <c r="A113" s="40"/>
      <c r="B113" s="41"/>
      <c r="C113" s="42"/>
      <c r="D113" s="228" t="s">
        <v>232</v>
      </c>
      <c r="E113" s="42"/>
      <c r="F113" s="229" t="s">
        <v>4688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232</v>
      </c>
      <c r="AU113" s="19" t="s">
        <v>85</v>
      </c>
    </row>
    <row r="114" s="2" customFormat="1">
      <c r="A114" s="40"/>
      <c r="B114" s="41"/>
      <c r="C114" s="42"/>
      <c r="D114" s="233" t="s">
        <v>234</v>
      </c>
      <c r="E114" s="42"/>
      <c r="F114" s="234" t="s">
        <v>4689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234</v>
      </c>
      <c r="AU114" s="19" t="s">
        <v>85</v>
      </c>
    </row>
    <row r="115" s="13" customFormat="1">
      <c r="A115" s="13"/>
      <c r="B115" s="235"/>
      <c r="C115" s="236"/>
      <c r="D115" s="228" t="s">
        <v>236</v>
      </c>
      <c r="E115" s="237" t="s">
        <v>40</v>
      </c>
      <c r="F115" s="238" t="s">
        <v>4690</v>
      </c>
      <c r="G115" s="236"/>
      <c r="H115" s="239">
        <v>459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236</v>
      </c>
      <c r="AU115" s="245" t="s">
        <v>85</v>
      </c>
      <c r="AV115" s="13" t="s">
        <v>85</v>
      </c>
      <c r="AW115" s="13" t="s">
        <v>38</v>
      </c>
      <c r="AX115" s="13" t="s">
        <v>77</v>
      </c>
      <c r="AY115" s="245" t="s">
        <v>224</v>
      </c>
    </row>
    <row r="116" s="15" customFormat="1">
      <c r="A116" s="15"/>
      <c r="B116" s="256"/>
      <c r="C116" s="257"/>
      <c r="D116" s="228" t="s">
        <v>236</v>
      </c>
      <c r="E116" s="258" t="s">
        <v>40</v>
      </c>
      <c r="F116" s="259" t="s">
        <v>253</v>
      </c>
      <c r="G116" s="257"/>
      <c r="H116" s="260">
        <v>459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236</v>
      </c>
      <c r="AU116" s="266" t="s">
        <v>85</v>
      </c>
      <c r="AV116" s="15" t="s">
        <v>230</v>
      </c>
      <c r="AW116" s="15" t="s">
        <v>38</v>
      </c>
      <c r="AX116" s="15" t="s">
        <v>83</v>
      </c>
      <c r="AY116" s="266" t="s">
        <v>224</v>
      </c>
    </row>
    <row r="117" s="2" customFormat="1" ht="16.5" customHeight="1">
      <c r="A117" s="40"/>
      <c r="B117" s="41"/>
      <c r="C117" s="215" t="s">
        <v>259</v>
      </c>
      <c r="D117" s="215" t="s">
        <v>226</v>
      </c>
      <c r="E117" s="216" t="s">
        <v>4691</v>
      </c>
      <c r="F117" s="217" t="s">
        <v>4692</v>
      </c>
      <c r="G117" s="218" t="s">
        <v>152</v>
      </c>
      <c r="H117" s="219">
        <v>1304</v>
      </c>
      <c r="I117" s="220"/>
      <c r="J117" s="221">
        <f>ROUND(I117*H117,2)</f>
        <v>0</v>
      </c>
      <c r="K117" s="217" t="s">
        <v>229</v>
      </c>
      <c r="L117" s="46"/>
      <c r="M117" s="222" t="s">
        <v>40</v>
      </c>
      <c r="N117" s="223" t="s">
        <v>48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0.45000000000000001</v>
      </c>
      <c r="T117" s="225">
        <f>S117*H117</f>
        <v>586.80000000000007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230</v>
      </c>
      <c r="AT117" s="226" t="s">
        <v>226</v>
      </c>
      <c r="AU117" s="226" t="s">
        <v>85</v>
      </c>
      <c r="AY117" s="19" t="s">
        <v>224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83</v>
      </c>
      <c r="BK117" s="227">
        <f>ROUND(I117*H117,2)</f>
        <v>0</v>
      </c>
      <c r="BL117" s="19" t="s">
        <v>230</v>
      </c>
      <c r="BM117" s="226" t="s">
        <v>296</v>
      </c>
    </row>
    <row r="118" s="2" customFormat="1">
      <c r="A118" s="40"/>
      <c r="B118" s="41"/>
      <c r="C118" s="42"/>
      <c r="D118" s="228" t="s">
        <v>232</v>
      </c>
      <c r="E118" s="42"/>
      <c r="F118" s="229" t="s">
        <v>4693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232</v>
      </c>
      <c r="AU118" s="19" t="s">
        <v>85</v>
      </c>
    </row>
    <row r="119" s="2" customFormat="1">
      <c r="A119" s="40"/>
      <c r="B119" s="41"/>
      <c r="C119" s="42"/>
      <c r="D119" s="233" t="s">
        <v>234</v>
      </c>
      <c r="E119" s="42"/>
      <c r="F119" s="234" t="s">
        <v>4694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234</v>
      </c>
      <c r="AU119" s="19" t="s">
        <v>85</v>
      </c>
    </row>
    <row r="120" s="13" customFormat="1">
      <c r="A120" s="13"/>
      <c r="B120" s="235"/>
      <c r="C120" s="236"/>
      <c r="D120" s="228" t="s">
        <v>236</v>
      </c>
      <c r="E120" s="237" t="s">
        <v>40</v>
      </c>
      <c r="F120" s="238" t="s">
        <v>4695</v>
      </c>
      <c r="G120" s="236"/>
      <c r="H120" s="239">
        <v>1304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236</v>
      </c>
      <c r="AU120" s="245" t="s">
        <v>85</v>
      </c>
      <c r="AV120" s="13" t="s">
        <v>85</v>
      </c>
      <c r="AW120" s="13" t="s">
        <v>38</v>
      </c>
      <c r="AX120" s="13" t="s">
        <v>77</v>
      </c>
      <c r="AY120" s="245" t="s">
        <v>224</v>
      </c>
    </row>
    <row r="121" s="15" customFormat="1">
      <c r="A121" s="15"/>
      <c r="B121" s="256"/>
      <c r="C121" s="257"/>
      <c r="D121" s="228" t="s">
        <v>236</v>
      </c>
      <c r="E121" s="258" t="s">
        <v>40</v>
      </c>
      <c r="F121" s="259" t="s">
        <v>253</v>
      </c>
      <c r="G121" s="257"/>
      <c r="H121" s="260">
        <v>1304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236</v>
      </c>
      <c r="AU121" s="266" t="s">
        <v>85</v>
      </c>
      <c r="AV121" s="15" t="s">
        <v>230</v>
      </c>
      <c r="AW121" s="15" t="s">
        <v>38</v>
      </c>
      <c r="AX121" s="15" t="s">
        <v>83</v>
      </c>
      <c r="AY121" s="266" t="s">
        <v>224</v>
      </c>
    </row>
    <row r="122" s="2" customFormat="1" ht="16.5" customHeight="1">
      <c r="A122" s="40"/>
      <c r="B122" s="41"/>
      <c r="C122" s="215" t="s">
        <v>266</v>
      </c>
      <c r="D122" s="215" t="s">
        <v>226</v>
      </c>
      <c r="E122" s="216" t="s">
        <v>4696</v>
      </c>
      <c r="F122" s="217" t="s">
        <v>4697</v>
      </c>
      <c r="G122" s="218" t="s">
        <v>152</v>
      </c>
      <c r="H122" s="219">
        <v>1763</v>
      </c>
      <c r="I122" s="220"/>
      <c r="J122" s="221">
        <f>ROUND(I122*H122,2)</f>
        <v>0</v>
      </c>
      <c r="K122" s="217" t="s">
        <v>229</v>
      </c>
      <c r="L122" s="46"/>
      <c r="M122" s="222" t="s">
        <v>40</v>
      </c>
      <c r="N122" s="223" t="s">
        <v>48</v>
      </c>
      <c r="O122" s="86"/>
      <c r="P122" s="224">
        <f>O122*H122</f>
        <v>0</v>
      </c>
      <c r="Q122" s="224">
        <v>0.00017000000000000001</v>
      </c>
      <c r="R122" s="224">
        <f>Q122*H122</f>
        <v>0.29971000000000003</v>
      </c>
      <c r="S122" s="224">
        <v>0.46000000000000002</v>
      </c>
      <c r="T122" s="225">
        <f>S122*H122</f>
        <v>810.98000000000002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230</v>
      </c>
      <c r="AT122" s="226" t="s">
        <v>226</v>
      </c>
      <c r="AU122" s="226" t="s">
        <v>85</v>
      </c>
      <c r="AY122" s="19" t="s">
        <v>224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83</v>
      </c>
      <c r="BK122" s="227">
        <f>ROUND(I122*H122,2)</f>
        <v>0</v>
      </c>
      <c r="BL122" s="19" t="s">
        <v>230</v>
      </c>
      <c r="BM122" s="226" t="s">
        <v>311</v>
      </c>
    </row>
    <row r="123" s="2" customFormat="1">
      <c r="A123" s="40"/>
      <c r="B123" s="41"/>
      <c r="C123" s="42"/>
      <c r="D123" s="228" t="s">
        <v>232</v>
      </c>
      <c r="E123" s="42"/>
      <c r="F123" s="229" t="s">
        <v>4698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232</v>
      </c>
      <c r="AU123" s="19" t="s">
        <v>85</v>
      </c>
    </row>
    <row r="124" s="2" customFormat="1">
      <c r="A124" s="40"/>
      <c r="B124" s="41"/>
      <c r="C124" s="42"/>
      <c r="D124" s="233" t="s">
        <v>234</v>
      </c>
      <c r="E124" s="42"/>
      <c r="F124" s="234" t="s">
        <v>4699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234</v>
      </c>
      <c r="AU124" s="19" t="s">
        <v>85</v>
      </c>
    </row>
    <row r="125" s="13" customFormat="1">
      <c r="A125" s="13"/>
      <c r="B125" s="235"/>
      <c r="C125" s="236"/>
      <c r="D125" s="228" t="s">
        <v>236</v>
      </c>
      <c r="E125" s="237" t="s">
        <v>40</v>
      </c>
      <c r="F125" s="238" t="s">
        <v>4700</v>
      </c>
      <c r="G125" s="236"/>
      <c r="H125" s="239">
        <v>1763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236</v>
      </c>
      <c r="AU125" s="245" t="s">
        <v>85</v>
      </c>
      <c r="AV125" s="13" t="s">
        <v>85</v>
      </c>
      <c r="AW125" s="13" t="s">
        <v>38</v>
      </c>
      <c r="AX125" s="13" t="s">
        <v>77</v>
      </c>
      <c r="AY125" s="245" t="s">
        <v>224</v>
      </c>
    </row>
    <row r="126" s="15" customFormat="1">
      <c r="A126" s="15"/>
      <c r="B126" s="256"/>
      <c r="C126" s="257"/>
      <c r="D126" s="228" t="s">
        <v>236</v>
      </c>
      <c r="E126" s="258" t="s">
        <v>40</v>
      </c>
      <c r="F126" s="259" t="s">
        <v>253</v>
      </c>
      <c r="G126" s="257"/>
      <c r="H126" s="260">
        <v>1763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236</v>
      </c>
      <c r="AU126" s="266" t="s">
        <v>85</v>
      </c>
      <c r="AV126" s="15" t="s">
        <v>230</v>
      </c>
      <c r="AW126" s="15" t="s">
        <v>38</v>
      </c>
      <c r="AX126" s="15" t="s">
        <v>83</v>
      </c>
      <c r="AY126" s="266" t="s">
        <v>224</v>
      </c>
    </row>
    <row r="127" s="2" customFormat="1" ht="16.5" customHeight="1">
      <c r="A127" s="40"/>
      <c r="B127" s="41"/>
      <c r="C127" s="215" t="s">
        <v>272</v>
      </c>
      <c r="D127" s="215" t="s">
        <v>226</v>
      </c>
      <c r="E127" s="216" t="s">
        <v>4701</v>
      </c>
      <c r="F127" s="217" t="s">
        <v>4702</v>
      </c>
      <c r="G127" s="218" t="s">
        <v>160</v>
      </c>
      <c r="H127" s="219">
        <v>221</v>
      </c>
      <c r="I127" s="220"/>
      <c r="J127" s="221">
        <f>ROUND(I127*H127,2)</f>
        <v>0</v>
      </c>
      <c r="K127" s="217" t="s">
        <v>229</v>
      </c>
      <c r="L127" s="46"/>
      <c r="M127" s="222" t="s">
        <v>40</v>
      </c>
      <c r="N127" s="223" t="s">
        <v>48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0.28999999999999998</v>
      </c>
      <c r="T127" s="225">
        <f>S127*H127</f>
        <v>64.089999999999989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230</v>
      </c>
      <c r="AT127" s="226" t="s">
        <v>226</v>
      </c>
      <c r="AU127" s="226" t="s">
        <v>85</v>
      </c>
      <c r="AY127" s="19" t="s">
        <v>224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83</v>
      </c>
      <c r="BK127" s="227">
        <f>ROUND(I127*H127,2)</f>
        <v>0</v>
      </c>
      <c r="BL127" s="19" t="s">
        <v>230</v>
      </c>
      <c r="BM127" s="226" t="s">
        <v>325</v>
      </c>
    </row>
    <row r="128" s="2" customFormat="1">
      <c r="A128" s="40"/>
      <c r="B128" s="41"/>
      <c r="C128" s="42"/>
      <c r="D128" s="228" t="s">
        <v>232</v>
      </c>
      <c r="E128" s="42"/>
      <c r="F128" s="229" t="s">
        <v>4702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232</v>
      </c>
      <c r="AU128" s="19" t="s">
        <v>85</v>
      </c>
    </row>
    <row r="129" s="2" customFormat="1">
      <c r="A129" s="40"/>
      <c r="B129" s="41"/>
      <c r="C129" s="42"/>
      <c r="D129" s="233" t="s">
        <v>234</v>
      </c>
      <c r="E129" s="42"/>
      <c r="F129" s="234" t="s">
        <v>4703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234</v>
      </c>
      <c r="AU129" s="19" t="s">
        <v>85</v>
      </c>
    </row>
    <row r="130" s="13" customFormat="1">
      <c r="A130" s="13"/>
      <c r="B130" s="235"/>
      <c r="C130" s="236"/>
      <c r="D130" s="228" t="s">
        <v>236</v>
      </c>
      <c r="E130" s="237" t="s">
        <v>40</v>
      </c>
      <c r="F130" s="238" t="s">
        <v>4704</v>
      </c>
      <c r="G130" s="236"/>
      <c r="H130" s="239">
        <v>164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236</v>
      </c>
      <c r="AU130" s="245" t="s">
        <v>85</v>
      </c>
      <c r="AV130" s="13" t="s">
        <v>85</v>
      </c>
      <c r="AW130" s="13" t="s">
        <v>38</v>
      </c>
      <c r="AX130" s="13" t="s">
        <v>77</v>
      </c>
      <c r="AY130" s="245" t="s">
        <v>224</v>
      </c>
    </row>
    <row r="131" s="13" customFormat="1">
      <c r="A131" s="13"/>
      <c r="B131" s="235"/>
      <c r="C131" s="236"/>
      <c r="D131" s="228" t="s">
        <v>236</v>
      </c>
      <c r="E131" s="237" t="s">
        <v>40</v>
      </c>
      <c r="F131" s="238" t="s">
        <v>4705</v>
      </c>
      <c r="G131" s="236"/>
      <c r="H131" s="239">
        <v>57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236</v>
      </c>
      <c r="AU131" s="245" t="s">
        <v>85</v>
      </c>
      <c r="AV131" s="13" t="s">
        <v>85</v>
      </c>
      <c r="AW131" s="13" t="s">
        <v>38</v>
      </c>
      <c r="AX131" s="13" t="s">
        <v>77</v>
      </c>
      <c r="AY131" s="245" t="s">
        <v>224</v>
      </c>
    </row>
    <row r="132" s="15" customFormat="1">
      <c r="A132" s="15"/>
      <c r="B132" s="256"/>
      <c r="C132" s="257"/>
      <c r="D132" s="228" t="s">
        <v>236</v>
      </c>
      <c r="E132" s="258" t="s">
        <v>40</v>
      </c>
      <c r="F132" s="259" t="s">
        <v>253</v>
      </c>
      <c r="G132" s="257"/>
      <c r="H132" s="260">
        <v>221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236</v>
      </c>
      <c r="AU132" s="266" t="s">
        <v>85</v>
      </c>
      <c r="AV132" s="15" t="s">
        <v>230</v>
      </c>
      <c r="AW132" s="15" t="s">
        <v>38</v>
      </c>
      <c r="AX132" s="15" t="s">
        <v>83</v>
      </c>
      <c r="AY132" s="266" t="s">
        <v>224</v>
      </c>
    </row>
    <row r="133" s="2" customFormat="1" ht="16.5" customHeight="1">
      <c r="A133" s="40"/>
      <c r="B133" s="41"/>
      <c r="C133" s="215" t="s">
        <v>279</v>
      </c>
      <c r="D133" s="215" t="s">
        <v>226</v>
      </c>
      <c r="E133" s="216" t="s">
        <v>4706</v>
      </c>
      <c r="F133" s="217" t="s">
        <v>4707</v>
      </c>
      <c r="G133" s="218" t="s">
        <v>160</v>
      </c>
      <c r="H133" s="219">
        <v>53</v>
      </c>
      <c r="I133" s="220"/>
      <c r="J133" s="221">
        <f>ROUND(I133*H133,2)</f>
        <v>0</v>
      </c>
      <c r="K133" s="217" t="s">
        <v>229</v>
      </c>
      <c r="L133" s="46"/>
      <c r="M133" s="222" t="s">
        <v>40</v>
      </c>
      <c r="N133" s="223" t="s">
        <v>48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0.20499999999999999</v>
      </c>
      <c r="T133" s="225">
        <f>S133*H133</f>
        <v>10.865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230</v>
      </c>
      <c r="AT133" s="226" t="s">
        <v>226</v>
      </c>
      <c r="AU133" s="226" t="s">
        <v>85</v>
      </c>
      <c r="AY133" s="19" t="s">
        <v>224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83</v>
      </c>
      <c r="BK133" s="227">
        <f>ROUND(I133*H133,2)</f>
        <v>0</v>
      </c>
      <c r="BL133" s="19" t="s">
        <v>230</v>
      </c>
      <c r="BM133" s="226" t="s">
        <v>340</v>
      </c>
    </row>
    <row r="134" s="2" customFormat="1">
      <c r="A134" s="40"/>
      <c r="B134" s="41"/>
      <c r="C134" s="42"/>
      <c r="D134" s="228" t="s">
        <v>232</v>
      </c>
      <c r="E134" s="42"/>
      <c r="F134" s="229" t="s">
        <v>4708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232</v>
      </c>
      <c r="AU134" s="19" t="s">
        <v>85</v>
      </c>
    </row>
    <row r="135" s="2" customFormat="1">
      <c r="A135" s="40"/>
      <c r="B135" s="41"/>
      <c r="C135" s="42"/>
      <c r="D135" s="233" t="s">
        <v>234</v>
      </c>
      <c r="E135" s="42"/>
      <c r="F135" s="234" t="s">
        <v>4709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234</v>
      </c>
      <c r="AU135" s="19" t="s">
        <v>85</v>
      </c>
    </row>
    <row r="136" s="13" customFormat="1">
      <c r="A136" s="13"/>
      <c r="B136" s="235"/>
      <c r="C136" s="236"/>
      <c r="D136" s="228" t="s">
        <v>236</v>
      </c>
      <c r="E136" s="237" t="s">
        <v>40</v>
      </c>
      <c r="F136" s="238" t="s">
        <v>4710</v>
      </c>
      <c r="G136" s="236"/>
      <c r="H136" s="239">
        <v>53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236</v>
      </c>
      <c r="AU136" s="245" t="s">
        <v>85</v>
      </c>
      <c r="AV136" s="13" t="s">
        <v>85</v>
      </c>
      <c r="AW136" s="13" t="s">
        <v>38</v>
      </c>
      <c r="AX136" s="13" t="s">
        <v>77</v>
      </c>
      <c r="AY136" s="245" t="s">
        <v>224</v>
      </c>
    </row>
    <row r="137" s="15" customFormat="1">
      <c r="A137" s="15"/>
      <c r="B137" s="256"/>
      <c r="C137" s="257"/>
      <c r="D137" s="228" t="s">
        <v>236</v>
      </c>
      <c r="E137" s="258" t="s">
        <v>40</v>
      </c>
      <c r="F137" s="259" t="s">
        <v>253</v>
      </c>
      <c r="G137" s="257"/>
      <c r="H137" s="260">
        <v>53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236</v>
      </c>
      <c r="AU137" s="266" t="s">
        <v>85</v>
      </c>
      <c r="AV137" s="15" t="s">
        <v>230</v>
      </c>
      <c r="AW137" s="15" t="s">
        <v>38</v>
      </c>
      <c r="AX137" s="15" t="s">
        <v>83</v>
      </c>
      <c r="AY137" s="266" t="s">
        <v>224</v>
      </c>
    </row>
    <row r="138" s="2" customFormat="1" ht="21.75" customHeight="1">
      <c r="A138" s="40"/>
      <c r="B138" s="41"/>
      <c r="C138" s="215" t="s">
        <v>286</v>
      </c>
      <c r="D138" s="215" t="s">
        <v>226</v>
      </c>
      <c r="E138" s="216" t="s">
        <v>4711</v>
      </c>
      <c r="F138" s="217" t="s">
        <v>4712</v>
      </c>
      <c r="G138" s="218" t="s">
        <v>163</v>
      </c>
      <c r="H138" s="219">
        <v>620.75</v>
      </c>
      <c r="I138" s="220"/>
      <c r="J138" s="221">
        <f>ROUND(I138*H138,2)</f>
        <v>0</v>
      </c>
      <c r="K138" s="217" t="s">
        <v>229</v>
      </c>
      <c r="L138" s="46"/>
      <c r="M138" s="222" t="s">
        <v>40</v>
      </c>
      <c r="N138" s="223" t="s">
        <v>48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230</v>
      </c>
      <c r="AT138" s="226" t="s">
        <v>226</v>
      </c>
      <c r="AU138" s="226" t="s">
        <v>85</v>
      </c>
      <c r="AY138" s="19" t="s">
        <v>224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83</v>
      </c>
      <c r="BK138" s="227">
        <f>ROUND(I138*H138,2)</f>
        <v>0</v>
      </c>
      <c r="BL138" s="19" t="s">
        <v>230</v>
      </c>
      <c r="BM138" s="226" t="s">
        <v>356</v>
      </c>
    </row>
    <row r="139" s="2" customFormat="1">
      <c r="A139" s="40"/>
      <c r="B139" s="41"/>
      <c r="C139" s="42"/>
      <c r="D139" s="228" t="s">
        <v>232</v>
      </c>
      <c r="E139" s="42"/>
      <c r="F139" s="229" t="s">
        <v>4713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232</v>
      </c>
      <c r="AU139" s="19" t="s">
        <v>85</v>
      </c>
    </row>
    <row r="140" s="2" customFormat="1">
      <c r="A140" s="40"/>
      <c r="B140" s="41"/>
      <c r="C140" s="42"/>
      <c r="D140" s="233" t="s">
        <v>234</v>
      </c>
      <c r="E140" s="42"/>
      <c r="F140" s="234" t="s">
        <v>4714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234</v>
      </c>
      <c r="AU140" s="19" t="s">
        <v>85</v>
      </c>
    </row>
    <row r="141" s="14" customFormat="1">
      <c r="A141" s="14"/>
      <c r="B141" s="246"/>
      <c r="C141" s="247"/>
      <c r="D141" s="228" t="s">
        <v>236</v>
      </c>
      <c r="E141" s="248" t="s">
        <v>40</v>
      </c>
      <c r="F141" s="249" t="s">
        <v>4715</v>
      </c>
      <c r="G141" s="247"/>
      <c r="H141" s="248" t="s">
        <v>40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236</v>
      </c>
      <c r="AU141" s="255" t="s">
        <v>85</v>
      </c>
      <c r="AV141" s="14" t="s">
        <v>83</v>
      </c>
      <c r="AW141" s="14" t="s">
        <v>38</v>
      </c>
      <c r="AX141" s="14" t="s">
        <v>77</v>
      </c>
      <c r="AY141" s="255" t="s">
        <v>224</v>
      </c>
    </row>
    <row r="142" s="13" customFormat="1">
      <c r="A142" s="13"/>
      <c r="B142" s="235"/>
      <c r="C142" s="236"/>
      <c r="D142" s="228" t="s">
        <v>236</v>
      </c>
      <c r="E142" s="237" t="s">
        <v>40</v>
      </c>
      <c r="F142" s="238" t="s">
        <v>4716</v>
      </c>
      <c r="G142" s="236"/>
      <c r="H142" s="239">
        <v>620.75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236</v>
      </c>
      <c r="AU142" s="245" t="s">
        <v>85</v>
      </c>
      <c r="AV142" s="13" t="s">
        <v>85</v>
      </c>
      <c r="AW142" s="13" t="s">
        <v>38</v>
      </c>
      <c r="AX142" s="13" t="s">
        <v>77</v>
      </c>
      <c r="AY142" s="245" t="s">
        <v>224</v>
      </c>
    </row>
    <row r="143" s="15" customFormat="1">
      <c r="A143" s="15"/>
      <c r="B143" s="256"/>
      <c r="C143" s="257"/>
      <c r="D143" s="228" t="s">
        <v>236</v>
      </c>
      <c r="E143" s="258" t="s">
        <v>40</v>
      </c>
      <c r="F143" s="259" t="s">
        <v>253</v>
      </c>
      <c r="G143" s="257"/>
      <c r="H143" s="260">
        <v>620.75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236</v>
      </c>
      <c r="AU143" s="266" t="s">
        <v>85</v>
      </c>
      <c r="AV143" s="15" t="s">
        <v>230</v>
      </c>
      <c r="AW143" s="15" t="s">
        <v>38</v>
      </c>
      <c r="AX143" s="15" t="s">
        <v>83</v>
      </c>
      <c r="AY143" s="266" t="s">
        <v>224</v>
      </c>
    </row>
    <row r="144" s="2" customFormat="1" ht="16.5" customHeight="1">
      <c r="A144" s="40"/>
      <c r="B144" s="41"/>
      <c r="C144" s="215" t="s">
        <v>296</v>
      </c>
      <c r="D144" s="215" t="s">
        <v>226</v>
      </c>
      <c r="E144" s="216" t="s">
        <v>2336</v>
      </c>
      <c r="F144" s="217" t="s">
        <v>4717</v>
      </c>
      <c r="G144" s="218" t="s">
        <v>163</v>
      </c>
      <c r="H144" s="219">
        <v>25</v>
      </c>
      <c r="I144" s="220"/>
      <c r="J144" s="221">
        <f>ROUND(I144*H144,2)</f>
        <v>0</v>
      </c>
      <c r="K144" s="217" t="s">
        <v>229</v>
      </c>
      <c r="L144" s="46"/>
      <c r="M144" s="222" t="s">
        <v>40</v>
      </c>
      <c r="N144" s="223" t="s">
        <v>48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230</v>
      </c>
      <c r="AT144" s="226" t="s">
        <v>226</v>
      </c>
      <c r="AU144" s="226" t="s">
        <v>85</v>
      </c>
      <c r="AY144" s="19" t="s">
        <v>224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83</v>
      </c>
      <c r="BK144" s="227">
        <f>ROUND(I144*H144,2)</f>
        <v>0</v>
      </c>
      <c r="BL144" s="19" t="s">
        <v>230</v>
      </c>
      <c r="BM144" s="226" t="s">
        <v>373</v>
      </c>
    </row>
    <row r="145" s="2" customFormat="1">
      <c r="A145" s="40"/>
      <c r="B145" s="41"/>
      <c r="C145" s="42"/>
      <c r="D145" s="228" t="s">
        <v>232</v>
      </c>
      <c r="E145" s="42"/>
      <c r="F145" s="229" t="s">
        <v>2339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232</v>
      </c>
      <c r="AU145" s="19" t="s">
        <v>85</v>
      </c>
    </row>
    <row r="146" s="2" customFormat="1">
      <c r="A146" s="40"/>
      <c r="B146" s="41"/>
      <c r="C146" s="42"/>
      <c r="D146" s="233" t="s">
        <v>234</v>
      </c>
      <c r="E146" s="42"/>
      <c r="F146" s="234" t="s">
        <v>2340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234</v>
      </c>
      <c r="AU146" s="19" t="s">
        <v>85</v>
      </c>
    </row>
    <row r="147" s="13" customFormat="1">
      <c r="A147" s="13"/>
      <c r="B147" s="235"/>
      <c r="C147" s="236"/>
      <c r="D147" s="228" t="s">
        <v>236</v>
      </c>
      <c r="E147" s="237" t="s">
        <v>40</v>
      </c>
      <c r="F147" s="238" t="s">
        <v>4718</v>
      </c>
      <c r="G147" s="236"/>
      <c r="H147" s="239">
        <v>25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236</v>
      </c>
      <c r="AU147" s="245" t="s">
        <v>85</v>
      </c>
      <c r="AV147" s="13" t="s">
        <v>85</v>
      </c>
      <c r="AW147" s="13" t="s">
        <v>38</v>
      </c>
      <c r="AX147" s="13" t="s">
        <v>77</v>
      </c>
      <c r="AY147" s="245" t="s">
        <v>224</v>
      </c>
    </row>
    <row r="148" s="15" customFormat="1">
      <c r="A148" s="15"/>
      <c r="B148" s="256"/>
      <c r="C148" s="257"/>
      <c r="D148" s="228" t="s">
        <v>236</v>
      </c>
      <c r="E148" s="258" t="s">
        <v>40</v>
      </c>
      <c r="F148" s="259" t="s">
        <v>253</v>
      </c>
      <c r="G148" s="257"/>
      <c r="H148" s="260">
        <v>25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236</v>
      </c>
      <c r="AU148" s="266" t="s">
        <v>85</v>
      </c>
      <c r="AV148" s="15" t="s">
        <v>230</v>
      </c>
      <c r="AW148" s="15" t="s">
        <v>38</v>
      </c>
      <c r="AX148" s="15" t="s">
        <v>83</v>
      </c>
      <c r="AY148" s="266" t="s">
        <v>224</v>
      </c>
    </row>
    <row r="149" s="2" customFormat="1" ht="21.75" customHeight="1">
      <c r="A149" s="40"/>
      <c r="B149" s="41"/>
      <c r="C149" s="215" t="s">
        <v>304</v>
      </c>
      <c r="D149" s="215" t="s">
        <v>226</v>
      </c>
      <c r="E149" s="216" t="s">
        <v>4719</v>
      </c>
      <c r="F149" s="217" t="s">
        <v>4720</v>
      </c>
      <c r="G149" s="218" t="s">
        <v>163</v>
      </c>
      <c r="H149" s="219">
        <v>35.200000000000003</v>
      </c>
      <c r="I149" s="220"/>
      <c r="J149" s="221">
        <f>ROUND(I149*H149,2)</f>
        <v>0</v>
      </c>
      <c r="K149" s="217" t="s">
        <v>229</v>
      </c>
      <c r="L149" s="46"/>
      <c r="M149" s="222" t="s">
        <v>40</v>
      </c>
      <c r="N149" s="223" t="s">
        <v>48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230</v>
      </c>
      <c r="AT149" s="226" t="s">
        <v>226</v>
      </c>
      <c r="AU149" s="226" t="s">
        <v>85</v>
      </c>
      <c r="AY149" s="19" t="s">
        <v>224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83</v>
      </c>
      <c r="BK149" s="227">
        <f>ROUND(I149*H149,2)</f>
        <v>0</v>
      </c>
      <c r="BL149" s="19" t="s">
        <v>230</v>
      </c>
      <c r="BM149" s="226" t="s">
        <v>387</v>
      </c>
    </row>
    <row r="150" s="2" customFormat="1">
      <c r="A150" s="40"/>
      <c r="B150" s="41"/>
      <c r="C150" s="42"/>
      <c r="D150" s="228" t="s">
        <v>232</v>
      </c>
      <c r="E150" s="42"/>
      <c r="F150" s="229" t="s">
        <v>4721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232</v>
      </c>
      <c r="AU150" s="19" t="s">
        <v>85</v>
      </c>
    </row>
    <row r="151" s="2" customFormat="1">
      <c r="A151" s="40"/>
      <c r="B151" s="41"/>
      <c r="C151" s="42"/>
      <c r="D151" s="233" t="s">
        <v>234</v>
      </c>
      <c r="E151" s="42"/>
      <c r="F151" s="234" t="s">
        <v>4722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234</v>
      </c>
      <c r="AU151" s="19" t="s">
        <v>85</v>
      </c>
    </row>
    <row r="152" s="13" customFormat="1">
      <c r="A152" s="13"/>
      <c r="B152" s="235"/>
      <c r="C152" s="236"/>
      <c r="D152" s="228" t="s">
        <v>236</v>
      </c>
      <c r="E152" s="237" t="s">
        <v>40</v>
      </c>
      <c r="F152" s="238" t="s">
        <v>4723</v>
      </c>
      <c r="G152" s="236"/>
      <c r="H152" s="239">
        <v>35.200000000000003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236</v>
      </c>
      <c r="AU152" s="245" t="s">
        <v>85</v>
      </c>
      <c r="AV152" s="13" t="s">
        <v>85</v>
      </c>
      <c r="AW152" s="13" t="s">
        <v>38</v>
      </c>
      <c r="AX152" s="13" t="s">
        <v>77</v>
      </c>
      <c r="AY152" s="245" t="s">
        <v>224</v>
      </c>
    </row>
    <row r="153" s="15" customFormat="1">
      <c r="A153" s="15"/>
      <c r="B153" s="256"/>
      <c r="C153" s="257"/>
      <c r="D153" s="228" t="s">
        <v>236</v>
      </c>
      <c r="E153" s="258" t="s">
        <v>40</v>
      </c>
      <c r="F153" s="259" t="s">
        <v>253</v>
      </c>
      <c r="G153" s="257"/>
      <c r="H153" s="260">
        <v>35.200000000000003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236</v>
      </c>
      <c r="AU153" s="266" t="s">
        <v>85</v>
      </c>
      <c r="AV153" s="15" t="s">
        <v>230</v>
      </c>
      <c r="AW153" s="15" t="s">
        <v>38</v>
      </c>
      <c r="AX153" s="15" t="s">
        <v>83</v>
      </c>
      <c r="AY153" s="266" t="s">
        <v>224</v>
      </c>
    </row>
    <row r="154" s="2" customFormat="1" ht="21.75" customHeight="1">
      <c r="A154" s="40"/>
      <c r="B154" s="41"/>
      <c r="C154" s="215" t="s">
        <v>311</v>
      </c>
      <c r="D154" s="215" t="s">
        <v>226</v>
      </c>
      <c r="E154" s="216" t="s">
        <v>4724</v>
      </c>
      <c r="F154" s="217" t="s">
        <v>4725</v>
      </c>
      <c r="G154" s="218" t="s">
        <v>163</v>
      </c>
      <c r="H154" s="219">
        <v>54</v>
      </c>
      <c r="I154" s="220"/>
      <c r="J154" s="221">
        <f>ROUND(I154*H154,2)</f>
        <v>0</v>
      </c>
      <c r="K154" s="217" t="s">
        <v>229</v>
      </c>
      <c r="L154" s="46"/>
      <c r="M154" s="222" t="s">
        <v>40</v>
      </c>
      <c r="N154" s="223" t="s">
        <v>48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230</v>
      </c>
      <c r="AT154" s="226" t="s">
        <v>226</v>
      </c>
      <c r="AU154" s="226" t="s">
        <v>85</v>
      </c>
      <c r="AY154" s="19" t="s">
        <v>224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83</v>
      </c>
      <c r="BK154" s="227">
        <f>ROUND(I154*H154,2)</f>
        <v>0</v>
      </c>
      <c r="BL154" s="19" t="s">
        <v>230</v>
      </c>
      <c r="BM154" s="226" t="s">
        <v>401</v>
      </c>
    </row>
    <row r="155" s="2" customFormat="1">
      <c r="A155" s="40"/>
      <c r="B155" s="41"/>
      <c r="C155" s="42"/>
      <c r="D155" s="228" t="s">
        <v>232</v>
      </c>
      <c r="E155" s="42"/>
      <c r="F155" s="229" t="s">
        <v>4726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232</v>
      </c>
      <c r="AU155" s="19" t="s">
        <v>85</v>
      </c>
    </row>
    <row r="156" s="2" customFormat="1">
      <c r="A156" s="40"/>
      <c r="B156" s="41"/>
      <c r="C156" s="42"/>
      <c r="D156" s="233" t="s">
        <v>234</v>
      </c>
      <c r="E156" s="42"/>
      <c r="F156" s="234" t="s">
        <v>4727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234</v>
      </c>
      <c r="AU156" s="19" t="s">
        <v>85</v>
      </c>
    </row>
    <row r="157" s="13" customFormat="1">
      <c r="A157" s="13"/>
      <c r="B157" s="235"/>
      <c r="C157" s="236"/>
      <c r="D157" s="228" t="s">
        <v>236</v>
      </c>
      <c r="E157" s="237" t="s">
        <v>40</v>
      </c>
      <c r="F157" s="238" t="s">
        <v>4728</v>
      </c>
      <c r="G157" s="236"/>
      <c r="H157" s="239">
        <v>54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236</v>
      </c>
      <c r="AU157" s="245" t="s">
        <v>85</v>
      </c>
      <c r="AV157" s="13" t="s">
        <v>85</v>
      </c>
      <c r="AW157" s="13" t="s">
        <v>38</v>
      </c>
      <c r="AX157" s="13" t="s">
        <v>77</v>
      </c>
      <c r="AY157" s="245" t="s">
        <v>224</v>
      </c>
    </row>
    <row r="158" s="15" customFormat="1">
      <c r="A158" s="15"/>
      <c r="B158" s="256"/>
      <c r="C158" s="257"/>
      <c r="D158" s="228" t="s">
        <v>236</v>
      </c>
      <c r="E158" s="258" t="s">
        <v>40</v>
      </c>
      <c r="F158" s="259" t="s">
        <v>253</v>
      </c>
      <c r="G158" s="257"/>
      <c r="H158" s="260">
        <v>54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236</v>
      </c>
      <c r="AU158" s="266" t="s">
        <v>85</v>
      </c>
      <c r="AV158" s="15" t="s">
        <v>230</v>
      </c>
      <c r="AW158" s="15" t="s">
        <v>38</v>
      </c>
      <c r="AX158" s="15" t="s">
        <v>83</v>
      </c>
      <c r="AY158" s="266" t="s">
        <v>224</v>
      </c>
    </row>
    <row r="159" s="2" customFormat="1" ht="16.5" customHeight="1">
      <c r="A159" s="40"/>
      <c r="B159" s="41"/>
      <c r="C159" s="215" t="s">
        <v>318</v>
      </c>
      <c r="D159" s="215" t="s">
        <v>226</v>
      </c>
      <c r="E159" s="216" t="s">
        <v>2369</v>
      </c>
      <c r="F159" s="217" t="s">
        <v>2370</v>
      </c>
      <c r="G159" s="218" t="s">
        <v>152</v>
      </c>
      <c r="H159" s="219">
        <v>219</v>
      </c>
      <c r="I159" s="220"/>
      <c r="J159" s="221">
        <f>ROUND(I159*H159,2)</f>
        <v>0</v>
      </c>
      <c r="K159" s="217" t="s">
        <v>229</v>
      </c>
      <c r="L159" s="46"/>
      <c r="M159" s="222" t="s">
        <v>40</v>
      </c>
      <c r="N159" s="223" t="s">
        <v>48</v>
      </c>
      <c r="O159" s="86"/>
      <c r="P159" s="224">
        <f>O159*H159</f>
        <v>0</v>
      </c>
      <c r="Q159" s="224">
        <v>0.00084000000000000003</v>
      </c>
      <c r="R159" s="224">
        <f>Q159*H159</f>
        <v>0.18396000000000001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230</v>
      </c>
      <c r="AT159" s="226" t="s">
        <v>226</v>
      </c>
      <c r="AU159" s="226" t="s">
        <v>85</v>
      </c>
      <c r="AY159" s="19" t="s">
        <v>224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83</v>
      </c>
      <c r="BK159" s="227">
        <f>ROUND(I159*H159,2)</f>
        <v>0</v>
      </c>
      <c r="BL159" s="19" t="s">
        <v>230</v>
      </c>
      <c r="BM159" s="226" t="s">
        <v>416</v>
      </c>
    </row>
    <row r="160" s="2" customFormat="1">
      <c r="A160" s="40"/>
      <c r="B160" s="41"/>
      <c r="C160" s="42"/>
      <c r="D160" s="228" t="s">
        <v>232</v>
      </c>
      <c r="E160" s="42"/>
      <c r="F160" s="229" t="s">
        <v>2372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232</v>
      </c>
      <c r="AU160" s="19" t="s">
        <v>85</v>
      </c>
    </row>
    <row r="161" s="2" customFormat="1">
      <c r="A161" s="40"/>
      <c r="B161" s="41"/>
      <c r="C161" s="42"/>
      <c r="D161" s="233" t="s">
        <v>234</v>
      </c>
      <c r="E161" s="42"/>
      <c r="F161" s="234" t="s">
        <v>2373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234</v>
      </c>
      <c r="AU161" s="19" t="s">
        <v>85</v>
      </c>
    </row>
    <row r="162" s="13" customFormat="1">
      <c r="A162" s="13"/>
      <c r="B162" s="235"/>
      <c r="C162" s="236"/>
      <c r="D162" s="228" t="s">
        <v>236</v>
      </c>
      <c r="E162" s="237" t="s">
        <v>40</v>
      </c>
      <c r="F162" s="238" t="s">
        <v>4729</v>
      </c>
      <c r="G162" s="236"/>
      <c r="H162" s="239">
        <v>138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236</v>
      </c>
      <c r="AU162" s="245" t="s">
        <v>85</v>
      </c>
      <c r="AV162" s="13" t="s">
        <v>85</v>
      </c>
      <c r="AW162" s="13" t="s">
        <v>38</v>
      </c>
      <c r="AX162" s="13" t="s">
        <v>77</v>
      </c>
      <c r="AY162" s="245" t="s">
        <v>224</v>
      </c>
    </row>
    <row r="163" s="13" customFormat="1">
      <c r="A163" s="13"/>
      <c r="B163" s="235"/>
      <c r="C163" s="236"/>
      <c r="D163" s="228" t="s">
        <v>236</v>
      </c>
      <c r="E163" s="237" t="s">
        <v>40</v>
      </c>
      <c r="F163" s="238" t="s">
        <v>4730</v>
      </c>
      <c r="G163" s="236"/>
      <c r="H163" s="239">
        <v>81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236</v>
      </c>
      <c r="AU163" s="245" t="s">
        <v>85</v>
      </c>
      <c r="AV163" s="13" t="s">
        <v>85</v>
      </c>
      <c r="AW163" s="13" t="s">
        <v>38</v>
      </c>
      <c r="AX163" s="13" t="s">
        <v>77</v>
      </c>
      <c r="AY163" s="245" t="s">
        <v>224</v>
      </c>
    </row>
    <row r="164" s="15" customFormat="1">
      <c r="A164" s="15"/>
      <c r="B164" s="256"/>
      <c r="C164" s="257"/>
      <c r="D164" s="228" t="s">
        <v>236</v>
      </c>
      <c r="E164" s="258" t="s">
        <v>40</v>
      </c>
      <c r="F164" s="259" t="s">
        <v>253</v>
      </c>
      <c r="G164" s="257"/>
      <c r="H164" s="260">
        <v>219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236</v>
      </c>
      <c r="AU164" s="266" t="s">
        <v>85</v>
      </c>
      <c r="AV164" s="15" t="s">
        <v>230</v>
      </c>
      <c r="AW164" s="15" t="s">
        <v>38</v>
      </c>
      <c r="AX164" s="15" t="s">
        <v>83</v>
      </c>
      <c r="AY164" s="266" t="s">
        <v>224</v>
      </c>
    </row>
    <row r="165" s="2" customFormat="1" ht="16.5" customHeight="1">
      <c r="A165" s="40"/>
      <c r="B165" s="41"/>
      <c r="C165" s="215" t="s">
        <v>325</v>
      </c>
      <c r="D165" s="215" t="s">
        <v>226</v>
      </c>
      <c r="E165" s="216" t="s">
        <v>2381</v>
      </c>
      <c r="F165" s="217" t="s">
        <v>2382</v>
      </c>
      <c r="G165" s="218" t="s">
        <v>152</v>
      </c>
      <c r="H165" s="219">
        <v>219</v>
      </c>
      <c r="I165" s="220"/>
      <c r="J165" s="221">
        <f>ROUND(I165*H165,2)</f>
        <v>0</v>
      </c>
      <c r="K165" s="217" t="s">
        <v>229</v>
      </c>
      <c r="L165" s="46"/>
      <c r="M165" s="222" t="s">
        <v>40</v>
      </c>
      <c r="N165" s="223" t="s">
        <v>48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230</v>
      </c>
      <c r="AT165" s="226" t="s">
        <v>226</v>
      </c>
      <c r="AU165" s="226" t="s">
        <v>85</v>
      </c>
      <c r="AY165" s="19" t="s">
        <v>224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83</v>
      </c>
      <c r="BK165" s="227">
        <f>ROUND(I165*H165,2)</f>
        <v>0</v>
      </c>
      <c r="BL165" s="19" t="s">
        <v>230</v>
      </c>
      <c r="BM165" s="226" t="s">
        <v>429</v>
      </c>
    </row>
    <row r="166" s="2" customFormat="1">
      <c r="A166" s="40"/>
      <c r="B166" s="41"/>
      <c r="C166" s="42"/>
      <c r="D166" s="228" t="s">
        <v>232</v>
      </c>
      <c r="E166" s="42"/>
      <c r="F166" s="229" t="s">
        <v>2384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232</v>
      </c>
      <c r="AU166" s="19" t="s">
        <v>85</v>
      </c>
    </row>
    <row r="167" s="2" customFormat="1">
      <c r="A167" s="40"/>
      <c r="B167" s="41"/>
      <c r="C167" s="42"/>
      <c r="D167" s="233" t="s">
        <v>234</v>
      </c>
      <c r="E167" s="42"/>
      <c r="F167" s="234" t="s">
        <v>2385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234</v>
      </c>
      <c r="AU167" s="19" t="s">
        <v>85</v>
      </c>
    </row>
    <row r="168" s="2" customFormat="1" ht="16.5" customHeight="1">
      <c r="A168" s="40"/>
      <c r="B168" s="41"/>
      <c r="C168" s="215" t="s">
        <v>8</v>
      </c>
      <c r="D168" s="215" t="s">
        <v>226</v>
      </c>
      <c r="E168" s="216" t="s">
        <v>673</v>
      </c>
      <c r="F168" s="217" t="s">
        <v>4731</v>
      </c>
      <c r="G168" s="218" t="s">
        <v>163</v>
      </c>
      <c r="H168" s="219">
        <v>389.83999999999998</v>
      </c>
      <c r="I168" s="220"/>
      <c r="J168" s="221">
        <f>ROUND(I168*H168,2)</f>
        <v>0</v>
      </c>
      <c r="K168" s="217" t="s">
        <v>229</v>
      </c>
      <c r="L168" s="46"/>
      <c r="M168" s="222" t="s">
        <v>40</v>
      </c>
      <c r="N168" s="223" t="s">
        <v>48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230</v>
      </c>
      <c r="AT168" s="226" t="s">
        <v>226</v>
      </c>
      <c r="AU168" s="226" t="s">
        <v>85</v>
      </c>
      <c r="AY168" s="19" t="s">
        <v>224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83</v>
      </c>
      <c r="BK168" s="227">
        <f>ROUND(I168*H168,2)</f>
        <v>0</v>
      </c>
      <c r="BL168" s="19" t="s">
        <v>230</v>
      </c>
      <c r="BM168" s="226" t="s">
        <v>446</v>
      </c>
    </row>
    <row r="169" s="2" customFormat="1">
      <c r="A169" s="40"/>
      <c r="B169" s="41"/>
      <c r="C169" s="42"/>
      <c r="D169" s="228" t="s">
        <v>232</v>
      </c>
      <c r="E169" s="42"/>
      <c r="F169" s="229" t="s">
        <v>676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232</v>
      </c>
      <c r="AU169" s="19" t="s">
        <v>85</v>
      </c>
    </row>
    <row r="170" s="2" customFormat="1">
      <c r="A170" s="40"/>
      <c r="B170" s="41"/>
      <c r="C170" s="42"/>
      <c r="D170" s="233" t="s">
        <v>234</v>
      </c>
      <c r="E170" s="42"/>
      <c r="F170" s="234" t="s">
        <v>677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234</v>
      </c>
      <c r="AU170" s="19" t="s">
        <v>85</v>
      </c>
    </row>
    <row r="171" s="13" customFormat="1">
      <c r="A171" s="13"/>
      <c r="B171" s="235"/>
      <c r="C171" s="236"/>
      <c r="D171" s="228" t="s">
        <v>236</v>
      </c>
      <c r="E171" s="237" t="s">
        <v>40</v>
      </c>
      <c r="F171" s="238" t="s">
        <v>4732</v>
      </c>
      <c r="G171" s="236"/>
      <c r="H171" s="239">
        <v>389.83999999999998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236</v>
      </c>
      <c r="AU171" s="245" t="s">
        <v>85</v>
      </c>
      <c r="AV171" s="13" t="s">
        <v>85</v>
      </c>
      <c r="AW171" s="13" t="s">
        <v>38</v>
      </c>
      <c r="AX171" s="13" t="s">
        <v>77</v>
      </c>
      <c r="AY171" s="245" t="s">
        <v>224</v>
      </c>
    </row>
    <row r="172" s="15" customFormat="1">
      <c r="A172" s="15"/>
      <c r="B172" s="256"/>
      <c r="C172" s="257"/>
      <c r="D172" s="228" t="s">
        <v>236</v>
      </c>
      <c r="E172" s="258" t="s">
        <v>40</v>
      </c>
      <c r="F172" s="259" t="s">
        <v>253</v>
      </c>
      <c r="G172" s="257"/>
      <c r="H172" s="260">
        <v>389.83999999999998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236</v>
      </c>
      <c r="AU172" s="266" t="s">
        <v>85</v>
      </c>
      <c r="AV172" s="15" t="s">
        <v>230</v>
      </c>
      <c r="AW172" s="15" t="s">
        <v>38</v>
      </c>
      <c r="AX172" s="15" t="s">
        <v>83</v>
      </c>
      <c r="AY172" s="266" t="s">
        <v>224</v>
      </c>
    </row>
    <row r="173" s="2" customFormat="1" ht="16.5" customHeight="1">
      <c r="A173" s="40"/>
      <c r="B173" s="41"/>
      <c r="C173" s="215" t="s">
        <v>340</v>
      </c>
      <c r="D173" s="215" t="s">
        <v>226</v>
      </c>
      <c r="E173" s="216" t="s">
        <v>4733</v>
      </c>
      <c r="F173" s="217" t="s">
        <v>4734</v>
      </c>
      <c r="G173" s="218" t="s">
        <v>163</v>
      </c>
      <c r="H173" s="219">
        <v>734.95000000000005</v>
      </c>
      <c r="I173" s="220"/>
      <c r="J173" s="221">
        <f>ROUND(I173*H173,2)</f>
        <v>0</v>
      </c>
      <c r="K173" s="217" t="s">
        <v>229</v>
      </c>
      <c r="L173" s="46"/>
      <c r="M173" s="222" t="s">
        <v>40</v>
      </c>
      <c r="N173" s="223" t="s">
        <v>48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230</v>
      </c>
      <c r="AT173" s="226" t="s">
        <v>226</v>
      </c>
      <c r="AU173" s="226" t="s">
        <v>85</v>
      </c>
      <c r="AY173" s="19" t="s">
        <v>224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83</v>
      </c>
      <c r="BK173" s="227">
        <f>ROUND(I173*H173,2)</f>
        <v>0</v>
      </c>
      <c r="BL173" s="19" t="s">
        <v>230</v>
      </c>
      <c r="BM173" s="226" t="s">
        <v>455</v>
      </c>
    </row>
    <row r="174" s="2" customFormat="1">
      <c r="A174" s="40"/>
      <c r="B174" s="41"/>
      <c r="C174" s="42"/>
      <c r="D174" s="228" t="s">
        <v>232</v>
      </c>
      <c r="E174" s="42"/>
      <c r="F174" s="229" t="s">
        <v>4735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232</v>
      </c>
      <c r="AU174" s="19" t="s">
        <v>85</v>
      </c>
    </row>
    <row r="175" s="2" customFormat="1">
      <c r="A175" s="40"/>
      <c r="B175" s="41"/>
      <c r="C175" s="42"/>
      <c r="D175" s="233" t="s">
        <v>234</v>
      </c>
      <c r="E175" s="42"/>
      <c r="F175" s="234" t="s">
        <v>4736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234</v>
      </c>
      <c r="AU175" s="19" t="s">
        <v>85</v>
      </c>
    </row>
    <row r="176" s="13" customFormat="1">
      <c r="A176" s="13"/>
      <c r="B176" s="235"/>
      <c r="C176" s="236"/>
      <c r="D176" s="228" t="s">
        <v>236</v>
      </c>
      <c r="E176" s="237" t="s">
        <v>40</v>
      </c>
      <c r="F176" s="238" t="s">
        <v>4737</v>
      </c>
      <c r="G176" s="236"/>
      <c r="H176" s="239">
        <v>620.75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236</v>
      </c>
      <c r="AU176" s="245" t="s">
        <v>85</v>
      </c>
      <c r="AV176" s="13" t="s">
        <v>85</v>
      </c>
      <c r="AW176" s="13" t="s">
        <v>38</v>
      </c>
      <c r="AX176" s="13" t="s">
        <v>77</v>
      </c>
      <c r="AY176" s="245" t="s">
        <v>224</v>
      </c>
    </row>
    <row r="177" s="13" customFormat="1">
      <c r="A177" s="13"/>
      <c r="B177" s="235"/>
      <c r="C177" s="236"/>
      <c r="D177" s="228" t="s">
        <v>236</v>
      </c>
      <c r="E177" s="237" t="s">
        <v>40</v>
      </c>
      <c r="F177" s="238" t="s">
        <v>4738</v>
      </c>
      <c r="G177" s="236"/>
      <c r="H177" s="239">
        <v>89.200000000000003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236</v>
      </c>
      <c r="AU177" s="245" t="s">
        <v>85</v>
      </c>
      <c r="AV177" s="13" t="s">
        <v>85</v>
      </c>
      <c r="AW177" s="13" t="s">
        <v>38</v>
      </c>
      <c r="AX177" s="13" t="s">
        <v>77</v>
      </c>
      <c r="AY177" s="245" t="s">
        <v>224</v>
      </c>
    </row>
    <row r="178" s="13" customFormat="1">
      <c r="A178" s="13"/>
      <c r="B178" s="235"/>
      <c r="C178" s="236"/>
      <c r="D178" s="228" t="s">
        <v>236</v>
      </c>
      <c r="E178" s="237" t="s">
        <v>40</v>
      </c>
      <c r="F178" s="238" t="s">
        <v>4739</v>
      </c>
      <c r="G178" s="236"/>
      <c r="H178" s="239">
        <v>25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236</v>
      </c>
      <c r="AU178" s="245" t="s">
        <v>85</v>
      </c>
      <c r="AV178" s="13" t="s">
        <v>85</v>
      </c>
      <c r="AW178" s="13" t="s">
        <v>38</v>
      </c>
      <c r="AX178" s="13" t="s">
        <v>77</v>
      </c>
      <c r="AY178" s="245" t="s">
        <v>224</v>
      </c>
    </row>
    <row r="179" s="15" customFormat="1">
      <c r="A179" s="15"/>
      <c r="B179" s="256"/>
      <c r="C179" s="257"/>
      <c r="D179" s="228" t="s">
        <v>236</v>
      </c>
      <c r="E179" s="258" t="s">
        <v>40</v>
      </c>
      <c r="F179" s="259" t="s">
        <v>253</v>
      </c>
      <c r="G179" s="257"/>
      <c r="H179" s="260">
        <v>734.95000000000005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236</v>
      </c>
      <c r="AU179" s="266" t="s">
        <v>85</v>
      </c>
      <c r="AV179" s="15" t="s">
        <v>230</v>
      </c>
      <c r="AW179" s="15" t="s">
        <v>38</v>
      </c>
      <c r="AX179" s="15" t="s">
        <v>83</v>
      </c>
      <c r="AY179" s="266" t="s">
        <v>224</v>
      </c>
    </row>
    <row r="180" s="2" customFormat="1" ht="16.5" customHeight="1">
      <c r="A180" s="40"/>
      <c r="B180" s="41"/>
      <c r="C180" s="215" t="s">
        <v>349</v>
      </c>
      <c r="D180" s="215" t="s">
        <v>226</v>
      </c>
      <c r="E180" s="216" t="s">
        <v>4740</v>
      </c>
      <c r="F180" s="217" t="s">
        <v>4741</v>
      </c>
      <c r="G180" s="218" t="s">
        <v>163</v>
      </c>
      <c r="H180" s="219">
        <v>285.41800000000001</v>
      </c>
      <c r="I180" s="220"/>
      <c r="J180" s="221">
        <f>ROUND(I180*H180,2)</f>
        <v>0</v>
      </c>
      <c r="K180" s="217" t="s">
        <v>229</v>
      </c>
      <c r="L180" s="46"/>
      <c r="M180" s="222" t="s">
        <v>40</v>
      </c>
      <c r="N180" s="223" t="s">
        <v>48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230</v>
      </c>
      <c r="AT180" s="226" t="s">
        <v>226</v>
      </c>
      <c r="AU180" s="226" t="s">
        <v>85</v>
      </c>
      <c r="AY180" s="19" t="s">
        <v>224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83</v>
      </c>
      <c r="BK180" s="227">
        <f>ROUND(I180*H180,2)</f>
        <v>0</v>
      </c>
      <c r="BL180" s="19" t="s">
        <v>230</v>
      </c>
      <c r="BM180" s="226" t="s">
        <v>468</v>
      </c>
    </row>
    <row r="181" s="2" customFormat="1">
      <c r="A181" s="40"/>
      <c r="B181" s="41"/>
      <c r="C181" s="42"/>
      <c r="D181" s="228" t="s">
        <v>232</v>
      </c>
      <c r="E181" s="42"/>
      <c r="F181" s="229" t="s">
        <v>4742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232</v>
      </c>
      <c r="AU181" s="19" t="s">
        <v>85</v>
      </c>
    </row>
    <row r="182" s="2" customFormat="1">
      <c r="A182" s="40"/>
      <c r="B182" s="41"/>
      <c r="C182" s="42"/>
      <c r="D182" s="233" t="s">
        <v>234</v>
      </c>
      <c r="E182" s="42"/>
      <c r="F182" s="234" t="s">
        <v>4743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234</v>
      </c>
      <c r="AU182" s="19" t="s">
        <v>85</v>
      </c>
    </row>
    <row r="183" s="13" customFormat="1">
      <c r="A183" s="13"/>
      <c r="B183" s="235"/>
      <c r="C183" s="236"/>
      <c r="D183" s="228" t="s">
        <v>236</v>
      </c>
      <c r="E183" s="237" t="s">
        <v>40</v>
      </c>
      <c r="F183" s="238" t="s">
        <v>4744</v>
      </c>
      <c r="G183" s="236"/>
      <c r="H183" s="239">
        <v>285.41800000000001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236</v>
      </c>
      <c r="AU183" s="245" t="s">
        <v>85</v>
      </c>
      <c r="AV183" s="13" t="s">
        <v>85</v>
      </c>
      <c r="AW183" s="13" t="s">
        <v>38</v>
      </c>
      <c r="AX183" s="13" t="s">
        <v>77</v>
      </c>
      <c r="AY183" s="245" t="s">
        <v>224</v>
      </c>
    </row>
    <row r="184" s="15" customFormat="1">
      <c r="A184" s="15"/>
      <c r="B184" s="256"/>
      <c r="C184" s="257"/>
      <c r="D184" s="228" t="s">
        <v>236</v>
      </c>
      <c r="E184" s="258" t="s">
        <v>40</v>
      </c>
      <c r="F184" s="259" t="s">
        <v>253</v>
      </c>
      <c r="G184" s="257"/>
      <c r="H184" s="260">
        <v>285.41800000000001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236</v>
      </c>
      <c r="AU184" s="266" t="s">
        <v>85</v>
      </c>
      <c r="AV184" s="15" t="s">
        <v>230</v>
      </c>
      <c r="AW184" s="15" t="s">
        <v>38</v>
      </c>
      <c r="AX184" s="15" t="s">
        <v>83</v>
      </c>
      <c r="AY184" s="266" t="s">
        <v>224</v>
      </c>
    </row>
    <row r="185" s="2" customFormat="1" ht="16.5" customHeight="1">
      <c r="A185" s="40"/>
      <c r="B185" s="41"/>
      <c r="C185" s="215" t="s">
        <v>356</v>
      </c>
      <c r="D185" s="215" t="s">
        <v>226</v>
      </c>
      <c r="E185" s="216" t="s">
        <v>4745</v>
      </c>
      <c r="F185" s="217" t="s">
        <v>4746</v>
      </c>
      <c r="G185" s="218" t="s">
        <v>163</v>
      </c>
      <c r="H185" s="219">
        <v>620.75</v>
      </c>
      <c r="I185" s="220"/>
      <c r="J185" s="221">
        <f>ROUND(I185*H185,2)</f>
        <v>0</v>
      </c>
      <c r="K185" s="217" t="s">
        <v>229</v>
      </c>
      <c r="L185" s="46"/>
      <c r="M185" s="222" t="s">
        <v>40</v>
      </c>
      <c r="N185" s="223" t="s">
        <v>48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230</v>
      </c>
      <c r="AT185" s="226" t="s">
        <v>226</v>
      </c>
      <c r="AU185" s="226" t="s">
        <v>85</v>
      </c>
      <c r="AY185" s="19" t="s">
        <v>224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83</v>
      </c>
      <c r="BK185" s="227">
        <f>ROUND(I185*H185,2)</f>
        <v>0</v>
      </c>
      <c r="BL185" s="19" t="s">
        <v>230</v>
      </c>
      <c r="BM185" s="226" t="s">
        <v>484</v>
      </c>
    </row>
    <row r="186" s="2" customFormat="1">
      <c r="A186" s="40"/>
      <c r="B186" s="41"/>
      <c r="C186" s="42"/>
      <c r="D186" s="228" t="s">
        <v>232</v>
      </c>
      <c r="E186" s="42"/>
      <c r="F186" s="229" t="s">
        <v>4747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232</v>
      </c>
      <c r="AU186" s="19" t="s">
        <v>85</v>
      </c>
    </row>
    <row r="187" s="2" customFormat="1">
      <c r="A187" s="40"/>
      <c r="B187" s="41"/>
      <c r="C187" s="42"/>
      <c r="D187" s="233" t="s">
        <v>234</v>
      </c>
      <c r="E187" s="42"/>
      <c r="F187" s="234" t="s">
        <v>4748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234</v>
      </c>
      <c r="AU187" s="19" t="s">
        <v>85</v>
      </c>
    </row>
    <row r="188" s="13" customFormat="1">
      <c r="A188" s="13"/>
      <c r="B188" s="235"/>
      <c r="C188" s="236"/>
      <c r="D188" s="228" t="s">
        <v>236</v>
      </c>
      <c r="E188" s="237" t="s">
        <v>40</v>
      </c>
      <c r="F188" s="238" t="s">
        <v>4749</v>
      </c>
      <c r="G188" s="236"/>
      <c r="H188" s="239">
        <v>285.41800000000001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236</v>
      </c>
      <c r="AU188" s="245" t="s">
        <v>85</v>
      </c>
      <c r="AV188" s="13" t="s">
        <v>85</v>
      </c>
      <c r="AW188" s="13" t="s">
        <v>38</v>
      </c>
      <c r="AX188" s="13" t="s">
        <v>77</v>
      </c>
      <c r="AY188" s="245" t="s">
        <v>224</v>
      </c>
    </row>
    <row r="189" s="13" customFormat="1">
      <c r="A189" s="13"/>
      <c r="B189" s="235"/>
      <c r="C189" s="236"/>
      <c r="D189" s="228" t="s">
        <v>236</v>
      </c>
      <c r="E189" s="237" t="s">
        <v>40</v>
      </c>
      <c r="F189" s="238" t="s">
        <v>4750</v>
      </c>
      <c r="G189" s="236"/>
      <c r="H189" s="239">
        <v>335.33199999999999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236</v>
      </c>
      <c r="AU189" s="245" t="s">
        <v>85</v>
      </c>
      <c r="AV189" s="13" t="s">
        <v>85</v>
      </c>
      <c r="AW189" s="13" t="s">
        <v>38</v>
      </c>
      <c r="AX189" s="13" t="s">
        <v>77</v>
      </c>
      <c r="AY189" s="245" t="s">
        <v>224</v>
      </c>
    </row>
    <row r="190" s="15" customFormat="1">
      <c r="A190" s="15"/>
      <c r="B190" s="256"/>
      <c r="C190" s="257"/>
      <c r="D190" s="228" t="s">
        <v>236</v>
      </c>
      <c r="E190" s="258" t="s">
        <v>40</v>
      </c>
      <c r="F190" s="259" t="s">
        <v>253</v>
      </c>
      <c r="G190" s="257"/>
      <c r="H190" s="260">
        <v>620.75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236</v>
      </c>
      <c r="AU190" s="266" t="s">
        <v>85</v>
      </c>
      <c r="AV190" s="15" t="s">
        <v>230</v>
      </c>
      <c r="AW190" s="15" t="s">
        <v>38</v>
      </c>
      <c r="AX190" s="15" t="s">
        <v>83</v>
      </c>
      <c r="AY190" s="266" t="s">
        <v>224</v>
      </c>
    </row>
    <row r="191" s="2" customFormat="1" ht="16.5" customHeight="1">
      <c r="A191" s="40"/>
      <c r="B191" s="41"/>
      <c r="C191" s="268" t="s">
        <v>153</v>
      </c>
      <c r="D191" s="268" t="s">
        <v>305</v>
      </c>
      <c r="E191" s="269" t="s">
        <v>4751</v>
      </c>
      <c r="F191" s="270" t="s">
        <v>4752</v>
      </c>
      <c r="G191" s="271" t="s">
        <v>604</v>
      </c>
      <c r="H191" s="272">
        <v>670.66399999999999</v>
      </c>
      <c r="I191" s="273"/>
      <c r="J191" s="274">
        <f>ROUND(I191*H191,2)</f>
        <v>0</v>
      </c>
      <c r="K191" s="270" t="s">
        <v>229</v>
      </c>
      <c r="L191" s="275"/>
      <c r="M191" s="276" t="s">
        <v>40</v>
      </c>
      <c r="N191" s="277" t="s">
        <v>48</v>
      </c>
      <c r="O191" s="86"/>
      <c r="P191" s="224">
        <f>O191*H191</f>
        <v>0</v>
      </c>
      <c r="Q191" s="224">
        <v>1</v>
      </c>
      <c r="R191" s="224">
        <f>Q191*H191</f>
        <v>670.66399999999999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279</v>
      </c>
      <c r="AT191" s="226" t="s">
        <v>305</v>
      </c>
      <c r="AU191" s="226" t="s">
        <v>85</v>
      </c>
      <c r="AY191" s="19" t="s">
        <v>224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83</v>
      </c>
      <c r="BK191" s="227">
        <f>ROUND(I191*H191,2)</f>
        <v>0</v>
      </c>
      <c r="BL191" s="19" t="s">
        <v>230</v>
      </c>
      <c r="BM191" s="226" t="s">
        <v>493</v>
      </c>
    </row>
    <row r="192" s="2" customFormat="1">
      <c r="A192" s="40"/>
      <c r="B192" s="41"/>
      <c r="C192" s="42"/>
      <c r="D192" s="228" t="s">
        <v>232</v>
      </c>
      <c r="E192" s="42"/>
      <c r="F192" s="229" t="s">
        <v>4752</v>
      </c>
      <c r="G192" s="42"/>
      <c r="H192" s="42"/>
      <c r="I192" s="230"/>
      <c r="J192" s="42"/>
      <c r="K192" s="42"/>
      <c r="L192" s="46"/>
      <c r="M192" s="231"/>
      <c r="N192" s="23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232</v>
      </c>
      <c r="AU192" s="19" t="s">
        <v>85</v>
      </c>
    </row>
    <row r="193" s="2" customFormat="1">
      <c r="A193" s="40"/>
      <c r="B193" s="41"/>
      <c r="C193" s="42"/>
      <c r="D193" s="233" t="s">
        <v>234</v>
      </c>
      <c r="E193" s="42"/>
      <c r="F193" s="234" t="s">
        <v>4753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234</v>
      </c>
      <c r="AU193" s="19" t="s">
        <v>85</v>
      </c>
    </row>
    <row r="194" s="13" customFormat="1">
      <c r="A194" s="13"/>
      <c r="B194" s="235"/>
      <c r="C194" s="236"/>
      <c r="D194" s="228" t="s">
        <v>236</v>
      </c>
      <c r="E194" s="237" t="s">
        <v>40</v>
      </c>
      <c r="F194" s="238" t="s">
        <v>4754</v>
      </c>
      <c r="G194" s="236"/>
      <c r="H194" s="239">
        <v>670.66399999999999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236</v>
      </c>
      <c r="AU194" s="245" t="s">
        <v>85</v>
      </c>
      <c r="AV194" s="13" t="s">
        <v>85</v>
      </c>
      <c r="AW194" s="13" t="s">
        <v>38</v>
      </c>
      <c r="AX194" s="13" t="s">
        <v>77</v>
      </c>
      <c r="AY194" s="245" t="s">
        <v>224</v>
      </c>
    </row>
    <row r="195" s="15" customFormat="1">
      <c r="A195" s="15"/>
      <c r="B195" s="256"/>
      <c r="C195" s="257"/>
      <c r="D195" s="228" t="s">
        <v>236</v>
      </c>
      <c r="E195" s="258" t="s">
        <v>40</v>
      </c>
      <c r="F195" s="259" t="s">
        <v>253</v>
      </c>
      <c r="G195" s="257"/>
      <c r="H195" s="260">
        <v>670.66399999999999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6" t="s">
        <v>236</v>
      </c>
      <c r="AU195" s="266" t="s">
        <v>85</v>
      </c>
      <c r="AV195" s="15" t="s">
        <v>230</v>
      </c>
      <c r="AW195" s="15" t="s">
        <v>38</v>
      </c>
      <c r="AX195" s="15" t="s">
        <v>83</v>
      </c>
      <c r="AY195" s="266" t="s">
        <v>224</v>
      </c>
    </row>
    <row r="196" s="2" customFormat="1" ht="16.5" customHeight="1">
      <c r="A196" s="40"/>
      <c r="B196" s="41"/>
      <c r="C196" s="215" t="s">
        <v>373</v>
      </c>
      <c r="D196" s="215" t="s">
        <v>226</v>
      </c>
      <c r="E196" s="216" t="s">
        <v>717</v>
      </c>
      <c r="F196" s="217" t="s">
        <v>718</v>
      </c>
      <c r="G196" s="218" t="s">
        <v>604</v>
      </c>
      <c r="H196" s="219">
        <v>1249.415</v>
      </c>
      <c r="I196" s="220"/>
      <c r="J196" s="221">
        <f>ROUND(I196*H196,2)</f>
        <v>0</v>
      </c>
      <c r="K196" s="217" t="s">
        <v>229</v>
      </c>
      <c r="L196" s="46"/>
      <c r="M196" s="222" t="s">
        <v>40</v>
      </c>
      <c r="N196" s="223" t="s">
        <v>48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230</v>
      </c>
      <c r="AT196" s="226" t="s">
        <v>226</v>
      </c>
      <c r="AU196" s="226" t="s">
        <v>85</v>
      </c>
      <c r="AY196" s="19" t="s">
        <v>224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83</v>
      </c>
      <c r="BK196" s="227">
        <f>ROUND(I196*H196,2)</f>
        <v>0</v>
      </c>
      <c r="BL196" s="19" t="s">
        <v>230</v>
      </c>
      <c r="BM196" s="226" t="s">
        <v>161</v>
      </c>
    </row>
    <row r="197" s="2" customFormat="1">
      <c r="A197" s="40"/>
      <c r="B197" s="41"/>
      <c r="C197" s="42"/>
      <c r="D197" s="228" t="s">
        <v>232</v>
      </c>
      <c r="E197" s="42"/>
      <c r="F197" s="229" t="s">
        <v>720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232</v>
      </c>
      <c r="AU197" s="19" t="s">
        <v>85</v>
      </c>
    </row>
    <row r="198" s="2" customFormat="1">
      <c r="A198" s="40"/>
      <c r="B198" s="41"/>
      <c r="C198" s="42"/>
      <c r="D198" s="233" t="s">
        <v>234</v>
      </c>
      <c r="E198" s="42"/>
      <c r="F198" s="234" t="s">
        <v>721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234</v>
      </c>
      <c r="AU198" s="19" t="s">
        <v>85</v>
      </c>
    </row>
    <row r="199" s="13" customFormat="1">
      <c r="A199" s="13"/>
      <c r="B199" s="235"/>
      <c r="C199" s="236"/>
      <c r="D199" s="228" t="s">
        <v>236</v>
      </c>
      <c r="E199" s="237" t="s">
        <v>40</v>
      </c>
      <c r="F199" s="238" t="s">
        <v>4755</v>
      </c>
      <c r="G199" s="236"/>
      <c r="H199" s="239">
        <v>1249.415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236</v>
      </c>
      <c r="AU199" s="245" t="s">
        <v>85</v>
      </c>
      <c r="AV199" s="13" t="s">
        <v>85</v>
      </c>
      <c r="AW199" s="13" t="s">
        <v>38</v>
      </c>
      <c r="AX199" s="13" t="s">
        <v>77</v>
      </c>
      <c r="AY199" s="245" t="s">
        <v>224</v>
      </c>
    </row>
    <row r="200" s="15" customFormat="1">
      <c r="A200" s="15"/>
      <c r="B200" s="256"/>
      <c r="C200" s="257"/>
      <c r="D200" s="228" t="s">
        <v>236</v>
      </c>
      <c r="E200" s="258" t="s">
        <v>40</v>
      </c>
      <c r="F200" s="259" t="s">
        <v>253</v>
      </c>
      <c r="G200" s="257"/>
      <c r="H200" s="260">
        <v>1249.415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236</v>
      </c>
      <c r="AU200" s="266" t="s">
        <v>85</v>
      </c>
      <c r="AV200" s="15" t="s">
        <v>230</v>
      </c>
      <c r="AW200" s="15" t="s">
        <v>38</v>
      </c>
      <c r="AX200" s="15" t="s">
        <v>83</v>
      </c>
      <c r="AY200" s="266" t="s">
        <v>224</v>
      </c>
    </row>
    <row r="201" s="2" customFormat="1" ht="16.5" customHeight="1">
      <c r="A201" s="40"/>
      <c r="B201" s="41"/>
      <c r="C201" s="215" t="s">
        <v>7</v>
      </c>
      <c r="D201" s="215" t="s">
        <v>226</v>
      </c>
      <c r="E201" s="216" t="s">
        <v>2418</v>
      </c>
      <c r="F201" s="217" t="s">
        <v>2419</v>
      </c>
      <c r="G201" s="218" t="s">
        <v>163</v>
      </c>
      <c r="H201" s="219">
        <v>731.95000000000005</v>
      </c>
      <c r="I201" s="220"/>
      <c r="J201" s="221">
        <f>ROUND(I201*H201,2)</f>
        <v>0</v>
      </c>
      <c r="K201" s="217" t="s">
        <v>229</v>
      </c>
      <c r="L201" s="46"/>
      <c r="M201" s="222" t="s">
        <v>40</v>
      </c>
      <c r="N201" s="223" t="s">
        <v>48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230</v>
      </c>
      <c r="AT201" s="226" t="s">
        <v>226</v>
      </c>
      <c r="AU201" s="226" t="s">
        <v>85</v>
      </c>
      <c r="AY201" s="19" t="s">
        <v>224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83</v>
      </c>
      <c r="BK201" s="227">
        <f>ROUND(I201*H201,2)</f>
        <v>0</v>
      </c>
      <c r="BL201" s="19" t="s">
        <v>230</v>
      </c>
      <c r="BM201" s="226" t="s">
        <v>521</v>
      </c>
    </row>
    <row r="202" s="2" customFormat="1">
      <c r="A202" s="40"/>
      <c r="B202" s="41"/>
      <c r="C202" s="42"/>
      <c r="D202" s="228" t="s">
        <v>232</v>
      </c>
      <c r="E202" s="42"/>
      <c r="F202" s="229" t="s">
        <v>2421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232</v>
      </c>
      <c r="AU202" s="19" t="s">
        <v>85</v>
      </c>
    </row>
    <row r="203" s="2" customFormat="1">
      <c r="A203" s="40"/>
      <c r="B203" s="41"/>
      <c r="C203" s="42"/>
      <c r="D203" s="233" t="s">
        <v>234</v>
      </c>
      <c r="E203" s="42"/>
      <c r="F203" s="234" t="s">
        <v>2422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234</v>
      </c>
      <c r="AU203" s="19" t="s">
        <v>85</v>
      </c>
    </row>
    <row r="204" s="2" customFormat="1" ht="16.5" customHeight="1">
      <c r="A204" s="40"/>
      <c r="B204" s="41"/>
      <c r="C204" s="215" t="s">
        <v>387</v>
      </c>
      <c r="D204" s="215" t="s">
        <v>226</v>
      </c>
      <c r="E204" s="216" t="s">
        <v>726</v>
      </c>
      <c r="F204" s="217" t="s">
        <v>727</v>
      </c>
      <c r="G204" s="218" t="s">
        <v>163</v>
      </c>
      <c r="H204" s="219">
        <v>54.82</v>
      </c>
      <c r="I204" s="220"/>
      <c r="J204" s="221">
        <f>ROUND(I204*H204,2)</f>
        <v>0</v>
      </c>
      <c r="K204" s="217" t="s">
        <v>229</v>
      </c>
      <c r="L204" s="46"/>
      <c r="M204" s="222" t="s">
        <v>40</v>
      </c>
      <c r="N204" s="223" t="s">
        <v>48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230</v>
      </c>
      <c r="AT204" s="226" t="s">
        <v>226</v>
      </c>
      <c r="AU204" s="226" t="s">
        <v>85</v>
      </c>
      <c r="AY204" s="19" t="s">
        <v>224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83</v>
      </c>
      <c r="BK204" s="227">
        <f>ROUND(I204*H204,2)</f>
        <v>0</v>
      </c>
      <c r="BL204" s="19" t="s">
        <v>230</v>
      </c>
      <c r="BM204" s="226" t="s">
        <v>534</v>
      </c>
    </row>
    <row r="205" s="2" customFormat="1">
      <c r="A205" s="40"/>
      <c r="B205" s="41"/>
      <c r="C205" s="42"/>
      <c r="D205" s="228" t="s">
        <v>232</v>
      </c>
      <c r="E205" s="42"/>
      <c r="F205" s="229" t="s">
        <v>729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232</v>
      </c>
      <c r="AU205" s="19" t="s">
        <v>85</v>
      </c>
    </row>
    <row r="206" s="2" customFormat="1">
      <c r="A206" s="40"/>
      <c r="B206" s="41"/>
      <c r="C206" s="42"/>
      <c r="D206" s="233" t="s">
        <v>234</v>
      </c>
      <c r="E206" s="42"/>
      <c r="F206" s="234" t="s">
        <v>730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234</v>
      </c>
      <c r="AU206" s="19" t="s">
        <v>85</v>
      </c>
    </row>
    <row r="207" s="13" customFormat="1">
      <c r="A207" s="13"/>
      <c r="B207" s="235"/>
      <c r="C207" s="236"/>
      <c r="D207" s="228" t="s">
        <v>236</v>
      </c>
      <c r="E207" s="237" t="s">
        <v>40</v>
      </c>
      <c r="F207" s="238" t="s">
        <v>4756</v>
      </c>
      <c r="G207" s="236"/>
      <c r="H207" s="239">
        <v>50.759999999999998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236</v>
      </c>
      <c r="AU207" s="245" t="s">
        <v>85</v>
      </c>
      <c r="AV207" s="13" t="s">
        <v>85</v>
      </c>
      <c r="AW207" s="13" t="s">
        <v>38</v>
      </c>
      <c r="AX207" s="13" t="s">
        <v>77</v>
      </c>
      <c r="AY207" s="245" t="s">
        <v>224</v>
      </c>
    </row>
    <row r="208" s="13" customFormat="1">
      <c r="A208" s="13"/>
      <c r="B208" s="235"/>
      <c r="C208" s="236"/>
      <c r="D208" s="228" t="s">
        <v>236</v>
      </c>
      <c r="E208" s="237" t="s">
        <v>40</v>
      </c>
      <c r="F208" s="238" t="s">
        <v>4757</v>
      </c>
      <c r="G208" s="236"/>
      <c r="H208" s="239">
        <v>4.0599999999999996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236</v>
      </c>
      <c r="AU208" s="245" t="s">
        <v>85</v>
      </c>
      <c r="AV208" s="13" t="s">
        <v>85</v>
      </c>
      <c r="AW208" s="13" t="s">
        <v>38</v>
      </c>
      <c r="AX208" s="13" t="s">
        <v>77</v>
      </c>
      <c r="AY208" s="245" t="s">
        <v>224</v>
      </c>
    </row>
    <row r="209" s="15" customFormat="1">
      <c r="A209" s="15"/>
      <c r="B209" s="256"/>
      <c r="C209" s="257"/>
      <c r="D209" s="228" t="s">
        <v>236</v>
      </c>
      <c r="E209" s="258" t="s">
        <v>40</v>
      </c>
      <c r="F209" s="259" t="s">
        <v>253</v>
      </c>
      <c r="G209" s="257"/>
      <c r="H209" s="260">
        <v>54.82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236</v>
      </c>
      <c r="AU209" s="266" t="s">
        <v>85</v>
      </c>
      <c r="AV209" s="15" t="s">
        <v>230</v>
      </c>
      <c r="AW209" s="15" t="s">
        <v>38</v>
      </c>
      <c r="AX209" s="15" t="s">
        <v>83</v>
      </c>
      <c r="AY209" s="266" t="s">
        <v>224</v>
      </c>
    </row>
    <row r="210" s="2" customFormat="1" ht="16.5" customHeight="1">
      <c r="A210" s="40"/>
      <c r="B210" s="41"/>
      <c r="C210" s="268" t="s">
        <v>394</v>
      </c>
      <c r="D210" s="268" t="s">
        <v>305</v>
      </c>
      <c r="E210" s="269" t="s">
        <v>2431</v>
      </c>
      <c r="F210" s="270" t="s">
        <v>2432</v>
      </c>
      <c r="G210" s="271" t="s">
        <v>604</v>
      </c>
      <c r="H210" s="272">
        <v>109.64</v>
      </c>
      <c r="I210" s="273"/>
      <c r="J210" s="274">
        <f>ROUND(I210*H210,2)</f>
        <v>0</v>
      </c>
      <c r="K210" s="270" t="s">
        <v>229</v>
      </c>
      <c r="L210" s="275"/>
      <c r="M210" s="276" t="s">
        <v>40</v>
      </c>
      <c r="N210" s="277" t="s">
        <v>48</v>
      </c>
      <c r="O210" s="86"/>
      <c r="P210" s="224">
        <f>O210*H210</f>
        <v>0</v>
      </c>
      <c r="Q210" s="224">
        <v>1</v>
      </c>
      <c r="R210" s="224">
        <f>Q210*H210</f>
        <v>109.64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279</v>
      </c>
      <c r="AT210" s="226" t="s">
        <v>305</v>
      </c>
      <c r="AU210" s="226" t="s">
        <v>85</v>
      </c>
      <c r="AY210" s="19" t="s">
        <v>224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83</v>
      </c>
      <c r="BK210" s="227">
        <f>ROUND(I210*H210,2)</f>
        <v>0</v>
      </c>
      <c r="BL210" s="19" t="s">
        <v>230</v>
      </c>
      <c r="BM210" s="226" t="s">
        <v>549</v>
      </c>
    </row>
    <row r="211" s="2" customFormat="1">
      <c r="A211" s="40"/>
      <c r="B211" s="41"/>
      <c r="C211" s="42"/>
      <c r="D211" s="228" t="s">
        <v>232</v>
      </c>
      <c r="E211" s="42"/>
      <c r="F211" s="229" t="s">
        <v>2432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232</v>
      </c>
      <c r="AU211" s="19" t="s">
        <v>85</v>
      </c>
    </row>
    <row r="212" s="2" customFormat="1">
      <c r="A212" s="40"/>
      <c r="B212" s="41"/>
      <c r="C212" s="42"/>
      <c r="D212" s="233" t="s">
        <v>234</v>
      </c>
      <c r="E212" s="42"/>
      <c r="F212" s="234" t="s">
        <v>2434</v>
      </c>
      <c r="G212" s="42"/>
      <c r="H212" s="42"/>
      <c r="I212" s="230"/>
      <c r="J212" s="42"/>
      <c r="K212" s="42"/>
      <c r="L212" s="46"/>
      <c r="M212" s="231"/>
      <c r="N212" s="23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234</v>
      </c>
      <c r="AU212" s="19" t="s">
        <v>85</v>
      </c>
    </row>
    <row r="213" s="13" customFormat="1">
      <c r="A213" s="13"/>
      <c r="B213" s="235"/>
      <c r="C213" s="236"/>
      <c r="D213" s="228" t="s">
        <v>236</v>
      </c>
      <c r="E213" s="237" t="s">
        <v>40</v>
      </c>
      <c r="F213" s="238" t="s">
        <v>4758</v>
      </c>
      <c r="G213" s="236"/>
      <c r="H213" s="239">
        <v>109.64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236</v>
      </c>
      <c r="AU213" s="245" t="s">
        <v>85</v>
      </c>
      <c r="AV213" s="13" t="s">
        <v>85</v>
      </c>
      <c r="AW213" s="13" t="s">
        <v>38</v>
      </c>
      <c r="AX213" s="13" t="s">
        <v>77</v>
      </c>
      <c r="AY213" s="245" t="s">
        <v>224</v>
      </c>
    </row>
    <row r="214" s="15" customFormat="1">
      <c r="A214" s="15"/>
      <c r="B214" s="256"/>
      <c r="C214" s="257"/>
      <c r="D214" s="228" t="s">
        <v>236</v>
      </c>
      <c r="E214" s="258" t="s">
        <v>40</v>
      </c>
      <c r="F214" s="259" t="s">
        <v>253</v>
      </c>
      <c r="G214" s="257"/>
      <c r="H214" s="260">
        <v>109.64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236</v>
      </c>
      <c r="AU214" s="266" t="s">
        <v>85</v>
      </c>
      <c r="AV214" s="15" t="s">
        <v>230</v>
      </c>
      <c r="AW214" s="15" t="s">
        <v>38</v>
      </c>
      <c r="AX214" s="15" t="s">
        <v>83</v>
      </c>
      <c r="AY214" s="266" t="s">
        <v>224</v>
      </c>
    </row>
    <row r="215" s="2" customFormat="1" ht="16.5" customHeight="1">
      <c r="A215" s="40"/>
      <c r="B215" s="41"/>
      <c r="C215" s="215" t="s">
        <v>401</v>
      </c>
      <c r="D215" s="215" t="s">
        <v>226</v>
      </c>
      <c r="E215" s="216" t="s">
        <v>757</v>
      </c>
      <c r="F215" s="217" t="s">
        <v>4759</v>
      </c>
      <c r="G215" s="218" t="s">
        <v>152</v>
      </c>
      <c r="H215" s="219">
        <v>1241.5</v>
      </c>
      <c r="I215" s="220"/>
      <c r="J215" s="221">
        <f>ROUND(I215*H215,2)</f>
        <v>0</v>
      </c>
      <c r="K215" s="217" t="s">
        <v>229</v>
      </c>
      <c r="L215" s="46"/>
      <c r="M215" s="222" t="s">
        <v>40</v>
      </c>
      <c r="N215" s="223" t="s">
        <v>48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230</v>
      </c>
      <c r="AT215" s="226" t="s">
        <v>226</v>
      </c>
      <c r="AU215" s="226" t="s">
        <v>85</v>
      </c>
      <c r="AY215" s="19" t="s">
        <v>224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83</v>
      </c>
      <c r="BK215" s="227">
        <f>ROUND(I215*H215,2)</f>
        <v>0</v>
      </c>
      <c r="BL215" s="19" t="s">
        <v>230</v>
      </c>
      <c r="BM215" s="226" t="s">
        <v>563</v>
      </c>
    </row>
    <row r="216" s="2" customFormat="1">
      <c r="A216" s="40"/>
      <c r="B216" s="41"/>
      <c r="C216" s="42"/>
      <c r="D216" s="228" t="s">
        <v>232</v>
      </c>
      <c r="E216" s="42"/>
      <c r="F216" s="229" t="s">
        <v>760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232</v>
      </c>
      <c r="AU216" s="19" t="s">
        <v>85</v>
      </c>
    </row>
    <row r="217" s="2" customFormat="1">
      <c r="A217" s="40"/>
      <c r="B217" s="41"/>
      <c r="C217" s="42"/>
      <c r="D217" s="233" t="s">
        <v>234</v>
      </c>
      <c r="E217" s="42"/>
      <c r="F217" s="234" t="s">
        <v>761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234</v>
      </c>
      <c r="AU217" s="19" t="s">
        <v>85</v>
      </c>
    </row>
    <row r="218" s="13" customFormat="1">
      <c r="A218" s="13"/>
      <c r="B218" s="235"/>
      <c r="C218" s="236"/>
      <c r="D218" s="228" t="s">
        <v>236</v>
      </c>
      <c r="E218" s="237" t="s">
        <v>40</v>
      </c>
      <c r="F218" s="238" t="s">
        <v>4760</v>
      </c>
      <c r="G218" s="236"/>
      <c r="H218" s="239">
        <v>1241.5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236</v>
      </c>
      <c r="AU218" s="245" t="s">
        <v>85</v>
      </c>
      <c r="AV218" s="13" t="s">
        <v>85</v>
      </c>
      <c r="AW218" s="13" t="s">
        <v>38</v>
      </c>
      <c r="AX218" s="13" t="s">
        <v>77</v>
      </c>
      <c r="AY218" s="245" t="s">
        <v>224</v>
      </c>
    </row>
    <row r="219" s="15" customFormat="1">
      <c r="A219" s="15"/>
      <c r="B219" s="256"/>
      <c r="C219" s="257"/>
      <c r="D219" s="228" t="s">
        <v>236</v>
      </c>
      <c r="E219" s="258" t="s">
        <v>40</v>
      </c>
      <c r="F219" s="259" t="s">
        <v>253</v>
      </c>
      <c r="G219" s="257"/>
      <c r="H219" s="260">
        <v>1241.5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236</v>
      </c>
      <c r="AU219" s="266" t="s">
        <v>85</v>
      </c>
      <c r="AV219" s="15" t="s">
        <v>230</v>
      </c>
      <c r="AW219" s="15" t="s">
        <v>38</v>
      </c>
      <c r="AX219" s="15" t="s">
        <v>83</v>
      </c>
      <c r="AY219" s="266" t="s">
        <v>224</v>
      </c>
    </row>
    <row r="220" s="12" customFormat="1" ht="22.8" customHeight="1">
      <c r="A220" s="12"/>
      <c r="B220" s="199"/>
      <c r="C220" s="200"/>
      <c r="D220" s="201" t="s">
        <v>76</v>
      </c>
      <c r="E220" s="213" t="s">
        <v>85</v>
      </c>
      <c r="F220" s="213" t="s">
        <v>765</v>
      </c>
      <c r="G220" s="200"/>
      <c r="H220" s="200"/>
      <c r="I220" s="203"/>
      <c r="J220" s="214">
        <f>BK220</f>
        <v>0</v>
      </c>
      <c r="K220" s="200"/>
      <c r="L220" s="205"/>
      <c r="M220" s="206"/>
      <c r="N220" s="207"/>
      <c r="O220" s="207"/>
      <c r="P220" s="208">
        <f>SUM(P221:P235)</f>
        <v>0</v>
      </c>
      <c r="Q220" s="207"/>
      <c r="R220" s="208">
        <f>SUM(R221:R235)</f>
        <v>45.280554000000002</v>
      </c>
      <c r="S220" s="207"/>
      <c r="T220" s="209">
        <f>SUM(T221:T235)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0" t="s">
        <v>83</v>
      </c>
      <c r="AT220" s="211" t="s">
        <v>76</v>
      </c>
      <c r="AU220" s="211" t="s">
        <v>83</v>
      </c>
      <c r="AY220" s="210" t="s">
        <v>224</v>
      </c>
      <c r="BK220" s="212">
        <f>SUM(BK221:BK235)</f>
        <v>0</v>
      </c>
    </row>
    <row r="221" s="2" customFormat="1" ht="16.5" customHeight="1">
      <c r="A221" s="40"/>
      <c r="B221" s="41"/>
      <c r="C221" s="215" t="s">
        <v>408</v>
      </c>
      <c r="D221" s="215" t="s">
        <v>226</v>
      </c>
      <c r="E221" s="216" t="s">
        <v>4761</v>
      </c>
      <c r="F221" s="217" t="s">
        <v>4762</v>
      </c>
      <c r="G221" s="218" t="s">
        <v>152</v>
      </c>
      <c r="H221" s="219">
        <v>440</v>
      </c>
      <c r="I221" s="220"/>
      <c r="J221" s="221">
        <f>ROUND(I221*H221,2)</f>
        <v>0</v>
      </c>
      <c r="K221" s="217" t="s">
        <v>229</v>
      </c>
      <c r="L221" s="46"/>
      <c r="M221" s="222" t="s">
        <v>40</v>
      </c>
      <c r="N221" s="223" t="s">
        <v>48</v>
      </c>
      <c r="O221" s="86"/>
      <c r="P221" s="224">
        <f>O221*H221</f>
        <v>0</v>
      </c>
      <c r="Q221" s="224">
        <v>0.00017000000000000001</v>
      </c>
      <c r="R221" s="224">
        <f>Q221*H221</f>
        <v>0.074800000000000005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230</v>
      </c>
      <c r="AT221" s="226" t="s">
        <v>226</v>
      </c>
      <c r="AU221" s="226" t="s">
        <v>85</v>
      </c>
      <c r="AY221" s="19" t="s">
        <v>224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83</v>
      </c>
      <c r="BK221" s="227">
        <f>ROUND(I221*H221,2)</f>
        <v>0</v>
      </c>
      <c r="BL221" s="19" t="s">
        <v>230</v>
      </c>
      <c r="BM221" s="226" t="s">
        <v>577</v>
      </c>
    </row>
    <row r="222" s="2" customFormat="1">
      <c r="A222" s="40"/>
      <c r="B222" s="41"/>
      <c r="C222" s="42"/>
      <c r="D222" s="228" t="s">
        <v>232</v>
      </c>
      <c r="E222" s="42"/>
      <c r="F222" s="229" t="s">
        <v>4763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232</v>
      </c>
      <c r="AU222" s="19" t="s">
        <v>85</v>
      </c>
    </row>
    <row r="223" s="2" customFormat="1">
      <c r="A223" s="40"/>
      <c r="B223" s="41"/>
      <c r="C223" s="42"/>
      <c r="D223" s="233" t="s">
        <v>234</v>
      </c>
      <c r="E223" s="42"/>
      <c r="F223" s="234" t="s">
        <v>4764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234</v>
      </c>
      <c r="AU223" s="19" t="s">
        <v>85</v>
      </c>
    </row>
    <row r="224" s="13" customFormat="1">
      <c r="A224" s="13"/>
      <c r="B224" s="235"/>
      <c r="C224" s="236"/>
      <c r="D224" s="228" t="s">
        <v>236</v>
      </c>
      <c r="E224" s="237" t="s">
        <v>40</v>
      </c>
      <c r="F224" s="238" t="s">
        <v>4765</v>
      </c>
      <c r="G224" s="236"/>
      <c r="H224" s="239">
        <v>440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236</v>
      </c>
      <c r="AU224" s="245" t="s">
        <v>85</v>
      </c>
      <c r="AV224" s="13" t="s">
        <v>85</v>
      </c>
      <c r="AW224" s="13" t="s">
        <v>38</v>
      </c>
      <c r="AX224" s="13" t="s">
        <v>77</v>
      </c>
      <c r="AY224" s="245" t="s">
        <v>224</v>
      </c>
    </row>
    <row r="225" s="15" customFormat="1">
      <c r="A225" s="15"/>
      <c r="B225" s="256"/>
      <c r="C225" s="257"/>
      <c r="D225" s="228" t="s">
        <v>236</v>
      </c>
      <c r="E225" s="258" t="s">
        <v>40</v>
      </c>
      <c r="F225" s="259" t="s">
        <v>253</v>
      </c>
      <c r="G225" s="257"/>
      <c r="H225" s="260">
        <v>440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236</v>
      </c>
      <c r="AU225" s="266" t="s">
        <v>85</v>
      </c>
      <c r="AV225" s="15" t="s">
        <v>230</v>
      </c>
      <c r="AW225" s="15" t="s">
        <v>38</v>
      </c>
      <c r="AX225" s="15" t="s">
        <v>83</v>
      </c>
      <c r="AY225" s="266" t="s">
        <v>224</v>
      </c>
    </row>
    <row r="226" s="2" customFormat="1" ht="16.5" customHeight="1">
      <c r="A226" s="40"/>
      <c r="B226" s="41"/>
      <c r="C226" s="268" t="s">
        <v>416</v>
      </c>
      <c r="D226" s="268" t="s">
        <v>305</v>
      </c>
      <c r="E226" s="269" t="s">
        <v>4766</v>
      </c>
      <c r="F226" s="270" t="s">
        <v>4767</v>
      </c>
      <c r="G226" s="271" t="s">
        <v>152</v>
      </c>
      <c r="H226" s="272">
        <v>521.17999999999995</v>
      </c>
      <c r="I226" s="273"/>
      <c r="J226" s="274">
        <f>ROUND(I226*H226,2)</f>
        <v>0</v>
      </c>
      <c r="K226" s="270" t="s">
        <v>229</v>
      </c>
      <c r="L226" s="275"/>
      <c r="M226" s="276" t="s">
        <v>40</v>
      </c>
      <c r="N226" s="277" t="s">
        <v>48</v>
      </c>
      <c r="O226" s="86"/>
      <c r="P226" s="224">
        <f>O226*H226</f>
        <v>0</v>
      </c>
      <c r="Q226" s="224">
        <v>0.00029999999999999997</v>
      </c>
      <c r="R226" s="224">
        <f>Q226*H226</f>
        <v>0.15635399999999997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279</v>
      </c>
      <c r="AT226" s="226" t="s">
        <v>305</v>
      </c>
      <c r="AU226" s="226" t="s">
        <v>85</v>
      </c>
      <c r="AY226" s="19" t="s">
        <v>224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83</v>
      </c>
      <c r="BK226" s="227">
        <f>ROUND(I226*H226,2)</f>
        <v>0</v>
      </c>
      <c r="BL226" s="19" t="s">
        <v>230</v>
      </c>
      <c r="BM226" s="226" t="s">
        <v>593</v>
      </c>
    </row>
    <row r="227" s="2" customFormat="1">
      <c r="A227" s="40"/>
      <c r="B227" s="41"/>
      <c r="C227" s="42"/>
      <c r="D227" s="228" t="s">
        <v>232</v>
      </c>
      <c r="E227" s="42"/>
      <c r="F227" s="229" t="s">
        <v>4767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232</v>
      </c>
      <c r="AU227" s="19" t="s">
        <v>85</v>
      </c>
    </row>
    <row r="228" s="2" customFormat="1">
      <c r="A228" s="40"/>
      <c r="B228" s="41"/>
      <c r="C228" s="42"/>
      <c r="D228" s="233" t="s">
        <v>234</v>
      </c>
      <c r="E228" s="42"/>
      <c r="F228" s="234" t="s">
        <v>4768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234</v>
      </c>
      <c r="AU228" s="19" t="s">
        <v>85</v>
      </c>
    </row>
    <row r="229" s="13" customFormat="1">
      <c r="A229" s="13"/>
      <c r="B229" s="235"/>
      <c r="C229" s="236"/>
      <c r="D229" s="228" t="s">
        <v>236</v>
      </c>
      <c r="E229" s="237" t="s">
        <v>40</v>
      </c>
      <c r="F229" s="238" t="s">
        <v>4769</v>
      </c>
      <c r="G229" s="236"/>
      <c r="H229" s="239">
        <v>521.17999999999995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236</v>
      </c>
      <c r="AU229" s="245" t="s">
        <v>85</v>
      </c>
      <c r="AV229" s="13" t="s">
        <v>85</v>
      </c>
      <c r="AW229" s="13" t="s">
        <v>38</v>
      </c>
      <c r="AX229" s="13" t="s">
        <v>77</v>
      </c>
      <c r="AY229" s="245" t="s">
        <v>224</v>
      </c>
    </row>
    <row r="230" s="15" customFormat="1">
      <c r="A230" s="15"/>
      <c r="B230" s="256"/>
      <c r="C230" s="257"/>
      <c r="D230" s="228" t="s">
        <v>236</v>
      </c>
      <c r="E230" s="258" t="s">
        <v>40</v>
      </c>
      <c r="F230" s="259" t="s">
        <v>253</v>
      </c>
      <c r="G230" s="257"/>
      <c r="H230" s="260">
        <v>521.17999999999995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236</v>
      </c>
      <c r="AU230" s="266" t="s">
        <v>85</v>
      </c>
      <c r="AV230" s="15" t="s">
        <v>230</v>
      </c>
      <c r="AW230" s="15" t="s">
        <v>38</v>
      </c>
      <c r="AX230" s="15" t="s">
        <v>83</v>
      </c>
      <c r="AY230" s="266" t="s">
        <v>224</v>
      </c>
    </row>
    <row r="231" s="2" customFormat="1" ht="24.15" customHeight="1">
      <c r="A231" s="40"/>
      <c r="B231" s="41"/>
      <c r="C231" s="215" t="s">
        <v>423</v>
      </c>
      <c r="D231" s="215" t="s">
        <v>226</v>
      </c>
      <c r="E231" s="216" t="s">
        <v>4770</v>
      </c>
      <c r="F231" s="217" t="s">
        <v>4771</v>
      </c>
      <c r="G231" s="218" t="s">
        <v>160</v>
      </c>
      <c r="H231" s="219">
        <v>220</v>
      </c>
      <c r="I231" s="220"/>
      <c r="J231" s="221">
        <f>ROUND(I231*H231,2)</f>
        <v>0</v>
      </c>
      <c r="K231" s="217" t="s">
        <v>229</v>
      </c>
      <c r="L231" s="46"/>
      <c r="M231" s="222" t="s">
        <v>40</v>
      </c>
      <c r="N231" s="223" t="s">
        <v>48</v>
      </c>
      <c r="O231" s="86"/>
      <c r="P231" s="224">
        <f>O231*H231</f>
        <v>0</v>
      </c>
      <c r="Q231" s="224">
        <v>0.20477000000000001</v>
      </c>
      <c r="R231" s="224">
        <f>Q231*H231</f>
        <v>45.049399999999999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230</v>
      </c>
      <c r="AT231" s="226" t="s">
        <v>226</v>
      </c>
      <c r="AU231" s="226" t="s">
        <v>85</v>
      </c>
      <c r="AY231" s="19" t="s">
        <v>224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83</v>
      </c>
      <c r="BK231" s="227">
        <f>ROUND(I231*H231,2)</f>
        <v>0</v>
      </c>
      <c r="BL231" s="19" t="s">
        <v>230</v>
      </c>
      <c r="BM231" s="226" t="s">
        <v>609</v>
      </c>
    </row>
    <row r="232" s="2" customFormat="1">
      <c r="A232" s="40"/>
      <c r="B232" s="41"/>
      <c r="C232" s="42"/>
      <c r="D232" s="228" t="s">
        <v>232</v>
      </c>
      <c r="E232" s="42"/>
      <c r="F232" s="229" t="s">
        <v>4772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232</v>
      </c>
      <c r="AU232" s="19" t="s">
        <v>85</v>
      </c>
    </row>
    <row r="233" s="2" customFormat="1">
      <c r="A233" s="40"/>
      <c r="B233" s="41"/>
      <c r="C233" s="42"/>
      <c r="D233" s="233" t="s">
        <v>234</v>
      </c>
      <c r="E233" s="42"/>
      <c r="F233" s="234" t="s">
        <v>4773</v>
      </c>
      <c r="G233" s="42"/>
      <c r="H233" s="42"/>
      <c r="I233" s="230"/>
      <c r="J233" s="42"/>
      <c r="K233" s="42"/>
      <c r="L233" s="46"/>
      <c r="M233" s="231"/>
      <c r="N233" s="23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234</v>
      </c>
      <c r="AU233" s="19" t="s">
        <v>85</v>
      </c>
    </row>
    <row r="234" s="13" customFormat="1">
      <c r="A234" s="13"/>
      <c r="B234" s="235"/>
      <c r="C234" s="236"/>
      <c r="D234" s="228" t="s">
        <v>236</v>
      </c>
      <c r="E234" s="237" t="s">
        <v>40</v>
      </c>
      <c r="F234" s="238" t="s">
        <v>4774</v>
      </c>
      <c r="G234" s="236"/>
      <c r="H234" s="239">
        <v>220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236</v>
      </c>
      <c r="AU234" s="245" t="s">
        <v>85</v>
      </c>
      <c r="AV234" s="13" t="s">
        <v>85</v>
      </c>
      <c r="AW234" s="13" t="s">
        <v>38</v>
      </c>
      <c r="AX234" s="13" t="s">
        <v>77</v>
      </c>
      <c r="AY234" s="245" t="s">
        <v>224</v>
      </c>
    </row>
    <row r="235" s="15" customFormat="1">
      <c r="A235" s="15"/>
      <c r="B235" s="256"/>
      <c r="C235" s="257"/>
      <c r="D235" s="228" t="s">
        <v>236</v>
      </c>
      <c r="E235" s="258" t="s">
        <v>40</v>
      </c>
      <c r="F235" s="259" t="s">
        <v>253</v>
      </c>
      <c r="G235" s="257"/>
      <c r="H235" s="260">
        <v>220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236</v>
      </c>
      <c r="AU235" s="266" t="s">
        <v>85</v>
      </c>
      <c r="AV235" s="15" t="s">
        <v>230</v>
      </c>
      <c r="AW235" s="15" t="s">
        <v>38</v>
      </c>
      <c r="AX235" s="15" t="s">
        <v>83</v>
      </c>
      <c r="AY235" s="266" t="s">
        <v>224</v>
      </c>
    </row>
    <row r="236" s="12" customFormat="1" ht="22.8" customHeight="1">
      <c r="A236" s="12"/>
      <c r="B236" s="199"/>
      <c r="C236" s="200"/>
      <c r="D236" s="201" t="s">
        <v>76</v>
      </c>
      <c r="E236" s="213" t="s">
        <v>230</v>
      </c>
      <c r="F236" s="213" t="s">
        <v>912</v>
      </c>
      <c r="G236" s="200"/>
      <c r="H236" s="200"/>
      <c r="I236" s="203"/>
      <c r="J236" s="214">
        <f>BK236</f>
        <v>0</v>
      </c>
      <c r="K236" s="200"/>
      <c r="L236" s="205"/>
      <c r="M236" s="206"/>
      <c r="N236" s="207"/>
      <c r="O236" s="207"/>
      <c r="P236" s="208">
        <f>SUM(P237:P249)</f>
        <v>0</v>
      </c>
      <c r="Q236" s="207"/>
      <c r="R236" s="208">
        <f>SUM(R237:R249)</f>
        <v>11.157593</v>
      </c>
      <c r="S236" s="207"/>
      <c r="T236" s="209">
        <f>SUM(T237:T249)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0" t="s">
        <v>83</v>
      </c>
      <c r="AT236" s="211" t="s">
        <v>76</v>
      </c>
      <c r="AU236" s="211" t="s">
        <v>83</v>
      </c>
      <c r="AY236" s="210" t="s">
        <v>224</v>
      </c>
      <c r="BK236" s="212">
        <f>SUM(BK237:BK249)</f>
        <v>0</v>
      </c>
    </row>
    <row r="237" s="2" customFormat="1" ht="16.5" customHeight="1">
      <c r="A237" s="40"/>
      <c r="B237" s="41"/>
      <c r="C237" s="215" t="s">
        <v>429</v>
      </c>
      <c r="D237" s="215" t="s">
        <v>226</v>
      </c>
      <c r="E237" s="216" t="s">
        <v>4775</v>
      </c>
      <c r="F237" s="217" t="s">
        <v>4776</v>
      </c>
      <c r="G237" s="218" t="s">
        <v>163</v>
      </c>
      <c r="H237" s="219">
        <v>2.8999999999999999</v>
      </c>
      <c r="I237" s="220"/>
      <c r="J237" s="221">
        <f>ROUND(I237*H237,2)</f>
        <v>0</v>
      </c>
      <c r="K237" s="217" t="s">
        <v>229</v>
      </c>
      <c r="L237" s="46"/>
      <c r="M237" s="222" t="s">
        <v>40</v>
      </c>
      <c r="N237" s="223" t="s">
        <v>48</v>
      </c>
      <c r="O237" s="86"/>
      <c r="P237" s="224">
        <f>O237*H237</f>
        <v>0</v>
      </c>
      <c r="Q237" s="224">
        <v>1.8907700000000001</v>
      </c>
      <c r="R237" s="224">
        <f>Q237*H237</f>
        <v>5.4832330000000002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230</v>
      </c>
      <c r="AT237" s="226" t="s">
        <v>226</v>
      </c>
      <c r="AU237" s="226" t="s">
        <v>85</v>
      </c>
      <c r="AY237" s="19" t="s">
        <v>224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83</v>
      </c>
      <c r="BK237" s="227">
        <f>ROUND(I237*H237,2)</f>
        <v>0</v>
      </c>
      <c r="BL237" s="19" t="s">
        <v>230</v>
      </c>
      <c r="BM237" s="226" t="s">
        <v>622</v>
      </c>
    </row>
    <row r="238" s="2" customFormat="1">
      <c r="A238" s="40"/>
      <c r="B238" s="41"/>
      <c r="C238" s="42"/>
      <c r="D238" s="228" t="s">
        <v>232</v>
      </c>
      <c r="E238" s="42"/>
      <c r="F238" s="229" t="s">
        <v>4777</v>
      </c>
      <c r="G238" s="42"/>
      <c r="H238" s="42"/>
      <c r="I238" s="230"/>
      <c r="J238" s="42"/>
      <c r="K238" s="42"/>
      <c r="L238" s="46"/>
      <c r="M238" s="231"/>
      <c r="N238" s="232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232</v>
      </c>
      <c r="AU238" s="19" t="s">
        <v>85</v>
      </c>
    </row>
    <row r="239" s="2" customFormat="1">
      <c r="A239" s="40"/>
      <c r="B239" s="41"/>
      <c r="C239" s="42"/>
      <c r="D239" s="233" t="s">
        <v>234</v>
      </c>
      <c r="E239" s="42"/>
      <c r="F239" s="234" t="s">
        <v>4778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234</v>
      </c>
      <c r="AU239" s="19" t="s">
        <v>85</v>
      </c>
    </row>
    <row r="240" s="14" customFormat="1">
      <c r="A240" s="14"/>
      <c r="B240" s="246"/>
      <c r="C240" s="247"/>
      <c r="D240" s="228" t="s">
        <v>236</v>
      </c>
      <c r="E240" s="248" t="s">
        <v>40</v>
      </c>
      <c r="F240" s="249" t="s">
        <v>4779</v>
      </c>
      <c r="G240" s="247"/>
      <c r="H240" s="248" t="s">
        <v>40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236</v>
      </c>
      <c r="AU240" s="255" t="s">
        <v>85</v>
      </c>
      <c r="AV240" s="14" t="s">
        <v>83</v>
      </c>
      <c r="AW240" s="14" t="s">
        <v>38</v>
      </c>
      <c r="AX240" s="14" t="s">
        <v>77</v>
      </c>
      <c r="AY240" s="255" t="s">
        <v>224</v>
      </c>
    </row>
    <row r="241" s="13" customFormat="1">
      <c r="A241" s="13"/>
      <c r="B241" s="235"/>
      <c r="C241" s="236"/>
      <c r="D241" s="228" t="s">
        <v>236</v>
      </c>
      <c r="E241" s="237" t="s">
        <v>40</v>
      </c>
      <c r="F241" s="238" t="s">
        <v>4780</v>
      </c>
      <c r="G241" s="236"/>
      <c r="H241" s="239">
        <v>1.1000000000000001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236</v>
      </c>
      <c r="AU241" s="245" t="s">
        <v>85</v>
      </c>
      <c r="AV241" s="13" t="s">
        <v>85</v>
      </c>
      <c r="AW241" s="13" t="s">
        <v>38</v>
      </c>
      <c r="AX241" s="13" t="s">
        <v>77</v>
      </c>
      <c r="AY241" s="245" t="s">
        <v>224</v>
      </c>
    </row>
    <row r="242" s="13" customFormat="1">
      <c r="A242" s="13"/>
      <c r="B242" s="235"/>
      <c r="C242" s="236"/>
      <c r="D242" s="228" t="s">
        <v>236</v>
      </c>
      <c r="E242" s="237" t="s">
        <v>40</v>
      </c>
      <c r="F242" s="238" t="s">
        <v>4781</v>
      </c>
      <c r="G242" s="236"/>
      <c r="H242" s="239">
        <v>1.8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236</v>
      </c>
      <c r="AU242" s="245" t="s">
        <v>85</v>
      </c>
      <c r="AV242" s="13" t="s">
        <v>85</v>
      </c>
      <c r="AW242" s="13" t="s">
        <v>38</v>
      </c>
      <c r="AX242" s="13" t="s">
        <v>77</v>
      </c>
      <c r="AY242" s="245" t="s">
        <v>224</v>
      </c>
    </row>
    <row r="243" s="15" customFormat="1">
      <c r="A243" s="15"/>
      <c r="B243" s="256"/>
      <c r="C243" s="257"/>
      <c r="D243" s="228" t="s">
        <v>236</v>
      </c>
      <c r="E243" s="258" t="s">
        <v>40</v>
      </c>
      <c r="F243" s="259" t="s">
        <v>253</v>
      </c>
      <c r="G243" s="257"/>
      <c r="H243" s="260">
        <v>2.8999999999999999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6" t="s">
        <v>236</v>
      </c>
      <c r="AU243" s="266" t="s">
        <v>85</v>
      </c>
      <c r="AV243" s="15" t="s">
        <v>230</v>
      </c>
      <c r="AW243" s="15" t="s">
        <v>38</v>
      </c>
      <c r="AX243" s="15" t="s">
        <v>83</v>
      </c>
      <c r="AY243" s="266" t="s">
        <v>224</v>
      </c>
    </row>
    <row r="244" s="2" customFormat="1" ht="16.5" customHeight="1">
      <c r="A244" s="40"/>
      <c r="B244" s="41"/>
      <c r="C244" s="215" t="s">
        <v>440</v>
      </c>
      <c r="D244" s="215" t="s">
        <v>226</v>
      </c>
      <c r="E244" s="216" t="s">
        <v>974</v>
      </c>
      <c r="F244" s="217" t="s">
        <v>975</v>
      </c>
      <c r="G244" s="218" t="s">
        <v>163</v>
      </c>
      <c r="H244" s="219">
        <v>2.54</v>
      </c>
      <c r="I244" s="220"/>
      <c r="J244" s="221">
        <f>ROUND(I244*H244,2)</f>
        <v>0</v>
      </c>
      <c r="K244" s="217" t="s">
        <v>229</v>
      </c>
      <c r="L244" s="46"/>
      <c r="M244" s="222" t="s">
        <v>40</v>
      </c>
      <c r="N244" s="223" t="s">
        <v>48</v>
      </c>
      <c r="O244" s="86"/>
      <c r="P244" s="224">
        <f>O244*H244</f>
        <v>0</v>
      </c>
      <c r="Q244" s="224">
        <v>2.234</v>
      </c>
      <c r="R244" s="224">
        <f>Q244*H244</f>
        <v>5.6743600000000001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230</v>
      </c>
      <c r="AT244" s="226" t="s">
        <v>226</v>
      </c>
      <c r="AU244" s="226" t="s">
        <v>85</v>
      </c>
      <c r="AY244" s="19" t="s">
        <v>224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83</v>
      </c>
      <c r="BK244" s="227">
        <f>ROUND(I244*H244,2)</f>
        <v>0</v>
      </c>
      <c r="BL244" s="19" t="s">
        <v>230</v>
      </c>
      <c r="BM244" s="226" t="s">
        <v>635</v>
      </c>
    </row>
    <row r="245" s="2" customFormat="1">
      <c r="A245" s="40"/>
      <c r="B245" s="41"/>
      <c r="C245" s="42"/>
      <c r="D245" s="228" t="s">
        <v>232</v>
      </c>
      <c r="E245" s="42"/>
      <c r="F245" s="229" t="s">
        <v>977</v>
      </c>
      <c r="G245" s="42"/>
      <c r="H245" s="42"/>
      <c r="I245" s="230"/>
      <c r="J245" s="42"/>
      <c r="K245" s="42"/>
      <c r="L245" s="46"/>
      <c r="M245" s="231"/>
      <c r="N245" s="23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232</v>
      </c>
      <c r="AU245" s="19" t="s">
        <v>85</v>
      </c>
    </row>
    <row r="246" s="2" customFormat="1">
      <c r="A246" s="40"/>
      <c r="B246" s="41"/>
      <c r="C246" s="42"/>
      <c r="D246" s="233" t="s">
        <v>234</v>
      </c>
      <c r="E246" s="42"/>
      <c r="F246" s="234" t="s">
        <v>978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234</v>
      </c>
      <c r="AU246" s="19" t="s">
        <v>85</v>
      </c>
    </row>
    <row r="247" s="13" customFormat="1">
      <c r="A247" s="13"/>
      <c r="B247" s="235"/>
      <c r="C247" s="236"/>
      <c r="D247" s="228" t="s">
        <v>236</v>
      </c>
      <c r="E247" s="237" t="s">
        <v>40</v>
      </c>
      <c r="F247" s="238" t="s">
        <v>4782</v>
      </c>
      <c r="G247" s="236"/>
      <c r="H247" s="239">
        <v>1.44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236</v>
      </c>
      <c r="AU247" s="245" t="s">
        <v>85</v>
      </c>
      <c r="AV247" s="13" t="s">
        <v>85</v>
      </c>
      <c r="AW247" s="13" t="s">
        <v>38</v>
      </c>
      <c r="AX247" s="13" t="s">
        <v>77</v>
      </c>
      <c r="AY247" s="245" t="s">
        <v>224</v>
      </c>
    </row>
    <row r="248" s="13" customFormat="1">
      <c r="A248" s="13"/>
      <c r="B248" s="235"/>
      <c r="C248" s="236"/>
      <c r="D248" s="228" t="s">
        <v>236</v>
      </c>
      <c r="E248" s="237" t="s">
        <v>40</v>
      </c>
      <c r="F248" s="238" t="s">
        <v>4783</v>
      </c>
      <c r="G248" s="236"/>
      <c r="H248" s="239">
        <v>1.1000000000000001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236</v>
      </c>
      <c r="AU248" s="245" t="s">
        <v>85</v>
      </c>
      <c r="AV248" s="13" t="s">
        <v>85</v>
      </c>
      <c r="AW248" s="13" t="s">
        <v>38</v>
      </c>
      <c r="AX248" s="13" t="s">
        <v>77</v>
      </c>
      <c r="AY248" s="245" t="s">
        <v>224</v>
      </c>
    </row>
    <row r="249" s="15" customFormat="1">
      <c r="A249" s="15"/>
      <c r="B249" s="256"/>
      <c r="C249" s="257"/>
      <c r="D249" s="228" t="s">
        <v>236</v>
      </c>
      <c r="E249" s="258" t="s">
        <v>40</v>
      </c>
      <c r="F249" s="259" t="s">
        <v>253</v>
      </c>
      <c r="G249" s="257"/>
      <c r="H249" s="260">
        <v>2.54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6" t="s">
        <v>236</v>
      </c>
      <c r="AU249" s="266" t="s">
        <v>85</v>
      </c>
      <c r="AV249" s="15" t="s">
        <v>230</v>
      </c>
      <c r="AW249" s="15" t="s">
        <v>38</v>
      </c>
      <c r="AX249" s="15" t="s">
        <v>83</v>
      </c>
      <c r="AY249" s="266" t="s">
        <v>224</v>
      </c>
    </row>
    <row r="250" s="12" customFormat="1" ht="22.8" customHeight="1">
      <c r="A250" s="12"/>
      <c r="B250" s="199"/>
      <c r="C250" s="200"/>
      <c r="D250" s="201" t="s">
        <v>76</v>
      </c>
      <c r="E250" s="213" t="s">
        <v>259</v>
      </c>
      <c r="F250" s="213" t="s">
        <v>1004</v>
      </c>
      <c r="G250" s="200"/>
      <c r="H250" s="200"/>
      <c r="I250" s="203"/>
      <c r="J250" s="214">
        <f>BK250</f>
        <v>0</v>
      </c>
      <c r="K250" s="200"/>
      <c r="L250" s="205"/>
      <c r="M250" s="206"/>
      <c r="N250" s="207"/>
      <c r="O250" s="207"/>
      <c r="P250" s="208">
        <f>SUM(P251:P320)</f>
        <v>0</v>
      </c>
      <c r="Q250" s="207"/>
      <c r="R250" s="208">
        <f>SUM(R251:R320)</f>
        <v>808.47301200000004</v>
      </c>
      <c r="S250" s="207"/>
      <c r="T250" s="209">
        <f>SUM(T251:T320)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0" t="s">
        <v>83</v>
      </c>
      <c r="AT250" s="211" t="s">
        <v>76</v>
      </c>
      <c r="AU250" s="211" t="s">
        <v>83</v>
      </c>
      <c r="AY250" s="210" t="s">
        <v>224</v>
      </c>
      <c r="BK250" s="212">
        <f>SUM(BK251:BK320)</f>
        <v>0</v>
      </c>
    </row>
    <row r="251" s="2" customFormat="1" ht="16.5" customHeight="1">
      <c r="A251" s="40"/>
      <c r="B251" s="41"/>
      <c r="C251" s="215" t="s">
        <v>446</v>
      </c>
      <c r="D251" s="215" t="s">
        <v>226</v>
      </c>
      <c r="E251" s="216" t="s">
        <v>4784</v>
      </c>
      <c r="F251" s="217" t="s">
        <v>4785</v>
      </c>
      <c r="G251" s="218" t="s">
        <v>152</v>
      </c>
      <c r="H251" s="219">
        <v>1241.5</v>
      </c>
      <c r="I251" s="220"/>
      <c r="J251" s="221">
        <f>ROUND(I251*H251,2)</f>
        <v>0</v>
      </c>
      <c r="K251" s="217" t="s">
        <v>229</v>
      </c>
      <c r="L251" s="46"/>
      <c r="M251" s="222" t="s">
        <v>40</v>
      </c>
      <c r="N251" s="223" t="s">
        <v>48</v>
      </c>
      <c r="O251" s="86"/>
      <c r="P251" s="224">
        <f>O251*H251</f>
        <v>0</v>
      </c>
      <c r="Q251" s="224">
        <v>0.64400000000000002</v>
      </c>
      <c r="R251" s="224">
        <f>Q251*H251</f>
        <v>799.52600000000007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230</v>
      </c>
      <c r="AT251" s="226" t="s">
        <v>226</v>
      </c>
      <c r="AU251" s="226" t="s">
        <v>85</v>
      </c>
      <c r="AY251" s="19" t="s">
        <v>224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83</v>
      </c>
      <c r="BK251" s="227">
        <f>ROUND(I251*H251,2)</f>
        <v>0</v>
      </c>
      <c r="BL251" s="19" t="s">
        <v>230</v>
      </c>
      <c r="BM251" s="226" t="s">
        <v>647</v>
      </c>
    </row>
    <row r="252" s="2" customFormat="1">
      <c r="A252" s="40"/>
      <c r="B252" s="41"/>
      <c r="C252" s="42"/>
      <c r="D252" s="228" t="s">
        <v>232</v>
      </c>
      <c r="E252" s="42"/>
      <c r="F252" s="229" t="s">
        <v>4786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232</v>
      </c>
      <c r="AU252" s="19" t="s">
        <v>85</v>
      </c>
    </row>
    <row r="253" s="2" customFormat="1">
      <c r="A253" s="40"/>
      <c r="B253" s="41"/>
      <c r="C253" s="42"/>
      <c r="D253" s="233" t="s">
        <v>234</v>
      </c>
      <c r="E253" s="42"/>
      <c r="F253" s="234" t="s">
        <v>4787</v>
      </c>
      <c r="G253" s="42"/>
      <c r="H253" s="42"/>
      <c r="I253" s="230"/>
      <c r="J253" s="42"/>
      <c r="K253" s="42"/>
      <c r="L253" s="46"/>
      <c r="M253" s="231"/>
      <c r="N253" s="232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234</v>
      </c>
      <c r="AU253" s="19" t="s">
        <v>85</v>
      </c>
    </row>
    <row r="254" s="13" customFormat="1">
      <c r="A254" s="13"/>
      <c r="B254" s="235"/>
      <c r="C254" s="236"/>
      <c r="D254" s="228" t="s">
        <v>236</v>
      </c>
      <c r="E254" s="237" t="s">
        <v>40</v>
      </c>
      <c r="F254" s="238" t="s">
        <v>4788</v>
      </c>
      <c r="G254" s="236"/>
      <c r="H254" s="239">
        <v>1241.5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236</v>
      </c>
      <c r="AU254" s="245" t="s">
        <v>85</v>
      </c>
      <c r="AV254" s="13" t="s">
        <v>85</v>
      </c>
      <c r="AW254" s="13" t="s">
        <v>38</v>
      </c>
      <c r="AX254" s="13" t="s">
        <v>77</v>
      </c>
      <c r="AY254" s="245" t="s">
        <v>224</v>
      </c>
    </row>
    <row r="255" s="15" customFormat="1">
      <c r="A255" s="15"/>
      <c r="B255" s="256"/>
      <c r="C255" s="257"/>
      <c r="D255" s="228" t="s">
        <v>236</v>
      </c>
      <c r="E255" s="258" t="s">
        <v>40</v>
      </c>
      <c r="F255" s="259" t="s">
        <v>253</v>
      </c>
      <c r="G255" s="257"/>
      <c r="H255" s="260">
        <v>1241.5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236</v>
      </c>
      <c r="AU255" s="266" t="s">
        <v>85</v>
      </c>
      <c r="AV255" s="15" t="s">
        <v>230</v>
      </c>
      <c r="AW255" s="15" t="s">
        <v>38</v>
      </c>
      <c r="AX255" s="15" t="s">
        <v>83</v>
      </c>
      <c r="AY255" s="266" t="s">
        <v>224</v>
      </c>
    </row>
    <row r="256" s="2" customFormat="1" ht="16.5" customHeight="1">
      <c r="A256" s="40"/>
      <c r="B256" s="41"/>
      <c r="C256" s="215" t="s">
        <v>451</v>
      </c>
      <c r="D256" s="215" t="s">
        <v>226</v>
      </c>
      <c r="E256" s="216" t="s">
        <v>4789</v>
      </c>
      <c r="F256" s="217" t="s">
        <v>4790</v>
      </c>
      <c r="G256" s="218" t="s">
        <v>152</v>
      </c>
      <c r="H256" s="219">
        <v>1010</v>
      </c>
      <c r="I256" s="220"/>
      <c r="J256" s="221">
        <f>ROUND(I256*H256,2)</f>
        <v>0</v>
      </c>
      <c r="K256" s="217" t="s">
        <v>229</v>
      </c>
      <c r="L256" s="46"/>
      <c r="M256" s="222" t="s">
        <v>40</v>
      </c>
      <c r="N256" s="223" t="s">
        <v>48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230</v>
      </c>
      <c r="AT256" s="226" t="s">
        <v>226</v>
      </c>
      <c r="AU256" s="226" t="s">
        <v>85</v>
      </c>
      <c r="AY256" s="19" t="s">
        <v>224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83</v>
      </c>
      <c r="BK256" s="227">
        <f>ROUND(I256*H256,2)</f>
        <v>0</v>
      </c>
      <c r="BL256" s="19" t="s">
        <v>230</v>
      </c>
      <c r="BM256" s="226" t="s">
        <v>659</v>
      </c>
    </row>
    <row r="257" s="2" customFormat="1">
      <c r="A257" s="40"/>
      <c r="B257" s="41"/>
      <c r="C257" s="42"/>
      <c r="D257" s="228" t="s">
        <v>232</v>
      </c>
      <c r="E257" s="42"/>
      <c r="F257" s="229" t="s">
        <v>4791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232</v>
      </c>
      <c r="AU257" s="19" t="s">
        <v>85</v>
      </c>
    </row>
    <row r="258" s="2" customFormat="1">
      <c r="A258" s="40"/>
      <c r="B258" s="41"/>
      <c r="C258" s="42"/>
      <c r="D258" s="233" t="s">
        <v>234</v>
      </c>
      <c r="E258" s="42"/>
      <c r="F258" s="234" t="s">
        <v>4792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234</v>
      </c>
      <c r="AU258" s="19" t="s">
        <v>85</v>
      </c>
    </row>
    <row r="259" s="14" customFormat="1">
      <c r="A259" s="14"/>
      <c r="B259" s="246"/>
      <c r="C259" s="247"/>
      <c r="D259" s="228" t="s">
        <v>236</v>
      </c>
      <c r="E259" s="248" t="s">
        <v>40</v>
      </c>
      <c r="F259" s="249" t="s">
        <v>4793</v>
      </c>
      <c r="G259" s="247"/>
      <c r="H259" s="248" t="s">
        <v>40</v>
      </c>
      <c r="I259" s="250"/>
      <c r="J259" s="247"/>
      <c r="K259" s="247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236</v>
      </c>
      <c r="AU259" s="255" t="s">
        <v>85</v>
      </c>
      <c r="AV259" s="14" t="s">
        <v>83</v>
      </c>
      <c r="AW259" s="14" t="s">
        <v>38</v>
      </c>
      <c r="AX259" s="14" t="s">
        <v>77</v>
      </c>
      <c r="AY259" s="255" t="s">
        <v>224</v>
      </c>
    </row>
    <row r="260" s="13" customFormat="1">
      <c r="A260" s="13"/>
      <c r="B260" s="235"/>
      <c r="C260" s="236"/>
      <c r="D260" s="228" t="s">
        <v>236</v>
      </c>
      <c r="E260" s="237" t="s">
        <v>40</v>
      </c>
      <c r="F260" s="238" t="s">
        <v>4794</v>
      </c>
      <c r="G260" s="236"/>
      <c r="H260" s="239">
        <v>1010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236</v>
      </c>
      <c r="AU260" s="245" t="s">
        <v>85</v>
      </c>
      <c r="AV260" s="13" t="s">
        <v>85</v>
      </c>
      <c r="AW260" s="13" t="s">
        <v>38</v>
      </c>
      <c r="AX260" s="13" t="s">
        <v>77</v>
      </c>
      <c r="AY260" s="245" t="s">
        <v>224</v>
      </c>
    </row>
    <row r="261" s="15" customFormat="1">
      <c r="A261" s="15"/>
      <c r="B261" s="256"/>
      <c r="C261" s="257"/>
      <c r="D261" s="228" t="s">
        <v>236</v>
      </c>
      <c r="E261" s="258" t="s">
        <v>40</v>
      </c>
      <c r="F261" s="259" t="s">
        <v>253</v>
      </c>
      <c r="G261" s="257"/>
      <c r="H261" s="260">
        <v>1010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236</v>
      </c>
      <c r="AU261" s="266" t="s">
        <v>85</v>
      </c>
      <c r="AV261" s="15" t="s">
        <v>230</v>
      </c>
      <c r="AW261" s="15" t="s">
        <v>38</v>
      </c>
      <c r="AX261" s="15" t="s">
        <v>83</v>
      </c>
      <c r="AY261" s="266" t="s">
        <v>224</v>
      </c>
    </row>
    <row r="262" s="2" customFormat="1" ht="16.5" customHeight="1">
      <c r="A262" s="40"/>
      <c r="B262" s="41"/>
      <c r="C262" s="215" t="s">
        <v>455</v>
      </c>
      <c r="D262" s="215" t="s">
        <v>226</v>
      </c>
      <c r="E262" s="216" t="s">
        <v>4795</v>
      </c>
      <c r="F262" s="217" t="s">
        <v>4796</v>
      </c>
      <c r="G262" s="218" t="s">
        <v>152</v>
      </c>
      <c r="H262" s="219">
        <v>26</v>
      </c>
      <c r="I262" s="220"/>
      <c r="J262" s="221">
        <f>ROUND(I262*H262,2)</f>
        <v>0</v>
      </c>
      <c r="K262" s="217" t="s">
        <v>229</v>
      </c>
      <c r="L262" s="46"/>
      <c r="M262" s="222" t="s">
        <v>40</v>
      </c>
      <c r="N262" s="223" t="s">
        <v>48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230</v>
      </c>
      <c r="AT262" s="226" t="s">
        <v>226</v>
      </c>
      <c r="AU262" s="226" t="s">
        <v>85</v>
      </c>
      <c r="AY262" s="19" t="s">
        <v>224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83</v>
      </c>
      <c r="BK262" s="227">
        <f>ROUND(I262*H262,2)</f>
        <v>0</v>
      </c>
      <c r="BL262" s="19" t="s">
        <v>230</v>
      </c>
      <c r="BM262" s="226" t="s">
        <v>672</v>
      </c>
    </row>
    <row r="263" s="2" customFormat="1">
      <c r="A263" s="40"/>
      <c r="B263" s="41"/>
      <c r="C263" s="42"/>
      <c r="D263" s="228" t="s">
        <v>232</v>
      </c>
      <c r="E263" s="42"/>
      <c r="F263" s="229" t="s">
        <v>4797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232</v>
      </c>
      <c r="AU263" s="19" t="s">
        <v>85</v>
      </c>
    </row>
    <row r="264" s="2" customFormat="1">
      <c r="A264" s="40"/>
      <c r="B264" s="41"/>
      <c r="C264" s="42"/>
      <c r="D264" s="233" t="s">
        <v>234</v>
      </c>
      <c r="E264" s="42"/>
      <c r="F264" s="234" t="s">
        <v>4798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234</v>
      </c>
      <c r="AU264" s="19" t="s">
        <v>85</v>
      </c>
    </row>
    <row r="265" s="14" customFormat="1">
      <c r="A265" s="14"/>
      <c r="B265" s="246"/>
      <c r="C265" s="247"/>
      <c r="D265" s="228" t="s">
        <v>236</v>
      </c>
      <c r="E265" s="248" t="s">
        <v>40</v>
      </c>
      <c r="F265" s="249" t="s">
        <v>4799</v>
      </c>
      <c r="G265" s="247"/>
      <c r="H265" s="248" t="s">
        <v>40</v>
      </c>
      <c r="I265" s="250"/>
      <c r="J265" s="247"/>
      <c r="K265" s="247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236</v>
      </c>
      <c r="AU265" s="255" t="s">
        <v>85</v>
      </c>
      <c r="AV265" s="14" t="s">
        <v>83</v>
      </c>
      <c r="AW265" s="14" t="s">
        <v>38</v>
      </c>
      <c r="AX265" s="14" t="s">
        <v>77</v>
      </c>
      <c r="AY265" s="255" t="s">
        <v>224</v>
      </c>
    </row>
    <row r="266" s="13" customFormat="1">
      <c r="A266" s="13"/>
      <c r="B266" s="235"/>
      <c r="C266" s="236"/>
      <c r="D266" s="228" t="s">
        <v>236</v>
      </c>
      <c r="E266" s="237" t="s">
        <v>40</v>
      </c>
      <c r="F266" s="238" t="s">
        <v>4800</v>
      </c>
      <c r="G266" s="236"/>
      <c r="H266" s="239">
        <v>26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236</v>
      </c>
      <c r="AU266" s="245" t="s">
        <v>85</v>
      </c>
      <c r="AV266" s="13" t="s">
        <v>85</v>
      </c>
      <c r="AW266" s="13" t="s">
        <v>38</v>
      </c>
      <c r="AX266" s="13" t="s">
        <v>77</v>
      </c>
      <c r="AY266" s="245" t="s">
        <v>224</v>
      </c>
    </row>
    <row r="267" s="15" customFormat="1">
      <c r="A267" s="15"/>
      <c r="B267" s="256"/>
      <c r="C267" s="257"/>
      <c r="D267" s="228" t="s">
        <v>236</v>
      </c>
      <c r="E267" s="258" t="s">
        <v>40</v>
      </c>
      <c r="F267" s="259" t="s">
        <v>253</v>
      </c>
      <c r="G267" s="257"/>
      <c r="H267" s="260">
        <v>26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236</v>
      </c>
      <c r="AU267" s="266" t="s">
        <v>85</v>
      </c>
      <c r="AV267" s="15" t="s">
        <v>230</v>
      </c>
      <c r="AW267" s="15" t="s">
        <v>38</v>
      </c>
      <c r="AX267" s="15" t="s">
        <v>83</v>
      </c>
      <c r="AY267" s="266" t="s">
        <v>224</v>
      </c>
    </row>
    <row r="268" s="2" customFormat="1" ht="16.5" customHeight="1">
      <c r="A268" s="40"/>
      <c r="B268" s="41"/>
      <c r="C268" s="215" t="s">
        <v>462</v>
      </c>
      <c r="D268" s="215" t="s">
        <v>226</v>
      </c>
      <c r="E268" s="216" t="s">
        <v>4801</v>
      </c>
      <c r="F268" s="217" t="s">
        <v>4802</v>
      </c>
      <c r="G268" s="218" t="s">
        <v>152</v>
      </c>
      <c r="H268" s="219">
        <v>1010</v>
      </c>
      <c r="I268" s="220"/>
      <c r="J268" s="221">
        <f>ROUND(I268*H268,2)</f>
        <v>0</v>
      </c>
      <c r="K268" s="217" t="s">
        <v>229</v>
      </c>
      <c r="L268" s="46"/>
      <c r="M268" s="222" t="s">
        <v>40</v>
      </c>
      <c r="N268" s="223" t="s">
        <v>48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230</v>
      </c>
      <c r="AT268" s="226" t="s">
        <v>226</v>
      </c>
      <c r="AU268" s="226" t="s">
        <v>85</v>
      </c>
      <c r="AY268" s="19" t="s">
        <v>224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83</v>
      </c>
      <c r="BK268" s="227">
        <f>ROUND(I268*H268,2)</f>
        <v>0</v>
      </c>
      <c r="BL268" s="19" t="s">
        <v>230</v>
      </c>
      <c r="BM268" s="226" t="s">
        <v>688</v>
      </c>
    </row>
    <row r="269" s="2" customFormat="1">
      <c r="A269" s="40"/>
      <c r="B269" s="41"/>
      <c r="C269" s="42"/>
      <c r="D269" s="228" t="s">
        <v>232</v>
      </c>
      <c r="E269" s="42"/>
      <c r="F269" s="229" t="s">
        <v>4803</v>
      </c>
      <c r="G269" s="42"/>
      <c r="H269" s="42"/>
      <c r="I269" s="230"/>
      <c r="J269" s="42"/>
      <c r="K269" s="42"/>
      <c r="L269" s="46"/>
      <c r="M269" s="231"/>
      <c r="N269" s="23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232</v>
      </c>
      <c r="AU269" s="19" t="s">
        <v>85</v>
      </c>
    </row>
    <row r="270" s="2" customFormat="1">
      <c r="A270" s="40"/>
      <c r="B270" s="41"/>
      <c r="C270" s="42"/>
      <c r="D270" s="233" t="s">
        <v>234</v>
      </c>
      <c r="E270" s="42"/>
      <c r="F270" s="234" t="s">
        <v>4804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234</v>
      </c>
      <c r="AU270" s="19" t="s">
        <v>85</v>
      </c>
    </row>
    <row r="271" s="14" customFormat="1">
      <c r="A271" s="14"/>
      <c r="B271" s="246"/>
      <c r="C271" s="247"/>
      <c r="D271" s="228" t="s">
        <v>236</v>
      </c>
      <c r="E271" s="248" t="s">
        <v>40</v>
      </c>
      <c r="F271" s="249" t="s">
        <v>4805</v>
      </c>
      <c r="G271" s="247"/>
      <c r="H271" s="248" t="s">
        <v>40</v>
      </c>
      <c r="I271" s="250"/>
      <c r="J271" s="247"/>
      <c r="K271" s="247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236</v>
      </c>
      <c r="AU271" s="255" t="s">
        <v>85</v>
      </c>
      <c r="AV271" s="14" t="s">
        <v>83</v>
      </c>
      <c r="AW271" s="14" t="s">
        <v>38</v>
      </c>
      <c r="AX271" s="14" t="s">
        <v>77</v>
      </c>
      <c r="AY271" s="255" t="s">
        <v>224</v>
      </c>
    </row>
    <row r="272" s="13" customFormat="1">
      <c r="A272" s="13"/>
      <c r="B272" s="235"/>
      <c r="C272" s="236"/>
      <c r="D272" s="228" t="s">
        <v>236</v>
      </c>
      <c r="E272" s="237" t="s">
        <v>40</v>
      </c>
      <c r="F272" s="238" t="s">
        <v>4806</v>
      </c>
      <c r="G272" s="236"/>
      <c r="H272" s="239">
        <v>1010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236</v>
      </c>
      <c r="AU272" s="245" t="s">
        <v>85</v>
      </c>
      <c r="AV272" s="13" t="s">
        <v>85</v>
      </c>
      <c r="AW272" s="13" t="s">
        <v>38</v>
      </c>
      <c r="AX272" s="13" t="s">
        <v>77</v>
      </c>
      <c r="AY272" s="245" t="s">
        <v>224</v>
      </c>
    </row>
    <row r="273" s="15" customFormat="1">
      <c r="A273" s="15"/>
      <c r="B273" s="256"/>
      <c r="C273" s="257"/>
      <c r="D273" s="228" t="s">
        <v>236</v>
      </c>
      <c r="E273" s="258" t="s">
        <v>40</v>
      </c>
      <c r="F273" s="259" t="s">
        <v>253</v>
      </c>
      <c r="G273" s="257"/>
      <c r="H273" s="260">
        <v>1010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236</v>
      </c>
      <c r="AU273" s="266" t="s">
        <v>85</v>
      </c>
      <c r="AV273" s="15" t="s">
        <v>230</v>
      </c>
      <c r="AW273" s="15" t="s">
        <v>38</v>
      </c>
      <c r="AX273" s="15" t="s">
        <v>83</v>
      </c>
      <c r="AY273" s="266" t="s">
        <v>224</v>
      </c>
    </row>
    <row r="274" s="2" customFormat="1" ht="16.5" customHeight="1">
      <c r="A274" s="40"/>
      <c r="B274" s="41"/>
      <c r="C274" s="215" t="s">
        <v>468</v>
      </c>
      <c r="D274" s="215" t="s">
        <v>226</v>
      </c>
      <c r="E274" s="216" t="s">
        <v>1049</v>
      </c>
      <c r="F274" s="217" t="s">
        <v>1050</v>
      </c>
      <c r="G274" s="218" t="s">
        <v>152</v>
      </c>
      <c r="H274" s="219">
        <v>1421</v>
      </c>
      <c r="I274" s="220"/>
      <c r="J274" s="221">
        <f>ROUND(I274*H274,2)</f>
        <v>0</v>
      </c>
      <c r="K274" s="217" t="s">
        <v>229</v>
      </c>
      <c r="L274" s="46"/>
      <c r="M274" s="222" t="s">
        <v>40</v>
      </c>
      <c r="N274" s="223" t="s">
        <v>48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230</v>
      </c>
      <c r="AT274" s="226" t="s">
        <v>226</v>
      </c>
      <c r="AU274" s="226" t="s">
        <v>85</v>
      </c>
      <c r="AY274" s="19" t="s">
        <v>224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83</v>
      </c>
      <c r="BK274" s="227">
        <f>ROUND(I274*H274,2)</f>
        <v>0</v>
      </c>
      <c r="BL274" s="19" t="s">
        <v>230</v>
      </c>
      <c r="BM274" s="226" t="s">
        <v>704</v>
      </c>
    </row>
    <row r="275" s="2" customFormat="1">
      <c r="A275" s="40"/>
      <c r="B275" s="41"/>
      <c r="C275" s="42"/>
      <c r="D275" s="228" t="s">
        <v>232</v>
      </c>
      <c r="E275" s="42"/>
      <c r="F275" s="229" t="s">
        <v>1052</v>
      </c>
      <c r="G275" s="42"/>
      <c r="H275" s="42"/>
      <c r="I275" s="230"/>
      <c r="J275" s="42"/>
      <c r="K275" s="42"/>
      <c r="L275" s="46"/>
      <c r="M275" s="231"/>
      <c r="N275" s="23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232</v>
      </c>
      <c r="AU275" s="19" t="s">
        <v>85</v>
      </c>
    </row>
    <row r="276" s="2" customFormat="1">
      <c r="A276" s="40"/>
      <c r="B276" s="41"/>
      <c r="C276" s="42"/>
      <c r="D276" s="233" t="s">
        <v>234</v>
      </c>
      <c r="E276" s="42"/>
      <c r="F276" s="234" t="s">
        <v>1053</v>
      </c>
      <c r="G276" s="42"/>
      <c r="H276" s="42"/>
      <c r="I276" s="230"/>
      <c r="J276" s="42"/>
      <c r="K276" s="42"/>
      <c r="L276" s="46"/>
      <c r="M276" s="231"/>
      <c r="N276" s="232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234</v>
      </c>
      <c r="AU276" s="19" t="s">
        <v>85</v>
      </c>
    </row>
    <row r="277" s="14" customFormat="1">
      <c r="A277" s="14"/>
      <c r="B277" s="246"/>
      <c r="C277" s="247"/>
      <c r="D277" s="228" t="s">
        <v>236</v>
      </c>
      <c r="E277" s="248" t="s">
        <v>40</v>
      </c>
      <c r="F277" s="249" t="s">
        <v>4807</v>
      </c>
      <c r="G277" s="247"/>
      <c r="H277" s="248" t="s">
        <v>40</v>
      </c>
      <c r="I277" s="250"/>
      <c r="J277" s="247"/>
      <c r="K277" s="247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236</v>
      </c>
      <c r="AU277" s="255" t="s">
        <v>85</v>
      </c>
      <c r="AV277" s="14" t="s">
        <v>83</v>
      </c>
      <c r="AW277" s="14" t="s">
        <v>38</v>
      </c>
      <c r="AX277" s="14" t="s">
        <v>77</v>
      </c>
      <c r="AY277" s="255" t="s">
        <v>224</v>
      </c>
    </row>
    <row r="278" s="13" customFormat="1">
      <c r="A278" s="13"/>
      <c r="B278" s="235"/>
      <c r="C278" s="236"/>
      <c r="D278" s="228" t="s">
        <v>236</v>
      </c>
      <c r="E278" s="237" t="s">
        <v>40</v>
      </c>
      <c r="F278" s="238" t="s">
        <v>4794</v>
      </c>
      <c r="G278" s="236"/>
      <c r="H278" s="239">
        <v>1010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236</v>
      </c>
      <c r="AU278" s="245" t="s">
        <v>85</v>
      </c>
      <c r="AV278" s="13" t="s">
        <v>85</v>
      </c>
      <c r="AW278" s="13" t="s">
        <v>38</v>
      </c>
      <c r="AX278" s="13" t="s">
        <v>77</v>
      </c>
      <c r="AY278" s="245" t="s">
        <v>224</v>
      </c>
    </row>
    <row r="279" s="13" customFormat="1">
      <c r="A279" s="13"/>
      <c r="B279" s="235"/>
      <c r="C279" s="236"/>
      <c r="D279" s="228" t="s">
        <v>236</v>
      </c>
      <c r="E279" s="237" t="s">
        <v>40</v>
      </c>
      <c r="F279" s="238" t="s">
        <v>4808</v>
      </c>
      <c r="G279" s="236"/>
      <c r="H279" s="239">
        <v>411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236</v>
      </c>
      <c r="AU279" s="245" t="s">
        <v>85</v>
      </c>
      <c r="AV279" s="13" t="s">
        <v>85</v>
      </c>
      <c r="AW279" s="13" t="s">
        <v>38</v>
      </c>
      <c r="AX279" s="13" t="s">
        <v>77</v>
      </c>
      <c r="AY279" s="245" t="s">
        <v>224</v>
      </c>
    </row>
    <row r="280" s="15" customFormat="1">
      <c r="A280" s="15"/>
      <c r="B280" s="256"/>
      <c r="C280" s="257"/>
      <c r="D280" s="228" t="s">
        <v>236</v>
      </c>
      <c r="E280" s="258" t="s">
        <v>40</v>
      </c>
      <c r="F280" s="259" t="s">
        <v>253</v>
      </c>
      <c r="G280" s="257"/>
      <c r="H280" s="260">
        <v>1421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6" t="s">
        <v>236</v>
      </c>
      <c r="AU280" s="266" t="s">
        <v>85</v>
      </c>
      <c r="AV280" s="15" t="s">
        <v>230</v>
      </c>
      <c r="AW280" s="15" t="s">
        <v>38</v>
      </c>
      <c r="AX280" s="15" t="s">
        <v>83</v>
      </c>
      <c r="AY280" s="266" t="s">
        <v>224</v>
      </c>
    </row>
    <row r="281" s="2" customFormat="1" ht="16.5" customHeight="1">
      <c r="A281" s="40"/>
      <c r="B281" s="41"/>
      <c r="C281" s="215" t="s">
        <v>478</v>
      </c>
      <c r="D281" s="215" t="s">
        <v>226</v>
      </c>
      <c r="E281" s="216" t="s">
        <v>4809</v>
      </c>
      <c r="F281" s="217" t="s">
        <v>4810</v>
      </c>
      <c r="G281" s="218" t="s">
        <v>152</v>
      </c>
      <c r="H281" s="219">
        <v>1010</v>
      </c>
      <c r="I281" s="220"/>
      <c r="J281" s="221">
        <f>ROUND(I281*H281,2)</f>
        <v>0</v>
      </c>
      <c r="K281" s="217" t="s">
        <v>229</v>
      </c>
      <c r="L281" s="46"/>
      <c r="M281" s="222" t="s">
        <v>40</v>
      </c>
      <c r="N281" s="223" t="s">
        <v>48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230</v>
      </c>
      <c r="AT281" s="226" t="s">
        <v>226</v>
      </c>
      <c r="AU281" s="226" t="s">
        <v>85</v>
      </c>
      <c r="AY281" s="19" t="s">
        <v>224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83</v>
      </c>
      <c r="BK281" s="227">
        <f>ROUND(I281*H281,2)</f>
        <v>0</v>
      </c>
      <c r="BL281" s="19" t="s">
        <v>230</v>
      </c>
      <c r="BM281" s="226" t="s">
        <v>716</v>
      </c>
    </row>
    <row r="282" s="2" customFormat="1">
      <c r="A282" s="40"/>
      <c r="B282" s="41"/>
      <c r="C282" s="42"/>
      <c r="D282" s="228" t="s">
        <v>232</v>
      </c>
      <c r="E282" s="42"/>
      <c r="F282" s="229" t="s">
        <v>4811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232</v>
      </c>
      <c r="AU282" s="19" t="s">
        <v>85</v>
      </c>
    </row>
    <row r="283" s="2" customFormat="1">
      <c r="A283" s="40"/>
      <c r="B283" s="41"/>
      <c r="C283" s="42"/>
      <c r="D283" s="233" t="s">
        <v>234</v>
      </c>
      <c r="E283" s="42"/>
      <c r="F283" s="234" t="s">
        <v>4812</v>
      </c>
      <c r="G283" s="42"/>
      <c r="H283" s="42"/>
      <c r="I283" s="230"/>
      <c r="J283" s="42"/>
      <c r="K283" s="42"/>
      <c r="L283" s="46"/>
      <c r="M283" s="231"/>
      <c r="N283" s="232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234</v>
      </c>
      <c r="AU283" s="19" t="s">
        <v>85</v>
      </c>
    </row>
    <row r="284" s="14" customFormat="1">
      <c r="A284" s="14"/>
      <c r="B284" s="246"/>
      <c r="C284" s="247"/>
      <c r="D284" s="228" t="s">
        <v>236</v>
      </c>
      <c r="E284" s="248" t="s">
        <v>40</v>
      </c>
      <c r="F284" s="249" t="s">
        <v>4813</v>
      </c>
      <c r="G284" s="247"/>
      <c r="H284" s="248" t="s">
        <v>40</v>
      </c>
      <c r="I284" s="250"/>
      <c r="J284" s="247"/>
      <c r="K284" s="247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236</v>
      </c>
      <c r="AU284" s="255" t="s">
        <v>85</v>
      </c>
      <c r="AV284" s="14" t="s">
        <v>83</v>
      </c>
      <c r="AW284" s="14" t="s">
        <v>38</v>
      </c>
      <c r="AX284" s="14" t="s">
        <v>77</v>
      </c>
      <c r="AY284" s="255" t="s">
        <v>224</v>
      </c>
    </row>
    <row r="285" s="13" customFormat="1">
      <c r="A285" s="13"/>
      <c r="B285" s="235"/>
      <c r="C285" s="236"/>
      <c r="D285" s="228" t="s">
        <v>236</v>
      </c>
      <c r="E285" s="237" t="s">
        <v>40</v>
      </c>
      <c r="F285" s="238" t="s">
        <v>4794</v>
      </c>
      <c r="G285" s="236"/>
      <c r="H285" s="239">
        <v>1010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236</v>
      </c>
      <c r="AU285" s="245" t="s">
        <v>85</v>
      </c>
      <c r="AV285" s="13" t="s">
        <v>85</v>
      </c>
      <c r="AW285" s="13" t="s">
        <v>38</v>
      </c>
      <c r="AX285" s="13" t="s">
        <v>77</v>
      </c>
      <c r="AY285" s="245" t="s">
        <v>224</v>
      </c>
    </row>
    <row r="286" s="15" customFormat="1">
      <c r="A286" s="15"/>
      <c r="B286" s="256"/>
      <c r="C286" s="257"/>
      <c r="D286" s="228" t="s">
        <v>236</v>
      </c>
      <c r="E286" s="258" t="s">
        <v>40</v>
      </c>
      <c r="F286" s="259" t="s">
        <v>253</v>
      </c>
      <c r="G286" s="257"/>
      <c r="H286" s="260">
        <v>1010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6" t="s">
        <v>236</v>
      </c>
      <c r="AU286" s="266" t="s">
        <v>85</v>
      </c>
      <c r="AV286" s="15" t="s">
        <v>230</v>
      </c>
      <c r="AW286" s="15" t="s">
        <v>38</v>
      </c>
      <c r="AX286" s="15" t="s">
        <v>83</v>
      </c>
      <c r="AY286" s="266" t="s">
        <v>224</v>
      </c>
    </row>
    <row r="287" s="2" customFormat="1" ht="16.5" customHeight="1">
      <c r="A287" s="40"/>
      <c r="B287" s="41"/>
      <c r="C287" s="215" t="s">
        <v>484</v>
      </c>
      <c r="D287" s="215" t="s">
        <v>226</v>
      </c>
      <c r="E287" s="216" t="s">
        <v>4814</v>
      </c>
      <c r="F287" s="217" t="s">
        <v>4815</v>
      </c>
      <c r="G287" s="218" t="s">
        <v>152</v>
      </c>
      <c r="H287" s="219">
        <v>411</v>
      </c>
      <c r="I287" s="220"/>
      <c r="J287" s="221">
        <f>ROUND(I287*H287,2)</f>
        <v>0</v>
      </c>
      <c r="K287" s="217" t="s">
        <v>229</v>
      </c>
      <c r="L287" s="46"/>
      <c r="M287" s="222" t="s">
        <v>40</v>
      </c>
      <c r="N287" s="223" t="s">
        <v>48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230</v>
      </c>
      <c r="AT287" s="226" t="s">
        <v>226</v>
      </c>
      <c r="AU287" s="226" t="s">
        <v>85</v>
      </c>
      <c r="AY287" s="19" t="s">
        <v>224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83</v>
      </c>
      <c r="BK287" s="227">
        <f>ROUND(I287*H287,2)</f>
        <v>0</v>
      </c>
      <c r="BL287" s="19" t="s">
        <v>230</v>
      </c>
      <c r="BM287" s="226" t="s">
        <v>737</v>
      </c>
    </row>
    <row r="288" s="2" customFormat="1">
      <c r="A288" s="40"/>
      <c r="B288" s="41"/>
      <c r="C288" s="42"/>
      <c r="D288" s="228" t="s">
        <v>232</v>
      </c>
      <c r="E288" s="42"/>
      <c r="F288" s="229" t="s">
        <v>4816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232</v>
      </c>
      <c r="AU288" s="19" t="s">
        <v>85</v>
      </c>
    </row>
    <row r="289" s="2" customFormat="1">
      <c r="A289" s="40"/>
      <c r="B289" s="41"/>
      <c r="C289" s="42"/>
      <c r="D289" s="233" t="s">
        <v>234</v>
      </c>
      <c r="E289" s="42"/>
      <c r="F289" s="234" t="s">
        <v>4817</v>
      </c>
      <c r="G289" s="42"/>
      <c r="H289" s="42"/>
      <c r="I289" s="230"/>
      <c r="J289" s="42"/>
      <c r="K289" s="42"/>
      <c r="L289" s="46"/>
      <c r="M289" s="231"/>
      <c r="N289" s="232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234</v>
      </c>
      <c r="AU289" s="19" t="s">
        <v>85</v>
      </c>
    </row>
    <row r="290" s="13" customFormat="1">
      <c r="A290" s="13"/>
      <c r="B290" s="235"/>
      <c r="C290" s="236"/>
      <c r="D290" s="228" t="s">
        <v>236</v>
      </c>
      <c r="E290" s="237" t="s">
        <v>40</v>
      </c>
      <c r="F290" s="238" t="s">
        <v>4808</v>
      </c>
      <c r="G290" s="236"/>
      <c r="H290" s="239">
        <v>411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236</v>
      </c>
      <c r="AU290" s="245" t="s">
        <v>85</v>
      </c>
      <c r="AV290" s="13" t="s">
        <v>85</v>
      </c>
      <c r="AW290" s="13" t="s">
        <v>38</v>
      </c>
      <c r="AX290" s="13" t="s">
        <v>77</v>
      </c>
      <c r="AY290" s="245" t="s">
        <v>224</v>
      </c>
    </row>
    <row r="291" s="15" customFormat="1">
      <c r="A291" s="15"/>
      <c r="B291" s="256"/>
      <c r="C291" s="257"/>
      <c r="D291" s="228" t="s">
        <v>236</v>
      </c>
      <c r="E291" s="258" t="s">
        <v>40</v>
      </c>
      <c r="F291" s="259" t="s">
        <v>253</v>
      </c>
      <c r="G291" s="257"/>
      <c r="H291" s="260">
        <v>411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236</v>
      </c>
      <c r="AU291" s="266" t="s">
        <v>85</v>
      </c>
      <c r="AV291" s="15" t="s">
        <v>230</v>
      </c>
      <c r="AW291" s="15" t="s">
        <v>38</v>
      </c>
      <c r="AX291" s="15" t="s">
        <v>83</v>
      </c>
      <c r="AY291" s="266" t="s">
        <v>224</v>
      </c>
    </row>
    <row r="292" s="2" customFormat="1" ht="16.5" customHeight="1">
      <c r="A292" s="40"/>
      <c r="B292" s="41"/>
      <c r="C292" s="215" t="s">
        <v>489</v>
      </c>
      <c r="D292" s="215" t="s">
        <v>226</v>
      </c>
      <c r="E292" s="216" t="s">
        <v>4818</v>
      </c>
      <c r="F292" s="217" t="s">
        <v>4819</v>
      </c>
      <c r="G292" s="218" t="s">
        <v>152</v>
      </c>
      <c r="H292" s="219">
        <v>1421</v>
      </c>
      <c r="I292" s="220"/>
      <c r="J292" s="221">
        <f>ROUND(I292*H292,2)</f>
        <v>0</v>
      </c>
      <c r="K292" s="217" t="s">
        <v>229</v>
      </c>
      <c r="L292" s="46"/>
      <c r="M292" s="222" t="s">
        <v>40</v>
      </c>
      <c r="N292" s="223" t="s">
        <v>48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230</v>
      </c>
      <c r="AT292" s="226" t="s">
        <v>226</v>
      </c>
      <c r="AU292" s="226" t="s">
        <v>85</v>
      </c>
      <c r="AY292" s="19" t="s">
        <v>224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83</v>
      </c>
      <c r="BK292" s="227">
        <f>ROUND(I292*H292,2)</f>
        <v>0</v>
      </c>
      <c r="BL292" s="19" t="s">
        <v>230</v>
      </c>
      <c r="BM292" s="226" t="s">
        <v>750</v>
      </c>
    </row>
    <row r="293" s="2" customFormat="1">
      <c r="A293" s="40"/>
      <c r="B293" s="41"/>
      <c r="C293" s="42"/>
      <c r="D293" s="228" t="s">
        <v>232</v>
      </c>
      <c r="E293" s="42"/>
      <c r="F293" s="229" t="s">
        <v>4820</v>
      </c>
      <c r="G293" s="42"/>
      <c r="H293" s="42"/>
      <c r="I293" s="230"/>
      <c r="J293" s="42"/>
      <c r="K293" s="42"/>
      <c r="L293" s="46"/>
      <c r="M293" s="231"/>
      <c r="N293" s="232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232</v>
      </c>
      <c r="AU293" s="19" t="s">
        <v>85</v>
      </c>
    </row>
    <row r="294" s="2" customFormat="1">
      <c r="A294" s="40"/>
      <c r="B294" s="41"/>
      <c r="C294" s="42"/>
      <c r="D294" s="233" t="s">
        <v>234</v>
      </c>
      <c r="E294" s="42"/>
      <c r="F294" s="234" t="s">
        <v>4821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234</v>
      </c>
      <c r="AU294" s="19" t="s">
        <v>85</v>
      </c>
    </row>
    <row r="295" s="14" customFormat="1">
      <c r="A295" s="14"/>
      <c r="B295" s="246"/>
      <c r="C295" s="247"/>
      <c r="D295" s="228" t="s">
        <v>236</v>
      </c>
      <c r="E295" s="248" t="s">
        <v>40</v>
      </c>
      <c r="F295" s="249" t="s">
        <v>4822</v>
      </c>
      <c r="G295" s="247"/>
      <c r="H295" s="248" t="s">
        <v>40</v>
      </c>
      <c r="I295" s="250"/>
      <c r="J295" s="247"/>
      <c r="K295" s="247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236</v>
      </c>
      <c r="AU295" s="255" t="s">
        <v>85</v>
      </c>
      <c r="AV295" s="14" t="s">
        <v>83</v>
      </c>
      <c r="AW295" s="14" t="s">
        <v>38</v>
      </c>
      <c r="AX295" s="14" t="s">
        <v>77</v>
      </c>
      <c r="AY295" s="255" t="s">
        <v>224</v>
      </c>
    </row>
    <row r="296" s="13" customFormat="1">
      <c r="A296" s="13"/>
      <c r="B296" s="235"/>
      <c r="C296" s="236"/>
      <c r="D296" s="228" t="s">
        <v>236</v>
      </c>
      <c r="E296" s="237" t="s">
        <v>40</v>
      </c>
      <c r="F296" s="238" t="s">
        <v>4794</v>
      </c>
      <c r="G296" s="236"/>
      <c r="H296" s="239">
        <v>1010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236</v>
      </c>
      <c r="AU296" s="245" t="s">
        <v>85</v>
      </c>
      <c r="AV296" s="13" t="s">
        <v>85</v>
      </c>
      <c r="AW296" s="13" t="s">
        <v>38</v>
      </c>
      <c r="AX296" s="13" t="s">
        <v>77</v>
      </c>
      <c r="AY296" s="245" t="s">
        <v>224</v>
      </c>
    </row>
    <row r="297" s="13" customFormat="1">
      <c r="A297" s="13"/>
      <c r="B297" s="235"/>
      <c r="C297" s="236"/>
      <c r="D297" s="228" t="s">
        <v>236</v>
      </c>
      <c r="E297" s="237" t="s">
        <v>40</v>
      </c>
      <c r="F297" s="238" t="s">
        <v>4823</v>
      </c>
      <c r="G297" s="236"/>
      <c r="H297" s="239">
        <v>411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236</v>
      </c>
      <c r="AU297" s="245" t="s">
        <v>85</v>
      </c>
      <c r="AV297" s="13" t="s">
        <v>85</v>
      </c>
      <c r="AW297" s="13" t="s">
        <v>38</v>
      </c>
      <c r="AX297" s="13" t="s">
        <v>77</v>
      </c>
      <c r="AY297" s="245" t="s">
        <v>224</v>
      </c>
    </row>
    <row r="298" s="15" customFormat="1">
      <c r="A298" s="15"/>
      <c r="B298" s="256"/>
      <c r="C298" s="257"/>
      <c r="D298" s="228" t="s">
        <v>236</v>
      </c>
      <c r="E298" s="258" t="s">
        <v>40</v>
      </c>
      <c r="F298" s="259" t="s">
        <v>253</v>
      </c>
      <c r="G298" s="257"/>
      <c r="H298" s="260">
        <v>1421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6" t="s">
        <v>236</v>
      </c>
      <c r="AU298" s="266" t="s">
        <v>85</v>
      </c>
      <c r="AV298" s="15" t="s">
        <v>230</v>
      </c>
      <c r="AW298" s="15" t="s">
        <v>38</v>
      </c>
      <c r="AX298" s="15" t="s">
        <v>83</v>
      </c>
      <c r="AY298" s="266" t="s">
        <v>224</v>
      </c>
    </row>
    <row r="299" s="2" customFormat="1" ht="16.5" customHeight="1">
      <c r="A299" s="40"/>
      <c r="B299" s="41"/>
      <c r="C299" s="215" t="s">
        <v>493</v>
      </c>
      <c r="D299" s="215" t="s">
        <v>226</v>
      </c>
      <c r="E299" s="216" t="s">
        <v>4824</v>
      </c>
      <c r="F299" s="217" t="s">
        <v>4825</v>
      </c>
      <c r="G299" s="218" t="s">
        <v>152</v>
      </c>
      <c r="H299" s="219">
        <v>411</v>
      </c>
      <c r="I299" s="220"/>
      <c r="J299" s="221">
        <f>ROUND(I299*H299,2)</f>
        <v>0</v>
      </c>
      <c r="K299" s="217" t="s">
        <v>229</v>
      </c>
      <c r="L299" s="46"/>
      <c r="M299" s="222" t="s">
        <v>40</v>
      </c>
      <c r="N299" s="223" t="s">
        <v>48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230</v>
      </c>
      <c r="AT299" s="226" t="s">
        <v>226</v>
      </c>
      <c r="AU299" s="226" t="s">
        <v>85</v>
      </c>
      <c r="AY299" s="19" t="s">
        <v>224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83</v>
      </c>
      <c r="BK299" s="227">
        <f>ROUND(I299*H299,2)</f>
        <v>0</v>
      </c>
      <c r="BL299" s="19" t="s">
        <v>230</v>
      </c>
      <c r="BM299" s="226" t="s">
        <v>766</v>
      </c>
    </row>
    <row r="300" s="2" customFormat="1">
      <c r="A300" s="40"/>
      <c r="B300" s="41"/>
      <c r="C300" s="42"/>
      <c r="D300" s="228" t="s">
        <v>232</v>
      </c>
      <c r="E300" s="42"/>
      <c r="F300" s="229" t="s">
        <v>4826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232</v>
      </c>
      <c r="AU300" s="19" t="s">
        <v>85</v>
      </c>
    </row>
    <row r="301" s="2" customFormat="1">
      <c r="A301" s="40"/>
      <c r="B301" s="41"/>
      <c r="C301" s="42"/>
      <c r="D301" s="233" t="s">
        <v>234</v>
      </c>
      <c r="E301" s="42"/>
      <c r="F301" s="234" t="s">
        <v>4827</v>
      </c>
      <c r="G301" s="42"/>
      <c r="H301" s="42"/>
      <c r="I301" s="230"/>
      <c r="J301" s="42"/>
      <c r="K301" s="42"/>
      <c r="L301" s="46"/>
      <c r="M301" s="231"/>
      <c r="N301" s="232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234</v>
      </c>
      <c r="AU301" s="19" t="s">
        <v>85</v>
      </c>
    </row>
    <row r="302" s="2" customFormat="1" ht="16.5" customHeight="1">
      <c r="A302" s="40"/>
      <c r="B302" s="41"/>
      <c r="C302" s="215" t="s">
        <v>503</v>
      </c>
      <c r="D302" s="215" t="s">
        <v>226</v>
      </c>
      <c r="E302" s="216" t="s">
        <v>4828</v>
      </c>
      <c r="F302" s="217" t="s">
        <v>4829</v>
      </c>
      <c r="G302" s="218" t="s">
        <v>152</v>
      </c>
      <c r="H302" s="219">
        <v>26</v>
      </c>
      <c r="I302" s="220"/>
      <c r="J302" s="221">
        <f>ROUND(I302*H302,2)</f>
        <v>0</v>
      </c>
      <c r="K302" s="217" t="s">
        <v>229</v>
      </c>
      <c r="L302" s="46"/>
      <c r="M302" s="222" t="s">
        <v>40</v>
      </c>
      <c r="N302" s="223" t="s">
        <v>48</v>
      </c>
      <c r="O302" s="86"/>
      <c r="P302" s="224">
        <f>O302*H302</f>
        <v>0</v>
      </c>
      <c r="Q302" s="224">
        <v>0.10503</v>
      </c>
      <c r="R302" s="224">
        <f>Q302*H302</f>
        <v>2.7307799999999998</v>
      </c>
      <c r="S302" s="224">
        <v>0</v>
      </c>
      <c r="T302" s="225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6" t="s">
        <v>230</v>
      </c>
      <c r="AT302" s="226" t="s">
        <v>226</v>
      </c>
      <c r="AU302" s="226" t="s">
        <v>85</v>
      </c>
      <c r="AY302" s="19" t="s">
        <v>224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9" t="s">
        <v>83</v>
      </c>
      <c r="BK302" s="227">
        <f>ROUND(I302*H302,2)</f>
        <v>0</v>
      </c>
      <c r="BL302" s="19" t="s">
        <v>230</v>
      </c>
      <c r="BM302" s="226" t="s">
        <v>781</v>
      </c>
    </row>
    <row r="303" s="2" customFormat="1">
      <c r="A303" s="40"/>
      <c r="B303" s="41"/>
      <c r="C303" s="42"/>
      <c r="D303" s="228" t="s">
        <v>232</v>
      </c>
      <c r="E303" s="42"/>
      <c r="F303" s="229" t="s">
        <v>4830</v>
      </c>
      <c r="G303" s="42"/>
      <c r="H303" s="42"/>
      <c r="I303" s="230"/>
      <c r="J303" s="42"/>
      <c r="K303" s="42"/>
      <c r="L303" s="46"/>
      <c r="M303" s="231"/>
      <c r="N303" s="232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232</v>
      </c>
      <c r="AU303" s="19" t="s">
        <v>85</v>
      </c>
    </row>
    <row r="304" s="2" customFormat="1">
      <c r="A304" s="40"/>
      <c r="B304" s="41"/>
      <c r="C304" s="42"/>
      <c r="D304" s="233" t="s">
        <v>234</v>
      </c>
      <c r="E304" s="42"/>
      <c r="F304" s="234" t="s">
        <v>4831</v>
      </c>
      <c r="G304" s="42"/>
      <c r="H304" s="42"/>
      <c r="I304" s="230"/>
      <c r="J304" s="42"/>
      <c r="K304" s="42"/>
      <c r="L304" s="46"/>
      <c r="M304" s="231"/>
      <c r="N304" s="232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234</v>
      </c>
      <c r="AU304" s="19" t="s">
        <v>85</v>
      </c>
    </row>
    <row r="305" s="14" customFormat="1">
      <c r="A305" s="14"/>
      <c r="B305" s="246"/>
      <c r="C305" s="247"/>
      <c r="D305" s="228" t="s">
        <v>236</v>
      </c>
      <c r="E305" s="248" t="s">
        <v>40</v>
      </c>
      <c r="F305" s="249" t="s">
        <v>4799</v>
      </c>
      <c r="G305" s="247"/>
      <c r="H305" s="248" t="s">
        <v>40</v>
      </c>
      <c r="I305" s="250"/>
      <c r="J305" s="247"/>
      <c r="K305" s="247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236</v>
      </c>
      <c r="AU305" s="255" t="s">
        <v>85</v>
      </c>
      <c r="AV305" s="14" t="s">
        <v>83</v>
      </c>
      <c r="AW305" s="14" t="s">
        <v>38</v>
      </c>
      <c r="AX305" s="14" t="s">
        <v>77</v>
      </c>
      <c r="AY305" s="255" t="s">
        <v>224</v>
      </c>
    </row>
    <row r="306" s="14" customFormat="1">
      <c r="A306" s="14"/>
      <c r="B306" s="246"/>
      <c r="C306" s="247"/>
      <c r="D306" s="228" t="s">
        <v>236</v>
      </c>
      <c r="E306" s="248" t="s">
        <v>40</v>
      </c>
      <c r="F306" s="249" t="s">
        <v>4832</v>
      </c>
      <c r="G306" s="247"/>
      <c r="H306" s="248" t="s">
        <v>40</v>
      </c>
      <c r="I306" s="250"/>
      <c r="J306" s="247"/>
      <c r="K306" s="247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236</v>
      </c>
      <c r="AU306" s="255" t="s">
        <v>85</v>
      </c>
      <c r="AV306" s="14" t="s">
        <v>83</v>
      </c>
      <c r="AW306" s="14" t="s">
        <v>38</v>
      </c>
      <c r="AX306" s="14" t="s">
        <v>77</v>
      </c>
      <c r="AY306" s="255" t="s">
        <v>224</v>
      </c>
    </row>
    <row r="307" s="13" customFormat="1">
      <c r="A307" s="13"/>
      <c r="B307" s="235"/>
      <c r="C307" s="236"/>
      <c r="D307" s="228" t="s">
        <v>236</v>
      </c>
      <c r="E307" s="237" t="s">
        <v>40</v>
      </c>
      <c r="F307" s="238" t="s">
        <v>4833</v>
      </c>
      <c r="G307" s="236"/>
      <c r="H307" s="239">
        <v>26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236</v>
      </c>
      <c r="AU307" s="245" t="s">
        <v>85</v>
      </c>
      <c r="AV307" s="13" t="s">
        <v>85</v>
      </c>
      <c r="AW307" s="13" t="s">
        <v>38</v>
      </c>
      <c r="AX307" s="13" t="s">
        <v>77</v>
      </c>
      <c r="AY307" s="245" t="s">
        <v>224</v>
      </c>
    </row>
    <row r="308" s="15" customFormat="1">
      <c r="A308" s="15"/>
      <c r="B308" s="256"/>
      <c r="C308" s="257"/>
      <c r="D308" s="228" t="s">
        <v>236</v>
      </c>
      <c r="E308" s="258" t="s">
        <v>40</v>
      </c>
      <c r="F308" s="259" t="s">
        <v>253</v>
      </c>
      <c r="G308" s="257"/>
      <c r="H308" s="260">
        <v>26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6" t="s">
        <v>236</v>
      </c>
      <c r="AU308" s="266" t="s">
        <v>85</v>
      </c>
      <c r="AV308" s="15" t="s">
        <v>230</v>
      </c>
      <c r="AW308" s="15" t="s">
        <v>38</v>
      </c>
      <c r="AX308" s="15" t="s">
        <v>83</v>
      </c>
      <c r="AY308" s="266" t="s">
        <v>224</v>
      </c>
    </row>
    <row r="309" s="2" customFormat="1" ht="16.5" customHeight="1">
      <c r="A309" s="40"/>
      <c r="B309" s="41"/>
      <c r="C309" s="268" t="s">
        <v>161</v>
      </c>
      <c r="D309" s="268" t="s">
        <v>305</v>
      </c>
      <c r="E309" s="269" t="s">
        <v>4834</v>
      </c>
      <c r="F309" s="270" t="s">
        <v>4835</v>
      </c>
      <c r="G309" s="271" t="s">
        <v>152</v>
      </c>
      <c r="H309" s="272">
        <v>26.52</v>
      </c>
      <c r="I309" s="273"/>
      <c r="J309" s="274">
        <f>ROUND(I309*H309,2)</f>
        <v>0</v>
      </c>
      <c r="K309" s="270" t="s">
        <v>229</v>
      </c>
      <c r="L309" s="275"/>
      <c r="M309" s="276" t="s">
        <v>40</v>
      </c>
      <c r="N309" s="277" t="s">
        <v>48</v>
      </c>
      <c r="O309" s="86"/>
      <c r="P309" s="224">
        <f>O309*H309</f>
        <v>0</v>
      </c>
      <c r="Q309" s="224">
        <v>0.191</v>
      </c>
      <c r="R309" s="224">
        <f>Q309*H309</f>
        <v>5.0653199999999998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279</v>
      </c>
      <c r="AT309" s="226" t="s">
        <v>305</v>
      </c>
      <c r="AU309" s="226" t="s">
        <v>85</v>
      </c>
      <c r="AY309" s="19" t="s">
        <v>224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83</v>
      </c>
      <c r="BK309" s="227">
        <f>ROUND(I309*H309,2)</f>
        <v>0</v>
      </c>
      <c r="BL309" s="19" t="s">
        <v>230</v>
      </c>
      <c r="BM309" s="226" t="s">
        <v>795</v>
      </c>
    </row>
    <row r="310" s="2" customFormat="1">
      <c r="A310" s="40"/>
      <c r="B310" s="41"/>
      <c r="C310" s="42"/>
      <c r="D310" s="228" t="s">
        <v>232</v>
      </c>
      <c r="E310" s="42"/>
      <c r="F310" s="229" t="s">
        <v>4835</v>
      </c>
      <c r="G310" s="42"/>
      <c r="H310" s="42"/>
      <c r="I310" s="230"/>
      <c r="J310" s="42"/>
      <c r="K310" s="42"/>
      <c r="L310" s="46"/>
      <c r="M310" s="231"/>
      <c r="N310" s="232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232</v>
      </c>
      <c r="AU310" s="19" t="s">
        <v>85</v>
      </c>
    </row>
    <row r="311" s="2" customFormat="1">
      <c r="A311" s="40"/>
      <c r="B311" s="41"/>
      <c r="C311" s="42"/>
      <c r="D311" s="233" t="s">
        <v>234</v>
      </c>
      <c r="E311" s="42"/>
      <c r="F311" s="234" t="s">
        <v>4836</v>
      </c>
      <c r="G311" s="42"/>
      <c r="H311" s="42"/>
      <c r="I311" s="230"/>
      <c r="J311" s="42"/>
      <c r="K311" s="42"/>
      <c r="L311" s="46"/>
      <c r="M311" s="231"/>
      <c r="N311" s="232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234</v>
      </c>
      <c r="AU311" s="19" t="s">
        <v>85</v>
      </c>
    </row>
    <row r="312" s="13" customFormat="1">
      <c r="A312" s="13"/>
      <c r="B312" s="235"/>
      <c r="C312" s="236"/>
      <c r="D312" s="228" t="s">
        <v>236</v>
      </c>
      <c r="E312" s="237" t="s">
        <v>40</v>
      </c>
      <c r="F312" s="238" t="s">
        <v>4837</v>
      </c>
      <c r="G312" s="236"/>
      <c r="H312" s="239">
        <v>26.52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236</v>
      </c>
      <c r="AU312" s="245" t="s">
        <v>85</v>
      </c>
      <c r="AV312" s="13" t="s">
        <v>85</v>
      </c>
      <c r="AW312" s="13" t="s">
        <v>38</v>
      </c>
      <c r="AX312" s="13" t="s">
        <v>77</v>
      </c>
      <c r="AY312" s="245" t="s">
        <v>224</v>
      </c>
    </row>
    <row r="313" s="15" customFormat="1">
      <c r="A313" s="15"/>
      <c r="B313" s="256"/>
      <c r="C313" s="257"/>
      <c r="D313" s="228" t="s">
        <v>236</v>
      </c>
      <c r="E313" s="258" t="s">
        <v>40</v>
      </c>
      <c r="F313" s="259" t="s">
        <v>253</v>
      </c>
      <c r="G313" s="257"/>
      <c r="H313" s="260">
        <v>26.52</v>
      </c>
      <c r="I313" s="261"/>
      <c r="J313" s="257"/>
      <c r="K313" s="257"/>
      <c r="L313" s="262"/>
      <c r="M313" s="263"/>
      <c r="N313" s="264"/>
      <c r="O313" s="264"/>
      <c r="P313" s="264"/>
      <c r="Q313" s="264"/>
      <c r="R313" s="264"/>
      <c r="S313" s="264"/>
      <c r="T313" s="26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6" t="s">
        <v>236</v>
      </c>
      <c r="AU313" s="266" t="s">
        <v>85</v>
      </c>
      <c r="AV313" s="15" t="s">
        <v>230</v>
      </c>
      <c r="AW313" s="15" t="s">
        <v>38</v>
      </c>
      <c r="AX313" s="15" t="s">
        <v>83</v>
      </c>
      <c r="AY313" s="266" t="s">
        <v>224</v>
      </c>
    </row>
    <row r="314" s="2" customFormat="1" ht="16.5" customHeight="1">
      <c r="A314" s="40"/>
      <c r="B314" s="41"/>
      <c r="C314" s="215" t="s">
        <v>515</v>
      </c>
      <c r="D314" s="215" t="s">
        <v>226</v>
      </c>
      <c r="E314" s="216" t="s">
        <v>4838</v>
      </c>
      <c r="F314" s="217" t="s">
        <v>4839</v>
      </c>
      <c r="G314" s="218" t="s">
        <v>160</v>
      </c>
      <c r="H314" s="219">
        <v>513.79999999999995</v>
      </c>
      <c r="I314" s="220"/>
      <c r="J314" s="221">
        <f>ROUND(I314*H314,2)</f>
        <v>0</v>
      </c>
      <c r="K314" s="217" t="s">
        <v>40</v>
      </c>
      <c r="L314" s="46"/>
      <c r="M314" s="222" t="s">
        <v>40</v>
      </c>
      <c r="N314" s="223" t="s">
        <v>48</v>
      </c>
      <c r="O314" s="86"/>
      <c r="P314" s="224">
        <f>O314*H314</f>
        <v>0</v>
      </c>
      <c r="Q314" s="224">
        <v>0.0022399999999999998</v>
      </c>
      <c r="R314" s="224">
        <f>Q314*H314</f>
        <v>1.1509119999999997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230</v>
      </c>
      <c r="AT314" s="226" t="s">
        <v>226</v>
      </c>
      <c r="AU314" s="226" t="s">
        <v>85</v>
      </c>
      <c r="AY314" s="19" t="s">
        <v>224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83</v>
      </c>
      <c r="BK314" s="227">
        <f>ROUND(I314*H314,2)</f>
        <v>0</v>
      </c>
      <c r="BL314" s="19" t="s">
        <v>230</v>
      </c>
      <c r="BM314" s="226" t="s">
        <v>808</v>
      </c>
    </row>
    <row r="315" s="2" customFormat="1">
      <c r="A315" s="40"/>
      <c r="B315" s="41"/>
      <c r="C315" s="42"/>
      <c r="D315" s="228" t="s">
        <v>232</v>
      </c>
      <c r="E315" s="42"/>
      <c r="F315" s="229" t="s">
        <v>4840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232</v>
      </c>
      <c r="AU315" s="19" t="s">
        <v>85</v>
      </c>
    </row>
    <row r="316" s="14" customFormat="1">
      <c r="A316" s="14"/>
      <c r="B316" s="246"/>
      <c r="C316" s="247"/>
      <c r="D316" s="228" t="s">
        <v>236</v>
      </c>
      <c r="E316" s="248" t="s">
        <v>40</v>
      </c>
      <c r="F316" s="249" t="s">
        <v>4841</v>
      </c>
      <c r="G316" s="247"/>
      <c r="H316" s="248" t="s">
        <v>40</v>
      </c>
      <c r="I316" s="250"/>
      <c r="J316" s="247"/>
      <c r="K316" s="247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236</v>
      </c>
      <c r="AU316" s="255" t="s">
        <v>85</v>
      </c>
      <c r="AV316" s="14" t="s">
        <v>83</v>
      </c>
      <c r="AW316" s="14" t="s">
        <v>38</v>
      </c>
      <c r="AX316" s="14" t="s">
        <v>77</v>
      </c>
      <c r="AY316" s="255" t="s">
        <v>224</v>
      </c>
    </row>
    <row r="317" s="13" customFormat="1">
      <c r="A317" s="13"/>
      <c r="B317" s="235"/>
      <c r="C317" s="236"/>
      <c r="D317" s="228" t="s">
        <v>236</v>
      </c>
      <c r="E317" s="237" t="s">
        <v>40</v>
      </c>
      <c r="F317" s="238" t="s">
        <v>4842</v>
      </c>
      <c r="G317" s="236"/>
      <c r="H317" s="239">
        <v>288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236</v>
      </c>
      <c r="AU317" s="245" t="s">
        <v>85</v>
      </c>
      <c r="AV317" s="13" t="s">
        <v>85</v>
      </c>
      <c r="AW317" s="13" t="s">
        <v>38</v>
      </c>
      <c r="AX317" s="13" t="s">
        <v>77</v>
      </c>
      <c r="AY317" s="245" t="s">
        <v>224</v>
      </c>
    </row>
    <row r="318" s="13" customFormat="1">
      <c r="A318" s="13"/>
      <c r="B318" s="235"/>
      <c r="C318" s="236"/>
      <c r="D318" s="228" t="s">
        <v>236</v>
      </c>
      <c r="E318" s="237" t="s">
        <v>40</v>
      </c>
      <c r="F318" s="238" t="s">
        <v>4843</v>
      </c>
      <c r="G318" s="236"/>
      <c r="H318" s="239">
        <v>10.800000000000001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236</v>
      </c>
      <c r="AU318" s="245" t="s">
        <v>85</v>
      </c>
      <c r="AV318" s="13" t="s">
        <v>85</v>
      </c>
      <c r="AW318" s="13" t="s">
        <v>38</v>
      </c>
      <c r="AX318" s="13" t="s">
        <v>77</v>
      </c>
      <c r="AY318" s="245" t="s">
        <v>224</v>
      </c>
    </row>
    <row r="319" s="13" customFormat="1">
      <c r="A319" s="13"/>
      <c r="B319" s="235"/>
      <c r="C319" s="236"/>
      <c r="D319" s="228" t="s">
        <v>236</v>
      </c>
      <c r="E319" s="237" t="s">
        <v>40</v>
      </c>
      <c r="F319" s="238" t="s">
        <v>4844</v>
      </c>
      <c r="G319" s="236"/>
      <c r="H319" s="239">
        <v>215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236</v>
      </c>
      <c r="AU319" s="245" t="s">
        <v>85</v>
      </c>
      <c r="AV319" s="13" t="s">
        <v>85</v>
      </c>
      <c r="AW319" s="13" t="s">
        <v>38</v>
      </c>
      <c r="AX319" s="13" t="s">
        <v>77</v>
      </c>
      <c r="AY319" s="245" t="s">
        <v>224</v>
      </c>
    </row>
    <row r="320" s="15" customFormat="1">
      <c r="A320" s="15"/>
      <c r="B320" s="256"/>
      <c r="C320" s="257"/>
      <c r="D320" s="228" t="s">
        <v>236</v>
      </c>
      <c r="E320" s="258" t="s">
        <v>40</v>
      </c>
      <c r="F320" s="259" t="s">
        <v>253</v>
      </c>
      <c r="G320" s="257"/>
      <c r="H320" s="260">
        <v>513.79999999999995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6" t="s">
        <v>236</v>
      </c>
      <c r="AU320" s="266" t="s">
        <v>85</v>
      </c>
      <c r="AV320" s="15" t="s">
        <v>230</v>
      </c>
      <c r="AW320" s="15" t="s">
        <v>38</v>
      </c>
      <c r="AX320" s="15" t="s">
        <v>83</v>
      </c>
      <c r="AY320" s="266" t="s">
        <v>224</v>
      </c>
    </row>
    <row r="321" s="12" customFormat="1" ht="22.8" customHeight="1">
      <c r="A321" s="12"/>
      <c r="B321" s="199"/>
      <c r="C321" s="200"/>
      <c r="D321" s="201" t="s">
        <v>76</v>
      </c>
      <c r="E321" s="213" t="s">
        <v>279</v>
      </c>
      <c r="F321" s="213" t="s">
        <v>1098</v>
      </c>
      <c r="G321" s="200"/>
      <c r="H321" s="200"/>
      <c r="I321" s="203"/>
      <c r="J321" s="214">
        <f>BK321</f>
        <v>0</v>
      </c>
      <c r="K321" s="200"/>
      <c r="L321" s="205"/>
      <c r="M321" s="206"/>
      <c r="N321" s="207"/>
      <c r="O321" s="207"/>
      <c r="P321" s="208">
        <f>SUM(P322:P392)</f>
        <v>0</v>
      </c>
      <c r="Q321" s="207"/>
      <c r="R321" s="208">
        <f>SUM(R322:R392)</f>
        <v>38.079689899999998</v>
      </c>
      <c r="S321" s="207"/>
      <c r="T321" s="209">
        <f>SUM(T322:T392)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0" t="s">
        <v>83</v>
      </c>
      <c r="AT321" s="211" t="s">
        <v>76</v>
      </c>
      <c r="AU321" s="211" t="s">
        <v>83</v>
      </c>
      <c r="AY321" s="210" t="s">
        <v>224</v>
      </c>
      <c r="BK321" s="212">
        <f>SUM(BK322:BK392)</f>
        <v>0</v>
      </c>
    </row>
    <row r="322" s="2" customFormat="1" ht="21.75" customHeight="1">
      <c r="A322" s="40"/>
      <c r="B322" s="41"/>
      <c r="C322" s="215" t="s">
        <v>521</v>
      </c>
      <c r="D322" s="215" t="s">
        <v>226</v>
      </c>
      <c r="E322" s="216" t="s">
        <v>4845</v>
      </c>
      <c r="F322" s="217" t="s">
        <v>4846</v>
      </c>
      <c r="G322" s="218" t="s">
        <v>160</v>
      </c>
      <c r="H322" s="219">
        <v>23</v>
      </c>
      <c r="I322" s="220"/>
      <c r="J322" s="221">
        <f>ROUND(I322*H322,2)</f>
        <v>0</v>
      </c>
      <c r="K322" s="217" t="s">
        <v>229</v>
      </c>
      <c r="L322" s="46"/>
      <c r="M322" s="222" t="s">
        <v>40</v>
      </c>
      <c r="N322" s="223" t="s">
        <v>48</v>
      </c>
      <c r="O322" s="86"/>
      <c r="P322" s="224">
        <f>O322*H322</f>
        <v>0</v>
      </c>
      <c r="Q322" s="224">
        <v>3.0000000000000001E-05</v>
      </c>
      <c r="R322" s="224">
        <f>Q322*H322</f>
        <v>0.00068999999999999997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230</v>
      </c>
      <c r="AT322" s="226" t="s">
        <v>226</v>
      </c>
      <c r="AU322" s="226" t="s">
        <v>85</v>
      </c>
      <c r="AY322" s="19" t="s">
        <v>224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83</v>
      </c>
      <c r="BK322" s="227">
        <f>ROUND(I322*H322,2)</f>
        <v>0</v>
      </c>
      <c r="BL322" s="19" t="s">
        <v>230</v>
      </c>
      <c r="BM322" s="226" t="s">
        <v>822</v>
      </c>
    </row>
    <row r="323" s="2" customFormat="1">
      <c r="A323" s="40"/>
      <c r="B323" s="41"/>
      <c r="C323" s="42"/>
      <c r="D323" s="228" t="s">
        <v>232</v>
      </c>
      <c r="E323" s="42"/>
      <c r="F323" s="229" t="s">
        <v>4847</v>
      </c>
      <c r="G323" s="42"/>
      <c r="H323" s="42"/>
      <c r="I323" s="230"/>
      <c r="J323" s="42"/>
      <c r="K323" s="42"/>
      <c r="L323" s="46"/>
      <c r="M323" s="231"/>
      <c r="N323" s="232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232</v>
      </c>
      <c r="AU323" s="19" t="s">
        <v>85</v>
      </c>
    </row>
    <row r="324" s="2" customFormat="1">
      <c r="A324" s="40"/>
      <c r="B324" s="41"/>
      <c r="C324" s="42"/>
      <c r="D324" s="233" t="s">
        <v>234</v>
      </c>
      <c r="E324" s="42"/>
      <c r="F324" s="234" t="s">
        <v>4848</v>
      </c>
      <c r="G324" s="42"/>
      <c r="H324" s="42"/>
      <c r="I324" s="230"/>
      <c r="J324" s="42"/>
      <c r="K324" s="42"/>
      <c r="L324" s="46"/>
      <c r="M324" s="231"/>
      <c r="N324" s="232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234</v>
      </c>
      <c r="AU324" s="19" t="s">
        <v>85</v>
      </c>
    </row>
    <row r="325" s="13" customFormat="1">
      <c r="A325" s="13"/>
      <c r="B325" s="235"/>
      <c r="C325" s="236"/>
      <c r="D325" s="228" t="s">
        <v>236</v>
      </c>
      <c r="E325" s="237" t="s">
        <v>40</v>
      </c>
      <c r="F325" s="238" t="s">
        <v>4849</v>
      </c>
      <c r="G325" s="236"/>
      <c r="H325" s="239">
        <v>23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236</v>
      </c>
      <c r="AU325" s="245" t="s">
        <v>85</v>
      </c>
      <c r="AV325" s="13" t="s">
        <v>85</v>
      </c>
      <c r="AW325" s="13" t="s">
        <v>38</v>
      </c>
      <c r="AX325" s="13" t="s">
        <v>77</v>
      </c>
      <c r="AY325" s="245" t="s">
        <v>224</v>
      </c>
    </row>
    <row r="326" s="15" customFormat="1">
      <c r="A326" s="15"/>
      <c r="B326" s="256"/>
      <c r="C326" s="257"/>
      <c r="D326" s="228" t="s">
        <v>236</v>
      </c>
      <c r="E326" s="258" t="s">
        <v>40</v>
      </c>
      <c r="F326" s="259" t="s">
        <v>253</v>
      </c>
      <c r="G326" s="257"/>
      <c r="H326" s="260">
        <v>23</v>
      </c>
      <c r="I326" s="261"/>
      <c r="J326" s="257"/>
      <c r="K326" s="257"/>
      <c r="L326" s="262"/>
      <c r="M326" s="263"/>
      <c r="N326" s="264"/>
      <c r="O326" s="264"/>
      <c r="P326" s="264"/>
      <c r="Q326" s="264"/>
      <c r="R326" s="264"/>
      <c r="S326" s="264"/>
      <c r="T326" s="26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6" t="s">
        <v>236</v>
      </c>
      <c r="AU326" s="266" t="s">
        <v>85</v>
      </c>
      <c r="AV326" s="15" t="s">
        <v>230</v>
      </c>
      <c r="AW326" s="15" t="s">
        <v>38</v>
      </c>
      <c r="AX326" s="15" t="s">
        <v>83</v>
      </c>
      <c r="AY326" s="266" t="s">
        <v>224</v>
      </c>
    </row>
    <row r="327" s="2" customFormat="1" ht="16.5" customHeight="1">
      <c r="A327" s="40"/>
      <c r="B327" s="41"/>
      <c r="C327" s="268" t="s">
        <v>527</v>
      </c>
      <c r="D327" s="268" t="s">
        <v>305</v>
      </c>
      <c r="E327" s="269" t="s">
        <v>4850</v>
      </c>
      <c r="F327" s="270" t="s">
        <v>4851</v>
      </c>
      <c r="G327" s="271" t="s">
        <v>160</v>
      </c>
      <c r="H327" s="272">
        <v>23.344999999999999</v>
      </c>
      <c r="I327" s="273"/>
      <c r="J327" s="274">
        <f>ROUND(I327*H327,2)</f>
        <v>0</v>
      </c>
      <c r="K327" s="270" t="s">
        <v>229</v>
      </c>
      <c r="L327" s="275"/>
      <c r="M327" s="276" t="s">
        <v>40</v>
      </c>
      <c r="N327" s="277" t="s">
        <v>48</v>
      </c>
      <c r="O327" s="86"/>
      <c r="P327" s="224">
        <f>O327*H327</f>
        <v>0</v>
      </c>
      <c r="Q327" s="224">
        <v>0.024</v>
      </c>
      <c r="R327" s="224">
        <f>Q327*H327</f>
        <v>0.56028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279</v>
      </c>
      <c r="AT327" s="226" t="s">
        <v>305</v>
      </c>
      <c r="AU327" s="226" t="s">
        <v>85</v>
      </c>
      <c r="AY327" s="19" t="s">
        <v>224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83</v>
      </c>
      <c r="BK327" s="227">
        <f>ROUND(I327*H327,2)</f>
        <v>0</v>
      </c>
      <c r="BL327" s="19" t="s">
        <v>230</v>
      </c>
      <c r="BM327" s="226" t="s">
        <v>835</v>
      </c>
    </row>
    <row r="328" s="2" customFormat="1">
      <c r="A328" s="40"/>
      <c r="B328" s="41"/>
      <c r="C328" s="42"/>
      <c r="D328" s="228" t="s">
        <v>232</v>
      </c>
      <c r="E328" s="42"/>
      <c r="F328" s="229" t="s">
        <v>4851</v>
      </c>
      <c r="G328" s="42"/>
      <c r="H328" s="42"/>
      <c r="I328" s="230"/>
      <c r="J328" s="42"/>
      <c r="K328" s="42"/>
      <c r="L328" s="46"/>
      <c r="M328" s="231"/>
      <c r="N328" s="232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232</v>
      </c>
      <c r="AU328" s="19" t="s">
        <v>85</v>
      </c>
    </row>
    <row r="329" s="2" customFormat="1">
      <c r="A329" s="40"/>
      <c r="B329" s="41"/>
      <c r="C329" s="42"/>
      <c r="D329" s="233" t="s">
        <v>234</v>
      </c>
      <c r="E329" s="42"/>
      <c r="F329" s="234" t="s">
        <v>4852</v>
      </c>
      <c r="G329" s="42"/>
      <c r="H329" s="42"/>
      <c r="I329" s="230"/>
      <c r="J329" s="42"/>
      <c r="K329" s="42"/>
      <c r="L329" s="46"/>
      <c r="M329" s="231"/>
      <c r="N329" s="232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234</v>
      </c>
      <c r="AU329" s="19" t="s">
        <v>85</v>
      </c>
    </row>
    <row r="330" s="13" customFormat="1">
      <c r="A330" s="13"/>
      <c r="B330" s="235"/>
      <c r="C330" s="236"/>
      <c r="D330" s="228" t="s">
        <v>236</v>
      </c>
      <c r="E330" s="237" t="s">
        <v>40</v>
      </c>
      <c r="F330" s="238" t="s">
        <v>4853</v>
      </c>
      <c r="G330" s="236"/>
      <c r="H330" s="239">
        <v>23.344999999999999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236</v>
      </c>
      <c r="AU330" s="245" t="s">
        <v>85</v>
      </c>
      <c r="AV330" s="13" t="s">
        <v>85</v>
      </c>
      <c r="AW330" s="13" t="s">
        <v>38</v>
      </c>
      <c r="AX330" s="13" t="s">
        <v>77</v>
      </c>
      <c r="AY330" s="245" t="s">
        <v>224</v>
      </c>
    </row>
    <row r="331" s="15" customFormat="1">
      <c r="A331" s="15"/>
      <c r="B331" s="256"/>
      <c r="C331" s="257"/>
      <c r="D331" s="228" t="s">
        <v>236</v>
      </c>
      <c r="E331" s="258" t="s">
        <v>40</v>
      </c>
      <c r="F331" s="259" t="s">
        <v>253</v>
      </c>
      <c r="G331" s="257"/>
      <c r="H331" s="260">
        <v>23.344999999999999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6" t="s">
        <v>236</v>
      </c>
      <c r="AU331" s="266" t="s">
        <v>85</v>
      </c>
      <c r="AV331" s="15" t="s">
        <v>230</v>
      </c>
      <c r="AW331" s="15" t="s">
        <v>38</v>
      </c>
      <c r="AX331" s="15" t="s">
        <v>83</v>
      </c>
      <c r="AY331" s="266" t="s">
        <v>224</v>
      </c>
    </row>
    <row r="332" s="2" customFormat="1" ht="16.5" customHeight="1">
      <c r="A332" s="40"/>
      <c r="B332" s="41"/>
      <c r="C332" s="268" t="s">
        <v>534</v>
      </c>
      <c r="D332" s="268" t="s">
        <v>305</v>
      </c>
      <c r="E332" s="269" t="s">
        <v>4854</v>
      </c>
      <c r="F332" s="270" t="s">
        <v>4855</v>
      </c>
      <c r="G332" s="271" t="s">
        <v>811</v>
      </c>
      <c r="H332" s="272">
        <v>23.344999999999999</v>
      </c>
      <c r="I332" s="273"/>
      <c r="J332" s="274">
        <f>ROUND(I332*H332,2)</f>
        <v>0</v>
      </c>
      <c r="K332" s="270" t="s">
        <v>229</v>
      </c>
      <c r="L332" s="275"/>
      <c r="M332" s="276" t="s">
        <v>40</v>
      </c>
      <c r="N332" s="277" t="s">
        <v>48</v>
      </c>
      <c r="O332" s="86"/>
      <c r="P332" s="224">
        <f>O332*H332</f>
        <v>0</v>
      </c>
      <c r="Q332" s="224">
        <v>0.02</v>
      </c>
      <c r="R332" s="224">
        <f>Q332*H332</f>
        <v>0.46689999999999998</v>
      </c>
      <c r="S332" s="224">
        <v>0</v>
      </c>
      <c r="T332" s="225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6" t="s">
        <v>279</v>
      </c>
      <c r="AT332" s="226" t="s">
        <v>305</v>
      </c>
      <c r="AU332" s="226" t="s">
        <v>85</v>
      </c>
      <c r="AY332" s="19" t="s">
        <v>224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9" t="s">
        <v>83</v>
      </c>
      <c r="BK332" s="227">
        <f>ROUND(I332*H332,2)</f>
        <v>0</v>
      </c>
      <c r="BL332" s="19" t="s">
        <v>230</v>
      </c>
      <c r="BM332" s="226" t="s">
        <v>178</v>
      </c>
    </row>
    <row r="333" s="2" customFormat="1">
      <c r="A333" s="40"/>
      <c r="B333" s="41"/>
      <c r="C333" s="42"/>
      <c r="D333" s="228" t="s">
        <v>232</v>
      </c>
      <c r="E333" s="42"/>
      <c r="F333" s="229" t="s">
        <v>4855</v>
      </c>
      <c r="G333" s="42"/>
      <c r="H333" s="42"/>
      <c r="I333" s="230"/>
      <c r="J333" s="42"/>
      <c r="K333" s="42"/>
      <c r="L333" s="46"/>
      <c r="M333" s="231"/>
      <c r="N333" s="232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232</v>
      </c>
      <c r="AU333" s="19" t="s">
        <v>85</v>
      </c>
    </row>
    <row r="334" s="2" customFormat="1">
      <c r="A334" s="40"/>
      <c r="B334" s="41"/>
      <c r="C334" s="42"/>
      <c r="D334" s="233" t="s">
        <v>234</v>
      </c>
      <c r="E334" s="42"/>
      <c r="F334" s="234" t="s">
        <v>4856</v>
      </c>
      <c r="G334" s="42"/>
      <c r="H334" s="42"/>
      <c r="I334" s="230"/>
      <c r="J334" s="42"/>
      <c r="K334" s="42"/>
      <c r="L334" s="46"/>
      <c r="M334" s="231"/>
      <c r="N334" s="232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234</v>
      </c>
      <c r="AU334" s="19" t="s">
        <v>85</v>
      </c>
    </row>
    <row r="335" s="13" customFormat="1">
      <c r="A335" s="13"/>
      <c r="B335" s="235"/>
      <c r="C335" s="236"/>
      <c r="D335" s="228" t="s">
        <v>236</v>
      </c>
      <c r="E335" s="237" t="s">
        <v>40</v>
      </c>
      <c r="F335" s="238" t="s">
        <v>4853</v>
      </c>
      <c r="G335" s="236"/>
      <c r="H335" s="239">
        <v>23.344999999999999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236</v>
      </c>
      <c r="AU335" s="245" t="s">
        <v>85</v>
      </c>
      <c r="AV335" s="13" t="s">
        <v>85</v>
      </c>
      <c r="AW335" s="13" t="s">
        <v>38</v>
      </c>
      <c r="AX335" s="13" t="s">
        <v>77</v>
      </c>
      <c r="AY335" s="245" t="s">
        <v>224</v>
      </c>
    </row>
    <row r="336" s="15" customFormat="1">
      <c r="A336" s="15"/>
      <c r="B336" s="256"/>
      <c r="C336" s="257"/>
      <c r="D336" s="228" t="s">
        <v>236</v>
      </c>
      <c r="E336" s="258" t="s">
        <v>40</v>
      </c>
      <c r="F336" s="259" t="s">
        <v>253</v>
      </c>
      <c r="G336" s="257"/>
      <c r="H336" s="260">
        <v>23.344999999999999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6" t="s">
        <v>236</v>
      </c>
      <c r="AU336" s="266" t="s">
        <v>85</v>
      </c>
      <c r="AV336" s="15" t="s">
        <v>230</v>
      </c>
      <c r="AW336" s="15" t="s">
        <v>38</v>
      </c>
      <c r="AX336" s="15" t="s">
        <v>83</v>
      </c>
      <c r="AY336" s="266" t="s">
        <v>224</v>
      </c>
    </row>
    <row r="337" s="2" customFormat="1" ht="16.5" customHeight="1">
      <c r="A337" s="40"/>
      <c r="B337" s="41"/>
      <c r="C337" s="215" t="s">
        <v>541</v>
      </c>
      <c r="D337" s="215" t="s">
        <v>226</v>
      </c>
      <c r="E337" s="216" t="s">
        <v>4857</v>
      </c>
      <c r="F337" s="217" t="s">
        <v>4858</v>
      </c>
      <c r="G337" s="218" t="s">
        <v>811</v>
      </c>
      <c r="H337" s="219">
        <v>3</v>
      </c>
      <c r="I337" s="220"/>
      <c r="J337" s="221">
        <f>ROUND(I337*H337,2)</f>
        <v>0</v>
      </c>
      <c r="K337" s="217" t="s">
        <v>229</v>
      </c>
      <c r="L337" s="46"/>
      <c r="M337" s="222" t="s">
        <v>40</v>
      </c>
      <c r="N337" s="223" t="s">
        <v>48</v>
      </c>
      <c r="O337" s="86"/>
      <c r="P337" s="224">
        <f>O337*H337</f>
        <v>0</v>
      </c>
      <c r="Q337" s="224">
        <v>0.00012999999999999999</v>
      </c>
      <c r="R337" s="224">
        <f>Q337*H337</f>
        <v>0.00038999999999999994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230</v>
      </c>
      <c r="AT337" s="226" t="s">
        <v>226</v>
      </c>
      <c r="AU337" s="226" t="s">
        <v>85</v>
      </c>
      <c r="AY337" s="19" t="s">
        <v>224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83</v>
      </c>
      <c r="BK337" s="227">
        <f>ROUND(I337*H337,2)</f>
        <v>0</v>
      </c>
      <c r="BL337" s="19" t="s">
        <v>230</v>
      </c>
      <c r="BM337" s="226" t="s">
        <v>850</v>
      </c>
    </row>
    <row r="338" s="2" customFormat="1">
      <c r="A338" s="40"/>
      <c r="B338" s="41"/>
      <c r="C338" s="42"/>
      <c r="D338" s="228" t="s">
        <v>232</v>
      </c>
      <c r="E338" s="42"/>
      <c r="F338" s="229" t="s">
        <v>4859</v>
      </c>
      <c r="G338" s="42"/>
      <c r="H338" s="42"/>
      <c r="I338" s="230"/>
      <c r="J338" s="42"/>
      <c r="K338" s="42"/>
      <c r="L338" s="46"/>
      <c r="M338" s="231"/>
      <c r="N338" s="232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232</v>
      </c>
      <c r="AU338" s="19" t="s">
        <v>85</v>
      </c>
    </row>
    <row r="339" s="2" customFormat="1">
      <c r="A339" s="40"/>
      <c r="B339" s="41"/>
      <c r="C339" s="42"/>
      <c r="D339" s="233" t="s">
        <v>234</v>
      </c>
      <c r="E339" s="42"/>
      <c r="F339" s="234" t="s">
        <v>4860</v>
      </c>
      <c r="G339" s="42"/>
      <c r="H339" s="42"/>
      <c r="I339" s="230"/>
      <c r="J339" s="42"/>
      <c r="K339" s="42"/>
      <c r="L339" s="46"/>
      <c r="M339" s="231"/>
      <c r="N339" s="232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234</v>
      </c>
      <c r="AU339" s="19" t="s">
        <v>85</v>
      </c>
    </row>
    <row r="340" s="13" customFormat="1">
      <c r="A340" s="13"/>
      <c r="B340" s="235"/>
      <c r="C340" s="236"/>
      <c r="D340" s="228" t="s">
        <v>236</v>
      </c>
      <c r="E340" s="237" t="s">
        <v>40</v>
      </c>
      <c r="F340" s="238" t="s">
        <v>4861</v>
      </c>
      <c r="G340" s="236"/>
      <c r="H340" s="239">
        <v>3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236</v>
      </c>
      <c r="AU340" s="245" t="s">
        <v>85</v>
      </c>
      <c r="AV340" s="13" t="s">
        <v>85</v>
      </c>
      <c r="AW340" s="13" t="s">
        <v>38</v>
      </c>
      <c r="AX340" s="13" t="s">
        <v>77</v>
      </c>
      <c r="AY340" s="245" t="s">
        <v>224</v>
      </c>
    </row>
    <row r="341" s="15" customFormat="1">
      <c r="A341" s="15"/>
      <c r="B341" s="256"/>
      <c r="C341" s="257"/>
      <c r="D341" s="228" t="s">
        <v>236</v>
      </c>
      <c r="E341" s="258" t="s">
        <v>40</v>
      </c>
      <c r="F341" s="259" t="s">
        <v>253</v>
      </c>
      <c r="G341" s="257"/>
      <c r="H341" s="260">
        <v>3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6" t="s">
        <v>236</v>
      </c>
      <c r="AU341" s="266" t="s">
        <v>85</v>
      </c>
      <c r="AV341" s="15" t="s">
        <v>230</v>
      </c>
      <c r="AW341" s="15" t="s">
        <v>38</v>
      </c>
      <c r="AX341" s="15" t="s">
        <v>83</v>
      </c>
      <c r="AY341" s="266" t="s">
        <v>224</v>
      </c>
    </row>
    <row r="342" s="2" customFormat="1" ht="24.15" customHeight="1">
      <c r="A342" s="40"/>
      <c r="B342" s="41"/>
      <c r="C342" s="268" t="s">
        <v>549</v>
      </c>
      <c r="D342" s="268" t="s">
        <v>305</v>
      </c>
      <c r="E342" s="269" t="s">
        <v>4862</v>
      </c>
      <c r="F342" s="270" t="s">
        <v>4863</v>
      </c>
      <c r="G342" s="271" t="s">
        <v>811</v>
      </c>
      <c r="H342" s="272">
        <v>3.0449999999999999</v>
      </c>
      <c r="I342" s="273"/>
      <c r="J342" s="274">
        <f>ROUND(I342*H342,2)</f>
        <v>0</v>
      </c>
      <c r="K342" s="270" t="s">
        <v>229</v>
      </c>
      <c r="L342" s="275"/>
      <c r="M342" s="276" t="s">
        <v>40</v>
      </c>
      <c r="N342" s="277" t="s">
        <v>48</v>
      </c>
      <c r="O342" s="86"/>
      <c r="P342" s="224">
        <f>O342*H342</f>
        <v>0</v>
      </c>
      <c r="Q342" s="224">
        <v>0.016</v>
      </c>
      <c r="R342" s="224">
        <f>Q342*H342</f>
        <v>0.048719999999999999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279</v>
      </c>
      <c r="AT342" s="226" t="s">
        <v>305</v>
      </c>
      <c r="AU342" s="226" t="s">
        <v>85</v>
      </c>
      <c r="AY342" s="19" t="s">
        <v>224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83</v>
      </c>
      <c r="BK342" s="227">
        <f>ROUND(I342*H342,2)</f>
        <v>0</v>
      </c>
      <c r="BL342" s="19" t="s">
        <v>230</v>
      </c>
      <c r="BM342" s="226" t="s">
        <v>860</v>
      </c>
    </row>
    <row r="343" s="2" customFormat="1">
      <c r="A343" s="40"/>
      <c r="B343" s="41"/>
      <c r="C343" s="42"/>
      <c r="D343" s="228" t="s">
        <v>232</v>
      </c>
      <c r="E343" s="42"/>
      <c r="F343" s="229" t="s">
        <v>4863</v>
      </c>
      <c r="G343" s="42"/>
      <c r="H343" s="42"/>
      <c r="I343" s="230"/>
      <c r="J343" s="42"/>
      <c r="K343" s="42"/>
      <c r="L343" s="46"/>
      <c r="M343" s="231"/>
      <c r="N343" s="232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232</v>
      </c>
      <c r="AU343" s="19" t="s">
        <v>85</v>
      </c>
    </row>
    <row r="344" s="2" customFormat="1">
      <c r="A344" s="40"/>
      <c r="B344" s="41"/>
      <c r="C344" s="42"/>
      <c r="D344" s="233" t="s">
        <v>234</v>
      </c>
      <c r="E344" s="42"/>
      <c r="F344" s="234" t="s">
        <v>4864</v>
      </c>
      <c r="G344" s="42"/>
      <c r="H344" s="42"/>
      <c r="I344" s="230"/>
      <c r="J344" s="42"/>
      <c r="K344" s="42"/>
      <c r="L344" s="46"/>
      <c r="M344" s="231"/>
      <c r="N344" s="232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234</v>
      </c>
      <c r="AU344" s="19" t="s">
        <v>85</v>
      </c>
    </row>
    <row r="345" s="13" customFormat="1">
      <c r="A345" s="13"/>
      <c r="B345" s="235"/>
      <c r="C345" s="236"/>
      <c r="D345" s="228" t="s">
        <v>236</v>
      </c>
      <c r="E345" s="237" t="s">
        <v>40</v>
      </c>
      <c r="F345" s="238" t="s">
        <v>4865</v>
      </c>
      <c r="G345" s="236"/>
      <c r="H345" s="239">
        <v>3.0449999999999999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236</v>
      </c>
      <c r="AU345" s="245" t="s">
        <v>85</v>
      </c>
      <c r="AV345" s="13" t="s">
        <v>85</v>
      </c>
      <c r="AW345" s="13" t="s">
        <v>38</v>
      </c>
      <c r="AX345" s="13" t="s">
        <v>77</v>
      </c>
      <c r="AY345" s="245" t="s">
        <v>224</v>
      </c>
    </row>
    <row r="346" s="15" customFormat="1">
      <c r="A346" s="15"/>
      <c r="B346" s="256"/>
      <c r="C346" s="257"/>
      <c r="D346" s="228" t="s">
        <v>236</v>
      </c>
      <c r="E346" s="258" t="s">
        <v>40</v>
      </c>
      <c r="F346" s="259" t="s">
        <v>253</v>
      </c>
      <c r="G346" s="257"/>
      <c r="H346" s="260">
        <v>3.0449999999999999</v>
      </c>
      <c r="I346" s="261"/>
      <c r="J346" s="257"/>
      <c r="K346" s="257"/>
      <c r="L346" s="262"/>
      <c r="M346" s="263"/>
      <c r="N346" s="264"/>
      <c r="O346" s="264"/>
      <c r="P346" s="264"/>
      <c r="Q346" s="264"/>
      <c r="R346" s="264"/>
      <c r="S346" s="264"/>
      <c r="T346" s="26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6" t="s">
        <v>236</v>
      </c>
      <c r="AU346" s="266" t="s">
        <v>85</v>
      </c>
      <c r="AV346" s="15" t="s">
        <v>230</v>
      </c>
      <c r="AW346" s="15" t="s">
        <v>38</v>
      </c>
      <c r="AX346" s="15" t="s">
        <v>83</v>
      </c>
      <c r="AY346" s="266" t="s">
        <v>224</v>
      </c>
    </row>
    <row r="347" s="2" customFormat="1" ht="16.5" customHeight="1">
      <c r="A347" s="40"/>
      <c r="B347" s="41"/>
      <c r="C347" s="268" t="s">
        <v>555</v>
      </c>
      <c r="D347" s="268" t="s">
        <v>305</v>
      </c>
      <c r="E347" s="269" t="s">
        <v>4866</v>
      </c>
      <c r="F347" s="270" t="s">
        <v>4867</v>
      </c>
      <c r="G347" s="271" t="s">
        <v>811</v>
      </c>
      <c r="H347" s="272">
        <v>3.0449999999999999</v>
      </c>
      <c r="I347" s="273"/>
      <c r="J347" s="274">
        <f>ROUND(I347*H347,2)</f>
        <v>0</v>
      </c>
      <c r="K347" s="270" t="s">
        <v>229</v>
      </c>
      <c r="L347" s="275"/>
      <c r="M347" s="276" t="s">
        <v>40</v>
      </c>
      <c r="N347" s="277" t="s">
        <v>48</v>
      </c>
      <c r="O347" s="86"/>
      <c r="P347" s="224">
        <f>O347*H347</f>
        <v>0</v>
      </c>
      <c r="Q347" s="224">
        <v>0.00029999999999999997</v>
      </c>
      <c r="R347" s="224">
        <f>Q347*H347</f>
        <v>0.00091349999999999992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279</v>
      </c>
      <c r="AT347" s="226" t="s">
        <v>305</v>
      </c>
      <c r="AU347" s="226" t="s">
        <v>85</v>
      </c>
      <c r="AY347" s="19" t="s">
        <v>224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83</v>
      </c>
      <c r="BK347" s="227">
        <f>ROUND(I347*H347,2)</f>
        <v>0</v>
      </c>
      <c r="BL347" s="19" t="s">
        <v>230</v>
      </c>
      <c r="BM347" s="226" t="s">
        <v>869</v>
      </c>
    </row>
    <row r="348" s="2" customFormat="1">
      <c r="A348" s="40"/>
      <c r="B348" s="41"/>
      <c r="C348" s="42"/>
      <c r="D348" s="228" t="s">
        <v>232</v>
      </c>
      <c r="E348" s="42"/>
      <c r="F348" s="229" t="s">
        <v>4867</v>
      </c>
      <c r="G348" s="42"/>
      <c r="H348" s="42"/>
      <c r="I348" s="230"/>
      <c r="J348" s="42"/>
      <c r="K348" s="42"/>
      <c r="L348" s="46"/>
      <c r="M348" s="231"/>
      <c r="N348" s="232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232</v>
      </c>
      <c r="AU348" s="19" t="s">
        <v>85</v>
      </c>
    </row>
    <row r="349" s="2" customFormat="1">
      <c r="A349" s="40"/>
      <c r="B349" s="41"/>
      <c r="C349" s="42"/>
      <c r="D349" s="233" t="s">
        <v>234</v>
      </c>
      <c r="E349" s="42"/>
      <c r="F349" s="234" t="s">
        <v>4868</v>
      </c>
      <c r="G349" s="42"/>
      <c r="H349" s="42"/>
      <c r="I349" s="230"/>
      <c r="J349" s="42"/>
      <c r="K349" s="42"/>
      <c r="L349" s="46"/>
      <c r="M349" s="231"/>
      <c r="N349" s="232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234</v>
      </c>
      <c r="AU349" s="19" t="s">
        <v>85</v>
      </c>
    </row>
    <row r="350" s="13" customFormat="1">
      <c r="A350" s="13"/>
      <c r="B350" s="235"/>
      <c r="C350" s="236"/>
      <c r="D350" s="228" t="s">
        <v>236</v>
      </c>
      <c r="E350" s="237" t="s">
        <v>40</v>
      </c>
      <c r="F350" s="238" t="s">
        <v>4865</v>
      </c>
      <c r="G350" s="236"/>
      <c r="H350" s="239">
        <v>3.0449999999999999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236</v>
      </c>
      <c r="AU350" s="245" t="s">
        <v>85</v>
      </c>
      <c r="AV350" s="13" t="s">
        <v>85</v>
      </c>
      <c r="AW350" s="13" t="s">
        <v>38</v>
      </c>
      <c r="AX350" s="13" t="s">
        <v>77</v>
      </c>
      <c r="AY350" s="245" t="s">
        <v>224</v>
      </c>
    </row>
    <row r="351" s="15" customFormat="1">
      <c r="A351" s="15"/>
      <c r="B351" s="256"/>
      <c r="C351" s="257"/>
      <c r="D351" s="228" t="s">
        <v>236</v>
      </c>
      <c r="E351" s="258" t="s">
        <v>40</v>
      </c>
      <c r="F351" s="259" t="s">
        <v>253</v>
      </c>
      <c r="G351" s="257"/>
      <c r="H351" s="260">
        <v>3.0449999999999999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6" t="s">
        <v>236</v>
      </c>
      <c r="AU351" s="266" t="s">
        <v>85</v>
      </c>
      <c r="AV351" s="15" t="s">
        <v>230</v>
      </c>
      <c r="AW351" s="15" t="s">
        <v>38</v>
      </c>
      <c r="AX351" s="15" t="s">
        <v>83</v>
      </c>
      <c r="AY351" s="266" t="s">
        <v>224</v>
      </c>
    </row>
    <row r="352" s="2" customFormat="1" ht="16.5" customHeight="1">
      <c r="A352" s="40"/>
      <c r="B352" s="41"/>
      <c r="C352" s="215" t="s">
        <v>563</v>
      </c>
      <c r="D352" s="215" t="s">
        <v>226</v>
      </c>
      <c r="E352" s="216" t="s">
        <v>4869</v>
      </c>
      <c r="F352" s="217" t="s">
        <v>4870</v>
      </c>
      <c r="G352" s="218" t="s">
        <v>811</v>
      </c>
      <c r="H352" s="219">
        <v>8</v>
      </c>
      <c r="I352" s="220"/>
      <c r="J352" s="221">
        <f>ROUND(I352*H352,2)</f>
        <v>0</v>
      </c>
      <c r="K352" s="217" t="s">
        <v>229</v>
      </c>
      <c r="L352" s="46"/>
      <c r="M352" s="222" t="s">
        <v>40</v>
      </c>
      <c r="N352" s="223" t="s">
        <v>48</v>
      </c>
      <c r="O352" s="86"/>
      <c r="P352" s="224">
        <f>O352*H352</f>
        <v>0</v>
      </c>
      <c r="Q352" s="224">
        <v>6.9999999999999994E-05</v>
      </c>
      <c r="R352" s="224">
        <f>Q352*H352</f>
        <v>0.00055999999999999995</v>
      </c>
      <c r="S352" s="224">
        <v>0</v>
      </c>
      <c r="T352" s="22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6" t="s">
        <v>230</v>
      </c>
      <c r="AT352" s="226" t="s">
        <v>226</v>
      </c>
      <c r="AU352" s="226" t="s">
        <v>85</v>
      </c>
      <c r="AY352" s="19" t="s">
        <v>224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9" t="s">
        <v>83</v>
      </c>
      <c r="BK352" s="227">
        <f>ROUND(I352*H352,2)</f>
        <v>0</v>
      </c>
      <c r="BL352" s="19" t="s">
        <v>230</v>
      </c>
      <c r="BM352" s="226" t="s">
        <v>884</v>
      </c>
    </row>
    <row r="353" s="2" customFormat="1">
      <c r="A353" s="40"/>
      <c r="B353" s="41"/>
      <c r="C353" s="42"/>
      <c r="D353" s="228" t="s">
        <v>232</v>
      </c>
      <c r="E353" s="42"/>
      <c r="F353" s="229" t="s">
        <v>4871</v>
      </c>
      <c r="G353" s="42"/>
      <c r="H353" s="42"/>
      <c r="I353" s="230"/>
      <c r="J353" s="42"/>
      <c r="K353" s="42"/>
      <c r="L353" s="46"/>
      <c r="M353" s="231"/>
      <c r="N353" s="232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232</v>
      </c>
      <c r="AU353" s="19" t="s">
        <v>85</v>
      </c>
    </row>
    <row r="354" s="2" customFormat="1">
      <c r="A354" s="40"/>
      <c r="B354" s="41"/>
      <c r="C354" s="42"/>
      <c r="D354" s="233" t="s">
        <v>234</v>
      </c>
      <c r="E354" s="42"/>
      <c r="F354" s="234" t="s">
        <v>4872</v>
      </c>
      <c r="G354" s="42"/>
      <c r="H354" s="42"/>
      <c r="I354" s="230"/>
      <c r="J354" s="42"/>
      <c r="K354" s="42"/>
      <c r="L354" s="46"/>
      <c r="M354" s="231"/>
      <c r="N354" s="232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234</v>
      </c>
      <c r="AU354" s="19" t="s">
        <v>85</v>
      </c>
    </row>
    <row r="355" s="2" customFormat="1" ht="16.5" customHeight="1">
      <c r="A355" s="40"/>
      <c r="B355" s="41"/>
      <c r="C355" s="268" t="s">
        <v>571</v>
      </c>
      <c r="D355" s="268" t="s">
        <v>305</v>
      </c>
      <c r="E355" s="269" t="s">
        <v>4873</v>
      </c>
      <c r="F355" s="270" t="s">
        <v>4874</v>
      </c>
      <c r="G355" s="271" t="s">
        <v>811</v>
      </c>
      <c r="H355" s="272">
        <v>8</v>
      </c>
      <c r="I355" s="273"/>
      <c r="J355" s="274">
        <f>ROUND(I355*H355,2)</f>
        <v>0</v>
      </c>
      <c r="K355" s="270" t="s">
        <v>229</v>
      </c>
      <c r="L355" s="275"/>
      <c r="M355" s="276" t="s">
        <v>40</v>
      </c>
      <c r="N355" s="277" t="s">
        <v>48</v>
      </c>
      <c r="O355" s="86"/>
      <c r="P355" s="224">
        <f>O355*H355</f>
        <v>0</v>
      </c>
      <c r="Q355" s="224">
        <v>0.01</v>
      </c>
      <c r="R355" s="224">
        <f>Q355*H355</f>
        <v>0.080000000000000002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279</v>
      </c>
      <c r="AT355" s="226" t="s">
        <v>305</v>
      </c>
      <c r="AU355" s="226" t="s">
        <v>85</v>
      </c>
      <c r="AY355" s="19" t="s">
        <v>224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83</v>
      </c>
      <c r="BK355" s="227">
        <f>ROUND(I355*H355,2)</f>
        <v>0</v>
      </c>
      <c r="BL355" s="19" t="s">
        <v>230</v>
      </c>
      <c r="BM355" s="226" t="s">
        <v>899</v>
      </c>
    </row>
    <row r="356" s="2" customFormat="1">
      <c r="A356" s="40"/>
      <c r="B356" s="41"/>
      <c r="C356" s="42"/>
      <c r="D356" s="228" t="s">
        <v>232</v>
      </c>
      <c r="E356" s="42"/>
      <c r="F356" s="229" t="s">
        <v>4874</v>
      </c>
      <c r="G356" s="42"/>
      <c r="H356" s="42"/>
      <c r="I356" s="230"/>
      <c r="J356" s="42"/>
      <c r="K356" s="42"/>
      <c r="L356" s="46"/>
      <c r="M356" s="231"/>
      <c r="N356" s="232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232</v>
      </c>
      <c r="AU356" s="19" t="s">
        <v>85</v>
      </c>
    </row>
    <row r="357" s="2" customFormat="1">
      <c r="A357" s="40"/>
      <c r="B357" s="41"/>
      <c r="C357" s="42"/>
      <c r="D357" s="233" t="s">
        <v>234</v>
      </c>
      <c r="E357" s="42"/>
      <c r="F357" s="234" t="s">
        <v>4875</v>
      </c>
      <c r="G357" s="42"/>
      <c r="H357" s="42"/>
      <c r="I357" s="230"/>
      <c r="J357" s="42"/>
      <c r="K357" s="42"/>
      <c r="L357" s="46"/>
      <c r="M357" s="231"/>
      <c r="N357" s="232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234</v>
      </c>
      <c r="AU357" s="19" t="s">
        <v>85</v>
      </c>
    </row>
    <row r="358" s="2" customFormat="1" ht="16.5" customHeight="1">
      <c r="A358" s="40"/>
      <c r="B358" s="41"/>
      <c r="C358" s="215" t="s">
        <v>973</v>
      </c>
      <c r="D358" s="215" t="s">
        <v>226</v>
      </c>
      <c r="E358" s="216" t="s">
        <v>4876</v>
      </c>
      <c r="F358" s="217" t="s">
        <v>4877</v>
      </c>
      <c r="G358" s="218" t="s">
        <v>811</v>
      </c>
      <c r="H358" s="219">
        <v>4</v>
      </c>
      <c r="I358" s="220"/>
      <c r="J358" s="221">
        <f>ROUND(I358*H358,2)</f>
        <v>0</v>
      </c>
      <c r="K358" s="217" t="s">
        <v>40</v>
      </c>
      <c r="L358" s="46"/>
      <c r="M358" s="222" t="s">
        <v>40</v>
      </c>
      <c r="N358" s="223" t="s">
        <v>48</v>
      </c>
      <c r="O358" s="86"/>
      <c r="P358" s="224">
        <f>O358*H358</f>
        <v>0</v>
      </c>
      <c r="Q358" s="224">
        <v>0.2087</v>
      </c>
      <c r="R358" s="224">
        <f>Q358*H358</f>
        <v>0.83479999999999999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230</v>
      </c>
      <c r="AT358" s="226" t="s">
        <v>226</v>
      </c>
      <c r="AU358" s="226" t="s">
        <v>85</v>
      </c>
      <c r="AY358" s="19" t="s">
        <v>224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83</v>
      </c>
      <c r="BK358" s="227">
        <f>ROUND(I358*H358,2)</f>
        <v>0</v>
      </c>
      <c r="BL358" s="19" t="s">
        <v>230</v>
      </c>
      <c r="BM358" s="226" t="s">
        <v>4878</v>
      </c>
    </row>
    <row r="359" s="2" customFormat="1">
      <c r="A359" s="40"/>
      <c r="B359" s="41"/>
      <c r="C359" s="42"/>
      <c r="D359" s="228" t="s">
        <v>232</v>
      </c>
      <c r="E359" s="42"/>
      <c r="F359" s="229" t="s">
        <v>4879</v>
      </c>
      <c r="G359" s="42"/>
      <c r="H359" s="42"/>
      <c r="I359" s="230"/>
      <c r="J359" s="42"/>
      <c r="K359" s="42"/>
      <c r="L359" s="46"/>
      <c r="M359" s="231"/>
      <c r="N359" s="23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232</v>
      </c>
      <c r="AU359" s="19" t="s">
        <v>85</v>
      </c>
    </row>
    <row r="360" s="13" customFormat="1">
      <c r="A360" s="13"/>
      <c r="B360" s="235"/>
      <c r="C360" s="236"/>
      <c r="D360" s="228" t="s">
        <v>236</v>
      </c>
      <c r="E360" s="237" t="s">
        <v>40</v>
      </c>
      <c r="F360" s="238" t="s">
        <v>4880</v>
      </c>
      <c r="G360" s="236"/>
      <c r="H360" s="239">
        <v>4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5" t="s">
        <v>236</v>
      </c>
      <c r="AU360" s="245" t="s">
        <v>85</v>
      </c>
      <c r="AV360" s="13" t="s">
        <v>85</v>
      </c>
      <c r="AW360" s="13" t="s">
        <v>38</v>
      </c>
      <c r="AX360" s="13" t="s">
        <v>77</v>
      </c>
      <c r="AY360" s="245" t="s">
        <v>224</v>
      </c>
    </row>
    <row r="361" s="15" customFormat="1">
      <c r="A361" s="15"/>
      <c r="B361" s="256"/>
      <c r="C361" s="257"/>
      <c r="D361" s="228" t="s">
        <v>236</v>
      </c>
      <c r="E361" s="258" t="s">
        <v>40</v>
      </c>
      <c r="F361" s="259" t="s">
        <v>253</v>
      </c>
      <c r="G361" s="257"/>
      <c r="H361" s="260">
        <v>4</v>
      </c>
      <c r="I361" s="261"/>
      <c r="J361" s="257"/>
      <c r="K361" s="257"/>
      <c r="L361" s="262"/>
      <c r="M361" s="263"/>
      <c r="N361" s="264"/>
      <c r="O361" s="264"/>
      <c r="P361" s="264"/>
      <c r="Q361" s="264"/>
      <c r="R361" s="264"/>
      <c r="S361" s="264"/>
      <c r="T361" s="26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6" t="s">
        <v>236</v>
      </c>
      <c r="AU361" s="266" t="s">
        <v>85</v>
      </c>
      <c r="AV361" s="15" t="s">
        <v>230</v>
      </c>
      <c r="AW361" s="15" t="s">
        <v>38</v>
      </c>
      <c r="AX361" s="15" t="s">
        <v>83</v>
      </c>
      <c r="AY361" s="266" t="s">
        <v>224</v>
      </c>
    </row>
    <row r="362" s="2" customFormat="1" ht="16.5" customHeight="1">
      <c r="A362" s="40"/>
      <c r="B362" s="41"/>
      <c r="C362" s="215" t="s">
        <v>593</v>
      </c>
      <c r="D362" s="215" t="s">
        <v>226</v>
      </c>
      <c r="E362" s="216" t="s">
        <v>4881</v>
      </c>
      <c r="F362" s="217" t="s">
        <v>4882</v>
      </c>
      <c r="G362" s="218" t="s">
        <v>811</v>
      </c>
      <c r="H362" s="219">
        <v>6</v>
      </c>
      <c r="I362" s="220"/>
      <c r="J362" s="221">
        <f>ROUND(I362*H362,2)</f>
        <v>0</v>
      </c>
      <c r="K362" s="217" t="s">
        <v>229</v>
      </c>
      <c r="L362" s="46"/>
      <c r="M362" s="222" t="s">
        <v>40</v>
      </c>
      <c r="N362" s="223" t="s">
        <v>48</v>
      </c>
      <c r="O362" s="86"/>
      <c r="P362" s="224">
        <f>O362*H362</f>
        <v>0</v>
      </c>
      <c r="Q362" s="224">
        <v>0.34089999999999998</v>
      </c>
      <c r="R362" s="224">
        <f>Q362*H362</f>
        <v>2.0453999999999999</v>
      </c>
      <c r="S362" s="224">
        <v>0</v>
      </c>
      <c r="T362" s="22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6" t="s">
        <v>230</v>
      </c>
      <c r="AT362" s="226" t="s">
        <v>226</v>
      </c>
      <c r="AU362" s="226" t="s">
        <v>85</v>
      </c>
      <c r="AY362" s="19" t="s">
        <v>224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83</v>
      </c>
      <c r="BK362" s="227">
        <f>ROUND(I362*H362,2)</f>
        <v>0</v>
      </c>
      <c r="BL362" s="19" t="s">
        <v>230</v>
      </c>
      <c r="BM362" s="226" t="s">
        <v>944</v>
      </c>
    </row>
    <row r="363" s="2" customFormat="1">
      <c r="A363" s="40"/>
      <c r="B363" s="41"/>
      <c r="C363" s="42"/>
      <c r="D363" s="228" t="s">
        <v>232</v>
      </c>
      <c r="E363" s="42"/>
      <c r="F363" s="229" t="s">
        <v>4882</v>
      </c>
      <c r="G363" s="42"/>
      <c r="H363" s="42"/>
      <c r="I363" s="230"/>
      <c r="J363" s="42"/>
      <c r="K363" s="42"/>
      <c r="L363" s="46"/>
      <c r="M363" s="231"/>
      <c r="N363" s="232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232</v>
      </c>
      <c r="AU363" s="19" t="s">
        <v>85</v>
      </c>
    </row>
    <row r="364" s="2" customFormat="1">
      <c r="A364" s="40"/>
      <c r="B364" s="41"/>
      <c r="C364" s="42"/>
      <c r="D364" s="233" t="s">
        <v>234</v>
      </c>
      <c r="E364" s="42"/>
      <c r="F364" s="234" t="s">
        <v>4883</v>
      </c>
      <c r="G364" s="42"/>
      <c r="H364" s="42"/>
      <c r="I364" s="230"/>
      <c r="J364" s="42"/>
      <c r="K364" s="42"/>
      <c r="L364" s="46"/>
      <c r="M364" s="231"/>
      <c r="N364" s="232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234</v>
      </c>
      <c r="AU364" s="19" t="s">
        <v>85</v>
      </c>
    </row>
    <row r="365" s="2" customFormat="1" ht="16.5" customHeight="1">
      <c r="A365" s="40"/>
      <c r="B365" s="41"/>
      <c r="C365" s="268" t="s">
        <v>601</v>
      </c>
      <c r="D365" s="268" t="s">
        <v>305</v>
      </c>
      <c r="E365" s="269" t="s">
        <v>4884</v>
      </c>
      <c r="F365" s="270" t="s">
        <v>4885</v>
      </c>
      <c r="G365" s="271" t="s">
        <v>811</v>
      </c>
      <c r="H365" s="272">
        <v>6</v>
      </c>
      <c r="I365" s="273"/>
      <c r="J365" s="274">
        <f>ROUND(I365*H365,2)</f>
        <v>0</v>
      </c>
      <c r="K365" s="270" t="s">
        <v>40</v>
      </c>
      <c r="L365" s="275"/>
      <c r="M365" s="276" t="s">
        <v>40</v>
      </c>
      <c r="N365" s="277" t="s">
        <v>48</v>
      </c>
      <c r="O365" s="86"/>
      <c r="P365" s="224">
        <f>O365*H365</f>
        <v>0</v>
      </c>
      <c r="Q365" s="224">
        <v>0.108</v>
      </c>
      <c r="R365" s="224">
        <f>Q365*H365</f>
        <v>0.64800000000000002</v>
      </c>
      <c r="S365" s="224">
        <v>0</v>
      </c>
      <c r="T365" s="225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6" t="s">
        <v>279</v>
      </c>
      <c r="AT365" s="226" t="s">
        <v>305</v>
      </c>
      <c r="AU365" s="226" t="s">
        <v>85</v>
      </c>
      <c r="AY365" s="19" t="s">
        <v>224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9" t="s">
        <v>83</v>
      </c>
      <c r="BK365" s="227">
        <f>ROUND(I365*H365,2)</f>
        <v>0</v>
      </c>
      <c r="BL365" s="19" t="s">
        <v>230</v>
      </c>
      <c r="BM365" s="226" t="s">
        <v>954</v>
      </c>
    </row>
    <row r="366" s="2" customFormat="1">
      <c r="A366" s="40"/>
      <c r="B366" s="41"/>
      <c r="C366" s="42"/>
      <c r="D366" s="228" t="s">
        <v>232</v>
      </c>
      <c r="E366" s="42"/>
      <c r="F366" s="229" t="s">
        <v>4886</v>
      </c>
      <c r="G366" s="42"/>
      <c r="H366" s="42"/>
      <c r="I366" s="230"/>
      <c r="J366" s="42"/>
      <c r="K366" s="42"/>
      <c r="L366" s="46"/>
      <c r="M366" s="231"/>
      <c r="N366" s="232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232</v>
      </c>
      <c r="AU366" s="19" t="s">
        <v>85</v>
      </c>
    </row>
    <row r="367" s="2" customFormat="1" ht="16.5" customHeight="1">
      <c r="A367" s="40"/>
      <c r="B367" s="41"/>
      <c r="C367" s="268" t="s">
        <v>609</v>
      </c>
      <c r="D367" s="268" t="s">
        <v>305</v>
      </c>
      <c r="E367" s="269" t="s">
        <v>4887</v>
      </c>
      <c r="F367" s="270" t="s">
        <v>4888</v>
      </c>
      <c r="G367" s="271" t="s">
        <v>811</v>
      </c>
      <c r="H367" s="272">
        <v>6</v>
      </c>
      <c r="I367" s="273"/>
      <c r="J367" s="274">
        <f>ROUND(I367*H367,2)</f>
        <v>0</v>
      </c>
      <c r="K367" s="270" t="s">
        <v>40</v>
      </c>
      <c r="L367" s="275"/>
      <c r="M367" s="276" t="s">
        <v>40</v>
      </c>
      <c r="N367" s="277" t="s">
        <v>48</v>
      </c>
      <c r="O367" s="86"/>
      <c r="P367" s="224">
        <f>O367*H367</f>
        <v>0</v>
      </c>
      <c r="Q367" s="224">
        <v>0.070000000000000007</v>
      </c>
      <c r="R367" s="224">
        <f>Q367*H367</f>
        <v>0.42000000000000004</v>
      </c>
      <c r="S367" s="224">
        <v>0</v>
      </c>
      <c r="T367" s="22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6" t="s">
        <v>279</v>
      </c>
      <c r="AT367" s="226" t="s">
        <v>305</v>
      </c>
      <c r="AU367" s="226" t="s">
        <v>85</v>
      </c>
      <c r="AY367" s="19" t="s">
        <v>224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9" t="s">
        <v>83</v>
      </c>
      <c r="BK367" s="227">
        <f>ROUND(I367*H367,2)</f>
        <v>0</v>
      </c>
      <c r="BL367" s="19" t="s">
        <v>230</v>
      </c>
      <c r="BM367" s="226" t="s">
        <v>965</v>
      </c>
    </row>
    <row r="368" s="2" customFormat="1">
      <c r="A368" s="40"/>
      <c r="B368" s="41"/>
      <c r="C368" s="42"/>
      <c r="D368" s="228" t="s">
        <v>232</v>
      </c>
      <c r="E368" s="42"/>
      <c r="F368" s="229" t="s">
        <v>4888</v>
      </c>
      <c r="G368" s="42"/>
      <c r="H368" s="42"/>
      <c r="I368" s="230"/>
      <c r="J368" s="42"/>
      <c r="K368" s="42"/>
      <c r="L368" s="46"/>
      <c r="M368" s="231"/>
      <c r="N368" s="232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232</v>
      </c>
      <c r="AU368" s="19" t="s">
        <v>85</v>
      </c>
    </row>
    <row r="369" s="2" customFormat="1" ht="16.5" customHeight="1">
      <c r="A369" s="40"/>
      <c r="B369" s="41"/>
      <c r="C369" s="268" t="s">
        <v>616</v>
      </c>
      <c r="D369" s="268" t="s">
        <v>305</v>
      </c>
      <c r="E369" s="269" t="s">
        <v>4889</v>
      </c>
      <c r="F369" s="270" t="s">
        <v>4890</v>
      </c>
      <c r="G369" s="271" t="s">
        <v>811</v>
      </c>
      <c r="H369" s="272">
        <v>1</v>
      </c>
      <c r="I369" s="273"/>
      <c r="J369" s="274">
        <f>ROUND(I369*H369,2)</f>
        <v>0</v>
      </c>
      <c r="K369" s="270" t="s">
        <v>40</v>
      </c>
      <c r="L369" s="275"/>
      <c r="M369" s="276" t="s">
        <v>40</v>
      </c>
      <c r="N369" s="277" t="s">
        <v>48</v>
      </c>
      <c r="O369" s="86"/>
      <c r="P369" s="224">
        <f>O369*H369</f>
        <v>0</v>
      </c>
      <c r="Q369" s="224">
        <v>0.075999999999999998</v>
      </c>
      <c r="R369" s="224">
        <f>Q369*H369</f>
        <v>0.075999999999999998</v>
      </c>
      <c r="S369" s="224">
        <v>0</v>
      </c>
      <c r="T369" s="225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6" t="s">
        <v>279</v>
      </c>
      <c r="AT369" s="226" t="s">
        <v>305</v>
      </c>
      <c r="AU369" s="226" t="s">
        <v>85</v>
      </c>
      <c r="AY369" s="19" t="s">
        <v>224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9" t="s">
        <v>83</v>
      </c>
      <c r="BK369" s="227">
        <f>ROUND(I369*H369,2)</f>
        <v>0</v>
      </c>
      <c r="BL369" s="19" t="s">
        <v>230</v>
      </c>
      <c r="BM369" s="226" t="s">
        <v>983</v>
      </c>
    </row>
    <row r="370" s="2" customFormat="1">
      <c r="A370" s="40"/>
      <c r="B370" s="41"/>
      <c r="C370" s="42"/>
      <c r="D370" s="228" t="s">
        <v>232</v>
      </c>
      <c r="E370" s="42"/>
      <c r="F370" s="229" t="s">
        <v>4890</v>
      </c>
      <c r="G370" s="42"/>
      <c r="H370" s="42"/>
      <c r="I370" s="230"/>
      <c r="J370" s="42"/>
      <c r="K370" s="42"/>
      <c r="L370" s="46"/>
      <c r="M370" s="231"/>
      <c r="N370" s="232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232</v>
      </c>
      <c r="AU370" s="19" t="s">
        <v>85</v>
      </c>
    </row>
    <row r="371" s="2" customFormat="1" ht="16.5" customHeight="1">
      <c r="A371" s="40"/>
      <c r="B371" s="41"/>
      <c r="C371" s="268" t="s">
        <v>622</v>
      </c>
      <c r="D371" s="268" t="s">
        <v>305</v>
      </c>
      <c r="E371" s="269" t="s">
        <v>4891</v>
      </c>
      <c r="F371" s="270" t="s">
        <v>4892</v>
      </c>
      <c r="G371" s="271" t="s">
        <v>811</v>
      </c>
      <c r="H371" s="272">
        <v>13</v>
      </c>
      <c r="I371" s="273"/>
      <c r="J371" s="274">
        <f>ROUND(I371*H371,2)</f>
        <v>0</v>
      </c>
      <c r="K371" s="270" t="s">
        <v>40</v>
      </c>
      <c r="L371" s="275"/>
      <c r="M371" s="276" t="s">
        <v>40</v>
      </c>
      <c r="N371" s="277" t="s">
        <v>48</v>
      </c>
      <c r="O371" s="86"/>
      <c r="P371" s="224">
        <f>O371*H371</f>
        <v>0</v>
      </c>
      <c r="Q371" s="224">
        <v>0.155</v>
      </c>
      <c r="R371" s="224">
        <f>Q371*H371</f>
        <v>2.0150000000000001</v>
      </c>
      <c r="S371" s="224">
        <v>0</v>
      </c>
      <c r="T371" s="225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6" t="s">
        <v>279</v>
      </c>
      <c r="AT371" s="226" t="s">
        <v>305</v>
      </c>
      <c r="AU371" s="226" t="s">
        <v>85</v>
      </c>
      <c r="AY371" s="19" t="s">
        <v>224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83</v>
      </c>
      <c r="BK371" s="227">
        <f>ROUND(I371*H371,2)</f>
        <v>0</v>
      </c>
      <c r="BL371" s="19" t="s">
        <v>230</v>
      </c>
      <c r="BM371" s="226" t="s">
        <v>998</v>
      </c>
    </row>
    <row r="372" s="2" customFormat="1">
      <c r="A372" s="40"/>
      <c r="B372" s="41"/>
      <c r="C372" s="42"/>
      <c r="D372" s="228" t="s">
        <v>232</v>
      </c>
      <c r="E372" s="42"/>
      <c r="F372" s="229" t="s">
        <v>4892</v>
      </c>
      <c r="G372" s="42"/>
      <c r="H372" s="42"/>
      <c r="I372" s="230"/>
      <c r="J372" s="42"/>
      <c r="K372" s="42"/>
      <c r="L372" s="46"/>
      <c r="M372" s="231"/>
      <c r="N372" s="232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232</v>
      </c>
      <c r="AU372" s="19" t="s">
        <v>85</v>
      </c>
    </row>
    <row r="373" s="2" customFormat="1" ht="16.5" customHeight="1">
      <c r="A373" s="40"/>
      <c r="B373" s="41"/>
      <c r="C373" s="268" t="s">
        <v>629</v>
      </c>
      <c r="D373" s="268" t="s">
        <v>305</v>
      </c>
      <c r="E373" s="269" t="s">
        <v>4893</v>
      </c>
      <c r="F373" s="270" t="s">
        <v>4894</v>
      </c>
      <c r="G373" s="271" t="s">
        <v>811</v>
      </c>
      <c r="H373" s="272">
        <v>4</v>
      </c>
      <c r="I373" s="273"/>
      <c r="J373" s="274">
        <f>ROUND(I373*H373,2)</f>
        <v>0</v>
      </c>
      <c r="K373" s="270" t="s">
        <v>40</v>
      </c>
      <c r="L373" s="275"/>
      <c r="M373" s="276" t="s">
        <v>40</v>
      </c>
      <c r="N373" s="277" t="s">
        <v>48</v>
      </c>
      <c r="O373" s="86"/>
      <c r="P373" s="224">
        <f>O373*H373</f>
        <v>0</v>
      </c>
      <c r="Q373" s="224">
        <v>0.28000000000000003</v>
      </c>
      <c r="R373" s="224">
        <f>Q373*H373</f>
        <v>1.1200000000000001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279</v>
      </c>
      <c r="AT373" s="226" t="s">
        <v>305</v>
      </c>
      <c r="AU373" s="226" t="s">
        <v>85</v>
      </c>
      <c r="AY373" s="19" t="s">
        <v>224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83</v>
      </c>
      <c r="BK373" s="227">
        <f>ROUND(I373*H373,2)</f>
        <v>0</v>
      </c>
      <c r="BL373" s="19" t="s">
        <v>230</v>
      </c>
      <c r="BM373" s="226" t="s">
        <v>1011</v>
      </c>
    </row>
    <row r="374" s="2" customFormat="1">
      <c r="A374" s="40"/>
      <c r="B374" s="41"/>
      <c r="C374" s="42"/>
      <c r="D374" s="228" t="s">
        <v>232</v>
      </c>
      <c r="E374" s="42"/>
      <c r="F374" s="229" t="s">
        <v>4894</v>
      </c>
      <c r="G374" s="42"/>
      <c r="H374" s="42"/>
      <c r="I374" s="230"/>
      <c r="J374" s="42"/>
      <c r="K374" s="42"/>
      <c r="L374" s="46"/>
      <c r="M374" s="231"/>
      <c r="N374" s="232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232</v>
      </c>
      <c r="AU374" s="19" t="s">
        <v>85</v>
      </c>
    </row>
    <row r="375" s="2" customFormat="1" ht="16.5" customHeight="1">
      <c r="A375" s="40"/>
      <c r="B375" s="41"/>
      <c r="C375" s="268" t="s">
        <v>635</v>
      </c>
      <c r="D375" s="268" t="s">
        <v>305</v>
      </c>
      <c r="E375" s="269" t="s">
        <v>4895</v>
      </c>
      <c r="F375" s="270" t="s">
        <v>4896</v>
      </c>
      <c r="G375" s="271" t="s">
        <v>811</v>
      </c>
      <c r="H375" s="272">
        <v>4</v>
      </c>
      <c r="I375" s="273"/>
      <c r="J375" s="274">
        <f>ROUND(I375*H375,2)</f>
        <v>0</v>
      </c>
      <c r="K375" s="270" t="s">
        <v>40</v>
      </c>
      <c r="L375" s="275"/>
      <c r="M375" s="276" t="s">
        <v>40</v>
      </c>
      <c r="N375" s="277" t="s">
        <v>48</v>
      </c>
      <c r="O375" s="86"/>
      <c r="P375" s="224">
        <f>O375*H375</f>
        <v>0</v>
      </c>
      <c r="Q375" s="224">
        <v>0.14999999999999999</v>
      </c>
      <c r="R375" s="224">
        <f>Q375*H375</f>
        <v>0.59999999999999998</v>
      </c>
      <c r="S375" s="224">
        <v>0</v>
      </c>
      <c r="T375" s="225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6" t="s">
        <v>279</v>
      </c>
      <c r="AT375" s="226" t="s">
        <v>305</v>
      </c>
      <c r="AU375" s="226" t="s">
        <v>85</v>
      </c>
      <c r="AY375" s="19" t="s">
        <v>224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9" t="s">
        <v>83</v>
      </c>
      <c r="BK375" s="227">
        <f>ROUND(I375*H375,2)</f>
        <v>0</v>
      </c>
      <c r="BL375" s="19" t="s">
        <v>230</v>
      </c>
      <c r="BM375" s="226" t="s">
        <v>1022</v>
      </c>
    </row>
    <row r="376" s="2" customFormat="1">
      <c r="A376" s="40"/>
      <c r="B376" s="41"/>
      <c r="C376" s="42"/>
      <c r="D376" s="228" t="s">
        <v>232</v>
      </c>
      <c r="E376" s="42"/>
      <c r="F376" s="229" t="s">
        <v>4896</v>
      </c>
      <c r="G376" s="42"/>
      <c r="H376" s="42"/>
      <c r="I376" s="230"/>
      <c r="J376" s="42"/>
      <c r="K376" s="42"/>
      <c r="L376" s="46"/>
      <c r="M376" s="231"/>
      <c r="N376" s="232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232</v>
      </c>
      <c r="AU376" s="19" t="s">
        <v>85</v>
      </c>
    </row>
    <row r="377" s="2" customFormat="1" ht="16.5" customHeight="1">
      <c r="A377" s="40"/>
      <c r="B377" s="41"/>
      <c r="C377" s="215" t="s">
        <v>641</v>
      </c>
      <c r="D377" s="215" t="s">
        <v>226</v>
      </c>
      <c r="E377" s="216" t="s">
        <v>4897</v>
      </c>
      <c r="F377" s="217" t="s">
        <v>4898</v>
      </c>
      <c r="G377" s="218" t="s">
        <v>811</v>
      </c>
      <c r="H377" s="219">
        <v>3</v>
      </c>
      <c r="I377" s="220"/>
      <c r="J377" s="221">
        <f>ROUND(I377*H377,2)</f>
        <v>0</v>
      </c>
      <c r="K377" s="217" t="s">
        <v>229</v>
      </c>
      <c r="L377" s="46"/>
      <c r="M377" s="222" t="s">
        <v>40</v>
      </c>
      <c r="N377" s="223" t="s">
        <v>48</v>
      </c>
      <c r="O377" s="86"/>
      <c r="P377" s="224">
        <f>O377*H377</f>
        <v>0</v>
      </c>
      <c r="Q377" s="224">
        <v>0.32973999999999998</v>
      </c>
      <c r="R377" s="224">
        <f>Q377*H377</f>
        <v>0.98921999999999999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230</v>
      </c>
      <c r="AT377" s="226" t="s">
        <v>226</v>
      </c>
      <c r="AU377" s="226" t="s">
        <v>85</v>
      </c>
      <c r="AY377" s="19" t="s">
        <v>224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83</v>
      </c>
      <c r="BK377" s="227">
        <f>ROUND(I377*H377,2)</f>
        <v>0</v>
      </c>
      <c r="BL377" s="19" t="s">
        <v>230</v>
      </c>
      <c r="BM377" s="226" t="s">
        <v>1030</v>
      </c>
    </row>
    <row r="378" s="2" customFormat="1">
      <c r="A378" s="40"/>
      <c r="B378" s="41"/>
      <c r="C378" s="42"/>
      <c r="D378" s="228" t="s">
        <v>232</v>
      </c>
      <c r="E378" s="42"/>
      <c r="F378" s="229" t="s">
        <v>4898</v>
      </c>
      <c r="G378" s="42"/>
      <c r="H378" s="42"/>
      <c r="I378" s="230"/>
      <c r="J378" s="42"/>
      <c r="K378" s="42"/>
      <c r="L378" s="46"/>
      <c r="M378" s="231"/>
      <c r="N378" s="232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232</v>
      </c>
      <c r="AU378" s="19" t="s">
        <v>85</v>
      </c>
    </row>
    <row r="379" s="2" customFormat="1">
      <c r="A379" s="40"/>
      <c r="B379" s="41"/>
      <c r="C379" s="42"/>
      <c r="D379" s="233" t="s">
        <v>234</v>
      </c>
      <c r="E379" s="42"/>
      <c r="F379" s="234" t="s">
        <v>4899</v>
      </c>
      <c r="G379" s="42"/>
      <c r="H379" s="42"/>
      <c r="I379" s="230"/>
      <c r="J379" s="42"/>
      <c r="K379" s="42"/>
      <c r="L379" s="46"/>
      <c r="M379" s="231"/>
      <c r="N379" s="232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234</v>
      </c>
      <c r="AU379" s="19" t="s">
        <v>85</v>
      </c>
    </row>
    <row r="380" s="13" customFormat="1">
      <c r="A380" s="13"/>
      <c r="B380" s="235"/>
      <c r="C380" s="236"/>
      <c r="D380" s="228" t="s">
        <v>236</v>
      </c>
      <c r="E380" s="237" t="s">
        <v>40</v>
      </c>
      <c r="F380" s="238" t="s">
        <v>4900</v>
      </c>
      <c r="G380" s="236"/>
      <c r="H380" s="239">
        <v>3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236</v>
      </c>
      <c r="AU380" s="245" t="s">
        <v>85</v>
      </c>
      <c r="AV380" s="13" t="s">
        <v>85</v>
      </c>
      <c r="AW380" s="13" t="s">
        <v>38</v>
      </c>
      <c r="AX380" s="13" t="s">
        <v>77</v>
      </c>
      <c r="AY380" s="245" t="s">
        <v>224</v>
      </c>
    </row>
    <row r="381" s="15" customFormat="1">
      <c r="A381" s="15"/>
      <c r="B381" s="256"/>
      <c r="C381" s="257"/>
      <c r="D381" s="228" t="s">
        <v>236</v>
      </c>
      <c r="E381" s="258" t="s">
        <v>40</v>
      </c>
      <c r="F381" s="259" t="s">
        <v>253</v>
      </c>
      <c r="G381" s="257"/>
      <c r="H381" s="260">
        <v>3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6" t="s">
        <v>236</v>
      </c>
      <c r="AU381" s="266" t="s">
        <v>85</v>
      </c>
      <c r="AV381" s="15" t="s">
        <v>230</v>
      </c>
      <c r="AW381" s="15" t="s">
        <v>38</v>
      </c>
      <c r="AX381" s="15" t="s">
        <v>83</v>
      </c>
      <c r="AY381" s="266" t="s">
        <v>224</v>
      </c>
    </row>
    <row r="382" s="2" customFormat="1" ht="21.75" customHeight="1">
      <c r="A382" s="40"/>
      <c r="B382" s="41"/>
      <c r="C382" s="215" t="s">
        <v>647</v>
      </c>
      <c r="D382" s="215" t="s">
        <v>226</v>
      </c>
      <c r="E382" s="216" t="s">
        <v>4901</v>
      </c>
      <c r="F382" s="217" t="s">
        <v>4902</v>
      </c>
      <c r="G382" s="218" t="s">
        <v>811</v>
      </c>
      <c r="H382" s="219">
        <v>3</v>
      </c>
      <c r="I382" s="220"/>
      <c r="J382" s="221">
        <f>ROUND(I382*H382,2)</f>
        <v>0</v>
      </c>
      <c r="K382" s="217" t="s">
        <v>229</v>
      </c>
      <c r="L382" s="46"/>
      <c r="M382" s="222" t="s">
        <v>40</v>
      </c>
      <c r="N382" s="223" t="s">
        <v>48</v>
      </c>
      <c r="O382" s="86"/>
      <c r="P382" s="224">
        <f>O382*H382</f>
        <v>0</v>
      </c>
      <c r="Q382" s="224">
        <v>0.26469999999999999</v>
      </c>
      <c r="R382" s="224">
        <f>Q382*H382</f>
        <v>0.79410000000000003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230</v>
      </c>
      <c r="AT382" s="226" t="s">
        <v>226</v>
      </c>
      <c r="AU382" s="226" t="s">
        <v>85</v>
      </c>
      <c r="AY382" s="19" t="s">
        <v>224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83</v>
      </c>
      <c r="BK382" s="227">
        <f>ROUND(I382*H382,2)</f>
        <v>0</v>
      </c>
      <c r="BL382" s="19" t="s">
        <v>230</v>
      </c>
      <c r="BM382" s="226" t="s">
        <v>1042</v>
      </c>
    </row>
    <row r="383" s="2" customFormat="1">
      <c r="A383" s="40"/>
      <c r="B383" s="41"/>
      <c r="C383" s="42"/>
      <c r="D383" s="228" t="s">
        <v>232</v>
      </c>
      <c r="E383" s="42"/>
      <c r="F383" s="229" t="s">
        <v>4903</v>
      </c>
      <c r="G383" s="42"/>
      <c r="H383" s="42"/>
      <c r="I383" s="230"/>
      <c r="J383" s="42"/>
      <c r="K383" s="42"/>
      <c r="L383" s="46"/>
      <c r="M383" s="231"/>
      <c r="N383" s="232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232</v>
      </c>
      <c r="AU383" s="19" t="s">
        <v>85</v>
      </c>
    </row>
    <row r="384" s="2" customFormat="1">
      <c r="A384" s="40"/>
      <c r="B384" s="41"/>
      <c r="C384" s="42"/>
      <c r="D384" s="233" t="s">
        <v>234</v>
      </c>
      <c r="E384" s="42"/>
      <c r="F384" s="234" t="s">
        <v>4904</v>
      </c>
      <c r="G384" s="42"/>
      <c r="H384" s="42"/>
      <c r="I384" s="230"/>
      <c r="J384" s="42"/>
      <c r="K384" s="42"/>
      <c r="L384" s="46"/>
      <c r="M384" s="231"/>
      <c r="N384" s="232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234</v>
      </c>
      <c r="AU384" s="19" t="s">
        <v>85</v>
      </c>
    </row>
    <row r="385" s="13" customFormat="1">
      <c r="A385" s="13"/>
      <c r="B385" s="235"/>
      <c r="C385" s="236"/>
      <c r="D385" s="228" t="s">
        <v>236</v>
      </c>
      <c r="E385" s="237" t="s">
        <v>40</v>
      </c>
      <c r="F385" s="238" t="s">
        <v>4905</v>
      </c>
      <c r="G385" s="236"/>
      <c r="H385" s="239">
        <v>3</v>
      </c>
      <c r="I385" s="240"/>
      <c r="J385" s="236"/>
      <c r="K385" s="236"/>
      <c r="L385" s="241"/>
      <c r="M385" s="242"/>
      <c r="N385" s="243"/>
      <c r="O385" s="243"/>
      <c r="P385" s="243"/>
      <c r="Q385" s="243"/>
      <c r="R385" s="243"/>
      <c r="S385" s="243"/>
      <c r="T385" s="24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5" t="s">
        <v>236</v>
      </c>
      <c r="AU385" s="245" t="s">
        <v>85</v>
      </c>
      <c r="AV385" s="13" t="s">
        <v>85</v>
      </c>
      <c r="AW385" s="13" t="s">
        <v>38</v>
      </c>
      <c r="AX385" s="13" t="s">
        <v>77</v>
      </c>
      <c r="AY385" s="245" t="s">
        <v>224</v>
      </c>
    </row>
    <row r="386" s="15" customFormat="1">
      <c r="A386" s="15"/>
      <c r="B386" s="256"/>
      <c r="C386" s="257"/>
      <c r="D386" s="228" t="s">
        <v>236</v>
      </c>
      <c r="E386" s="258" t="s">
        <v>40</v>
      </c>
      <c r="F386" s="259" t="s">
        <v>253</v>
      </c>
      <c r="G386" s="257"/>
      <c r="H386" s="260">
        <v>3</v>
      </c>
      <c r="I386" s="261"/>
      <c r="J386" s="257"/>
      <c r="K386" s="257"/>
      <c r="L386" s="262"/>
      <c r="M386" s="263"/>
      <c r="N386" s="264"/>
      <c r="O386" s="264"/>
      <c r="P386" s="264"/>
      <c r="Q386" s="264"/>
      <c r="R386" s="264"/>
      <c r="S386" s="264"/>
      <c r="T386" s="26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6" t="s">
        <v>236</v>
      </c>
      <c r="AU386" s="266" t="s">
        <v>85</v>
      </c>
      <c r="AV386" s="15" t="s">
        <v>230</v>
      </c>
      <c r="AW386" s="15" t="s">
        <v>38</v>
      </c>
      <c r="AX386" s="15" t="s">
        <v>83</v>
      </c>
      <c r="AY386" s="266" t="s">
        <v>224</v>
      </c>
    </row>
    <row r="387" s="2" customFormat="1" ht="16.5" customHeight="1">
      <c r="A387" s="40"/>
      <c r="B387" s="41"/>
      <c r="C387" s="215" t="s">
        <v>653</v>
      </c>
      <c r="D387" s="215" t="s">
        <v>226</v>
      </c>
      <c r="E387" s="216" t="s">
        <v>4906</v>
      </c>
      <c r="F387" s="217" t="s">
        <v>4907</v>
      </c>
      <c r="G387" s="218" t="s">
        <v>163</v>
      </c>
      <c r="H387" s="219">
        <v>11.16</v>
      </c>
      <c r="I387" s="220"/>
      <c r="J387" s="221">
        <f>ROUND(I387*H387,2)</f>
        <v>0</v>
      </c>
      <c r="K387" s="217" t="s">
        <v>229</v>
      </c>
      <c r="L387" s="46"/>
      <c r="M387" s="222" t="s">
        <v>40</v>
      </c>
      <c r="N387" s="223" t="s">
        <v>48</v>
      </c>
      <c r="O387" s="86"/>
      <c r="P387" s="224">
        <f>O387*H387</f>
        <v>0</v>
      </c>
      <c r="Q387" s="224">
        <v>2.45329</v>
      </c>
      <c r="R387" s="224">
        <f>Q387*H387</f>
        <v>27.378716399999998</v>
      </c>
      <c r="S387" s="224">
        <v>0</v>
      </c>
      <c r="T387" s="225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6" t="s">
        <v>230</v>
      </c>
      <c r="AT387" s="226" t="s">
        <v>226</v>
      </c>
      <c r="AU387" s="226" t="s">
        <v>85</v>
      </c>
      <c r="AY387" s="19" t="s">
        <v>224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19" t="s">
        <v>83</v>
      </c>
      <c r="BK387" s="227">
        <f>ROUND(I387*H387,2)</f>
        <v>0</v>
      </c>
      <c r="BL387" s="19" t="s">
        <v>230</v>
      </c>
      <c r="BM387" s="226" t="s">
        <v>1055</v>
      </c>
    </row>
    <row r="388" s="2" customFormat="1">
      <c r="A388" s="40"/>
      <c r="B388" s="41"/>
      <c r="C388" s="42"/>
      <c r="D388" s="228" t="s">
        <v>232</v>
      </c>
      <c r="E388" s="42"/>
      <c r="F388" s="229" t="s">
        <v>4908</v>
      </c>
      <c r="G388" s="42"/>
      <c r="H388" s="42"/>
      <c r="I388" s="230"/>
      <c r="J388" s="42"/>
      <c r="K388" s="42"/>
      <c r="L388" s="46"/>
      <c r="M388" s="231"/>
      <c r="N388" s="232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232</v>
      </c>
      <c r="AU388" s="19" t="s">
        <v>85</v>
      </c>
    </row>
    <row r="389" s="2" customFormat="1">
      <c r="A389" s="40"/>
      <c r="B389" s="41"/>
      <c r="C389" s="42"/>
      <c r="D389" s="233" t="s">
        <v>234</v>
      </c>
      <c r="E389" s="42"/>
      <c r="F389" s="234" t="s">
        <v>4909</v>
      </c>
      <c r="G389" s="42"/>
      <c r="H389" s="42"/>
      <c r="I389" s="230"/>
      <c r="J389" s="42"/>
      <c r="K389" s="42"/>
      <c r="L389" s="46"/>
      <c r="M389" s="231"/>
      <c r="N389" s="232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234</v>
      </c>
      <c r="AU389" s="19" t="s">
        <v>85</v>
      </c>
    </row>
    <row r="390" s="13" customFormat="1">
      <c r="A390" s="13"/>
      <c r="B390" s="235"/>
      <c r="C390" s="236"/>
      <c r="D390" s="228" t="s">
        <v>236</v>
      </c>
      <c r="E390" s="237" t="s">
        <v>40</v>
      </c>
      <c r="F390" s="238" t="s">
        <v>4910</v>
      </c>
      <c r="G390" s="236"/>
      <c r="H390" s="239">
        <v>2.8799999999999999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236</v>
      </c>
      <c r="AU390" s="245" t="s">
        <v>85</v>
      </c>
      <c r="AV390" s="13" t="s">
        <v>85</v>
      </c>
      <c r="AW390" s="13" t="s">
        <v>38</v>
      </c>
      <c r="AX390" s="13" t="s">
        <v>77</v>
      </c>
      <c r="AY390" s="245" t="s">
        <v>224</v>
      </c>
    </row>
    <row r="391" s="13" customFormat="1">
      <c r="A391" s="13"/>
      <c r="B391" s="235"/>
      <c r="C391" s="236"/>
      <c r="D391" s="228" t="s">
        <v>236</v>
      </c>
      <c r="E391" s="237" t="s">
        <v>40</v>
      </c>
      <c r="F391" s="238" t="s">
        <v>4911</v>
      </c>
      <c r="G391" s="236"/>
      <c r="H391" s="239">
        <v>8.2799999999999994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236</v>
      </c>
      <c r="AU391" s="245" t="s">
        <v>85</v>
      </c>
      <c r="AV391" s="13" t="s">
        <v>85</v>
      </c>
      <c r="AW391" s="13" t="s">
        <v>38</v>
      </c>
      <c r="AX391" s="13" t="s">
        <v>77</v>
      </c>
      <c r="AY391" s="245" t="s">
        <v>224</v>
      </c>
    </row>
    <row r="392" s="15" customFormat="1">
      <c r="A392" s="15"/>
      <c r="B392" s="256"/>
      <c r="C392" s="257"/>
      <c r="D392" s="228" t="s">
        <v>236</v>
      </c>
      <c r="E392" s="258" t="s">
        <v>40</v>
      </c>
      <c r="F392" s="259" t="s">
        <v>253</v>
      </c>
      <c r="G392" s="257"/>
      <c r="H392" s="260">
        <v>11.16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6" t="s">
        <v>236</v>
      </c>
      <c r="AU392" s="266" t="s">
        <v>85</v>
      </c>
      <c r="AV392" s="15" t="s">
        <v>230</v>
      </c>
      <c r="AW392" s="15" t="s">
        <v>38</v>
      </c>
      <c r="AX392" s="15" t="s">
        <v>83</v>
      </c>
      <c r="AY392" s="266" t="s">
        <v>224</v>
      </c>
    </row>
    <row r="393" s="12" customFormat="1" ht="22.8" customHeight="1">
      <c r="A393" s="12"/>
      <c r="B393" s="199"/>
      <c r="C393" s="200"/>
      <c r="D393" s="201" t="s">
        <v>76</v>
      </c>
      <c r="E393" s="213" t="s">
        <v>286</v>
      </c>
      <c r="F393" s="213" t="s">
        <v>1345</v>
      </c>
      <c r="G393" s="200"/>
      <c r="H393" s="200"/>
      <c r="I393" s="203"/>
      <c r="J393" s="214">
        <f>BK393</f>
        <v>0</v>
      </c>
      <c r="K393" s="200"/>
      <c r="L393" s="205"/>
      <c r="M393" s="206"/>
      <c r="N393" s="207"/>
      <c r="O393" s="207"/>
      <c r="P393" s="208">
        <f>SUM(P394:P604)</f>
        <v>0</v>
      </c>
      <c r="Q393" s="207"/>
      <c r="R393" s="208">
        <f>SUM(R394:R604)</f>
        <v>132.03399083999997</v>
      </c>
      <c r="S393" s="207"/>
      <c r="T393" s="209">
        <f>SUM(T394:T604)</f>
        <v>0.71999999999999997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10" t="s">
        <v>83</v>
      </c>
      <c r="AT393" s="211" t="s">
        <v>76</v>
      </c>
      <c r="AU393" s="211" t="s">
        <v>83</v>
      </c>
      <c r="AY393" s="210" t="s">
        <v>224</v>
      </c>
      <c r="BK393" s="212">
        <f>SUM(BK394:BK604)</f>
        <v>0</v>
      </c>
    </row>
    <row r="394" s="2" customFormat="1" ht="16.5" customHeight="1">
      <c r="A394" s="40"/>
      <c r="B394" s="41"/>
      <c r="C394" s="215" t="s">
        <v>659</v>
      </c>
      <c r="D394" s="215" t="s">
        <v>226</v>
      </c>
      <c r="E394" s="216" t="s">
        <v>4912</v>
      </c>
      <c r="F394" s="217" t="s">
        <v>4913</v>
      </c>
      <c r="G394" s="218" t="s">
        <v>811</v>
      </c>
      <c r="H394" s="219">
        <v>17</v>
      </c>
      <c r="I394" s="220"/>
      <c r="J394" s="221">
        <f>ROUND(I394*H394,2)</f>
        <v>0</v>
      </c>
      <c r="K394" s="217" t="s">
        <v>229</v>
      </c>
      <c r="L394" s="46"/>
      <c r="M394" s="222" t="s">
        <v>40</v>
      </c>
      <c r="N394" s="223" t="s">
        <v>48</v>
      </c>
      <c r="O394" s="86"/>
      <c r="P394" s="224">
        <f>O394*H394</f>
        <v>0</v>
      </c>
      <c r="Q394" s="224">
        <v>0.00069999999999999999</v>
      </c>
      <c r="R394" s="224">
        <f>Q394*H394</f>
        <v>0.011899999999999999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230</v>
      </c>
      <c r="AT394" s="226" t="s">
        <v>226</v>
      </c>
      <c r="AU394" s="226" t="s">
        <v>85</v>
      </c>
      <c r="AY394" s="19" t="s">
        <v>224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83</v>
      </c>
      <c r="BK394" s="227">
        <f>ROUND(I394*H394,2)</f>
        <v>0</v>
      </c>
      <c r="BL394" s="19" t="s">
        <v>230</v>
      </c>
      <c r="BM394" s="226" t="s">
        <v>1068</v>
      </c>
    </row>
    <row r="395" s="2" customFormat="1">
      <c r="A395" s="40"/>
      <c r="B395" s="41"/>
      <c r="C395" s="42"/>
      <c r="D395" s="228" t="s">
        <v>232</v>
      </c>
      <c r="E395" s="42"/>
      <c r="F395" s="229" t="s">
        <v>4914</v>
      </c>
      <c r="G395" s="42"/>
      <c r="H395" s="42"/>
      <c r="I395" s="230"/>
      <c r="J395" s="42"/>
      <c r="K395" s="42"/>
      <c r="L395" s="46"/>
      <c r="M395" s="231"/>
      <c r="N395" s="232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232</v>
      </c>
      <c r="AU395" s="19" t="s">
        <v>85</v>
      </c>
    </row>
    <row r="396" s="2" customFormat="1">
      <c r="A396" s="40"/>
      <c r="B396" s="41"/>
      <c r="C396" s="42"/>
      <c r="D396" s="233" t="s">
        <v>234</v>
      </c>
      <c r="E396" s="42"/>
      <c r="F396" s="234" t="s">
        <v>4915</v>
      </c>
      <c r="G396" s="42"/>
      <c r="H396" s="42"/>
      <c r="I396" s="230"/>
      <c r="J396" s="42"/>
      <c r="K396" s="42"/>
      <c r="L396" s="46"/>
      <c r="M396" s="231"/>
      <c r="N396" s="232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234</v>
      </c>
      <c r="AU396" s="19" t="s">
        <v>85</v>
      </c>
    </row>
    <row r="397" s="13" customFormat="1">
      <c r="A397" s="13"/>
      <c r="B397" s="235"/>
      <c r="C397" s="236"/>
      <c r="D397" s="228" t="s">
        <v>236</v>
      </c>
      <c r="E397" s="237" t="s">
        <v>40</v>
      </c>
      <c r="F397" s="238" t="s">
        <v>4916</v>
      </c>
      <c r="G397" s="236"/>
      <c r="H397" s="239">
        <v>17</v>
      </c>
      <c r="I397" s="240"/>
      <c r="J397" s="236"/>
      <c r="K397" s="236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236</v>
      </c>
      <c r="AU397" s="245" t="s">
        <v>85</v>
      </c>
      <c r="AV397" s="13" t="s">
        <v>85</v>
      </c>
      <c r="AW397" s="13" t="s">
        <v>38</v>
      </c>
      <c r="AX397" s="13" t="s">
        <v>77</v>
      </c>
      <c r="AY397" s="245" t="s">
        <v>224</v>
      </c>
    </row>
    <row r="398" s="15" customFormat="1">
      <c r="A398" s="15"/>
      <c r="B398" s="256"/>
      <c r="C398" s="257"/>
      <c r="D398" s="228" t="s">
        <v>236</v>
      </c>
      <c r="E398" s="258" t="s">
        <v>40</v>
      </c>
      <c r="F398" s="259" t="s">
        <v>253</v>
      </c>
      <c r="G398" s="257"/>
      <c r="H398" s="260">
        <v>17</v>
      </c>
      <c r="I398" s="261"/>
      <c r="J398" s="257"/>
      <c r="K398" s="257"/>
      <c r="L398" s="262"/>
      <c r="M398" s="263"/>
      <c r="N398" s="264"/>
      <c r="O398" s="264"/>
      <c r="P398" s="264"/>
      <c r="Q398" s="264"/>
      <c r="R398" s="264"/>
      <c r="S398" s="264"/>
      <c r="T398" s="26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6" t="s">
        <v>236</v>
      </c>
      <c r="AU398" s="266" t="s">
        <v>85</v>
      </c>
      <c r="AV398" s="15" t="s">
        <v>230</v>
      </c>
      <c r="AW398" s="15" t="s">
        <v>38</v>
      </c>
      <c r="AX398" s="15" t="s">
        <v>83</v>
      </c>
      <c r="AY398" s="266" t="s">
        <v>224</v>
      </c>
    </row>
    <row r="399" s="2" customFormat="1" ht="16.5" customHeight="1">
      <c r="A399" s="40"/>
      <c r="B399" s="41"/>
      <c r="C399" s="215" t="s">
        <v>665</v>
      </c>
      <c r="D399" s="215" t="s">
        <v>226</v>
      </c>
      <c r="E399" s="216" t="s">
        <v>4917</v>
      </c>
      <c r="F399" s="217" t="s">
        <v>4918</v>
      </c>
      <c r="G399" s="218" t="s">
        <v>811</v>
      </c>
      <c r="H399" s="219">
        <v>7</v>
      </c>
      <c r="I399" s="220"/>
      <c r="J399" s="221">
        <f>ROUND(I399*H399,2)</f>
        <v>0</v>
      </c>
      <c r="K399" s="217" t="s">
        <v>229</v>
      </c>
      <c r="L399" s="46"/>
      <c r="M399" s="222" t="s">
        <v>40</v>
      </c>
      <c r="N399" s="223" t="s">
        <v>48</v>
      </c>
      <c r="O399" s="86"/>
      <c r="P399" s="224">
        <f>O399*H399</f>
        <v>0</v>
      </c>
      <c r="Q399" s="224">
        <v>1.0000000000000001E-05</v>
      </c>
      <c r="R399" s="224">
        <f>Q399*H399</f>
        <v>7.0000000000000007E-05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230</v>
      </c>
      <c r="AT399" s="226" t="s">
        <v>226</v>
      </c>
      <c r="AU399" s="226" t="s">
        <v>85</v>
      </c>
      <c r="AY399" s="19" t="s">
        <v>224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83</v>
      </c>
      <c r="BK399" s="227">
        <f>ROUND(I399*H399,2)</f>
        <v>0</v>
      </c>
      <c r="BL399" s="19" t="s">
        <v>230</v>
      </c>
      <c r="BM399" s="226" t="s">
        <v>1082</v>
      </c>
    </row>
    <row r="400" s="2" customFormat="1">
      <c r="A400" s="40"/>
      <c r="B400" s="41"/>
      <c r="C400" s="42"/>
      <c r="D400" s="228" t="s">
        <v>232</v>
      </c>
      <c r="E400" s="42"/>
      <c r="F400" s="229" t="s">
        <v>4919</v>
      </c>
      <c r="G400" s="42"/>
      <c r="H400" s="42"/>
      <c r="I400" s="230"/>
      <c r="J400" s="42"/>
      <c r="K400" s="42"/>
      <c r="L400" s="46"/>
      <c r="M400" s="231"/>
      <c r="N400" s="232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232</v>
      </c>
      <c r="AU400" s="19" t="s">
        <v>85</v>
      </c>
    </row>
    <row r="401" s="2" customFormat="1">
      <c r="A401" s="40"/>
      <c r="B401" s="41"/>
      <c r="C401" s="42"/>
      <c r="D401" s="233" t="s">
        <v>234</v>
      </c>
      <c r="E401" s="42"/>
      <c r="F401" s="234" t="s">
        <v>4920</v>
      </c>
      <c r="G401" s="42"/>
      <c r="H401" s="42"/>
      <c r="I401" s="230"/>
      <c r="J401" s="42"/>
      <c r="K401" s="42"/>
      <c r="L401" s="46"/>
      <c r="M401" s="231"/>
      <c r="N401" s="232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234</v>
      </c>
      <c r="AU401" s="19" t="s">
        <v>85</v>
      </c>
    </row>
    <row r="402" s="13" customFormat="1">
      <c r="A402" s="13"/>
      <c r="B402" s="235"/>
      <c r="C402" s="236"/>
      <c r="D402" s="228" t="s">
        <v>236</v>
      </c>
      <c r="E402" s="237" t="s">
        <v>40</v>
      </c>
      <c r="F402" s="238" t="s">
        <v>4921</v>
      </c>
      <c r="G402" s="236"/>
      <c r="H402" s="239">
        <v>7</v>
      </c>
      <c r="I402" s="240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236</v>
      </c>
      <c r="AU402" s="245" t="s">
        <v>85</v>
      </c>
      <c r="AV402" s="13" t="s">
        <v>85</v>
      </c>
      <c r="AW402" s="13" t="s">
        <v>38</v>
      </c>
      <c r="AX402" s="13" t="s">
        <v>77</v>
      </c>
      <c r="AY402" s="245" t="s">
        <v>224</v>
      </c>
    </row>
    <row r="403" s="15" customFormat="1">
      <c r="A403" s="15"/>
      <c r="B403" s="256"/>
      <c r="C403" s="257"/>
      <c r="D403" s="228" t="s">
        <v>236</v>
      </c>
      <c r="E403" s="258" t="s">
        <v>40</v>
      </c>
      <c r="F403" s="259" t="s">
        <v>253</v>
      </c>
      <c r="G403" s="257"/>
      <c r="H403" s="260">
        <v>7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6" t="s">
        <v>236</v>
      </c>
      <c r="AU403" s="266" t="s">
        <v>85</v>
      </c>
      <c r="AV403" s="15" t="s">
        <v>230</v>
      </c>
      <c r="AW403" s="15" t="s">
        <v>38</v>
      </c>
      <c r="AX403" s="15" t="s">
        <v>83</v>
      </c>
      <c r="AY403" s="266" t="s">
        <v>224</v>
      </c>
    </row>
    <row r="404" s="2" customFormat="1" ht="16.5" customHeight="1">
      <c r="A404" s="40"/>
      <c r="B404" s="41"/>
      <c r="C404" s="268" t="s">
        <v>672</v>
      </c>
      <c r="D404" s="268" t="s">
        <v>305</v>
      </c>
      <c r="E404" s="269" t="s">
        <v>4922</v>
      </c>
      <c r="F404" s="270" t="s">
        <v>4923</v>
      </c>
      <c r="G404" s="271" t="s">
        <v>811</v>
      </c>
      <c r="H404" s="272">
        <v>2</v>
      </c>
      <c r="I404" s="273"/>
      <c r="J404" s="274">
        <f>ROUND(I404*H404,2)</f>
        <v>0</v>
      </c>
      <c r="K404" s="270" t="s">
        <v>229</v>
      </c>
      <c r="L404" s="275"/>
      <c r="M404" s="276" t="s">
        <v>40</v>
      </c>
      <c r="N404" s="277" t="s">
        <v>48</v>
      </c>
      <c r="O404" s="86"/>
      <c r="P404" s="224">
        <f>O404*H404</f>
        <v>0</v>
      </c>
      <c r="Q404" s="224">
        <v>0.0016999999999999999</v>
      </c>
      <c r="R404" s="224">
        <f>Q404*H404</f>
        <v>0.0033999999999999998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279</v>
      </c>
      <c r="AT404" s="226" t="s">
        <v>305</v>
      </c>
      <c r="AU404" s="226" t="s">
        <v>85</v>
      </c>
      <c r="AY404" s="19" t="s">
        <v>224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83</v>
      </c>
      <c r="BK404" s="227">
        <f>ROUND(I404*H404,2)</f>
        <v>0</v>
      </c>
      <c r="BL404" s="19" t="s">
        <v>230</v>
      </c>
      <c r="BM404" s="226" t="s">
        <v>1099</v>
      </c>
    </row>
    <row r="405" s="2" customFormat="1">
      <c r="A405" s="40"/>
      <c r="B405" s="41"/>
      <c r="C405" s="42"/>
      <c r="D405" s="228" t="s">
        <v>232</v>
      </c>
      <c r="E405" s="42"/>
      <c r="F405" s="229" t="s">
        <v>4923</v>
      </c>
      <c r="G405" s="42"/>
      <c r="H405" s="42"/>
      <c r="I405" s="230"/>
      <c r="J405" s="42"/>
      <c r="K405" s="42"/>
      <c r="L405" s="46"/>
      <c r="M405" s="231"/>
      <c r="N405" s="232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232</v>
      </c>
      <c r="AU405" s="19" t="s">
        <v>85</v>
      </c>
    </row>
    <row r="406" s="2" customFormat="1">
      <c r="A406" s="40"/>
      <c r="B406" s="41"/>
      <c r="C406" s="42"/>
      <c r="D406" s="233" t="s">
        <v>234</v>
      </c>
      <c r="E406" s="42"/>
      <c r="F406" s="234" t="s">
        <v>4924</v>
      </c>
      <c r="G406" s="42"/>
      <c r="H406" s="42"/>
      <c r="I406" s="230"/>
      <c r="J406" s="42"/>
      <c r="K406" s="42"/>
      <c r="L406" s="46"/>
      <c r="M406" s="231"/>
      <c r="N406" s="232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234</v>
      </c>
      <c r="AU406" s="19" t="s">
        <v>85</v>
      </c>
    </row>
    <row r="407" s="13" customFormat="1">
      <c r="A407" s="13"/>
      <c r="B407" s="235"/>
      <c r="C407" s="236"/>
      <c r="D407" s="228" t="s">
        <v>236</v>
      </c>
      <c r="E407" s="237" t="s">
        <v>40</v>
      </c>
      <c r="F407" s="238" t="s">
        <v>4925</v>
      </c>
      <c r="G407" s="236"/>
      <c r="H407" s="239">
        <v>2</v>
      </c>
      <c r="I407" s="240"/>
      <c r="J407" s="236"/>
      <c r="K407" s="236"/>
      <c r="L407" s="241"/>
      <c r="M407" s="242"/>
      <c r="N407" s="243"/>
      <c r="O407" s="243"/>
      <c r="P407" s="243"/>
      <c r="Q407" s="243"/>
      <c r="R407" s="243"/>
      <c r="S407" s="243"/>
      <c r="T407" s="24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5" t="s">
        <v>236</v>
      </c>
      <c r="AU407" s="245" t="s">
        <v>85</v>
      </c>
      <c r="AV407" s="13" t="s">
        <v>85</v>
      </c>
      <c r="AW407" s="13" t="s">
        <v>38</v>
      </c>
      <c r="AX407" s="13" t="s">
        <v>77</v>
      </c>
      <c r="AY407" s="245" t="s">
        <v>224</v>
      </c>
    </row>
    <row r="408" s="15" customFormat="1">
      <c r="A408" s="15"/>
      <c r="B408" s="256"/>
      <c r="C408" s="257"/>
      <c r="D408" s="228" t="s">
        <v>236</v>
      </c>
      <c r="E408" s="258" t="s">
        <v>40</v>
      </c>
      <c r="F408" s="259" t="s">
        <v>253</v>
      </c>
      <c r="G408" s="257"/>
      <c r="H408" s="260">
        <v>2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6" t="s">
        <v>236</v>
      </c>
      <c r="AU408" s="266" t="s">
        <v>85</v>
      </c>
      <c r="AV408" s="15" t="s">
        <v>230</v>
      </c>
      <c r="AW408" s="15" t="s">
        <v>38</v>
      </c>
      <c r="AX408" s="15" t="s">
        <v>83</v>
      </c>
      <c r="AY408" s="266" t="s">
        <v>224</v>
      </c>
    </row>
    <row r="409" s="2" customFormat="1" ht="16.5" customHeight="1">
      <c r="A409" s="40"/>
      <c r="B409" s="41"/>
      <c r="C409" s="215" t="s">
        <v>679</v>
      </c>
      <c r="D409" s="215" t="s">
        <v>226</v>
      </c>
      <c r="E409" s="216" t="s">
        <v>4926</v>
      </c>
      <c r="F409" s="217" t="s">
        <v>4927</v>
      </c>
      <c r="G409" s="218" t="s">
        <v>811</v>
      </c>
      <c r="H409" s="219">
        <v>7</v>
      </c>
      <c r="I409" s="220"/>
      <c r="J409" s="221">
        <f>ROUND(I409*H409,2)</f>
        <v>0</v>
      </c>
      <c r="K409" s="217" t="s">
        <v>229</v>
      </c>
      <c r="L409" s="46"/>
      <c r="M409" s="222" t="s">
        <v>40</v>
      </c>
      <c r="N409" s="223" t="s">
        <v>48</v>
      </c>
      <c r="O409" s="86"/>
      <c r="P409" s="224">
        <f>O409*H409</f>
        <v>0</v>
      </c>
      <c r="Q409" s="224">
        <v>0.11241</v>
      </c>
      <c r="R409" s="224">
        <f>Q409*H409</f>
        <v>0.78686999999999996</v>
      </c>
      <c r="S409" s="224">
        <v>0</v>
      </c>
      <c r="T409" s="225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6" t="s">
        <v>230</v>
      </c>
      <c r="AT409" s="226" t="s">
        <v>226</v>
      </c>
      <c r="AU409" s="226" t="s">
        <v>85</v>
      </c>
      <c r="AY409" s="19" t="s">
        <v>224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9" t="s">
        <v>83</v>
      </c>
      <c r="BK409" s="227">
        <f>ROUND(I409*H409,2)</f>
        <v>0</v>
      </c>
      <c r="BL409" s="19" t="s">
        <v>230</v>
      </c>
      <c r="BM409" s="226" t="s">
        <v>1112</v>
      </c>
    </row>
    <row r="410" s="2" customFormat="1">
      <c r="A410" s="40"/>
      <c r="B410" s="41"/>
      <c r="C410" s="42"/>
      <c r="D410" s="228" t="s">
        <v>232</v>
      </c>
      <c r="E410" s="42"/>
      <c r="F410" s="229" t="s">
        <v>4928</v>
      </c>
      <c r="G410" s="42"/>
      <c r="H410" s="42"/>
      <c r="I410" s="230"/>
      <c r="J410" s="42"/>
      <c r="K410" s="42"/>
      <c r="L410" s="46"/>
      <c r="M410" s="231"/>
      <c r="N410" s="232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232</v>
      </c>
      <c r="AU410" s="19" t="s">
        <v>85</v>
      </c>
    </row>
    <row r="411" s="2" customFormat="1">
      <c r="A411" s="40"/>
      <c r="B411" s="41"/>
      <c r="C411" s="42"/>
      <c r="D411" s="233" t="s">
        <v>234</v>
      </c>
      <c r="E411" s="42"/>
      <c r="F411" s="234" t="s">
        <v>4929</v>
      </c>
      <c r="G411" s="42"/>
      <c r="H411" s="42"/>
      <c r="I411" s="230"/>
      <c r="J411" s="42"/>
      <c r="K411" s="42"/>
      <c r="L411" s="46"/>
      <c r="M411" s="231"/>
      <c r="N411" s="232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234</v>
      </c>
      <c r="AU411" s="19" t="s">
        <v>85</v>
      </c>
    </row>
    <row r="412" s="2" customFormat="1" ht="16.5" customHeight="1">
      <c r="A412" s="40"/>
      <c r="B412" s="41"/>
      <c r="C412" s="268" t="s">
        <v>688</v>
      </c>
      <c r="D412" s="268" t="s">
        <v>305</v>
      </c>
      <c r="E412" s="269" t="s">
        <v>4930</v>
      </c>
      <c r="F412" s="270" t="s">
        <v>4931</v>
      </c>
      <c r="G412" s="271" t="s">
        <v>811</v>
      </c>
      <c r="H412" s="272">
        <v>7</v>
      </c>
      <c r="I412" s="273"/>
      <c r="J412" s="274">
        <f>ROUND(I412*H412,2)</f>
        <v>0</v>
      </c>
      <c r="K412" s="270" t="s">
        <v>229</v>
      </c>
      <c r="L412" s="275"/>
      <c r="M412" s="276" t="s">
        <v>40</v>
      </c>
      <c r="N412" s="277" t="s">
        <v>48</v>
      </c>
      <c r="O412" s="86"/>
      <c r="P412" s="224">
        <f>O412*H412</f>
        <v>0</v>
      </c>
      <c r="Q412" s="224">
        <v>0.0061000000000000004</v>
      </c>
      <c r="R412" s="224">
        <f>Q412*H412</f>
        <v>0.042700000000000002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279</v>
      </c>
      <c r="AT412" s="226" t="s">
        <v>305</v>
      </c>
      <c r="AU412" s="226" t="s">
        <v>85</v>
      </c>
      <c r="AY412" s="19" t="s">
        <v>224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83</v>
      </c>
      <c r="BK412" s="227">
        <f>ROUND(I412*H412,2)</f>
        <v>0</v>
      </c>
      <c r="BL412" s="19" t="s">
        <v>230</v>
      </c>
      <c r="BM412" s="226" t="s">
        <v>1125</v>
      </c>
    </row>
    <row r="413" s="2" customFormat="1">
      <c r="A413" s="40"/>
      <c r="B413" s="41"/>
      <c r="C413" s="42"/>
      <c r="D413" s="228" t="s">
        <v>232</v>
      </c>
      <c r="E413" s="42"/>
      <c r="F413" s="229" t="s">
        <v>4931</v>
      </c>
      <c r="G413" s="42"/>
      <c r="H413" s="42"/>
      <c r="I413" s="230"/>
      <c r="J413" s="42"/>
      <c r="K413" s="42"/>
      <c r="L413" s="46"/>
      <c r="M413" s="231"/>
      <c r="N413" s="232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232</v>
      </c>
      <c r="AU413" s="19" t="s">
        <v>85</v>
      </c>
    </row>
    <row r="414" s="2" customFormat="1">
      <c r="A414" s="40"/>
      <c r="B414" s="41"/>
      <c r="C414" s="42"/>
      <c r="D414" s="233" t="s">
        <v>234</v>
      </c>
      <c r="E414" s="42"/>
      <c r="F414" s="234" t="s">
        <v>4932</v>
      </c>
      <c r="G414" s="42"/>
      <c r="H414" s="42"/>
      <c r="I414" s="230"/>
      <c r="J414" s="42"/>
      <c r="K414" s="42"/>
      <c r="L414" s="46"/>
      <c r="M414" s="231"/>
      <c r="N414" s="232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234</v>
      </c>
      <c r="AU414" s="19" t="s">
        <v>85</v>
      </c>
    </row>
    <row r="415" s="2" customFormat="1" ht="16.5" customHeight="1">
      <c r="A415" s="40"/>
      <c r="B415" s="41"/>
      <c r="C415" s="268" t="s">
        <v>697</v>
      </c>
      <c r="D415" s="268" t="s">
        <v>305</v>
      </c>
      <c r="E415" s="269" t="s">
        <v>4933</v>
      </c>
      <c r="F415" s="270" t="s">
        <v>4934</v>
      </c>
      <c r="G415" s="271" t="s">
        <v>811</v>
      </c>
      <c r="H415" s="272">
        <v>7</v>
      </c>
      <c r="I415" s="273"/>
      <c r="J415" s="274">
        <f>ROUND(I415*H415,2)</f>
        <v>0</v>
      </c>
      <c r="K415" s="270" t="s">
        <v>229</v>
      </c>
      <c r="L415" s="275"/>
      <c r="M415" s="276" t="s">
        <v>40</v>
      </c>
      <c r="N415" s="277" t="s">
        <v>48</v>
      </c>
      <c r="O415" s="86"/>
      <c r="P415" s="224">
        <f>O415*H415</f>
        <v>0</v>
      </c>
      <c r="Q415" s="224">
        <v>0.0030000000000000001</v>
      </c>
      <c r="R415" s="224">
        <f>Q415*H415</f>
        <v>0.021000000000000001</v>
      </c>
      <c r="S415" s="224">
        <v>0</v>
      </c>
      <c r="T415" s="225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6" t="s">
        <v>279</v>
      </c>
      <c r="AT415" s="226" t="s">
        <v>305</v>
      </c>
      <c r="AU415" s="226" t="s">
        <v>85</v>
      </c>
      <c r="AY415" s="19" t="s">
        <v>224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19" t="s">
        <v>83</v>
      </c>
      <c r="BK415" s="227">
        <f>ROUND(I415*H415,2)</f>
        <v>0</v>
      </c>
      <c r="BL415" s="19" t="s">
        <v>230</v>
      </c>
      <c r="BM415" s="226" t="s">
        <v>1137</v>
      </c>
    </row>
    <row r="416" s="2" customFormat="1">
      <c r="A416" s="40"/>
      <c r="B416" s="41"/>
      <c r="C416" s="42"/>
      <c r="D416" s="228" t="s">
        <v>232</v>
      </c>
      <c r="E416" s="42"/>
      <c r="F416" s="229" t="s">
        <v>4934</v>
      </c>
      <c r="G416" s="42"/>
      <c r="H416" s="42"/>
      <c r="I416" s="230"/>
      <c r="J416" s="42"/>
      <c r="K416" s="42"/>
      <c r="L416" s="46"/>
      <c r="M416" s="231"/>
      <c r="N416" s="232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232</v>
      </c>
      <c r="AU416" s="19" t="s">
        <v>85</v>
      </c>
    </row>
    <row r="417" s="2" customFormat="1">
      <c r="A417" s="40"/>
      <c r="B417" s="41"/>
      <c r="C417" s="42"/>
      <c r="D417" s="233" t="s">
        <v>234</v>
      </c>
      <c r="E417" s="42"/>
      <c r="F417" s="234" t="s">
        <v>4935</v>
      </c>
      <c r="G417" s="42"/>
      <c r="H417" s="42"/>
      <c r="I417" s="230"/>
      <c r="J417" s="42"/>
      <c r="K417" s="42"/>
      <c r="L417" s="46"/>
      <c r="M417" s="231"/>
      <c r="N417" s="232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234</v>
      </c>
      <c r="AU417" s="19" t="s">
        <v>85</v>
      </c>
    </row>
    <row r="418" s="2" customFormat="1" ht="16.5" customHeight="1">
      <c r="A418" s="40"/>
      <c r="B418" s="41"/>
      <c r="C418" s="268" t="s">
        <v>704</v>
      </c>
      <c r="D418" s="268" t="s">
        <v>305</v>
      </c>
      <c r="E418" s="269" t="s">
        <v>4936</v>
      </c>
      <c r="F418" s="270" t="s">
        <v>4937</v>
      </c>
      <c r="G418" s="271" t="s">
        <v>811</v>
      </c>
      <c r="H418" s="272">
        <v>7</v>
      </c>
      <c r="I418" s="273"/>
      <c r="J418" s="274">
        <f>ROUND(I418*H418,2)</f>
        <v>0</v>
      </c>
      <c r="K418" s="270" t="s">
        <v>229</v>
      </c>
      <c r="L418" s="275"/>
      <c r="M418" s="276" t="s">
        <v>40</v>
      </c>
      <c r="N418" s="277" t="s">
        <v>48</v>
      </c>
      <c r="O418" s="86"/>
      <c r="P418" s="224">
        <f>O418*H418</f>
        <v>0</v>
      </c>
      <c r="Q418" s="224">
        <v>0.00010000000000000001</v>
      </c>
      <c r="R418" s="224">
        <f>Q418*H418</f>
        <v>0.00069999999999999999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279</v>
      </c>
      <c r="AT418" s="226" t="s">
        <v>305</v>
      </c>
      <c r="AU418" s="226" t="s">
        <v>85</v>
      </c>
      <c r="AY418" s="19" t="s">
        <v>224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83</v>
      </c>
      <c r="BK418" s="227">
        <f>ROUND(I418*H418,2)</f>
        <v>0</v>
      </c>
      <c r="BL418" s="19" t="s">
        <v>230</v>
      </c>
      <c r="BM418" s="226" t="s">
        <v>1150</v>
      </c>
    </row>
    <row r="419" s="2" customFormat="1">
      <c r="A419" s="40"/>
      <c r="B419" s="41"/>
      <c r="C419" s="42"/>
      <c r="D419" s="228" t="s">
        <v>232</v>
      </c>
      <c r="E419" s="42"/>
      <c r="F419" s="229" t="s">
        <v>4937</v>
      </c>
      <c r="G419" s="42"/>
      <c r="H419" s="42"/>
      <c r="I419" s="230"/>
      <c r="J419" s="42"/>
      <c r="K419" s="42"/>
      <c r="L419" s="46"/>
      <c r="M419" s="231"/>
      <c r="N419" s="232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232</v>
      </c>
      <c r="AU419" s="19" t="s">
        <v>85</v>
      </c>
    </row>
    <row r="420" s="2" customFormat="1">
      <c r="A420" s="40"/>
      <c r="B420" s="41"/>
      <c r="C420" s="42"/>
      <c r="D420" s="233" t="s">
        <v>234</v>
      </c>
      <c r="E420" s="42"/>
      <c r="F420" s="234" t="s">
        <v>4938</v>
      </c>
      <c r="G420" s="42"/>
      <c r="H420" s="42"/>
      <c r="I420" s="230"/>
      <c r="J420" s="42"/>
      <c r="K420" s="42"/>
      <c r="L420" s="46"/>
      <c r="M420" s="231"/>
      <c r="N420" s="232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234</v>
      </c>
      <c r="AU420" s="19" t="s">
        <v>85</v>
      </c>
    </row>
    <row r="421" s="2" customFormat="1" ht="16.5" customHeight="1">
      <c r="A421" s="40"/>
      <c r="B421" s="41"/>
      <c r="C421" s="268" t="s">
        <v>710</v>
      </c>
      <c r="D421" s="268" t="s">
        <v>305</v>
      </c>
      <c r="E421" s="269" t="s">
        <v>4939</v>
      </c>
      <c r="F421" s="270" t="s">
        <v>4940</v>
      </c>
      <c r="G421" s="271" t="s">
        <v>811</v>
      </c>
      <c r="H421" s="272">
        <v>2</v>
      </c>
      <c r="I421" s="273"/>
      <c r="J421" s="274">
        <f>ROUND(I421*H421,2)</f>
        <v>0</v>
      </c>
      <c r="K421" s="270" t="s">
        <v>229</v>
      </c>
      <c r="L421" s="275"/>
      <c r="M421" s="276" t="s">
        <v>40</v>
      </c>
      <c r="N421" s="277" t="s">
        <v>48</v>
      </c>
      <c r="O421" s="86"/>
      <c r="P421" s="224">
        <f>O421*H421</f>
        <v>0</v>
      </c>
      <c r="Q421" s="224">
        <v>0.00035</v>
      </c>
      <c r="R421" s="224">
        <f>Q421*H421</f>
        <v>0.00069999999999999999</v>
      </c>
      <c r="S421" s="224">
        <v>0</v>
      </c>
      <c r="T421" s="225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6" t="s">
        <v>279</v>
      </c>
      <c r="AT421" s="226" t="s">
        <v>305</v>
      </c>
      <c r="AU421" s="226" t="s">
        <v>85</v>
      </c>
      <c r="AY421" s="19" t="s">
        <v>224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9" t="s">
        <v>83</v>
      </c>
      <c r="BK421" s="227">
        <f>ROUND(I421*H421,2)</f>
        <v>0</v>
      </c>
      <c r="BL421" s="19" t="s">
        <v>230</v>
      </c>
      <c r="BM421" s="226" t="s">
        <v>1164</v>
      </c>
    </row>
    <row r="422" s="2" customFormat="1">
      <c r="A422" s="40"/>
      <c r="B422" s="41"/>
      <c r="C422" s="42"/>
      <c r="D422" s="228" t="s">
        <v>232</v>
      </c>
      <c r="E422" s="42"/>
      <c r="F422" s="229" t="s">
        <v>4940</v>
      </c>
      <c r="G422" s="42"/>
      <c r="H422" s="42"/>
      <c r="I422" s="230"/>
      <c r="J422" s="42"/>
      <c r="K422" s="42"/>
      <c r="L422" s="46"/>
      <c r="M422" s="231"/>
      <c r="N422" s="232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232</v>
      </c>
      <c r="AU422" s="19" t="s">
        <v>85</v>
      </c>
    </row>
    <row r="423" s="2" customFormat="1">
      <c r="A423" s="40"/>
      <c r="B423" s="41"/>
      <c r="C423" s="42"/>
      <c r="D423" s="233" t="s">
        <v>234</v>
      </c>
      <c r="E423" s="42"/>
      <c r="F423" s="234" t="s">
        <v>4941</v>
      </c>
      <c r="G423" s="42"/>
      <c r="H423" s="42"/>
      <c r="I423" s="230"/>
      <c r="J423" s="42"/>
      <c r="K423" s="42"/>
      <c r="L423" s="46"/>
      <c r="M423" s="231"/>
      <c r="N423" s="232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234</v>
      </c>
      <c r="AU423" s="19" t="s">
        <v>85</v>
      </c>
    </row>
    <row r="424" s="2" customFormat="1" ht="16.5" customHeight="1">
      <c r="A424" s="40"/>
      <c r="B424" s="41"/>
      <c r="C424" s="215" t="s">
        <v>716</v>
      </c>
      <c r="D424" s="215" t="s">
        <v>226</v>
      </c>
      <c r="E424" s="216" t="s">
        <v>4942</v>
      </c>
      <c r="F424" s="217" t="s">
        <v>4943</v>
      </c>
      <c r="G424" s="218" t="s">
        <v>160</v>
      </c>
      <c r="H424" s="219">
        <v>190</v>
      </c>
      <c r="I424" s="220"/>
      <c r="J424" s="221">
        <f>ROUND(I424*H424,2)</f>
        <v>0</v>
      </c>
      <c r="K424" s="217" t="s">
        <v>229</v>
      </c>
      <c r="L424" s="46"/>
      <c r="M424" s="222" t="s">
        <v>40</v>
      </c>
      <c r="N424" s="223" t="s">
        <v>48</v>
      </c>
      <c r="O424" s="86"/>
      <c r="P424" s="224">
        <f>O424*H424</f>
        <v>0</v>
      </c>
      <c r="Q424" s="224">
        <v>0.00011</v>
      </c>
      <c r="R424" s="224">
        <f>Q424*H424</f>
        <v>0.020900000000000002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230</v>
      </c>
      <c r="AT424" s="226" t="s">
        <v>226</v>
      </c>
      <c r="AU424" s="226" t="s">
        <v>85</v>
      </c>
      <c r="AY424" s="19" t="s">
        <v>224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83</v>
      </c>
      <c r="BK424" s="227">
        <f>ROUND(I424*H424,2)</f>
        <v>0</v>
      </c>
      <c r="BL424" s="19" t="s">
        <v>230</v>
      </c>
      <c r="BM424" s="226" t="s">
        <v>1181</v>
      </c>
    </row>
    <row r="425" s="2" customFormat="1">
      <c r="A425" s="40"/>
      <c r="B425" s="41"/>
      <c r="C425" s="42"/>
      <c r="D425" s="228" t="s">
        <v>232</v>
      </c>
      <c r="E425" s="42"/>
      <c r="F425" s="229" t="s">
        <v>4944</v>
      </c>
      <c r="G425" s="42"/>
      <c r="H425" s="42"/>
      <c r="I425" s="230"/>
      <c r="J425" s="42"/>
      <c r="K425" s="42"/>
      <c r="L425" s="46"/>
      <c r="M425" s="231"/>
      <c r="N425" s="232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232</v>
      </c>
      <c r="AU425" s="19" t="s">
        <v>85</v>
      </c>
    </row>
    <row r="426" s="2" customFormat="1">
      <c r="A426" s="40"/>
      <c r="B426" s="41"/>
      <c r="C426" s="42"/>
      <c r="D426" s="233" t="s">
        <v>234</v>
      </c>
      <c r="E426" s="42"/>
      <c r="F426" s="234" t="s">
        <v>4945</v>
      </c>
      <c r="G426" s="42"/>
      <c r="H426" s="42"/>
      <c r="I426" s="230"/>
      <c r="J426" s="42"/>
      <c r="K426" s="42"/>
      <c r="L426" s="46"/>
      <c r="M426" s="231"/>
      <c r="N426" s="232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234</v>
      </c>
      <c r="AU426" s="19" t="s">
        <v>85</v>
      </c>
    </row>
    <row r="427" s="13" customFormat="1">
      <c r="A427" s="13"/>
      <c r="B427" s="235"/>
      <c r="C427" s="236"/>
      <c r="D427" s="228" t="s">
        <v>236</v>
      </c>
      <c r="E427" s="237" t="s">
        <v>40</v>
      </c>
      <c r="F427" s="238" t="s">
        <v>4946</v>
      </c>
      <c r="G427" s="236"/>
      <c r="H427" s="239">
        <v>100</v>
      </c>
      <c r="I427" s="240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236</v>
      </c>
      <c r="AU427" s="245" t="s">
        <v>85</v>
      </c>
      <c r="AV427" s="13" t="s">
        <v>85</v>
      </c>
      <c r="AW427" s="13" t="s">
        <v>38</v>
      </c>
      <c r="AX427" s="13" t="s">
        <v>77</v>
      </c>
      <c r="AY427" s="245" t="s">
        <v>224</v>
      </c>
    </row>
    <row r="428" s="13" customFormat="1">
      <c r="A428" s="13"/>
      <c r="B428" s="235"/>
      <c r="C428" s="236"/>
      <c r="D428" s="228" t="s">
        <v>236</v>
      </c>
      <c r="E428" s="237" t="s">
        <v>40</v>
      </c>
      <c r="F428" s="238" t="s">
        <v>4947</v>
      </c>
      <c r="G428" s="236"/>
      <c r="H428" s="239">
        <v>90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236</v>
      </c>
      <c r="AU428" s="245" t="s">
        <v>85</v>
      </c>
      <c r="AV428" s="13" t="s">
        <v>85</v>
      </c>
      <c r="AW428" s="13" t="s">
        <v>38</v>
      </c>
      <c r="AX428" s="13" t="s">
        <v>77</v>
      </c>
      <c r="AY428" s="245" t="s">
        <v>224</v>
      </c>
    </row>
    <row r="429" s="15" customFormat="1">
      <c r="A429" s="15"/>
      <c r="B429" s="256"/>
      <c r="C429" s="257"/>
      <c r="D429" s="228" t="s">
        <v>236</v>
      </c>
      <c r="E429" s="258" t="s">
        <v>40</v>
      </c>
      <c r="F429" s="259" t="s">
        <v>253</v>
      </c>
      <c r="G429" s="257"/>
      <c r="H429" s="260">
        <v>190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6" t="s">
        <v>236</v>
      </c>
      <c r="AU429" s="266" t="s">
        <v>85</v>
      </c>
      <c r="AV429" s="15" t="s">
        <v>230</v>
      </c>
      <c r="AW429" s="15" t="s">
        <v>38</v>
      </c>
      <c r="AX429" s="15" t="s">
        <v>83</v>
      </c>
      <c r="AY429" s="266" t="s">
        <v>224</v>
      </c>
    </row>
    <row r="430" s="2" customFormat="1" ht="16.5" customHeight="1">
      <c r="A430" s="40"/>
      <c r="B430" s="41"/>
      <c r="C430" s="215" t="s">
        <v>725</v>
      </c>
      <c r="D430" s="215" t="s">
        <v>226</v>
      </c>
      <c r="E430" s="216" t="s">
        <v>4948</v>
      </c>
      <c r="F430" s="217" t="s">
        <v>4949</v>
      </c>
      <c r="G430" s="218" t="s">
        <v>160</v>
      </c>
      <c r="H430" s="219">
        <v>97</v>
      </c>
      <c r="I430" s="220"/>
      <c r="J430" s="221">
        <f>ROUND(I430*H430,2)</f>
        <v>0</v>
      </c>
      <c r="K430" s="217" t="s">
        <v>229</v>
      </c>
      <c r="L430" s="46"/>
      <c r="M430" s="222" t="s">
        <v>40</v>
      </c>
      <c r="N430" s="223" t="s">
        <v>48</v>
      </c>
      <c r="O430" s="86"/>
      <c r="P430" s="224">
        <f>O430*H430</f>
        <v>0</v>
      </c>
      <c r="Q430" s="224">
        <v>0.00011</v>
      </c>
      <c r="R430" s="224">
        <f>Q430*H430</f>
        <v>0.010670000000000001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230</v>
      </c>
      <c r="AT430" s="226" t="s">
        <v>226</v>
      </c>
      <c r="AU430" s="226" t="s">
        <v>85</v>
      </c>
      <c r="AY430" s="19" t="s">
        <v>224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83</v>
      </c>
      <c r="BK430" s="227">
        <f>ROUND(I430*H430,2)</f>
        <v>0</v>
      </c>
      <c r="BL430" s="19" t="s">
        <v>230</v>
      </c>
      <c r="BM430" s="226" t="s">
        <v>1197</v>
      </c>
    </row>
    <row r="431" s="2" customFormat="1">
      <c r="A431" s="40"/>
      <c r="B431" s="41"/>
      <c r="C431" s="42"/>
      <c r="D431" s="228" t="s">
        <v>232</v>
      </c>
      <c r="E431" s="42"/>
      <c r="F431" s="229" t="s">
        <v>4950</v>
      </c>
      <c r="G431" s="42"/>
      <c r="H431" s="42"/>
      <c r="I431" s="230"/>
      <c r="J431" s="42"/>
      <c r="K431" s="42"/>
      <c r="L431" s="46"/>
      <c r="M431" s="231"/>
      <c r="N431" s="232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232</v>
      </c>
      <c r="AU431" s="19" t="s">
        <v>85</v>
      </c>
    </row>
    <row r="432" s="2" customFormat="1">
      <c r="A432" s="40"/>
      <c r="B432" s="41"/>
      <c r="C432" s="42"/>
      <c r="D432" s="233" t="s">
        <v>234</v>
      </c>
      <c r="E432" s="42"/>
      <c r="F432" s="234" t="s">
        <v>4951</v>
      </c>
      <c r="G432" s="42"/>
      <c r="H432" s="42"/>
      <c r="I432" s="230"/>
      <c r="J432" s="42"/>
      <c r="K432" s="42"/>
      <c r="L432" s="46"/>
      <c r="M432" s="231"/>
      <c r="N432" s="232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234</v>
      </c>
      <c r="AU432" s="19" t="s">
        <v>85</v>
      </c>
    </row>
    <row r="433" s="13" customFormat="1">
      <c r="A433" s="13"/>
      <c r="B433" s="235"/>
      <c r="C433" s="236"/>
      <c r="D433" s="228" t="s">
        <v>236</v>
      </c>
      <c r="E433" s="237" t="s">
        <v>40</v>
      </c>
      <c r="F433" s="238" t="s">
        <v>4952</v>
      </c>
      <c r="G433" s="236"/>
      <c r="H433" s="239">
        <v>97</v>
      </c>
      <c r="I433" s="240"/>
      <c r="J433" s="236"/>
      <c r="K433" s="236"/>
      <c r="L433" s="241"/>
      <c r="M433" s="242"/>
      <c r="N433" s="243"/>
      <c r="O433" s="243"/>
      <c r="P433" s="243"/>
      <c r="Q433" s="243"/>
      <c r="R433" s="243"/>
      <c r="S433" s="243"/>
      <c r="T433" s="24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5" t="s">
        <v>236</v>
      </c>
      <c r="AU433" s="245" t="s">
        <v>85</v>
      </c>
      <c r="AV433" s="13" t="s">
        <v>85</v>
      </c>
      <c r="AW433" s="13" t="s">
        <v>38</v>
      </c>
      <c r="AX433" s="13" t="s">
        <v>77</v>
      </c>
      <c r="AY433" s="245" t="s">
        <v>224</v>
      </c>
    </row>
    <row r="434" s="15" customFormat="1">
      <c r="A434" s="15"/>
      <c r="B434" s="256"/>
      <c r="C434" s="257"/>
      <c r="D434" s="228" t="s">
        <v>236</v>
      </c>
      <c r="E434" s="258" t="s">
        <v>40</v>
      </c>
      <c r="F434" s="259" t="s">
        <v>253</v>
      </c>
      <c r="G434" s="257"/>
      <c r="H434" s="260">
        <v>97</v>
      </c>
      <c r="I434" s="261"/>
      <c r="J434" s="257"/>
      <c r="K434" s="257"/>
      <c r="L434" s="262"/>
      <c r="M434" s="263"/>
      <c r="N434" s="264"/>
      <c r="O434" s="264"/>
      <c r="P434" s="264"/>
      <c r="Q434" s="264"/>
      <c r="R434" s="264"/>
      <c r="S434" s="264"/>
      <c r="T434" s="26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6" t="s">
        <v>236</v>
      </c>
      <c r="AU434" s="266" t="s">
        <v>85</v>
      </c>
      <c r="AV434" s="15" t="s">
        <v>230</v>
      </c>
      <c r="AW434" s="15" t="s">
        <v>38</v>
      </c>
      <c r="AX434" s="15" t="s">
        <v>83</v>
      </c>
      <c r="AY434" s="266" t="s">
        <v>224</v>
      </c>
    </row>
    <row r="435" s="2" customFormat="1" ht="16.5" customHeight="1">
      <c r="A435" s="40"/>
      <c r="B435" s="41"/>
      <c r="C435" s="215" t="s">
        <v>737</v>
      </c>
      <c r="D435" s="215" t="s">
        <v>226</v>
      </c>
      <c r="E435" s="216" t="s">
        <v>4953</v>
      </c>
      <c r="F435" s="217" t="s">
        <v>4954</v>
      </c>
      <c r="G435" s="218" t="s">
        <v>160</v>
      </c>
      <c r="H435" s="219">
        <v>155</v>
      </c>
      <c r="I435" s="220"/>
      <c r="J435" s="221">
        <f>ROUND(I435*H435,2)</f>
        <v>0</v>
      </c>
      <c r="K435" s="217" t="s">
        <v>229</v>
      </c>
      <c r="L435" s="46"/>
      <c r="M435" s="222" t="s">
        <v>40</v>
      </c>
      <c r="N435" s="223" t="s">
        <v>48</v>
      </c>
      <c r="O435" s="86"/>
      <c r="P435" s="224">
        <f>O435*H435</f>
        <v>0</v>
      </c>
      <c r="Q435" s="224">
        <v>0.00021000000000000001</v>
      </c>
      <c r="R435" s="224">
        <f>Q435*H435</f>
        <v>0.032550000000000003</v>
      </c>
      <c r="S435" s="224">
        <v>0</v>
      </c>
      <c r="T435" s="225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6" t="s">
        <v>230</v>
      </c>
      <c r="AT435" s="226" t="s">
        <v>226</v>
      </c>
      <c r="AU435" s="226" t="s">
        <v>85</v>
      </c>
      <c r="AY435" s="19" t="s">
        <v>224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19" t="s">
        <v>83</v>
      </c>
      <c r="BK435" s="227">
        <f>ROUND(I435*H435,2)</f>
        <v>0</v>
      </c>
      <c r="BL435" s="19" t="s">
        <v>230</v>
      </c>
      <c r="BM435" s="226" t="s">
        <v>1211</v>
      </c>
    </row>
    <row r="436" s="2" customFormat="1">
      <c r="A436" s="40"/>
      <c r="B436" s="41"/>
      <c r="C436" s="42"/>
      <c r="D436" s="228" t="s">
        <v>232</v>
      </c>
      <c r="E436" s="42"/>
      <c r="F436" s="229" t="s">
        <v>4955</v>
      </c>
      <c r="G436" s="42"/>
      <c r="H436" s="42"/>
      <c r="I436" s="230"/>
      <c r="J436" s="42"/>
      <c r="K436" s="42"/>
      <c r="L436" s="46"/>
      <c r="M436" s="231"/>
      <c r="N436" s="232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232</v>
      </c>
      <c r="AU436" s="19" t="s">
        <v>85</v>
      </c>
    </row>
    <row r="437" s="2" customFormat="1">
      <c r="A437" s="40"/>
      <c r="B437" s="41"/>
      <c r="C437" s="42"/>
      <c r="D437" s="233" t="s">
        <v>234</v>
      </c>
      <c r="E437" s="42"/>
      <c r="F437" s="234" t="s">
        <v>4956</v>
      </c>
      <c r="G437" s="42"/>
      <c r="H437" s="42"/>
      <c r="I437" s="230"/>
      <c r="J437" s="42"/>
      <c r="K437" s="42"/>
      <c r="L437" s="46"/>
      <c r="M437" s="231"/>
      <c r="N437" s="232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234</v>
      </c>
      <c r="AU437" s="19" t="s">
        <v>85</v>
      </c>
    </row>
    <row r="438" s="13" customFormat="1">
      <c r="A438" s="13"/>
      <c r="B438" s="235"/>
      <c r="C438" s="236"/>
      <c r="D438" s="228" t="s">
        <v>236</v>
      </c>
      <c r="E438" s="237" t="s">
        <v>40</v>
      </c>
      <c r="F438" s="238" t="s">
        <v>4957</v>
      </c>
      <c r="G438" s="236"/>
      <c r="H438" s="239">
        <v>155</v>
      </c>
      <c r="I438" s="240"/>
      <c r="J438" s="236"/>
      <c r="K438" s="236"/>
      <c r="L438" s="241"/>
      <c r="M438" s="242"/>
      <c r="N438" s="243"/>
      <c r="O438" s="243"/>
      <c r="P438" s="243"/>
      <c r="Q438" s="243"/>
      <c r="R438" s="243"/>
      <c r="S438" s="243"/>
      <c r="T438" s="24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5" t="s">
        <v>236</v>
      </c>
      <c r="AU438" s="245" t="s">
        <v>85</v>
      </c>
      <c r="AV438" s="13" t="s">
        <v>85</v>
      </c>
      <c r="AW438" s="13" t="s">
        <v>38</v>
      </c>
      <c r="AX438" s="13" t="s">
        <v>77</v>
      </c>
      <c r="AY438" s="245" t="s">
        <v>224</v>
      </c>
    </row>
    <row r="439" s="15" customFormat="1">
      <c r="A439" s="15"/>
      <c r="B439" s="256"/>
      <c r="C439" s="257"/>
      <c r="D439" s="228" t="s">
        <v>236</v>
      </c>
      <c r="E439" s="258" t="s">
        <v>40</v>
      </c>
      <c r="F439" s="259" t="s">
        <v>253</v>
      </c>
      <c r="G439" s="257"/>
      <c r="H439" s="260">
        <v>155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6" t="s">
        <v>236</v>
      </c>
      <c r="AU439" s="266" t="s">
        <v>85</v>
      </c>
      <c r="AV439" s="15" t="s">
        <v>230</v>
      </c>
      <c r="AW439" s="15" t="s">
        <v>38</v>
      </c>
      <c r="AX439" s="15" t="s">
        <v>83</v>
      </c>
      <c r="AY439" s="266" t="s">
        <v>224</v>
      </c>
    </row>
    <row r="440" s="2" customFormat="1" ht="16.5" customHeight="1">
      <c r="A440" s="40"/>
      <c r="B440" s="41"/>
      <c r="C440" s="215" t="s">
        <v>743</v>
      </c>
      <c r="D440" s="215" t="s">
        <v>226</v>
      </c>
      <c r="E440" s="216" t="s">
        <v>4958</v>
      </c>
      <c r="F440" s="217" t="s">
        <v>4959</v>
      </c>
      <c r="G440" s="218" t="s">
        <v>160</v>
      </c>
      <c r="H440" s="219">
        <v>82</v>
      </c>
      <c r="I440" s="220"/>
      <c r="J440" s="221">
        <f>ROUND(I440*H440,2)</f>
        <v>0</v>
      </c>
      <c r="K440" s="217" t="s">
        <v>229</v>
      </c>
      <c r="L440" s="46"/>
      <c r="M440" s="222" t="s">
        <v>40</v>
      </c>
      <c r="N440" s="223" t="s">
        <v>48</v>
      </c>
      <c r="O440" s="86"/>
      <c r="P440" s="224">
        <f>O440*H440</f>
        <v>0</v>
      </c>
      <c r="Q440" s="224">
        <v>0.00011</v>
      </c>
      <c r="R440" s="224">
        <f>Q440*H440</f>
        <v>0.0090200000000000002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230</v>
      </c>
      <c r="AT440" s="226" t="s">
        <v>226</v>
      </c>
      <c r="AU440" s="226" t="s">
        <v>85</v>
      </c>
      <c r="AY440" s="19" t="s">
        <v>224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83</v>
      </c>
      <c r="BK440" s="227">
        <f>ROUND(I440*H440,2)</f>
        <v>0</v>
      </c>
      <c r="BL440" s="19" t="s">
        <v>230</v>
      </c>
      <c r="BM440" s="226" t="s">
        <v>1223</v>
      </c>
    </row>
    <row r="441" s="2" customFormat="1">
      <c r="A441" s="40"/>
      <c r="B441" s="41"/>
      <c r="C441" s="42"/>
      <c r="D441" s="228" t="s">
        <v>232</v>
      </c>
      <c r="E441" s="42"/>
      <c r="F441" s="229" t="s">
        <v>4960</v>
      </c>
      <c r="G441" s="42"/>
      <c r="H441" s="42"/>
      <c r="I441" s="230"/>
      <c r="J441" s="42"/>
      <c r="K441" s="42"/>
      <c r="L441" s="46"/>
      <c r="M441" s="231"/>
      <c r="N441" s="232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232</v>
      </c>
      <c r="AU441" s="19" t="s">
        <v>85</v>
      </c>
    </row>
    <row r="442" s="2" customFormat="1">
      <c r="A442" s="40"/>
      <c r="B442" s="41"/>
      <c r="C442" s="42"/>
      <c r="D442" s="233" t="s">
        <v>234</v>
      </c>
      <c r="E442" s="42"/>
      <c r="F442" s="234" t="s">
        <v>4961</v>
      </c>
      <c r="G442" s="42"/>
      <c r="H442" s="42"/>
      <c r="I442" s="230"/>
      <c r="J442" s="42"/>
      <c r="K442" s="42"/>
      <c r="L442" s="46"/>
      <c r="M442" s="231"/>
      <c r="N442" s="232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234</v>
      </c>
      <c r="AU442" s="19" t="s">
        <v>85</v>
      </c>
    </row>
    <row r="443" s="13" customFormat="1">
      <c r="A443" s="13"/>
      <c r="B443" s="235"/>
      <c r="C443" s="236"/>
      <c r="D443" s="228" t="s">
        <v>236</v>
      </c>
      <c r="E443" s="237" t="s">
        <v>40</v>
      </c>
      <c r="F443" s="238" t="s">
        <v>4962</v>
      </c>
      <c r="G443" s="236"/>
      <c r="H443" s="239">
        <v>49</v>
      </c>
      <c r="I443" s="240"/>
      <c r="J443" s="236"/>
      <c r="K443" s="236"/>
      <c r="L443" s="241"/>
      <c r="M443" s="242"/>
      <c r="N443" s="243"/>
      <c r="O443" s="243"/>
      <c r="P443" s="243"/>
      <c r="Q443" s="243"/>
      <c r="R443" s="243"/>
      <c r="S443" s="243"/>
      <c r="T443" s="24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5" t="s">
        <v>236</v>
      </c>
      <c r="AU443" s="245" t="s">
        <v>85</v>
      </c>
      <c r="AV443" s="13" t="s">
        <v>85</v>
      </c>
      <c r="AW443" s="13" t="s">
        <v>38</v>
      </c>
      <c r="AX443" s="13" t="s">
        <v>77</v>
      </c>
      <c r="AY443" s="245" t="s">
        <v>224</v>
      </c>
    </row>
    <row r="444" s="13" customFormat="1">
      <c r="A444" s="13"/>
      <c r="B444" s="235"/>
      <c r="C444" s="236"/>
      <c r="D444" s="228" t="s">
        <v>236</v>
      </c>
      <c r="E444" s="237" t="s">
        <v>40</v>
      </c>
      <c r="F444" s="238" t="s">
        <v>4963</v>
      </c>
      <c r="G444" s="236"/>
      <c r="H444" s="239">
        <v>33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5" t="s">
        <v>236</v>
      </c>
      <c r="AU444" s="245" t="s">
        <v>85</v>
      </c>
      <c r="AV444" s="13" t="s">
        <v>85</v>
      </c>
      <c r="AW444" s="13" t="s">
        <v>38</v>
      </c>
      <c r="AX444" s="13" t="s">
        <v>77</v>
      </c>
      <c r="AY444" s="245" t="s">
        <v>224</v>
      </c>
    </row>
    <row r="445" s="15" customFormat="1">
      <c r="A445" s="15"/>
      <c r="B445" s="256"/>
      <c r="C445" s="257"/>
      <c r="D445" s="228" t="s">
        <v>236</v>
      </c>
      <c r="E445" s="258" t="s">
        <v>40</v>
      </c>
      <c r="F445" s="259" t="s">
        <v>253</v>
      </c>
      <c r="G445" s="257"/>
      <c r="H445" s="260">
        <v>82</v>
      </c>
      <c r="I445" s="261"/>
      <c r="J445" s="257"/>
      <c r="K445" s="257"/>
      <c r="L445" s="262"/>
      <c r="M445" s="263"/>
      <c r="N445" s="264"/>
      <c r="O445" s="264"/>
      <c r="P445" s="264"/>
      <c r="Q445" s="264"/>
      <c r="R445" s="264"/>
      <c r="S445" s="264"/>
      <c r="T445" s="26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6" t="s">
        <v>236</v>
      </c>
      <c r="AU445" s="266" t="s">
        <v>85</v>
      </c>
      <c r="AV445" s="15" t="s">
        <v>230</v>
      </c>
      <c r="AW445" s="15" t="s">
        <v>38</v>
      </c>
      <c r="AX445" s="15" t="s">
        <v>83</v>
      </c>
      <c r="AY445" s="266" t="s">
        <v>224</v>
      </c>
    </row>
    <row r="446" s="2" customFormat="1" ht="16.5" customHeight="1">
      <c r="A446" s="40"/>
      <c r="B446" s="41"/>
      <c r="C446" s="215" t="s">
        <v>750</v>
      </c>
      <c r="D446" s="215" t="s">
        <v>226</v>
      </c>
      <c r="E446" s="216" t="s">
        <v>4964</v>
      </c>
      <c r="F446" s="217" t="s">
        <v>4965</v>
      </c>
      <c r="G446" s="218" t="s">
        <v>152</v>
      </c>
      <c r="H446" s="219">
        <v>63.140000000000001</v>
      </c>
      <c r="I446" s="220"/>
      <c r="J446" s="221">
        <f>ROUND(I446*H446,2)</f>
        <v>0</v>
      </c>
      <c r="K446" s="217" t="s">
        <v>229</v>
      </c>
      <c r="L446" s="46"/>
      <c r="M446" s="222" t="s">
        <v>40</v>
      </c>
      <c r="N446" s="223" t="s">
        <v>48</v>
      </c>
      <c r="O446" s="86"/>
      <c r="P446" s="224">
        <f>O446*H446</f>
        <v>0</v>
      </c>
      <c r="Q446" s="224">
        <v>0.00084999999999999995</v>
      </c>
      <c r="R446" s="224">
        <f>Q446*H446</f>
        <v>0.053668999999999994</v>
      </c>
      <c r="S446" s="224">
        <v>0</v>
      </c>
      <c r="T446" s="225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6" t="s">
        <v>230</v>
      </c>
      <c r="AT446" s="226" t="s">
        <v>226</v>
      </c>
      <c r="AU446" s="226" t="s">
        <v>85</v>
      </c>
      <c r="AY446" s="19" t="s">
        <v>224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19" t="s">
        <v>83</v>
      </c>
      <c r="BK446" s="227">
        <f>ROUND(I446*H446,2)</f>
        <v>0</v>
      </c>
      <c r="BL446" s="19" t="s">
        <v>230</v>
      </c>
      <c r="BM446" s="226" t="s">
        <v>1233</v>
      </c>
    </row>
    <row r="447" s="2" customFormat="1">
      <c r="A447" s="40"/>
      <c r="B447" s="41"/>
      <c r="C447" s="42"/>
      <c r="D447" s="228" t="s">
        <v>232</v>
      </c>
      <c r="E447" s="42"/>
      <c r="F447" s="229" t="s">
        <v>4966</v>
      </c>
      <c r="G447" s="42"/>
      <c r="H447" s="42"/>
      <c r="I447" s="230"/>
      <c r="J447" s="42"/>
      <c r="K447" s="42"/>
      <c r="L447" s="46"/>
      <c r="M447" s="231"/>
      <c r="N447" s="232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232</v>
      </c>
      <c r="AU447" s="19" t="s">
        <v>85</v>
      </c>
    </row>
    <row r="448" s="2" customFormat="1">
      <c r="A448" s="40"/>
      <c r="B448" s="41"/>
      <c r="C448" s="42"/>
      <c r="D448" s="233" t="s">
        <v>234</v>
      </c>
      <c r="E448" s="42"/>
      <c r="F448" s="234" t="s">
        <v>4967</v>
      </c>
      <c r="G448" s="42"/>
      <c r="H448" s="42"/>
      <c r="I448" s="230"/>
      <c r="J448" s="42"/>
      <c r="K448" s="42"/>
      <c r="L448" s="46"/>
      <c r="M448" s="231"/>
      <c r="N448" s="232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234</v>
      </c>
      <c r="AU448" s="19" t="s">
        <v>85</v>
      </c>
    </row>
    <row r="449" s="13" customFormat="1">
      <c r="A449" s="13"/>
      <c r="B449" s="235"/>
      <c r="C449" s="236"/>
      <c r="D449" s="228" t="s">
        <v>236</v>
      </c>
      <c r="E449" s="237" t="s">
        <v>40</v>
      </c>
      <c r="F449" s="238" t="s">
        <v>4968</v>
      </c>
      <c r="G449" s="236"/>
      <c r="H449" s="239">
        <v>39</v>
      </c>
      <c r="I449" s="240"/>
      <c r="J449" s="236"/>
      <c r="K449" s="236"/>
      <c r="L449" s="241"/>
      <c r="M449" s="242"/>
      <c r="N449" s="243"/>
      <c r="O449" s="243"/>
      <c r="P449" s="243"/>
      <c r="Q449" s="243"/>
      <c r="R449" s="243"/>
      <c r="S449" s="243"/>
      <c r="T449" s="24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5" t="s">
        <v>236</v>
      </c>
      <c r="AU449" s="245" t="s">
        <v>85</v>
      </c>
      <c r="AV449" s="13" t="s">
        <v>85</v>
      </c>
      <c r="AW449" s="13" t="s">
        <v>38</v>
      </c>
      <c r="AX449" s="13" t="s">
        <v>77</v>
      </c>
      <c r="AY449" s="245" t="s">
        <v>224</v>
      </c>
    </row>
    <row r="450" s="13" customFormat="1">
      <c r="A450" s="13"/>
      <c r="B450" s="235"/>
      <c r="C450" s="236"/>
      <c r="D450" s="228" t="s">
        <v>236</v>
      </c>
      <c r="E450" s="237" t="s">
        <v>40</v>
      </c>
      <c r="F450" s="238" t="s">
        <v>4969</v>
      </c>
      <c r="G450" s="236"/>
      <c r="H450" s="239">
        <v>1</v>
      </c>
      <c r="I450" s="240"/>
      <c r="J450" s="236"/>
      <c r="K450" s="236"/>
      <c r="L450" s="241"/>
      <c r="M450" s="242"/>
      <c r="N450" s="243"/>
      <c r="O450" s="243"/>
      <c r="P450" s="243"/>
      <c r="Q450" s="243"/>
      <c r="R450" s="243"/>
      <c r="S450" s="243"/>
      <c r="T450" s="24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5" t="s">
        <v>236</v>
      </c>
      <c r="AU450" s="245" t="s">
        <v>85</v>
      </c>
      <c r="AV450" s="13" t="s">
        <v>85</v>
      </c>
      <c r="AW450" s="13" t="s">
        <v>38</v>
      </c>
      <c r="AX450" s="13" t="s">
        <v>77</v>
      </c>
      <c r="AY450" s="245" t="s">
        <v>224</v>
      </c>
    </row>
    <row r="451" s="13" customFormat="1">
      <c r="A451" s="13"/>
      <c r="B451" s="235"/>
      <c r="C451" s="236"/>
      <c r="D451" s="228" t="s">
        <v>236</v>
      </c>
      <c r="E451" s="237" t="s">
        <v>40</v>
      </c>
      <c r="F451" s="238" t="s">
        <v>4970</v>
      </c>
      <c r="G451" s="236"/>
      <c r="H451" s="239">
        <v>6.9299999999999997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5" t="s">
        <v>236</v>
      </c>
      <c r="AU451" s="245" t="s">
        <v>85</v>
      </c>
      <c r="AV451" s="13" t="s">
        <v>85</v>
      </c>
      <c r="AW451" s="13" t="s">
        <v>38</v>
      </c>
      <c r="AX451" s="13" t="s">
        <v>77</v>
      </c>
      <c r="AY451" s="245" t="s">
        <v>224</v>
      </c>
    </row>
    <row r="452" s="13" customFormat="1">
      <c r="A452" s="13"/>
      <c r="B452" s="235"/>
      <c r="C452" s="236"/>
      <c r="D452" s="228" t="s">
        <v>236</v>
      </c>
      <c r="E452" s="237" t="s">
        <v>40</v>
      </c>
      <c r="F452" s="238" t="s">
        <v>4971</v>
      </c>
      <c r="G452" s="236"/>
      <c r="H452" s="239">
        <v>2.6499999999999999</v>
      </c>
      <c r="I452" s="240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5" t="s">
        <v>236</v>
      </c>
      <c r="AU452" s="245" t="s">
        <v>85</v>
      </c>
      <c r="AV452" s="13" t="s">
        <v>85</v>
      </c>
      <c r="AW452" s="13" t="s">
        <v>38</v>
      </c>
      <c r="AX452" s="13" t="s">
        <v>77</v>
      </c>
      <c r="AY452" s="245" t="s">
        <v>224</v>
      </c>
    </row>
    <row r="453" s="13" customFormat="1">
      <c r="A453" s="13"/>
      <c r="B453" s="235"/>
      <c r="C453" s="236"/>
      <c r="D453" s="228" t="s">
        <v>236</v>
      </c>
      <c r="E453" s="237" t="s">
        <v>40</v>
      </c>
      <c r="F453" s="238" t="s">
        <v>4972</v>
      </c>
      <c r="G453" s="236"/>
      <c r="H453" s="239">
        <v>4.2000000000000002</v>
      </c>
      <c r="I453" s="240"/>
      <c r="J453" s="236"/>
      <c r="K453" s="236"/>
      <c r="L453" s="241"/>
      <c r="M453" s="242"/>
      <c r="N453" s="243"/>
      <c r="O453" s="243"/>
      <c r="P453" s="243"/>
      <c r="Q453" s="243"/>
      <c r="R453" s="243"/>
      <c r="S453" s="243"/>
      <c r="T453" s="24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5" t="s">
        <v>236</v>
      </c>
      <c r="AU453" s="245" t="s">
        <v>85</v>
      </c>
      <c r="AV453" s="13" t="s">
        <v>85</v>
      </c>
      <c r="AW453" s="13" t="s">
        <v>38</v>
      </c>
      <c r="AX453" s="13" t="s">
        <v>77</v>
      </c>
      <c r="AY453" s="245" t="s">
        <v>224</v>
      </c>
    </row>
    <row r="454" s="13" customFormat="1">
      <c r="A454" s="13"/>
      <c r="B454" s="235"/>
      <c r="C454" s="236"/>
      <c r="D454" s="228" t="s">
        <v>236</v>
      </c>
      <c r="E454" s="237" t="s">
        <v>40</v>
      </c>
      <c r="F454" s="238" t="s">
        <v>4973</v>
      </c>
      <c r="G454" s="236"/>
      <c r="H454" s="239">
        <v>1.6000000000000001</v>
      </c>
      <c r="I454" s="240"/>
      <c r="J454" s="236"/>
      <c r="K454" s="236"/>
      <c r="L454" s="241"/>
      <c r="M454" s="242"/>
      <c r="N454" s="243"/>
      <c r="O454" s="243"/>
      <c r="P454" s="243"/>
      <c r="Q454" s="243"/>
      <c r="R454" s="243"/>
      <c r="S454" s="243"/>
      <c r="T454" s="24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5" t="s">
        <v>236</v>
      </c>
      <c r="AU454" s="245" t="s">
        <v>85</v>
      </c>
      <c r="AV454" s="13" t="s">
        <v>85</v>
      </c>
      <c r="AW454" s="13" t="s">
        <v>38</v>
      </c>
      <c r="AX454" s="13" t="s">
        <v>77</v>
      </c>
      <c r="AY454" s="245" t="s">
        <v>224</v>
      </c>
    </row>
    <row r="455" s="13" customFormat="1">
      <c r="A455" s="13"/>
      <c r="B455" s="235"/>
      <c r="C455" s="236"/>
      <c r="D455" s="228" t="s">
        <v>236</v>
      </c>
      <c r="E455" s="237" t="s">
        <v>40</v>
      </c>
      <c r="F455" s="238" t="s">
        <v>4974</v>
      </c>
      <c r="G455" s="236"/>
      <c r="H455" s="239">
        <v>4.7599999999999998</v>
      </c>
      <c r="I455" s="240"/>
      <c r="J455" s="236"/>
      <c r="K455" s="236"/>
      <c r="L455" s="241"/>
      <c r="M455" s="242"/>
      <c r="N455" s="243"/>
      <c r="O455" s="243"/>
      <c r="P455" s="243"/>
      <c r="Q455" s="243"/>
      <c r="R455" s="243"/>
      <c r="S455" s="243"/>
      <c r="T455" s="24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5" t="s">
        <v>236</v>
      </c>
      <c r="AU455" s="245" t="s">
        <v>85</v>
      </c>
      <c r="AV455" s="13" t="s">
        <v>85</v>
      </c>
      <c r="AW455" s="13" t="s">
        <v>38</v>
      </c>
      <c r="AX455" s="13" t="s">
        <v>77</v>
      </c>
      <c r="AY455" s="245" t="s">
        <v>224</v>
      </c>
    </row>
    <row r="456" s="13" customFormat="1">
      <c r="A456" s="13"/>
      <c r="B456" s="235"/>
      <c r="C456" s="236"/>
      <c r="D456" s="228" t="s">
        <v>236</v>
      </c>
      <c r="E456" s="237" t="s">
        <v>40</v>
      </c>
      <c r="F456" s="238" t="s">
        <v>4975</v>
      </c>
      <c r="G456" s="236"/>
      <c r="H456" s="239">
        <v>3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236</v>
      </c>
      <c r="AU456" s="245" t="s">
        <v>85</v>
      </c>
      <c r="AV456" s="13" t="s">
        <v>85</v>
      </c>
      <c r="AW456" s="13" t="s">
        <v>38</v>
      </c>
      <c r="AX456" s="13" t="s">
        <v>77</v>
      </c>
      <c r="AY456" s="245" t="s">
        <v>224</v>
      </c>
    </row>
    <row r="457" s="15" customFormat="1">
      <c r="A457" s="15"/>
      <c r="B457" s="256"/>
      <c r="C457" s="257"/>
      <c r="D457" s="228" t="s">
        <v>236</v>
      </c>
      <c r="E457" s="258" t="s">
        <v>40</v>
      </c>
      <c r="F457" s="259" t="s">
        <v>253</v>
      </c>
      <c r="G457" s="257"/>
      <c r="H457" s="260">
        <v>63.140000000000001</v>
      </c>
      <c r="I457" s="261"/>
      <c r="J457" s="257"/>
      <c r="K457" s="257"/>
      <c r="L457" s="262"/>
      <c r="M457" s="263"/>
      <c r="N457" s="264"/>
      <c r="O457" s="264"/>
      <c r="P457" s="264"/>
      <c r="Q457" s="264"/>
      <c r="R457" s="264"/>
      <c r="S457" s="264"/>
      <c r="T457" s="26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6" t="s">
        <v>236</v>
      </c>
      <c r="AU457" s="266" t="s">
        <v>85</v>
      </c>
      <c r="AV457" s="15" t="s">
        <v>230</v>
      </c>
      <c r="AW457" s="15" t="s">
        <v>38</v>
      </c>
      <c r="AX457" s="15" t="s">
        <v>83</v>
      </c>
      <c r="AY457" s="266" t="s">
        <v>224</v>
      </c>
    </row>
    <row r="458" s="2" customFormat="1" ht="16.5" customHeight="1">
      <c r="A458" s="40"/>
      <c r="B458" s="41"/>
      <c r="C458" s="215" t="s">
        <v>756</v>
      </c>
      <c r="D458" s="215" t="s">
        <v>226</v>
      </c>
      <c r="E458" s="216" t="s">
        <v>4976</v>
      </c>
      <c r="F458" s="217" t="s">
        <v>4977</v>
      </c>
      <c r="G458" s="218" t="s">
        <v>160</v>
      </c>
      <c r="H458" s="219">
        <v>190</v>
      </c>
      <c r="I458" s="220"/>
      <c r="J458" s="221">
        <f>ROUND(I458*H458,2)</f>
        <v>0</v>
      </c>
      <c r="K458" s="217" t="s">
        <v>229</v>
      </c>
      <c r="L458" s="46"/>
      <c r="M458" s="222" t="s">
        <v>40</v>
      </c>
      <c r="N458" s="223" t="s">
        <v>48</v>
      </c>
      <c r="O458" s="86"/>
      <c r="P458" s="224">
        <f>O458*H458</f>
        <v>0</v>
      </c>
      <c r="Q458" s="224">
        <v>0.00033</v>
      </c>
      <c r="R458" s="224">
        <f>Q458*H458</f>
        <v>0.062700000000000006</v>
      </c>
      <c r="S458" s="224">
        <v>0</v>
      </c>
      <c r="T458" s="225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6" t="s">
        <v>230</v>
      </c>
      <c r="AT458" s="226" t="s">
        <v>226</v>
      </c>
      <c r="AU458" s="226" t="s">
        <v>85</v>
      </c>
      <c r="AY458" s="19" t="s">
        <v>224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19" t="s">
        <v>83</v>
      </c>
      <c r="BK458" s="227">
        <f>ROUND(I458*H458,2)</f>
        <v>0</v>
      </c>
      <c r="BL458" s="19" t="s">
        <v>230</v>
      </c>
      <c r="BM458" s="226" t="s">
        <v>1243</v>
      </c>
    </row>
    <row r="459" s="2" customFormat="1">
      <c r="A459" s="40"/>
      <c r="B459" s="41"/>
      <c r="C459" s="42"/>
      <c r="D459" s="228" t="s">
        <v>232</v>
      </c>
      <c r="E459" s="42"/>
      <c r="F459" s="229" t="s">
        <v>4978</v>
      </c>
      <c r="G459" s="42"/>
      <c r="H459" s="42"/>
      <c r="I459" s="230"/>
      <c r="J459" s="42"/>
      <c r="K459" s="42"/>
      <c r="L459" s="46"/>
      <c r="M459" s="231"/>
      <c r="N459" s="232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232</v>
      </c>
      <c r="AU459" s="19" t="s">
        <v>85</v>
      </c>
    </row>
    <row r="460" s="2" customFormat="1">
      <c r="A460" s="40"/>
      <c r="B460" s="41"/>
      <c r="C460" s="42"/>
      <c r="D460" s="233" t="s">
        <v>234</v>
      </c>
      <c r="E460" s="42"/>
      <c r="F460" s="234" t="s">
        <v>4979</v>
      </c>
      <c r="G460" s="42"/>
      <c r="H460" s="42"/>
      <c r="I460" s="230"/>
      <c r="J460" s="42"/>
      <c r="K460" s="42"/>
      <c r="L460" s="46"/>
      <c r="M460" s="231"/>
      <c r="N460" s="232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234</v>
      </c>
      <c r="AU460" s="19" t="s">
        <v>85</v>
      </c>
    </row>
    <row r="461" s="13" customFormat="1">
      <c r="A461" s="13"/>
      <c r="B461" s="235"/>
      <c r="C461" s="236"/>
      <c r="D461" s="228" t="s">
        <v>236</v>
      </c>
      <c r="E461" s="237" t="s">
        <v>40</v>
      </c>
      <c r="F461" s="238" t="s">
        <v>4946</v>
      </c>
      <c r="G461" s="236"/>
      <c r="H461" s="239">
        <v>100</v>
      </c>
      <c r="I461" s="240"/>
      <c r="J461" s="236"/>
      <c r="K461" s="236"/>
      <c r="L461" s="241"/>
      <c r="M461" s="242"/>
      <c r="N461" s="243"/>
      <c r="O461" s="243"/>
      <c r="P461" s="243"/>
      <c r="Q461" s="243"/>
      <c r="R461" s="243"/>
      <c r="S461" s="243"/>
      <c r="T461" s="24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5" t="s">
        <v>236</v>
      </c>
      <c r="AU461" s="245" t="s">
        <v>85</v>
      </c>
      <c r="AV461" s="13" t="s">
        <v>85</v>
      </c>
      <c r="AW461" s="13" t="s">
        <v>38</v>
      </c>
      <c r="AX461" s="13" t="s">
        <v>77</v>
      </c>
      <c r="AY461" s="245" t="s">
        <v>224</v>
      </c>
    </row>
    <row r="462" s="13" customFormat="1">
      <c r="A462" s="13"/>
      <c r="B462" s="235"/>
      <c r="C462" s="236"/>
      <c r="D462" s="228" t="s">
        <v>236</v>
      </c>
      <c r="E462" s="237" t="s">
        <v>40</v>
      </c>
      <c r="F462" s="238" t="s">
        <v>4947</v>
      </c>
      <c r="G462" s="236"/>
      <c r="H462" s="239">
        <v>90</v>
      </c>
      <c r="I462" s="240"/>
      <c r="J462" s="236"/>
      <c r="K462" s="236"/>
      <c r="L462" s="241"/>
      <c r="M462" s="242"/>
      <c r="N462" s="243"/>
      <c r="O462" s="243"/>
      <c r="P462" s="243"/>
      <c r="Q462" s="243"/>
      <c r="R462" s="243"/>
      <c r="S462" s="243"/>
      <c r="T462" s="24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5" t="s">
        <v>236</v>
      </c>
      <c r="AU462" s="245" t="s">
        <v>85</v>
      </c>
      <c r="AV462" s="13" t="s">
        <v>85</v>
      </c>
      <c r="AW462" s="13" t="s">
        <v>38</v>
      </c>
      <c r="AX462" s="13" t="s">
        <v>77</v>
      </c>
      <c r="AY462" s="245" t="s">
        <v>224</v>
      </c>
    </row>
    <row r="463" s="15" customFormat="1">
      <c r="A463" s="15"/>
      <c r="B463" s="256"/>
      <c r="C463" s="257"/>
      <c r="D463" s="228" t="s">
        <v>236</v>
      </c>
      <c r="E463" s="258" t="s">
        <v>40</v>
      </c>
      <c r="F463" s="259" t="s">
        <v>253</v>
      </c>
      <c r="G463" s="257"/>
      <c r="H463" s="260">
        <v>190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6" t="s">
        <v>236</v>
      </c>
      <c r="AU463" s="266" t="s">
        <v>85</v>
      </c>
      <c r="AV463" s="15" t="s">
        <v>230</v>
      </c>
      <c r="AW463" s="15" t="s">
        <v>38</v>
      </c>
      <c r="AX463" s="15" t="s">
        <v>83</v>
      </c>
      <c r="AY463" s="266" t="s">
        <v>224</v>
      </c>
    </row>
    <row r="464" s="2" customFormat="1" ht="16.5" customHeight="1">
      <c r="A464" s="40"/>
      <c r="B464" s="41"/>
      <c r="C464" s="215" t="s">
        <v>766</v>
      </c>
      <c r="D464" s="215" t="s">
        <v>226</v>
      </c>
      <c r="E464" s="216" t="s">
        <v>4980</v>
      </c>
      <c r="F464" s="217" t="s">
        <v>4981</v>
      </c>
      <c r="G464" s="218" t="s">
        <v>160</v>
      </c>
      <c r="H464" s="219">
        <v>97</v>
      </c>
      <c r="I464" s="220"/>
      <c r="J464" s="221">
        <f>ROUND(I464*H464,2)</f>
        <v>0</v>
      </c>
      <c r="K464" s="217" t="s">
        <v>229</v>
      </c>
      <c r="L464" s="46"/>
      <c r="M464" s="222" t="s">
        <v>40</v>
      </c>
      <c r="N464" s="223" t="s">
        <v>48</v>
      </c>
      <c r="O464" s="86"/>
      <c r="P464" s="224">
        <f>O464*H464</f>
        <v>0</v>
      </c>
      <c r="Q464" s="224">
        <v>0.00033</v>
      </c>
      <c r="R464" s="224">
        <f>Q464*H464</f>
        <v>0.032009999999999997</v>
      </c>
      <c r="S464" s="224">
        <v>0</v>
      </c>
      <c r="T464" s="225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6" t="s">
        <v>230</v>
      </c>
      <c r="AT464" s="226" t="s">
        <v>226</v>
      </c>
      <c r="AU464" s="226" t="s">
        <v>85</v>
      </c>
      <c r="AY464" s="19" t="s">
        <v>224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9" t="s">
        <v>83</v>
      </c>
      <c r="BK464" s="227">
        <f>ROUND(I464*H464,2)</f>
        <v>0</v>
      </c>
      <c r="BL464" s="19" t="s">
        <v>230</v>
      </c>
      <c r="BM464" s="226" t="s">
        <v>1258</v>
      </c>
    </row>
    <row r="465" s="2" customFormat="1">
      <c r="A465" s="40"/>
      <c r="B465" s="41"/>
      <c r="C465" s="42"/>
      <c r="D465" s="228" t="s">
        <v>232</v>
      </c>
      <c r="E465" s="42"/>
      <c r="F465" s="229" t="s">
        <v>4982</v>
      </c>
      <c r="G465" s="42"/>
      <c r="H465" s="42"/>
      <c r="I465" s="230"/>
      <c r="J465" s="42"/>
      <c r="K465" s="42"/>
      <c r="L465" s="46"/>
      <c r="M465" s="231"/>
      <c r="N465" s="232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232</v>
      </c>
      <c r="AU465" s="19" t="s">
        <v>85</v>
      </c>
    </row>
    <row r="466" s="2" customFormat="1">
      <c r="A466" s="40"/>
      <c r="B466" s="41"/>
      <c r="C466" s="42"/>
      <c r="D466" s="233" t="s">
        <v>234</v>
      </c>
      <c r="E466" s="42"/>
      <c r="F466" s="234" t="s">
        <v>4983</v>
      </c>
      <c r="G466" s="42"/>
      <c r="H466" s="42"/>
      <c r="I466" s="230"/>
      <c r="J466" s="42"/>
      <c r="K466" s="42"/>
      <c r="L466" s="46"/>
      <c r="M466" s="231"/>
      <c r="N466" s="232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234</v>
      </c>
      <c r="AU466" s="19" t="s">
        <v>85</v>
      </c>
    </row>
    <row r="467" s="13" customFormat="1">
      <c r="A467" s="13"/>
      <c r="B467" s="235"/>
      <c r="C467" s="236"/>
      <c r="D467" s="228" t="s">
        <v>236</v>
      </c>
      <c r="E467" s="237" t="s">
        <v>40</v>
      </c>
      <c r="F467" s="238" t="s">
        <v>4952</v>
      </c>
      <c r="G467" s="236"/>
      <c r="H467" s="239">
        <v>97</v>
      </c>
      <c r="I467" s="240"/>
      <c r="J467" s="236"/>
      <c r="K467" s="236"/>
      <c r="L467" s="241"/>
      <c r="M467" s="242"/>
      <c r="N467" s="243"/>
      <c r="O467" s="243"/>
      <c r="P467" s="243"/>
      <c r="Q467" s="243"/>
      <c r="R467" s="243"/>
      <c r="S467" s="243"/>
      <c r="T467" s="24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5" t="s">
        <v>236</v>
      </c>
      <c r="AU467" s="245" t="s">
        <v>85</v>
      </c>
      <c r="AV467" s="13" t="s">
        <v>85</v>
      </c>
      <c r="AW467" s="13" t="s">
        <v>38</v>
      </c>
      <c r="AX467" s="13" t="s">
        <v>77</v>
      </c>
      <c r="AY467" s="245" t="s">
        <v>224</v>
      </c>
    </row>
    <row r="468" s="15" customFormat="1">
      <c r="A468" s="15"/>
      <c r="B468" s="256"/>
      <c r="C468" s="257"/>
      <c r="D468" s="228" t="s">
        <v>236</v>
      </c>
      <c r="E468" s="258" t="s">
        <v>40</v>
      </c>
      <c r="F468" s="259" t="s">
        <v>253</v>
      </c>
      <c r="G468" s="257"/>
      <c r="H468" s="260">
        <v>97</v>
      </c>
      <c r="I468" s="261"/>
      <c r="J468" s="257"/>
      <c r="K468" s="257"/>
      <c r="L468" s="262"/>
      <c r="M468" s="263"/>
      <c r="N468" s="264"/>
      <c r="O468" s="264"/>
      <c r="P468" s="264"/>
      <c r="Q468" s="264"/>
      <c r="R468" s="264"/>
      <c r="S468" s="264"/>
      <c r="T468" s="26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6" t="s">
        <v>236</v>
      </c>
      <c r="AU468" s="266" t="s">
        <v>85</v>
      </c>
      <c r="AV468" s="15" t="s">
        <v>230</v>
      </c>
      <c r="AW468" s="15" t="s">
        <v>38</v>
      </c>
      <c r="AX468" s="15" t="s">
        <v>83</v>
      </c>
      <c r="AY468" s="266" t="s">
        <v>224</v>
      </c>
    </row>
    <row r="469" s="2" customFormat="1" ht="16.5" customHeight="1">
      <c r="A469" s="40"/>
      <c r="B469" s="41"/>
      <c r="C469" s="215" t="s">
        <v>773</v>
      </c>
      <c r="D469" s="215" t="s">
        <v>226</v>
      </c>
      <c r="E469" s="216" t="s">
        <v>4984</v>
      </c>
      <c r="F469" s="217" t="s">
        <v>4985</v>
      </c>
      <c r="G469" s="218" t="s">
        <v>160</v>
      </c>
      <c r="H469" s="219">
        <v>155</v>
      </c>
      <c r="I469" s="220"/>
      <c r="J469" s="221">
        <f>ROUND(I469*H469,2)</f>
        <v>0</v>
      </c>
      <c r="K469" s="217" t="s">
        <v>229</v>
      </c>
      <c r="L469" s="46"/>
      <c r="M469" s="222" t="s">
        <v>40</v>
      </c>
      <c r="N469" s="223" t="s">
        <v>48</v>
      </c>
      <c r="O469" s="86"/>
      <c r="P469" s="224">
        <f>O469*H469</f>
        <v>0</v>
      </c>
      <c r="Q469" s="224">
        <v>0.00064999999999999997</v>
      </c>
      <c r="R469" s="224">
        <f>Q469*H469</f>
        <v>0.10074999999999999</v>
      </c>
      <c r="S469" s="224">
        <v>0</v>
      </c>
      <c r="T469" s="225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6" t="s">
        <v>230</v>
      </c>
      <c r="AT469" s="226" t="s">
        <v>226</v>
      </c>
      <c r="AU469" s="226" t="s">
        <v>85</v>
      </c>
      <c r="AY469" s="19" t="s">
        <v>224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19" t="s">
        <v>83</v>
      </c>
      <c r="BK469" s="227">
        <f>ROUND(I469*H469,2)</f>
        <v>0</v>
      </c>
      <c r="BL469" s="19" t="s">
        <v>230</v>
      </c>
      <c r="BM469" s="226" t="s">
        <v>1272</v>
      </c>
    </row>
    <row r="470" s="2" customFormat="1">
      <c r="A470" s="40"/>
      <c r="B470" s="41"/>
      <c r="C470" s="42"/>
      <c r="D470" s="228" t="s">
        <v>232</v>
      </c>
      <c r="E470" s="42"/>
      <c r="F470" s="229" t="s">
        <v>4986</v>
      </c>
      <c r="G470" s="42"/>
      <c r="H470" s="42"/>
      <c r="I470" s="230"/>
      <c r="J470" s="42"/>
      <c r="K470" s="42"/>
      <c r="L470" s="46"/>
      <c r="M470" s="231"/>
      <c r="N470" s="232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232</v>
      </c>
      <c r="AU470" s="19" t="s">
        <v>85</v>
      </c>
    </row>
    <row r="471" s="2" customFormat="1">
      <c r="A471" s="40"/>
      <c r="B471" s="41"/>
      <c r="C471" s="42"/>
      <c r="D471" s="233" t="s">
        <v>234</v>
      </c>
      <c r="E471" s="42"/>
      <c r="F471" s="234" t="s">
        <v>4987</v>
      </c>
      <c r="G471" s="42"/>
      <c r="H471" s="42"/>
      <c r="I471" s="230"/>
      <c r="J471" s="42"/>
      <c r="K471" s="42"/>
      <c r="L471" s="46"/>
      <c r="M471" s="231"/>
      <c r="N471" s="232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234</v>
      </c>
      <c r="AU471" s="19" t="s">
        <v>85</v>
      </c>
    </row>
    <row r="472" s="13" customFormat="1">
      <c r="A472" s="13"/>
      <c r="B472" s="235"/>
      <c r="C472" s="236"/>
      <c r="D472" s="228" t="s">
        <v>236</v>
      </c>
      <c r="E472" s="237" t="s">
        <v>40</v>
      </c>
      <c r="F472" s="238" t="s">
        <v>4957</v>
      </c>
      <c r="G472" s="236"/>
      <c r="H472" s="239">
        <v>155</v>
      </c>
      <c r="I472" s="240"/>
      <c r="J472" s="236"/>
      <c r="K472" s="236"/>
      <c r="L472" s="241"/>
      <c r="M472" s="242"/>
      <c r="N472" s="243"/>
      <c r="O472" s="243"/>
      <c r="P472" s="243"/>
      <c r="Q472" s="243"/>
      <c r="R472" s="243"/>
      <c r="S472" s="243"/>
      <c r="T472" s="24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5" t="s">
        <v>236</v>
      </c>
      <c r="AU472" s="245" t="s">
        <v>85</v>
      </c>
      <c r="AV472" s="13" t="s">
        <v>85</v>
      </c>
      <c r="AW472" s="13" t="s">
        <v>38</v>
      </c>
      <c r="AX472" s="13" t="s">
        <v>77</v>
      </c>
      <c r="AY472" s="245" t="s">
        <v>224</v>
      </c>
    </row>
    <row r="473" s="15" customFormat="1">
      <c r="A473" s="15"/>
      <c r="B473" s="256"/>
      <c r="C473" s="257"/>
      <c r="D473" s="228" t="s">
        <v>236</v>
      </c>
      <c r="E473" s="258" t="s">
        <v>40</v>
      </c>
      <c r="F473" s="259" t="s">
        <v>253</v>
      </c>
      <c r="G473" s="257"/>
      <c r="H473" s="260">
        <v>155</v>
      </c>
      <c r="I473" s="261"/>
      <c r="J473" s="257"/>
      <c r="K473" s="257"/>
      <c r="L473" s="262"/>
      <c r="M473" s="263"/>
      <c r="N473" s="264"/>
      <c r="O473" s="264"/>
      <c r="P473" s="264"/>
      <c r="Q473" s="264"/>
      <c r="R473" s="264"/>
      <c r="S473" s="264"/>
      <c r="T473" s="26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6" t="s">
        <v>236</v>
      </c>
      <c r="AU473" s="266" t="s">
        <v>85</v>
      </c>
      <c r="AV473" s="15" t="s">
        <v>230</v>
      </c>
      <c r="AW473" s="15" t="s">
        <v>38</v>
      </c>
      <c r="AX473" s="15" t="s">
        <v>83</v>
      </c>
      <c r="AY473" s="266" t="s">
        <v>224</v>
      </c>
    </row>
    <row r="474" s="2" customFormat="1" ht="16.5" customHeight="1">
      <c r="A474" s="40"/>
      <c r="B474" s="41"/>
      <c r="C474" s="215" t="s">
        <v>781</v>
      </c>
      <c r="D474" s="215" t="s">
        <v>226</v>
      </c>
      <c r="E474" s="216" t="s">
        <v>4988</v>
      </c>
      <c r="F474" s="217" t="s">
        <v>4989</v>
      </c>
      <c r="G474" s="218" t="s">
        <v>160</v>
      </c>
      <c r="H474" s="219">
        <v>82</v>
      </c>
      <c r="I474" s="220"/>
      <c r="J474" s="221">
        <f>ROUND(I474*H474,2)</f>
        <v>0</v>
      </c>
      <c r="K474" s="217" t="s">
        <v>229</v>
      </c>
      <c r="L474" s="46"/>
      <c r="M474" s="222" t="s">
        <v>40</v>
      </c>
      <c r="N474" s="223" t="s">
        <v>48</v>
      </c>
      <c r="O474" s="86"/>
      <c r="P474" s="224">
        <f>O474*H474</f>
        <v>0</v>
      </c>
      <c r="Q474" s="224">
        <v>0.00038000000000000002</v>
      </c>
      <c r="R474" s="224">
        <f>Q474*H474</f>
        <v>0.03116</v>
      </c>
      <c r="S474" s="224">
        <v>0</v>
      </c>
      <c r="T474" s="225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6" t="s">
        <v>230</v>
      </c>
      <c r="AT474" s="226" t="s">
        <v>226</v>
      </c>
      <c r="AU474" s="226" t="s">
        <v>85</v>
      </c>
      <c r="AY474" s="19" t="s">
        <v>224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9" t="s">
        <v>83</v>
      </c>
      <c r="BK474" s="227">
        <f>ROUND(I474*H474,2)</f>
        <v>0</v>
      </c>
      <c r="BL474" s="19" t="s">
        <v>230</v>
      </c>
      <c r="BM474" s="226" t="s">
        <v>1286</v>
      </c>
    </row>
    <row r="475" s="2" customFormat="1">
      <c r="A475" s="40"/>
      <c r="B475" s="41"/>
      <c r="C475" s="42"/>
      <c r="D475" s="228" t="s">
        <v>232</v>
      </c>
      <c r="E475" s="42"/>
      <c r="F475" s="229" t="s">
        <v>4990</v>
      </c>
      <c r="G475" s="42"/>
      <c r="H475" s="42"/>
      <c r="I475" s="230"/>
      <c r="J475" s="42"/>
      <c r="K475" s="42"/>
      <c r="L475" s="46"/>
      <c r="M475" s="231"/>
      <c r="N475" s="232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232</v>
      </c>
      <c r="AU475" s="19" t="s">
        <v>85</v>
      </c>
    </row>
    <row r="476" s="2" customFormat="1">
      <c r="A476" s="40"/>
      <c r="B476" s="41"/>
      <c r="C476" s="42"/>
      <c r="D476" s="233" t="s">
        <v>234</v>
      </c>
      <c r="E476" s="42"/>
      <c r="F476" s="234" t="s">
        <v>4991</v>
      </c>
      <c r="G476" s="42"/>
      <c r="H476" s="42"/>
      <c r="I476" s="230"/>
      <c r="J476" s="42"/>
      <c r="K476" s="42"/>
      <c r="L476" s="46"/>
      <c r="M476" s="231"/>
      <c r="N476" s="232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234</v>
      </c>
      <c r="AU476" s="19" t="s">
        <v>85</v>
      </c>
    </row>
    <row r="477" s="13" customFormat="1">
      <c r="A477" s="13"/>
      <c r="B477" s="235"/>
      <c r="C477" s="236"/>
      <c r="D477" s="228" t="s">
        <v>236</v>
      </c>
      <c r="E477" s="237" t="s">
        <v>40</v>
      </c>
      <c r="F477" s="238" t="s">
        <v>4962</v>
      </c>
      <c r="G477" s="236"/>
      <c r="H477" s="239">
        <v>49</v>
      </c>
      <c r="I477" s="240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236</v>
      </c>
      <c r="AU477" s="245" t="s">
        <v>85</v>
      </c>
      <c r="AV477" s="13" t="s">
        <v>85</v>
      </c>
      <c r="AW477" s="13" t="s">
        <v>38</v>
      </c>
      <c r="AX477" s="13" t="s">
        <v>77</v>
      </c>
      <c r="AY477" s="245" t="s">
        <v>224</v>
      </c>
    </row>
    <row r="478" s="13" customFormat="1">
      <c r="A478" s="13"/>
      <c r="B478" s="235"/>
      <c r="C478" s="236"/>
      <c r="D478" s="228" t="s">
        <v>236</v>
      </c>
      <c r="E478" s="237" t="s">
        <v>40</v>
      </c>
      <c r="F478" s="238" t="s">
        <v>4963</v>
      </c>
      <c r="G478" s="236"/>
      <c r="H478" s="239">
        <v>33</v>
      </c>
      <c r="I478" s="240"/>
      <c r="J478" s="236"/>
      <c r="K478" s="236"/>
      <c r="L478" s="241"/>
      <c r="M478" s="242"/>
      <c r="N478" s="243"/>
      <c r="O478" s="243"/>
      <c r="P478" s="243"/>
      <c r="Q478" s="243"/>
      <c r="R478" s="243"/>
      <c r="S478" s="243"/>
      <c r="T478" s="24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5" t="s">
        <v>236</v>
      </c>
      <c r="AU478" s="245" t="s">
        <v>85</v>
      </c>
      <c r="AV478" s="13" t="s">
        <v>85</v>
      </c>
      <c r="AW478" s="13" t="s">
        <v>38</v>
      </c>
      <c r="AX478" s="13" t="s">
        <v>77</v>
      </c>
      <c r="AY478" s="245" t="s">
        <v>224</v>
      </c>
    </row>
    <row r="479" s="15" customFormat="1">
      <c r="A479" s="15"/>
      <c r="B479" s="256"/>
      <c r="C479" s="257"/>
      <c r="D479" s="228" t="s">
        <v>236</v>
      </c>
      <c r="E479" s="258" t="s">
        <v>40</v>
      </c>
      <c r="F479" s="259" t="s">
        <v>253</v>
      </c>
      <c r="G479" s="257"/>
      <c r="H479" s="260">
        <v>82</v>
      </c>
      <c r="I479" s="261"/>
      <c r="J479" s="257"/>
      <c r="K479" s="257"/>
      <c r="L479" s="262"/>
      <c r="M479" s="263"/>
      <c r="N479" s="264"/>
      <c r="O479" s="264"/>
      <c r="P479" s="264"/>
      <c r="Q479" s="264"/>
      <c r="R479" s="264"/>
      <c r="S479" s="264"/>
      <c r="T479" s="26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6" t="s">
        <v>236</v>
      </c>
      <c r="AU479" s="266" t="s">
        <v>85</v>
      </c>
      <c r="AV479" s="15" t="s">
        <v>230</v>
      </c>
      <c r="AW479" s="15" t="s">
        <v>38</v>
      </c>
      <c r="AX479" s="15" t="s">
        <v>83</v>
      </c>
      <c r="AY479" s="266" t="s">
        <v>224</v>
      </c>
    </row>
    <row r="480" s="2" customFormat="1" ht="16.5" customHeight="1">
      <c r="A480" s="40"/>
      <c r="B480" s="41"/>
      <c r="C480" s="215" t="s">
        <v>788</v>
      </c>
      <c r="D480" s="215" t="s">
        <v>226</v>
      </c>
      <c r="E480" s="216" t="s">
        <v>4992</v>
      </c>
      <c r="F480" s="217" t="s">
        <v>4993</v>
      </c>
      <c r="G480" s="218" t="s">
        <v>152</v>
      </c>
      <c r="H480" s="219">
        <v>63.140000000000001</v>
      </c>
      <c r="I480" s="220"/>
      <c r="J480" s="221">
        <f>ROUND(I480*H480,2)</f>
        <v>0</v>
      </c>
      <c r="K480" s="217" t="s">
        <v>229</v>
      </c>
      <c r="L480" s="46"/>
      <c r="M480" s="222" t="s">
        <v>40</v>
      </c>
      <c r="N480" s="223" t="s">
        <v>48</v>
      </c>
      <c r="O480" s="86"/>
      <c r="P480" s="224">
        <f>O480*H480</f>
        <v>0</v>
      </c>
      <c r="Q480" s="224">
        <v>0.0025999999999999999</v>
      </c>
      <c r="R480" s="224">
        <f>Q480*H480</f>
        <v>0.164164</v>
      </c>
      <c r="S480" s="224">
        <v>0</v>
      </c>
      <c r="T480" s="225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6" t="s">
        <v>230</v>
      </c>
      <c r="AT480" s="226" t="s">
        <v>226</v>
      </c>
      <c r="AU480" s="226" t="s">
        <v>85</v>
      </c>
      <c r="AY480" s="19" t="s">
        <v>224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19" t="s">
        <v>83</v>
      </c>
      <c r="BK480" s="227">
        <f>ROUND(I480*H480,2)</f>
        <v>0</v>
      </c>
      <c r="BL480" s="19" t="s">
        <v>230</v>
      </c>
      <c r="BM480" s="226" t="s">
        <v>1299</v>
      </c>
    </row>
    <row r="481" s="2" customFormat="1">
      <c r="A481" s="40"/>
      <c r="B481" s="41"/>
      <c r="C481" s="42"/>
      <c r="D481" s="228" t="s">
        <v>232</v>
      </c>
      <c r="E481" s="42"/>
      <c r="F481" s="229" t="s">
        <v>4994</v>
      </c>
      <c r="G481" s="42"/>
      <c r="H481" s="42"/>
      <c r="I481" s="230"/>
      <c r="J481" s="42"/>
      <c r="K481" s="42"/>
      <c r="L481" s="46"/>
      <c r="M481" s="231"/>
      <c r="N481" s="232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232</v>
      </c>
      <c r="AU481" s="19" t="s">
        <v>85</v>
      </c>
    </row>
    <row r="482" s="2" customFormat="1">
      <c r="A482" s="40"/>
      <c r="B482" s="41"/>
      <c r="C482" s="42"/>
      <c r="D482" s="233" t="s">
        <v>234</v>
      </c>
      <c r="E482" s="42"/>
      <c r="F482" s="234" t="s">
        <v>4995</v>
      </c>
      <c r="G482" s="42"/>
      <c r="H482" s="42"/>
      <c r="I482" s="230"/>
      <c r="J482" s="42"/>
      <c r="K482" s="42"/>
      <c r="L482" s="46"/>
      <c r="M482" s="231"/>
      <c r="N482" s="232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234</v>
      </c>
      <c r="AU482" s="19" t="s">
        <v>85</v>
      </c>
    </row>
    <row r="483" s="13" customFormat="1">
      <c r="A483" s="13"/>
      <c r="B483" s="235"/>
      <c r="C483" s="236"/>
      <c r="D483" s="228" t="s">
        <v>236</v>
      </c>
      <c r="E483" s="237" t="s">
        <v>40</v>
      </c>
      <c r="F483" s="238" t="s">
        <v>4968</v>
      </c>
      <c r="G483" s="236"/>
      <c r="H483" s="239">
        <v>39</v>
      </c>
      <c r="I483" s="240"/>
      <c r="J483" s="236"/>
      <c r="K483" s="236"/>
      <c r="L483" s="241"/>
      <c r="M483" s="242"/>
      <c r="N483" s="243"/>
      <c r="O483" s="243"/>
      <c r="P483" s="243"/>
      <c r="Q483" s="243"/>
      <c r="R483" s="243"/>
      <c r="S483" s="243"/>
      <c r="T483" s="24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5" t="s">
        <v>236</v>
      </c>
      <c r="AU483" s="245" t="s">
        <v>85</v>
      </c>
      <c r="AV483" s="13" t="s">
        <v>85</v>
      </c>
      <c r="AW483" s="13" t="s">
        <v>38</v>
      </c>
      <c r="AX483" s="13" t="s">
        <v>77</v>
      </c>
      <c r="AY483" s="245" t="s">
        <v>224</v>
      </c>
    </row>
    <row r="484" s="13" customFormat="1">
      <c r="A484" s="13"/>
      <c r="B484" s="235"/>
      <c r="C484" s="236"/>
      <c r="D484" s="228" t="s">
        <v>236</v>
      </c>
      <c r="E484" s="237" t="s">
        <v>40</v>
      </c>
      <c r="F484" s="238" t="s">
        <v>4969</v>
      </c>
      <c r="G484" s="236"/>
      <c r="H484" s="239">
        <v>1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236</v>
      </c>
      <c r="AU484" s="245" t="s">
        <v>85</v>
      </c>
      <c r="AV484" s="13" t="s">
        <v>85</v>
      </c>
      <c r="AW484" s="13" t="s">
        <v>38</v>
      </c>
      <c r="AX484" s="13" t="s">
        <v>77</v>
      </c>
      <c r="AY484" s="245" t="s">
        <v>224</v>
      </c>
    </row>
    <row r="485" s="13" customFormat="1">
      <c r="A485" s="13"/>
      <c r="B485" s="235"/>
      <c r="C485" s="236"/>
      <c r="D485" s="228" t="s">
        <v>236</v>
      </c>
      <c r="E485" s="237" t="s">
        <v>40</v>
      </c>
      <c r="F485" s="238" t="s">
        <v>4970</v>
      </c>
      <c r="G485" s="236"/>
      <c r="H485" s="239">
        <v>6.9299999999999997</v>
      </c>
      <c r="I485" s="240"/>
      <c r="J485" s="236"/>
      <c r="K485" s="236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236</v>
      </c>
      <c r="AU485" s="245" t="s">
        <v>85</v>
      </c>
      <c r="AV485" s="13" t="s">
        <v>85</v>
      </c>
      <c r="AW485" s="13" t="s">
        <v>38</v>
      </c>
      <c r="AX485" s="13" t="s">
        <v>77</v>
      </c>
      <c r="AY485" s="245" t="s">
        <v>224</v>
      </c>
    </row>
    <row r="486" s="13" customFormat="1">
      <c r="A486" s="13"/>
      <c r="B486" s="235"/>
      <c r="C486" s="236"/>
      <c r="D486" s="228" t="s">
        <v>236</v>
      </c>
      <c r="E486" s="237" t="s">
        <v>40</v>
      </c>
      <c r="F486" s="238" t="s">
        <v>4971</v>
      </c>
      <c r="G486" s="236"/>
      <c r="H486" s="239">
        <v>2.6499999999999999</v>
      </c>
      <c r="I486" s="240"/>
      <c r="J486" s="236"/>
      <c r="K486" s="236"/>
      <c r="L486" s="241"/>
      <c r="M486" s="242"/>
      <c r="N486" s="243"/>
      <c r="O486" s="243"/>
      <c r="P486" s="243"/>
      <c r="Q486" s="243"/>
      <c r="R486" s="243"/>
      <c r="S486" s="243"/>
      <c r="T486" s="24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5" t="s">
        <v>236</v>
      </c>
      <c r="AU486" s="245" t="s">
        <v>85</v>
      </c>
      <c r="AV486" s="13" t="s">
        <v>85</v>
      </c>
      <c r="AW486" s="13" t="s">
        <v>38</v>
      </c>
      <c r="AX486" s="13" t="s">
        <v>77</v>
      </c>
      <c r="AY486" s="245" t="s">
        <v>224</v>
      </c>
    </row>
    <row r="487" s="13" customFormat="1">
      <c r="A487" s="13"/>
      <c r="B487" s="235"/>
      <c r="C487" s="236"/>
      <c r="D487" s="228" t="s">
        <v>236</v>
      </c>
      <c r="E487" s="237" t="s">
        <v>40</v>
      </c>
      <c r="F487" s="238" t="s">
        <v>4972</v>
      </c>
      <c r="G487" s="236"/>
      <c r="H487" s="239">
        <v>4.2000000000000002</v>
      </c>
      <c r="I487" s="240"/>
      <c r="J487" s="236"/>
      <c r="K487" s="236"/>
      <c r="L487" s="241"/>
      <c r="M487" s="242"/>
      <c r="N487" s="243"/>
      <c r="O487" s="243"/>
      <c r="P487" s="243"/>
      <c r="Q487" s="243"/>
      <c r="R487" s="243"/>
      <c r="S487" s="243"/>
      <c r="T487" s="24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5" t="s">
        <v>236</v>
      </c>
      <c r="AU487" s="245" t="s">
        <v>85</v>
      </c>
      <c r="AV487" s="13" t="s">
        <v>85</v>
      </c>
      <c r="AW487" s="13" t="s">
        <v>38</v>
      </c>
      <c r="AX487" s="13" t="s">
        <v>77</v>
      </c>
      <c r="AY487" s="245" t="s">
        <v>224</v>
      </c>
    </row>
    <row r="488" s="13" customFormat="1">
      <c r="A488" s="13"/>
      <c r="B488" s="235"/>
      <c r="C488" s="236"/>
      <c r="D488" s="228" t="s">
        <v>236</v>
      </c>
      <c r="E488" s="237" t="s">
        <v>40</v>
      </c>
      <c r="F488" s="238" t="s">
        <v>4973</v>
      </c>
      <c r="G488" s="236"/>
      <c r="H488" s="239">
        <v>1.6000000000000001</v>
      </c>
      <c r="I488" s="240"/>
      <c r="J488" s="236"/>
      <c r="K488" s="236"/>
      <c r="L488" s="241"/>
      <c r="M488" s="242"/>
      <c r="N488" s="243"/>
      <c r="O488" s="243"/>
      <c r="P488" s="243"/>
      <c r="Q488" s="243"/>
      <c r="R488" s="243"/>
      <c r="S488" s="243"/>
      <c r="T488" s="24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5" t="s">
        <v>236</v>
      </c>
      <c r="AU488" s="245" t="s">
        <v>85</v>
      </c>
      <c r="AV488" s="13" t="s">
        <v>85</v>
      </c>
      <c r="AW488" s="13" t="s">
        <v>38</v>
      </c>
      <c r="AX488" s="13" t="s">
        <v>77</v>
      </c>
      <c r="AY488" s="245" t="s">
        <v>224</v>
      </c>
    </row>
    <row r="489" s="13" customFormat="1">
      <c r="A489" s="13"/>
      <c r="B489" s="235"/>
      <c r="C489" s="236"/>
      <c r="D489" s="228" t="s">
        <v>236</v>
      </c>
      <c r="E489" s="237" t="s">
        <v>40</v>
      </c>
      <c r="F489" s="238" t="s">
        <v>4974</v>
      </c>
      <c r="G489" s="236"/>
      <c r="H489" s="239">
        <v>4.7599999999999998</v>
      </c>
      <c r="I489" s="240"/>
      <c r="J489" s="236"/>
      <c r="K489" s="236"/>
      <c r="L489" s="241"/>
      <c r="M489" s="242"/>
      <c r="N489" s="243"/>
      <c r="O489" s="243"/>
      <c r="P489" s="243"/>
      <c r="Q489" s="243"/>
      <c r="R489" s="243"/>
      <c r="S489" s="243"/>
      <c r="T489" s="24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5" t="s">
        <v>236</v>
      </c>
      <c r="AU489" s="245" t="s">
        <v>85</v>
      </c>
      <c r="AV489" s="13" t="s">
        <v>85</v>
      </c>
      <c r="AW489" s="13" t="s">
        <v>38</v>
      </c>
      <c r="AX489" s="13" t="s">
        <v>77</v>
      </c>
      <c r="AY489" s="245" t="s">
        <v>224</v>
      </c>
    </row>
    <row r="490" s="13" customFormat="1">
      <c r="A490" s="13"/>
      <c r="B490" s="235"/>
      <c r="C490" s="236"/>
      <c r="D490" s="228" t="s">
        <v>236</v>
      </c>
      <c r="E490" s="237" t="s">
        <v>40</v>
      </c>
      <c r="F490" s="238" t="s">
        <v>4975</v>
      </c>
      <c r="G490" s="236"/>
      <c r="H490" s="239">
        <v>3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5" t="s">
        <v>236</v>
      </c>
      <c r="AU490" s="245" t="s">
        <v>85</v>
      </c>
      <c r="AV490" s="13" t="s">
        <v>85</v>
      </c>
      <c r="AW490" s="13" t="s">
        <v>38</v>
      </c>
      <c r="AX490" s="13" t="s">
        <v>77</v>
      </c>
      <c r="AY490" s="245" t="s">
        <v>224</v>
      </c>
    </row>
    <row r="491" s="15" customFormat="1">
      <c r="A491" s="15"/>
      <c r="B491" s="256"/>
      <c r="C491" s="257"/>
      <c r="D491" s="228" t="s">
        <v>236</v>
      </c>
      <c r="E491" s="258" t="s">
        <v>40</v>
      </c>
      <c r="F491" s="259" t="s">
        <v>253</v>
      </c>
      <c r="G491" s="257"/>
      <c r="H491" s="260">
        <v>63.140000000000001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6" t="s">
        <v>236</v>
      </c>
      <c r="AU491" s="266" t="s">
        <v>85</v>
      </c>
      <c r="AV491" s="15" t="s">
        <v>230</v>
      </c>
      <c r="AW491" s="15" t="s">
        <v>38</v>
      </c>
      <c r="AX491" s="15" t="s">
        <v>83</v>
      </c>
      <c r="AY491" s="266" t="s">
        <v>224</v>
      </c>
    </row>
    <row r="492" s="2" customFormat="1" ht="16.5" customHeight="1">
      <c r="A492" s="40"/>
      <c r="B492" s="41"/>
      <c r="C492" s="215" t="s">
        <v>795</v>
      </c>
      <c r="D492" s="215" t="s">
        <v>226</v>
      </c>
      <c r="E492" s="216" t="s">
        <v>4996</v>
      </c>
      <c r="F492" s="217" t="s">
        <v>4997</v>
      </c>
      <c r="G492" s="218" t="s">
        <v>152</v>
      </c>
      <c r="H492" s="219">
        <v>138</v>
      </c>
      <c r="I492" s="220"/>
      <c r="J492" s="221">
        <f>ROUND(I492*H492,2)</f>
        <v>0</v>
      </c>
      <c r="K492" s="217" t="s">
        <v>229</v>
      </c>
      <c r="L492" s="46"/>
      <c r="M492" s="222" t="s">
        <v>40</v>
      </c>
      <c r="N492" s="223" t="s">
        <v>48</v>
      </c>
      <c r="O492" s="86"/>
      <c r="P492" s="224">
        <f>O492*H492</f>
        <v>0</v>
      </c>
      <c r="Q492" s="224">
        <v>0.0016000000000000001</v>
      </c>
      <c r="R492" s="224">
        <f>Q492*H492</f>
        <v>0.22080000000000002</v>
      </c>
      <c r="S492" s="224">
        <v>0</v>
      </c>
      <c r="T492" s="225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6" t="s">
        <v>230</v>
      </c>
      <c r="AT492" s="226" t="s">
        <v>226</v>
      </c>
      <c r="AU492" s="226" t="s">
        <v>85</v>
      </c>
      <c r="AY492" s="19" t="s">
        <v>224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19" t="s">
        <v>83</v>
      </c>
      <c r="BK492" s="227">
        <f>ROUND(I492*H492,2)</f>
        <v>0</v>
      </c>
      <c r="BL492" s="19" t="s">
        <v>230</v>
      </c>
      <c r="BM492" s="226" t="s">
        <v>1312</v>
      </c>
    </row>
    <row r="493" s="2" customFormat="1">
      <c r="A493" s="40"/>
      <c r="B493" s="41"/>
      <c r="C493" s="42"/>
      <c r="D493" s="228" t="s">
        <v>232</v>
      </c>
      <c r="E493" s="42"/>
      <c r="F493" s="229" t="s">
        <v>4998</v>
      </c>
      <c r="G493" s="42"/>
      <c r="H493" s="42"/>
      <c r="I493" s="230"/>
      <c r="J493" s="42"/>
      <c r="K493" s="42"/>
      <c r="L493" s="46"/>
      <c r="M493" s="231"/>
      <c r="N493" s="232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232</v>
      </c>
      <c r="AU493" s="19" t="s">
        <v>85</v>
      </c>
    </row>
    <row r="494" s="2" customFormat="1">
      <c r="A494" s="40"/>
      <c r="B494" s="41"/>
      <c r="C494" s="42"/>
      <c r="D494" s="233" t="s">
        <v>234</v>
      </c>
      <c r="E494" s="42"/>
      <c r="F494" s="234" t="s">
        <v>4999</v>
      </c>
      <c r="G494" s="42"/>
      <c r="H494" s="42"/>
      <c r="I494" s="230"/>
      <c r="J494" s="42"/>
      <c r="K494" s="42"/>
      <c r="L494" s="46"/>
      <c r="M494" s="231"/>
      <c r="N494" s="232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234</v>
      </c>
      <c r="AU494" s="19" t="s">
        <v>85</v>
      </c>
    </row>
    <row r="495" s="13" customFormat="1">
      <c r="A495" s="13"/>
      <c r="B495" s="235"/>
      <c r="C495" s="236"/>
      <c r="D495" s="228" t="s">
        <v>236</v>
      </c>
      <c r="E495" s="237" t="s">
        <v>40</v>
      </c>
      <c r="F495" s="238" t="s">
        <v>5000</v>
      </c>
      <c r="G495" s="236"/>
      <c r="H495" s="239">
        <v>138</v>
      </c>
      <c r="I495" s="240"/>
      <c r="J495" s="236"/>
      <c r="K495" s="236"/>
      <c r="L495" s="241"/>
      <c r="M495" s="242"/>
      <c r="N495" s="243"/>
      <c r="O495" s="243"/>
      <c r="P495" s="243"/>
      <c r="Q495" s="243"/>
      <c r="R495" s="243"/>
      <c r="S495" s="243"/>
      <c r="T495" s="24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5" t="s">
        <v>236</v>
      </c>
      <c r="AU495" s="245" t="s">
        <v>85</v>
      </c>
      <c r="AV495" s="13" t="s">
        <v>85</v>
      </c>
      <c r="AW495" s="13" t="s">
        <v>38</v>
      </c>
      <c r="AX495" s="13" t="s">
        <v>77</v>
      </c>
      <c r="AY495" s="245" t="s">
        <v>224</v>
      </c>
    </row>
    <row r="496" s="15" customFormat="1">
      <c r="A496" s="15"/>
      <c r="B496" s="256"/>
      <c r="C496" s="257"/>
      <c r="D496" s="228" t="s">
        <v>236</v>
      </c>
      <c r="E496" s="258" t="s">
        <v>40</v>
      </c>
      <c r="F496" s="259" t="s">
        <v>253</v>
      </c>
      <c r="G496" s="257"/>
      <c r="H496" s="260">
        <v>138</v>
      </c>
      <c r="I496" s="261"/>
      <c r="J496" s="257"/>
      <c r="K496" s="257"/>
      <c r="L496" s="262"/>
      <c r="M496" s="263"/>
      <c r="N496" s="264"/>
      <c r="O496" s="264"/>
      <c r="P496" s="264"/>
      <c r="Q496" s="264"/>
      <c r="R496" s="264"/>
      <c r="S496" s="264"/>
      <c r="T496" s="26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6" t="s">
        <v>236</v>
      </c>
      <c r="AU496" s="266" t="s">
        <v>85</v>
      </c>
      <c r="AV496" s="15" t="s">
        <v>230</v>
      </c>
      <c r="AW496" s="15" t="s">
        <v>38</v>
      </c>
      <c r="AX496" s="15" t="s">
        <v>83</v>
      </c>
      <c r="AY496" s="266" t="s">
        <v>224</v>
      </c>
    </row>
    <row r="497" s="2" customFormat="1" ht="16.5" customHeight="1">
      <c r="A497" s="40"/>
      <c r="B497" s="41"/>
      <c r="C497" s="215" t="s">
        <v>802</v>
      </c>
      <c r="D497" s="215" t="s">
        <v>226</v>
      </c>
      <c r="E497" s="216" t="s">
        <v>5001</v>
      </c>
      <c r="F497" s="217" t="s">
        <v>5002</v>
      </c>
      <c r="G497" s="218" t="s">
        <v>160</v>
      </c>
      <c r="H497" s="219">
        <v>524</v>
      </c>
      <c r="I497" s="220"/>
      <c r="J497" s="221">
        <f>ROUND(I497*H497,2)</f>
        <v>0</v>
      </c>
      <c r="K497" s="217" t="s">
        <v>229</v>
      </c>
      <c r="L497" s="46"/>
      <c r="M497" s="222" t="s">
        <v>40</v>
      </c>
      <c r="N497" s="223" t="s">
        <v>48</v>
      </c>
      <c r="O497" s="86"/>
      <c r="P497" s="224">
        <f>O497*H497</f>
        <v>0</v>
      </c>
      <c r="Q497" s="224">
        <v>0</v>
      </c>
      <c r="R497" s="224">
        <f>Q497*H497</f>
        <v>0</v>
      </c>
      <c r="S497" s="224">
        <v>0</v>
      </c>
      <c r="T497" s="225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6" t="s">
        <v>230</v>
      </c>
      <c r="AT497" s="226" t="s">
        <v>226</v>
      </c>
      <c r="AU497" s="226" t="s">
        <v>85</v>
      </c>
      <c r="AY497" s="19" t="s">
        <v>224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19" t="s">
        <v>83</v>
      </c>
      <c r="BK497" s="227">
        <f>ROUND(I497*H497,2)</f>
        <v>0</v>
      </c>
      <c r="BL497" s="19" t="s">
        <v>230</v>
      </c>
      <c r="BM497" s="226" t="s">
        <v>1326</v>
      </c>
    </row>
    <row r="498" s="2" customFormat="1">
      <c r="A498" s="40"/>
      <c r="B498" s="41"/>
      <c r="C498" s="42"/>
      <c r="D498" s="228" t="s">
        <v>232</v>
      </c>
      <c r="E498" s="42"/>
      <c r="F498" s="229" t="s">
        <v>5003</v>
      </c>
      <c r="G498" s="42"/>
      <c r="H498" s="42"/>
      <c r="I498" s="230"/>
      <c r="J498" s="42"/>
      <c r="K498" s="42"/>
      <c r="L498" s="46"/>
      <c r="M498" s="231"/>
      <c r="N498" s="232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232</v>
      </c>
      <c r="AU498" s="19" t="s">
        <v>85</v>
      </c>
    </row>
    <row r="499" s="2" customFormat="1">
      <c r="A499" s="40"/>
      <c r="B499" s="41"/>
      <c r="C499" s="42"/>
      <c r="D499" s="233" t="s">
        <v>234</v>
      </c>
      <c r="E499" s="42"/>
      <c r="F499" s="234" t="s">
        <v>5004</v>
      </c>
      <c r="G499" s="42"/>
      <c r="H499" s="42"/>
      <c r="I499" s="230"/>
      <c r="J499" s="42"/>
      <c r="K499" s="42"/>
      <c r="L499" s="46"/>
      <c r="M499" s="231"/>
      <c r="N499" s="232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234</v>
      </c>
      <c r="AU499" s="19" t="s">
        <v>85</v>
      </c>
    </row>
    <row r="500" s="13" customFormat="1">
      <c r="A500" s="13"/>
      <c r="B500" s="235"/>
      <c r="C500" s="236"/>
      <c r="D500" s="228" t="s">
        <v>236</v>
      </c>
      <c r="E500" s="237" t="s">
        <v>40</v>
      </c>
      <c r="F500" s="238" t="s">
        <v>4946</v>
      </c>
      <c r="G500" s="236"/>
      <c r="H500" s="239">
        <v>100</v>
      </c>
      <c r="I500" s="240"/>
      <c r="J500" s="236"/>
      <c r="K500" s="236"/>
      <c r="L500" s="241"/>
      <c r="M500" s="242"/>
      <c r="N500" s="243"/>
      <c r="O500" s="243"/>
      <c r="P500" s="243"/>
      <c r="Q500" s="243"/>
      <c r="R500" s="243"/>
      <c r="S500" s="243"/>
      <c r="T500" s="24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5" t="s">
        <v>236</v>
      </c>
      <c r="AU500" s="245" t="s">
        <v>85</v>
      </c>
      <c r="AV500" s="13" t="s">
        <v>85</v>
      </c>
      <c r="AW500" s="13" t="s">
        <v>38</v>
      </c>
      <c r="AX500" s="13" t="s">
        <v>77</v>
      </c>
      <c r="AY500" s="245" t="s">
        <v>224</v>
      </c>
    </row>
    <row r="501" s="13" customFormat="1">
      <c r="A501" s="13"/>
      <c r="B501" s="235"/>
      <c r="C501" s="236"/>
      <c r="D501" s="228" t="s">
        <v>236</v>
      </c>
      <c r="E501" s="237" t="s">
        <v>40</v>
      </c>
      <c r="F501" s="238" t="s">
        <v>4947</v>
      </c>
      <c r="G501" s="236"/>
      <c r="H501" s="239">
        <v>90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236</v>
      </c>
      <c r="AU501" s="245" t="s">
        <v>85</v>
      </c>
      <c r="AV501" s="13" t="s">
        <v>85</v>
      </c>
      <c r="AW501" s="13" t="s">
        <v>38</v>
      </c>
      <c r="AX501" s="13" t="s">
        <v>77</v>
      </c>
      <c r="AY501" s="245" t="s">
        <v>224</v>
      </c>
    </row>
    <row r="502" s="13" customFormat="1">
      <c r="A502" s="13"/>
      <c r="B502" s="235"/>
      <c r="C502" s="236"/>
      <c r="D502" s="228" t="s">
        <v>236</v>
      </c>
      <c r="E502" s="237" t="s">
        <v>40</v>
      </c>
      <c r="F502" s="238" t="s">
        <v>4952</v>
      </c>
      <c r="G502" s="236"/>
      <c r="H502" s="239">
        <v>97</v>
      </c>
      <c r="I502" s="240"/>
      <c r="J502" s="236"/>
      <c r="K502" s="236"/>
      <c r="L502" s="241"/>
      <c r="M502" s="242"/>
      <c r="N502" s="243"/>
      <c r="O502" s="243"/>
      <c r="P502" s="243"/>
      <c r="Q502" s="243"/>
      <c r="R502" s="243"/>
      <c r="S502" s="243"/>
      <c r="T502" s="24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5" t="s">
        <v>236</v>
      </c>
      <c r="AU502" s="245" t="s">
        <v>85</v>
      </c>
      <c r="AV502" s="13" t="s">
        <v>85</v>
      </c>
      <c r="AW502" s="13" t="s">
        <v>38</v>
      </c>
      <c r="AX502" s="13" t="s">
        <v>77</v>
      </c>
      <c r="AY502" s="245" t="s">
        <v>224</v>
      </c>
    </row>
    <row r="503" s="13" customFormat="1">
      <c r="A503" s="13"/>
      <c r="B503" s="235"/>
      <c r="C503" s="236"/>
      <c r="D503" s="228" t="s">
        <v>236</v>
      </c>
      <c r="E503" s="237" t="s">
        <v>40</v>
      </c>
      <c r="F503" s="238" t="s">
        <v>4957</v>
      </c>
      <c r="G503" s="236"/>
      <c r="H503" s="239">
        <v>155</v>
      </c>
      <c r="I503" s="240"/>
      <c r="J503" s="236"/>
      <c r="K503" s="236"/>
      <c r="L503" s="241"/>
      <c r="M503" s="242"/>
      <c r="N503" s="243"/>
      <c r="O503" s="243"/>
      <c r="P503" s="243"/>
      <c r="Q503" s="243"/>
      <c r="R503" s="243"/>
      <c r="S503" s="243"/>
      <c r="T503" s="24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5" t="s">
        <v>236</v>
      </c>
      <c r="AU503" s="245" t="s">
        <v>85</v>
      </c>
      <c r="AV503" s="13" t="s">
        <v>85</v>
      </c>
      <c r="AW503" s="13" t="s">
        <v>38</v>
      </c>
      <c r="AX503" s="13" t="s">
        <v>77</v>
      </c>
      <c r="AY503" s="245" t="s">
        <v>224</v>
      </c>
    </row>
    <row r="504" s="13" customFormat="1">
      <c r="A504" s="13"/>
      <c r="B504" s="235"/>
      <c r="C504" s="236"/>
      <c r="D504" s="228" t="s">
        <v>236</v>
      </c>
      <c r="E504" s="237" t="s">
        <v>40</v>
      </c>
      <c r="F504" s="238" t="s">
        <v>4962</v>
      </c>
      <c r="G504" s="236"/>
      <c r="H504" s="239">
        <v>49</v>
      </c>
      <c r="I504" s="240"/>
      <c r="J504" s="236"/>
      <c r="K504" s="236"/>
      <c r="L504" s="241"/>
      <c r="M504" s="242"/>
      <c r="N504" s="243"/>
      <c r="O504" s="243"/>
      <c r="P504" s="243"/>
      <c r="Q504" s="243"/>
      <c r="R504" s="243"/>
      <c r="S504" s="243"/>
      <c r="T504" s="24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5" t="s">
        <v>236</v>
      </c>
      <c r="AU504" s="245" t="s">
        <v>85</v>
      </c>
      <c r="AV504" s="13" t="s">
        <v>85</v>
      </c>
      <c r="AW504" s="13" t="s">
        <v>38</v>
      </c>
      <c r="AX504" s="13" t="s">
        <v>77</v>
      </c>
      <c r="AY504" s="245" t="s">
        <v>224</v>
      </c>
    </row>
    <row r="505" s="13" customFormat="1">
      <c r="A505" s="13"/>
      <c r="B505" s="235"/>
      <c r="C505" s="236"/>
      <c r="D505" s="228" t="s">
        <v>236</v>
      </c>
      <c r="E505" s="237" t="s">
        <v>40</v>
      </c>
      <c r="F505" s="238" t="s">
        <v>4963</v>
      </c>
      <c r="G505" s="236"/>
      <c r="H505" s="239">
        <v>33</v>
      </c>
      <c r="I505" s="240"/>
      <c r="J505" s="236"/>
      <c r="K505" s="236"/>
      <c r="L505" s="241"/>
      <c r="M505" s="242"/>
      <c r="N505" s="243"/>
      <c r="O505" s="243"/>
      <c r="P505" s="243"/>
      <c r="Q505" s="243"/>
      <c r="R505" s="243"/>
      <c r="S505" s="243"/>
      <c r="T505" s="24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5" t="s">
        <v>236</v>
      </c>
      <c r="AU505" s="245" t="s">
        <v>85</v>
      </c>
      <c r="AV505" s="13" t="s">
        <v>85</v>
      </c>
      <c r="AW505" s="13" t="s">
        <v>38</v>
      </c>
      <c r="AX505" s="13" t="s">
        <v>77</v>
      </c>
      <c r="AY505" s="245" t="s">
        <v>224</v>
      </c>
    </row>
    <row r="506" s="15" customFormat="1">
      <c r="A506" s="15"/>
      <c r="B506" s="256"/>
      <c r="C506" s="257"/>
      <c r="D506" s="228" t="s">
        <v>236</v>
      </c>
      <c r="E506" s="258" t="s">
        <v>40</v>
      </c>
      <c r="F506" s="259" t="s">
        <v>253</v>
      </c>
      <c r="G506" s="257"/>
      <c r="H506" s="260">
        <v>524</v>
      </c>
      <c r="I506" s="261"/>
      <c r="J506" s="257"/>
      <c r="K506" s="257"/>
      <c r="L506" s="262"/>
      <c r="M506" s="263"/>
      <c r="N506" s="264"/>
      <c r="O506" s="264"/>
      <c r="P506" s="264"/>
      <c r="Q506" s="264"/>
      <c r="R506" s="264"/>
      <c r="S506" s="264"/>
      <c r="T506" s="26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6" t="s">
        <v>236</v>
      </c>
      <c r="AU506" s="266" t="s">
        <v>85</v>
      </c>
      <c r="AV506" s="15" t="s">
        <v>230</v>
      </c>
      <c r="AW506" s="15" t="s">
        <v>38</v>
      </c>
      <c r="AX506" s="15" t="s">
        <v>83</v>
      </c>
      <c r="AY506" s="266" t="s">
        <v>224</v>
      </c>
    </row>
    <row r="507" s="2" customFormat="1" ht="16.5" customHeight="1">
      <c r="A507" s="40"/>
      <c r="B507" s="41"/>
      <c r="C507" s="215" t="s">
        <v>808</v>
      </c>
      <c r="D507" s="215" t="s">
        <v>226</v>
      </c>
      <c r="E507" s="216" t="s">
        <v>5005</v>
      </c>
      <c r="F507" s="217" t="s">
        <v>5006</v>
      </c>
      <c r="G507" s="218" t="s">
        <v>152</v>
      </c>
      <c r="H507" s="219">
        <v>63.140000000000001</v>
      </c>
      <c r="I507" s="220"/>
      <c r="J507" s="221">
        <f>ROUND(I507*H507,2)</f>
        <v>0</v>
      </c>
      <c r="K507" s="217" t="s">
        <v>229</v>
      </c>
      <c r="L507" s="46"/>
      <c r="M507" s="222" t="s">
        <v>40</v>
      </c>
      <c r="N507" s="223" t="s">
        <v>48</v>
      </c>
      <c r="O507" s="86"/>
      <c r="P507" s="224">
        <f>O507*H507</f>
        <v>0</v>
      </c>
      <c r="Q507" s="224">
        <v>1.0000000000000001E-05</v>
      </c>
      <c r="R507" s="224">
        <f>Q507*H507</f>
        <v>0.00063140000000000006</v>
      </c>
      <c r="S507" s="224">
        <v>0</v>
      </c>
      <c r="T507" s="225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6" t="s">
        <v>230</v>
      </c>
      <c r="AT507" s="226" t="s">
        <v>226</v>
      </c>
      <c r="AU507" s="226" t="s">
        <v>85</v>
      </c>
      <c r="AY507" s="19" t="s">
        <v>224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19" t="s">
        <v>83</v>
      </c>
      <c r="BK507" s="227">
        <f>ROUND(I507*H507,2)</f>
        <v>0</v>
      </c>
      <c r="BL507" s="19" t="s">
        <v>230</v>
      </c>
      <c r="BM507" s="226" t="s">
        <v>1340</v>
      </c>
    </row>
    <row r="508" s="2" customFormat="1">
      <c r="A508" s="40"/>
      <c r="B508" s="41"/>
      <c r="C508" s="42"/>
      <c r="D508" s="228" t="s">
        <v>232</v>
      </c>
      <c r="E508" s="42"/>
      <c r="F508" s="229" t="s">
        <v>5007</v>
      </c>
      <c r="G508" s="42"/>
      <c r="H508" s="42"/>
      <c r="I508" s="230"/>
      <c r="J508" s="42"/>
      <c r="K508" s="42"/>
      <c r="L508" s="46"/>
      <c r="M508" s="231"/>
      <c r="N508" s="232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232</v>
      </c>
      <c r="AU508" s="19" t="s">
        <v>85</v>
      </c>
    </row>
    <row r="509" s="2" customFormat="1">
      <c r="A509" s="40"/>
      <c r="B509" s="41"/>
      <c r="C509" s="42"/>
      <c r="D509" s="233" t="s">
        <v>234</v>
      </c>
      <c r="E509" s="42"/>
      <c r="F509" s="234" t="s">
        <v>5008</v>
      </c>
      <c r="G509" s="42"/>
      <c r="H509" s="42"/>
      <c r="I509" s="230"/>
      <c r="J509" s="42"/>
      <c r="K509" s="42"/>
      <c r="L509" s="46"/>
      <c r="M509" s="231"/>
      <c r="N509" s="232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234</v>
      </c>
      <c r="AU509" s="19" t="s">
        <v>85</v>
      </c>
    </row>
    <row r="510" s="13" customFormat="1">
      <c r="A510" s="13"/>
      <c r="B510" s="235"/>
      <c r="C510" s="236"/>
      <c r="D510" s="228" t="s">
        <v>236</v>
      </c>
      <c r="E510" s="237" t="s">
        <v>40</v>
      </c>
      <c r="F510" s="238" t="s">
        <v>4968</v>
      </c>
      <c r="G510" s="236"/>
      <c r="H510" s="239">
        <v>39</v>
      </c>
      <c r="I510" s="240"/>
      <c r="J510" s="236"/>
      <c r="K510" s="236"/>
      <c r="L510" s="241"/>
      <c r="M510" s="242"/>
      <c r="N510" s="243"/>
      <c r="O510" s="243"/>
      <c r="P510" s="243"/>
      <c r="Q510" s="243"/>
      <c r="R510" s="243"/>
      <c r="S510" s="243"/>
      <c r="T510" s="24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5" t="s">
        <v>236</v>
      </c>
      <c r="AU510" s="245" t="s">
        <v>85</v>
      </c>
      <c r="AV510" s="13" t="s">
        <v>85</v>
      </c>
      <c r="AW510" s="13" t="s">
        <v>38</v>
      </c>
      <c r="AX510" s="13" t="s">
        <v>77</v>
      </c>
      <c r="AY510" s="245" t="s">
        <v>224</v>
      </c>
    </row>
    <row r="511" s="13" customFormat="1">
      <c r="A511" s="13"/>
      <c r="B511" s="235"/>
      <c r="C511" s="236"/>
      <c r="D511" s="228" t="s">
        <v>236</v>
      </c>
      <c r="E511" s="237" t="s">
        <v>40</v>
      </c>
      <c r="F511" s="238" t="s">
        <v>4969</v>
      </c>
      <c r="G511" s="236"/>
      <c r="H511" s="239">
        <v>1</v>
      </c>
      <c r="I511" s="240"/>
      <c r="J511" s="236"/>
      <c r="K511" s="236"/>
      <c r="L511" s="241"/>
      <c r="M511" s="242"/>
      <c r="N511" s="243"/>
      <c r="O511" s="243"/>
      <c r="P511" s="243"/>
      <c r="Q511" s="243"/>
      <c r="R511" s="243"/>
      <c r="S511" s="243"/>
      <c r="T511" s="24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5" t="s">
        <v>236</v>
      </c>
      <c r="AU511" s="245" t="s">
        <v>85</v>
      </c>
      <c r="AV511" s="13" t="s">
        <v>85</v>
      </c>
      <c r="AW511" s="13" t="s">
        <v>38</v>
      </c>
      <c r="AX511" s="13" t="s">
        <v>77</v>
      </c>
      <c r="AY511" s="245" t="s">
        <v>224</v>
      </c>
    </row>
    <row r="512" s="13" customFormat="1">
      <c r="A512" s="13"/>
      <c r="B512" s="235"/>
      <c r="C512" s="236"/>
      <c r="D512" s="228" t="s">
        <v>236</v>
      </c>
      <c r="E512" s="237" t="s">
        <v>40</v>
      </c>
      <c r="F512" s="238" t="s">
        <v>4970</v>
      </c>
      <c r="G512" s="236"/>
      <c r="H512" s="239">
        <v>6.9299999999999997</v>
      </c>
      <c r="I512" s="240"/>
      <c r="J512" s="236"/>
      <c r="K512" s="236"/>
      <c r="L512" s="241"/>
      <c r="M512" s="242"/>
      <c r="N512" s="243"/>
      <c r="O512" s="243"/>
      <c r="P512" s="243"/>
      <c r="Q512" s="243"/>
      <c r="R512" s="243"/>
      <c r="S512" s="243"/>
      <c r="T512" s="24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5" t="s">
        <v>236</v>
      </c>
      <c r="AU512" s="245" t="s">
        <v>85</v>
      </c>
      <c r="AV512" s="13" t="s">
        <v>85</v>
      </c>
      <c r="AW512" s="13" t="s">
        <v>38</v>
      </c>
      <c r="AX512" s="13" t="s">
        <v>77</v>
      </c>
      <c r="AY512" s="245" t="s">
        <v>224</v>
      </c>
    </row>
    <row r="513" s="13" customFormat="1">
      <c r="A513" s="13"/>
      <c r="B513" s="235"/>
      <c r="C513" s="236"/>
      <c r="D513" s="228" t="s">
        <v>236</v>
      </c>
      <c r="E513" s="237" t="s">
        <v>40</v>
      </c>
      <c r="F513" s="238" t="s">
        <v>4971</v>
      </c>
      <c r="G513" s="236"/>
      <c r="H513" s="239">
        <v>2.6499999999999999</v>
      </c>
      <c r="I513" s="240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236</v>
      </c>
      <c r="AU513" s="245" t="s">
        <v>85</v>
      </c>
      <c r="AV513" s="13" t="s">
        <v>85</v>
      </c>
      <c r="AW513" s="13" t="s">
        <v>38</v>
      </c>
      <c r="AX513" s="13" t="s">
        <v>77</v>
      </c>
      <c r="AY513" s="245" t="s">
        <v>224</v>
      </c>
    </row>
    <row r="514" s="13" customFormat="1">
      <c r="A514" s="13"/>
      <c r="B514" s="235"/>
      <c r="C514" s="236"/>
      <c r="D514" s="228" t="s">
        <v>236</v>
      </c>
      <c r="E514" s="237" t="s">
        <v>40</v>
      </c>
      <c r="F514" s="238" t="s">
        <v>4972</v>
      </c>
      <c r="G514" s="236"/>
      <c r="H514" s="239">
        <v>4.2000000000000002</v>
      </c>
      <c r="I514" s="240"/>
      <c r="J514" s="236"/>
      <c r="K514" s="236"/>
      <c r="L514" s="241"/>
      <c r="M514" s="242"/>
      <c r="N514" s="243"/>
      <c r="O514" s="243"/>
      <c r="P514" s="243"/>
      <c r="Q514" s="243"/>
      <c r="R514" s="243"/>
      <c r="S514" s="243"/>
      <c r="T514" s="24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5" t="s">
        <v>236</v>
      </c>
      <c r="AU514" s="245" t="s">
        <v>85</v>
      </c>
      <c r="AV514" s="13" t="s">
        <v>85</v>
      </c>
      <c r="AW514" s="13" t="s">
        <v>38</v>
      </c>
      <c r="AX514" s="13" t="s">
        <v>77</v>
      </c>
      <c r="AY514" s="245" t="s">
        <v>224</v>
      </c>
    </row>
    <row r="515" s="13" customFormat="1">
      <c r="A515" s="13"/>
      <c r="B515" s="235"/>
      <c r="C515" s="236"/>
      <c r="D515" s="228" t="s">
        <v>236</v>
      </c>
      <c r="E515" s="237" t="s">
        <v>40</v>
      </c>
      <c r="F515" s="238" t="s">
        <v>4973</v>
      </c>
      <c r="G515" s="236"/>
      <c r="H515" s="239">
        <v>1.6000000000000001</v>
      </c>
      <c r="I515" s="240"/>
      <c r="J515" s="236"/>
      <c r="K515" s="236"/>
      <c r="L515" s="241"/>
      <c r="M515" s="242"/>
      <c r="N515" s="243"/>
      <c r="O515" s="243"/>
      <c r="P515" s="243"/>
      <c r="Q515" s="243"/>
      <c r="R515" s="243"/>
      <c r="S515" s="243"/>
      <c r="T515" s="24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5" t="s">
        <v>236</v>
      </c>
      <c r="AU515" s="245" t="s">
        <v>85</v>
      </c>
      <c r="AV515" s="13" t="s">
        <v>85</v>
      </c>
      <c r="AW515" s="13" t="s">
        <v>38</v>
      </c>
      <c r="AX515" s="13" t="s">
        <v>77</v>
      </c>
      <c r="AY515" s="245" t="s">
        <v>224</v>
      </c>
    </row>
    <row r="516" s="13" customFormat="1">
      <c r="A516" s="13"/>
      <c r="B516" s="235"/>
      <c r="C516" s="236"/>
      <c r="D516" s="228" t="s">
        <v>236</v>
      </c>
      <c r="E516" s="237" t="s">
        <v>40</v>
      </c>
      <c r="F516" s="238" t="s">
        <v>4974</v>
      </c>
      <c r="G516" s="236"/>
      <c r="H516" s="239">
        <v>4.7599999999999998</v>
      </c>
      <c r="I516" s="240"/>
      <c r="J516" s="236"/>
      <c r="K516" s="236"/>
      <c r="L516" s="241"/>
      <c r="M516" s="242"/>
      <c r="N516" s="243"/>
      <c r="O516" s="243"/>
      <c r="P516" s="243"/>
      <c r="Q516" s="243"/>
      <c r="R516" s="243"/>
      <c r="S516" s="243"/>
      <c r="T516" s="24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5" t="s">
        <v>236</v>
      </c>
      <c r="AU516" s="245" t="s">
        <v>85</v>
      </c>
      <c r="AV516" s="13" t="s">
        <v>85</v>
      </c>
      <c r="AW516" s="13" t="s">
        <v>38</v>
      </c>
      <c r="AX516" s="13" t="s">
        <v>77</v>
      </c>
      <c r="AY516" s="245" t="s">
        <v>224</v>
      </c>
    </row>
    <row r="517" s="13" customFormat="1">
      <c r="A517" s="13"/>
      <c r="B517" s="235"/>
      <c r="C517" s="236"/>
      <c r="D517" s="228" t="s">
        <v>236</v>
      </c>
      <c r="E517" s="237" t="s">
        <v>40</v>
      </c>
      <c r="F517" s="238" t="s">
        <v>4975</v>
      </c>
      <c r="G517" s="236"/>
      <c r="H517" s="239">
        <v>3</v>
      </c>
      <c r="I517" s="240"/>
      <c r="J517" s="236"/>
      <c r="K517" s="236"/>
      <c r="L517" s="241"/>
      <c r="M517" s="242"/>
      <c r="N517" s="243"/>
      <c r="O517" s="243"/>
      <c r="P517" s="243"/>
      <c r="Q517" s="243"/>
      <c r="R517" s="243"/>
      <c r="S517" s="243"/>
      <c r="T517" s="24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5" t="s">
        <v>236</v>
      </c>
      <c r="AU517" s="245" t="s">
        <v>85</v>
      </c>
      <c r="AV517" s="13" t="s">
        <v>85</v>
      </c>
      <c r="AW517" s="13" t="s">
        <v>38</v>
      </c>
      <c r="AX517" s="13" t="s">
        <v>77</v>
      </c>
      <c r="AY517" s="245" t="s">
        <v>224</v>
      </c>
    </row>
    <row r="518" s="15" customFormat="1">
      <c r="A518" s="15"/>
      <c r="B518" s="256"/>
      <c r="C518" s="257"/>
      <c r="D518" s="228" t="s">
        <v>236</v>
      </c>
      <c r="E518" s="258" t="s">
        <v>40</v>
      </c>
      <c r="F518" s="259" t="s">
        <v>253</v>
      </c>
      <c r="G518" s="257"/>
      <c r="H518" s="260">
        <v>63.140000000000001</v>
      </c>
      <c r="I518" s="261"/>
      <c r="J518" s="257"/>
      <c r="K518" s="257"/>
      <c r="L518" s="262"/>
      <c r="M518" s="263"/>
      <c r="N518" s="264"/>
      <c r="O518" s="264"/>
      <c r="P518" s="264"/>
      <c r="Q518" s="264"/>
      <c r="R518" s="264"/>
      <c r="S518" s="264"/>
      <c r="T518" s="26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6" t="s">
        <v>236</v>
      </c>
      <c r="AU518" s="266" t="s">
        <v>85</v>
      </c>
      <c r="AV518" s="15" t="s">
        <v>230</v>
      </c>
      <c r="AW518" s="15" t="s">
        <v>38</v>
      </c>
      <c r="AX518" s="15" t="s">
        <v>83</v>
      </c>
      <c r="AY518" s="266" t="s">
        <v>224</v>
      </c>
    </row>
    <row r="519" s="2" customFormat="1" ht="16.5" customHeight="1">
      <c r="A519" s="40"/>
      <c r="B519" s="41"/>
      <c r="C519" s="215" t="s">
        <v>816</v>
      </c>
      <c r="D519" s="215" t="s">
        <v>226</v>
      </c>
      <c r="E519" s="216" t="s">
        <v>5009</v>
      </c>
      <c r="F519" s="217" t="s">
        <v>5010</v>
      </c>
      <c r="G519" s="218" t="s">
        <v>160</v>
      </c>
      <c r="H519" s="219">
        <v>44</v>
      </c>
      <c r="I519" s="220"/>
      <c r="J519" s="221">
        <f>ROUND(I519*H519,2)</f>
        <v>0</v>
      </c>
      <c r="K519" s="217" t="s">
        <v>229</v>
      </c>
      <c r="L519" s="46"/>
      <c r="M519" s="222" t="s">
        <v>40</v>
      </c>
      <c r="N519" s="223" t="s">
        <v>48</v>
      </c>
      <c r="O519" s="86"/>
      <c r="P519" s="224">
        <f>O519*H519</f>
        <v>0</v>
      </c>
      <c r="Q519" s="224">
        <v>0.15540000000000001</v>
      </c>
      <c r="R519" s="224">
        <f>Q519*H519</f>
        <v>6.8376000000000001</v>
      </c>
      <c r="S519" s="224">
        <v>0</v>
      </c>
      <c r="T519" s="225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6" t="s">
        <v>230</v>
      </c>
      <c r="AT519" s="226" t="s">
        <v>226</v>
      </c>
      <c r="AU519" s="226" t="s">
        <v>85</v>
      </c>
      <c r="AY519" s="19" t="s">
        <v>224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9" t="s">
        <v>83</v>
      </c>
      <c r="BK519" s="227">
        <f>ROUND(I519*H519,2)</f>
        <v>0</v>
      </c>
      <c r="BL519" s="19" t="s">
        <v>230</v>
      </c>
      <c r="BM519" s="226" t="s">
        <v>1353</v>
      </c>
    </row>
    <row r="520" s="2" customFormat="1">
      <c r="A520" s="40"/>
      <c r="B520" s="41"/>
      <c r="C520" s="42"/>
      <c r="D520" s="228" t="s">
        <v>232</v>
      </c>
      <c r="E520" s="42"/>
      <c r="F520" s="229" t="s">
        <v>5011</v>
      </c>
      <c r="G520" s="42"/>
      <c r="H520" s="42"/>
      <c r="I520" s="230"/>
      <c r="J520" s="42"/>
      <c r="K520" s="42"/>
      <c r="L520" s="46"/>
      <c r="M520" s="231"/>
      <c r="N520" s="232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232</v>
      </c>
      <c r="AU520" s="19" t="s">
        <v>85</v>
      </c>
    </row>
    <row r="521" s="2" customFormat="1">
      <c r="A521" s="40"/>
      <c r="B521" s="41"/>
      <c r="C521" s="42"/>
      <c r="D521" s="233" t="s">
        <v>234</v>
      </c>
      <c r="E521" s="42"/>
      <c r="F521" s="234" t="s">
        <v>5012</v>
      </c>
      <c r="G521" s="42"/>
      <c r="H521" s="42"/>
      <c r="I521" s="230"/>
      <c r="J521" s="42"/>
      <c r="K521" s="42"/>
      <c r="L521" s="46"/>
      <c r="M521" s="231"/>
      <c r="N521" s="232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234</v>
      </c>
      <c r="AU521" s="19" t="s">
        <v>85</v>
      </c>
    </row>
    <row r="522" s="14" customFormat="1">
      <c r="A522" s="14"/>
      <c r="B522" s="246"/>
      <c r="C522" s="247"/>
      <c r="D522" s="228" t="s">
        <v>236</v>
      </c>
      <c r="E522" s="248" t="s">
        <v>40</v>
      </c>
      <c r="F522" s="249" t="s">
        <v>5013</v>
      </c>
      <c r="G522" s="247"/>
      <c r="H522" s="248" t="s">
        <v>40</v>
      </c>
      <c r="I522" s="250"/>
      <c r="J522" s="247"/>
      <c r="K522" s="247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236</v>
      </c>
      <c r="AU522" s="255" t="s">
        <v>85</v>
      </c>
      <c r="AV522" s="14" t="s">
        <v>83</v>
      </c>
      <c r="AW522" s="14" t="s">
        <v>38</v>
      </c>
      <c r="AX522" s="14" t="s">
        <v>77</v>
      </c>
      <c r="AY522" s="255" t="s">
        <v>224</v>
      </c>
    </row>
    <row r="523" s="13" customFormat="1">
      <c r="A523" s="13"/>
      <c r="B523" s="235"/>
      <c r="C523" s="236"/>
      <c r="D523" s="228" t="s">
        <v>236</v>
      </c>
      <c r="E523" s="237" t="s">
        <v>40</v>
      </c>
      <c r="F523" s="238" t="s">
        <v>5014</v>
      </c>
      <c r="G523" s="236"/>
      <c r="H523" s="239">
        <v>18</v>
      </c>
      <c r="I523" s="240"/>
      <c r="J523" s="236"/>
      <c r="K523" s="236"/>
      <c r="L523" s="241"/>
      <c r="M523" s="242"/>
      <c r="N523" s="243"/>
      <c r="O523" s="243"/>
      <c r="P523" s="243"/>
      <c r="Q523" s="243"/>
      <c r="R523" s="243"/>
      <c r="S523" s="243"/>
      <c r="T523" s="24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5" t="s">
        <v>236</v>
      </c>
      <c r="AU523" s="245" t="s">
        <v>85</v>
      </c>
      <c r="AV523" s="13" t="s">
        <v>85</v>
      </c>
      <c r="AW523" s="13" t="s">
        <v>38</v>
      </c>
      <c r="AX523" s="13" t="s">
        <v>77</v>
      </c>
      <c r="AY523" s="245" t="s">
        <v>224</v>
      </c>
    </row>
    <row r="524" s="13" customFormat="1">
      <c r="A524" s="13"/>
      <c r="B524" s="235"/>
      <c r="C524" s="236"/>
      <c r="D524" s="228" t="s">
        <v>236</v>
      </c>
      <c r="E524" s="237" t="s">
        <v>40</v>
      </c>
      <c r="F524" s="238" t="s">
        <v>5015</v>
      </c>
      <c r="G524" s="236"/>
      <c r="H524" s="239">
        <v>26</v>
      </c>
      <c r="I524" s="240"/>
      <c r="J524" s="236"/>
      <c r="K524" s="236"/>
      <c r="L524" s="241"/>
      <c r="M524" s="242"/>
      <c r="N524" s="243"/>
      <c r="O524" s="243"/>
      <c r="P524" s="243"/>
      <c r="Q524" s="243"/>
      <c r="R524" s="243"/>
      <c r="S524" s="243"/>
      <c r="T524" s="24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5" t="s">
        <v>236</v>
      </c>
      <c r="AU524" s="245" t="s">
        <v>85</v>
      </c>
      <c r="AV524" s="13" t="s">
        <v>85</v>
      </c>
      <c r="AW524" s="13" t="s">
        <v>38</v>
      </c>
      <c r="AX524" s="13" t="s">
        <v>77</v>
      </c>
      <c r="AY524" s="245" t="s">
        <v>224</v>
      </c>
    </row>
    <row r="525" s="15" customFormat="1">
      <c r="A525" s="15"/>
      <c r="B525" s="256"/>
      <c r="C525" s="257"/>
      <c r="D525" s="228" t="s">
        <v>236</v>
      </c>
      <c r="E525" s="258" t="s">
        <v>40</v>
      </c>
      <c r="F525" s="259" t="s">
        <v>253</v>
      </c>
      <c r="G525" s="257"/>
      <c r="H525" s="260">
        <v>44</v>
      </c>
      <c r="I525" s="261"/>
      <c r="J525" s="257"/>
      <c r="K525" s="257"/>
      <c r="L525" s="262"/>
      <c r="M525" s="263"/>
      <c r="N525" s="264"/>
      <c r="O525" s="264"/>
      <c r="P525" s="264"/>
      <c r="Q525" s="264"/>
      <c r="R525" s="264"/>
      <c r="S525" s="264"/>
      <c r="T525" s="26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6" t="s">
        <v>236</v>
      </c>
      <c r="AU525" s="266" t="s">
        <v>85</v>
      </c>
      <c r="AV525" s="15" t="s">
        <v>230</v>
      </c>
      <c r="AW525" s="15" t="s">
        <v>38</v>
      </c>
      <c r="AX525" s="15" t="s">
        <v>83</v>
      </c>
      <c r="AY525" s="266" t="s">
        <v>224</v>
      </c>
    </row>
    <row r="526" s="2" customFormat="1" ht="16.5" customHeight="1">
      <c r="A526" s="40"/>
      <c r="B526" s="41"/>
      <c r="C526" s="268" t="s">
        <v>822</v>
      </c>
      <c r="D526" s="268" t="s">
        <v>305</v>
      </c>
      <c r="E526" s="269" t="s">
        <v>5016</v>
      </c>
      <c r="F526" s="270" t="s">
        <v>5017</v>
      </c>
      <c r="G526" s="271" t="s">
        <v>160</v>
      </c>
      <c r="H526" s="272">
        <v>18.359999999999999</v>
      </c>
      <c r="I526" s="273"/>
      <c r="J526" s="274">
        <f>ROUND(I526*H526,2)</f>
        <v>0</v>
      </c>
      <c r="K526" s="270" t="s">
        <v>229</v>
      </c>
      <c r="L526" s="275"/>
      <c r="M526" s="276" t="s">
        <v>40</v>
      </c>
      <c r="N526" s="277" t="s">
        <v>48</v>
      </c>
      <c r="O526" s="86"/>
      <c r="P526" s="224">
        <f>O526*H526</f>
        <v>0</v>
      </c>
      <c r="Q526" s="224">
        <v>0.080000000000000002</v>
      </c>
      <c r="R526" s="224">
        <f>Q526*H526</f>
        <v>1.4687999999999999</v>
      </c>
      <c r="S526" s="224">
        <v>0</v>
      </c>
      <c r="T526" s="225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26" t="s">
        <v>279</v>
      </c>
      <c r="AT526" s="226" t="s">
        <v>305</v>
      </c>
      <c r="AU526" s="226" t="s">
        <v>85</v>
      </c>
      <c r="AY526" s="19" t="s">
        <v>224</v>
      </c>
      <c r="BE526" s="227">
        <f>IF(N526="základní",J526,0)</f>
        <v>0</v>
      </c>
      <c r="BF526" s="227">
        <f>IF(N526="snížená",J526,0)</f>
        <v>0</v>
      </c>
      <c r="BG526" s="227">
        <f>IF(N526="zákl. přenesená",J526,0)</f>
        <v>0</v>
      </c>
      <c r="BH526" s="227">
        <f>IF(N526="sníž. přenesená",J526,0)</f>
        <v>0</v>
      </c>
      <c r="BI526" s="227">
        <f>IF(N526="nulová",J526,0)</f>
        <v>0</v>
      </c>
      <c r="BJ526" s="19" t="s">
        <v>83</v>
      </c>
      <c r="BK526" s="227">
        <f>ROUND(I526*H526,2)</f>
        <v>0</v>
      </c>
      <c r="BL526" s="19" t="s">
        <v>230</v>
      </c>
      <c r="BM526" s="226" t="s">
        <v>1367</v>
      </c>
    </row>
    <row r="527" s="2" customFormat="1">
      <c r="A527" s="40"/>
      <c r="B527" s="41"/>
      <c r="C527" s="42"/>
      <c r="D527" s="228" t="s">
        <v>232</v>
      </c>
      <c r="E527" s="42"/>
      <c r="F527" s="229" t="s">
        <v>5017</v>
      </c>
      <c r="G527" s="42"/>
      <c r="H527" s="42"/>
      <c r="I527" s="230"/>
      <c r="J527" s="42"/>
      <c r="K527" s="42"/>
      <c r="L527" s="46"/>
      <c r="M527" s="231"/>
      <c r="N527" s="232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232</v>
      </c>
      <c r="AU527" s="19" t="s">
        <v>85</v>
      </c>
    </row>
    <row r="528" s="2" customFormat="1">
      <c r="A528" s="40"/>
      <c r="B528" s="41"/>
      <c r="C528" s="42"/>
      <c r="D528" s="233" t="s">
        <v>234</v>
      </c>
      <c r="E528" s="42"/>
      <c r="F528" s="234" t="s">
        <v>5018</v>
      </c>
      <c r="G528" s="42"/>
      <c r="H528" s="42"/>
      <c r="I528" s="230"/>
      <c r="J528" s="42"/>
      <c r="K528" s="42"/>
      <c r="L528" s="46"/>
      <c r="M528" s="231"/>
      <c r="N528" s="232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234</v>
      </c>
      <c r="AU528" s="19" t="s">
        <v>85</v>
      </c>
    </row>
    <row r="529" s="13" customFormat="1">
      <c r="A529" s="13"/>
      <c r="B529" s="235"/>
      <c r="C529" s="236"/>
      <c r="D529" s="228" t="s">
        <v>236</v>
      </c>
      <c r="E529" s="237" t="s">
        <v>40</v>
      </c>
      <c r="F529" s="238" t="s">
        <v>5019</v>
      </c>
      <c r="G529" s="236"/>
      <c r="H529" s="239">
        <v>18.359999999999999</v>
      </c>
      <c r="I529" s="240"/>
      <c r="J529" s="236"/>
      <c r="K529" s="236"/>
      <c r="L529" s="241"/>
      <c r="M529" s="242"/>
      <c r="N529" s="243"/>
      <c r="O529" s="243"/>
      <c r="P529" s="243"/>
      <c r="Q529" s="243"/>
      <c r="R529" s="243"/>
      <c r="S529" s="243"/>
      <c r="T529" s="24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5" t="s">
        <v>236</v>
      </c>
      <c r="AU529" s="245" t="s">
        <v>85</v>
      </c>
      <c r="AV529" s="13" t="s">
        <v>85</v>
      </c>
      <c r="AW529" s="13" t="s">
        <v>38</v>
      </c>
      <c r="AX529" s="13" t="s">
        <v>77</v>
      </c>
      <c r="AY529" s="245" t="s">
        <v>224</v>
      </c>
    </row>
    <row r="530" s="15" customFormat="1">
      <c r="A530" s="15"/>
      <c r="B530" s="256"/>
      <c r="C530" s="257"/>
      <c r="D530" s="228" t="s">
        <v>236</v>
      </c>
      <c r="E530" s="258" t="s">
        <v>40</v>
      </c>
      <c r="F530" s="259" t="s">
        <v>253</v>
      </c>
      <c r="G530" s="257"/>
      <c r="H530" s="260">
        <v>18.359999999999999</v>
      </c>
      <c r="I530" s="261"/>
      <c r="J530" s="257"/>
      <c r="K530" s="257"/>
      <c r="L530" s="262"/>
      <c r="M530" s="263"/>
      <c r="N530" s="264"/>
      <c r="O530" s="264"/>
      <c r="P530" s="264"/>
      <c r="Q530" s="264"/>
      <c r="R530" s="264"/>
      <c r="S530" s="264"/>
      <c r="T530" s="26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6" t="s">
        <v>236</v>
      </c>
      <c r="AU530" s="266" t="s">
        <v>85</v>
      </c>
      <c r="AV530" s="15" t="s">
        <v>230</v>
      </c>
      <c r="AW530" s="15" t="s">
        <v>38</v>
      </c>
      <c r="AX530" s="15" t="s">
        <v>83</v>
      </c>
      <c r="AY530" s="266" t="s">
        <v>224</v>
      </c>
    </row>
    <row r="531" s="2" customFormat="1" ht="16.5" customHeight="1">
      <c r="A531" s="40"/>
      <c r="B531" s="41"/>
      <c r="C531" s="268" t="s">
        <v>829</v>
      </c>
      <c r="D531" s="268" t="s">
        <v>305</v>
      </c>
      <c r="E531" s="269" t="s">
        <v>5020</v>
      </c>
      <c r="F531" s="270" t="s">
        <v>5021</v>
      </c>
      <c r="G531" s="271" t="s">
        <v>160</v>
      </c>
      <c r="H531" s="272">
        <v>26.52</v>
      </c>
      <c r="I531" s="273"/>
      <c r="J531" s="274">
        <f>ROUND(I531*H531,2)</f>
        <v>0</v>
      </c>
      <c r="K531" s="270" t="s">
        <v>229</v>
      </c>
      <c r="L531" s="275"/>
      <c r="M531" s="276" t="s">
        <v>40</v>
      </c>
      <c r="N531" s="277" t="s">
        <v>48</v>
      </c>
      <c r="O531" s="86"/>
      <c r="P531" s="224">
        <f>O531*H531</f>
        <v>0</v>
      </c>
      <c r="Q531" s="224">
        <v>0.048300000000000003</v>
      </c>
      <c r="R531" s="224">
        <f>Q531*H531</f>
        <v>1.2809159999999999</v>
      </c>
      <c r="S531" s="224">
        <v>0</v>
      </c>
      <c r="T531" s="225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6" t="s">
        <v>279</v>
      </c>
      <c r="AT531" s="226" t="s">
        <v>305</v>
      </c>
      <c r="AU531" s="226" t="s">
        <v>85</v>
      </c>
      <c r="AY531" s="19" t="s">
        <v>224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19" t="s">
        <v>83</v>
      </c>
      <c r="BK531" s="227">
        <f>ROUND(I531*H531,2)</f>
        <v>0</v>
      </c>
      <c r="BL531" s="19" t="s">
        <v>230</v>
      </c>
      <c r="BM531" s="226" t="s">
        <v>1378</v>
      </c>
    </row>
    <row r="532" s="2" customFormat="1">
      <c r="A532" s="40"/>
      <c r="B532" s="41"/>
      <c r="C532" s="42"/>
      <c r="D532" s="228" t="s">
        <v>232</v>
      </c>
      <c r="E532" s="42"/>
      <c r="F532" s="229" t="s">
        <v>5021</v>
      </c>
      <c r="G532" s="42"/>
      <c r="H532" s="42"/>
      <c r="I532" s="230"/>
      <c r="J532" s="42"/>
      <c r="K532" s="42"/>
      <c r="L532" s="46"/>
      <c r="M532" s="231"/>
      <c r="N532" s="232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232</v>
      </c>
      <c r="AU532" s="19" t="s">
        <v>85</v>
      </c>
    </row>
    <row r="533" s="2" customFormat="1">
      <c r="A533" s="40"/>
      <c r="B533" s="41"/>
      <c r="C533" s="42"/>
      <c r="D533" s="233" t="s">
        <v>234</v>
      </c>
      <c r="E533" s="42"/>
      <c r="F533" s="234" t="s">
        <v>5022</v>
      </c>
      <c r="G533" s="42"/>
      <c r="H533" s="42"/>
      <c r="I533" s="230"/>
      <c r="J533" s="42"/>
      <c r="K533" s="42"/>
      <c r="L533" s="46"/>
      <c r="M533" s="231"/>
      <c r="N533" s="232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234</v>
      </c>
      <c r="AU533" s="19" t="s">
        <v>85</v>
      </c>
    </row>
    <row r="534" s="13" customFormat="1">
      <c r="A534" s="13"/>
      <c r="B534" s="235"/>
      <c r="C534" s="236"/>
      <c r="D534" s="228" t="s">
        <v>236</v>
      </c>
      <c r="E534" s="237" t="s">
        <v>40</v>
      </c>
      <c r="F534" s="238" t="s">
        <v>4837</v>
      </c>
      <c r="G534" s="236"/>
      <c r="H534" s="239">
        <v>26.52</v>
      </c>
      <c r="I534" s="240"/>
      <c r="J534" s="236"/>
      <c r="K534" s="236"/>
      <c r="L534" s="241"/>
      <c r="M534" s="242"/>
      <c r="N534" s="243"/>
      <c r="O534" s="243"/>
      <c r="P534" s="243"/>
      <c r="Q534" s="243"/>
      <c r="R534" s="243"/>
      <c r="S534" s="243"/>
      <c r="T534" s="24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5" t="s">
        <v>236</v>
      </c>
      <c r="AU534" s="245" t="s">
        <v>85</v>
      </c>
      <c r="AV534" s="13" t="s">
        <v>85</v>
      </c>
      <c r="AW534" s="13" t="s">
        <v>38</v>
      </c>
      <c r="AX534" s="13" t="s">
        <v>77</v>
      </c>
      <c r="AY534" s="245" t="s">
        <v>224</v>
      </c>
    </row>
    <row r="535" s="15" customFormat="1">
      <c r="A535" s="15"/>
      <c r="B535" s="256"/>
      <c r="C535" s="257"/>
      <c r="D535" s="228" t="s">
        <v>236</v>
      </c>
      <c r="E535" s="258" t="s">
        <v>40</v>
      </c>
      <c r="F535" s="259" t="s">
        <v>253</v>
      </c>
      <c r="G535" s="257"/>
      <c r="H535" s="260">
        <v>26.52</v>
      </c>
      <c r="I535" s="261"/>
      <c r="J535" s="257"/>
      <c r="K535" s="257"/>
      <c r="L535" s="262"/>
      <c r="M535" s="263"/>
      <c r="N535" s="264"/>
      <c r="O535" s="264"/>
      <c r="P535" s="264"/>
      <c r="Q535" s="264"/>
      <c r="R535" s="264"/>
      <c r="S535" s="264"/>
      <c r="T535" s="26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6" t="s">
        <v>236</v>
      </c>
      <c r="AU535" s="266" t="s">
        <v>85</v>
      </c>
      <c r="AV535" s="15" t="s">
        <v>230</v>
      </c>
      <c r="AW535" s="15" t="s">
        <v>38</v>
      </c>
      <c r="AX535" s="15" t="s">
        <v>83</v>
      </c>
      <c r="AY535" s="266" t="s">
        <v>224</v>
      </c>
    </row>
    <row r="536" s="2" customFormat="1" ht="16.5" customHeight="1">
      <c r="A536" s="40"/>
      <c r="B536" s="41"/>
      <c r="C536" s="215" t="s">
        <v>835</v>
      </c>
      <c r="D536" s="215" t="s">
        <v>226</v>
      </c>
      <c r="E536" s="216" t="s">
        <v>5023</v>
      </c>
      <c r="F536" s="217" t="s">
        <v>5024</v>
      </c>
      <c r="G536" s="218" t="s">
        <v>160</v>
      </c>
      <c r="H536" s="219">
        <v>231.59999999999999</v>
      </c>
      <c r="I536" s="220"/>
      <c r="J536" s="221">
        <f>ROUND(I536*H536,2)</f>
        <v>0</v>
      </c>
      <c r="K536" s="217" t="s">
        <v>229</v>
      </c>
      <c r="L536" s="46"/>
      <c r="M536" s="222" t="s">
        <v>40</v>
      </c>
      <c r="N536" s="223" t="s">
        <v>48</v>
      </c>
      <c r="O536" s="86"/>
      <c r="P536" s="224">
        <f>O536*H536</f>
        <v>0</v>
      </c>
      <c r="Q536" s="224">
        <v>0.14066999999999999</v>
      </c>
      <c r="R536" s="224">
        <f>Q536*H536</f>
        <v>32.579172</v>
      </c>
      <c r="S536" s="224">
        <v>0</v>
      </c>
      <c r="T536" s="225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6" t="s">
        <v>230</v>
      </c>
      <c r="AT536" s="226" t="s">
        <v>226</v>
      </c>
      <c r="AU536" s="226" t="s">
        <v>85</v>
      </c>
      <c r="AY536" s="19" t="s">
        <v>224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19" t="s">
        <v>83</v>
      </c>
      <c r="BK536" s="227">
        <f>ROUND(I536*H536,2)</f>
        <v>0</v>
      </c>
      <c r="BL536" s="19" t="s">
        <v>230</v>
      </c>
      <c r="BM536" s="226" t="s">
        <v>1392</v>
      </c>
    </row>
    <row r="537" s="2" customFormat="1">
      <c r="A537" s="40"/>
      <c r="B537" s="41"/>
      <c r="C537" s="42"/>
      <c r="D537" s="228" t="s">
        <v>232</v>
      </c>
      <c r="E537" s="42"/>
      <c r="F537" s="229" t="s">
        <v>5025</v>
      </c>
      <c r="G537" s="42"/>
      <c r="H537" s="42"/>
      <c r="I537" s="230"/>
      <c r="J537" s="42"/>
      <c r="K537" s="42"/>
      <c r="L537" s="46"/>
      <c r="M537" s="231"/>
      <c r="N537" s="232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232</v>
      </c>
      <c r="AU537" s="19" t="s">
        <v>85</v>
      </c>
    </row>
    <row r="538" s="2" customFormat="1">
      <c r="A538" s="40"/>
      <c r="B538" s="41"/>
      <c r="C538" s="42"/>
      <c r="D538" s="233" t="s">
        <v>234</v>
      </c>
      <c r="E538" s="42"/>
      <c r="F538" s="234" t="s">
        <v>5026</v>
      </c>
      <c r="G538" s="42"/>
      <c r="H538" s="42"/>
      <c r="I538" s="230"/>
      <c r="J538" s="42"/>
      <c r="K538" s="42"/>
      <c r="L538" s="46"/>
      <c r="M538" s="231"/>
      <c r="N538" s="232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234</v>
      </c>
      <c r="AU538" s="19" t="s">
        <v>85</v>
      </c>
    </row>
    <row r="539" s="14" customFormat="1">
      <c r="A539" s="14"/>
      <c r="B539" s="246"/>
      <c r="C539" s="247"/>
      <c r="D539" s="228" t="s">
        <v>236</v>
      </c>
      <c r="E539" s="248" t="s">
        <v>40</v>
      </c>
      <c r="F539" s="249" t="s">
        <v>5027</v>
      </c>
      <c r="G539" s="247"/>
      <c r="H539" s="248" t="s">
        <v>40</v>
      </c>
      <c r="I539" s="250"/>
      <c r="J539" s="247"/>
      <c r="K539" s="247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236</v>
      </c>
      <c r="AU539" s="255" t="s">
        <v>85</v>
      </c>
      <c r="AV539" s="14" t="s">
        <v>83</v>
      </c>
      <c r="AW539" s="14" t="s">
        <v>38</v>
      </c>
      <c r="AX539" s="14" t="s">
        <v>77</v>
      </c>
      <c r="AY539" s="255" t="s">
        <v>224</v>
      </c>
    </row>
    <row r="540" s="13" customFormat="1">
      <c r="A540" s="13"/>
      <c r="B540" s="235"/>
      <c r="C540" s="236"/>
      <c r="D540" s="228" t="s">
        <v>236</v>
      </c>
      <c r="E540" s="237" t="s">
        <v>40</v>
      </c>
      <c r="F540" s="238" t="s">
        <v>5028</v>
      </c>
      <c r="G540" s="236"/>
      <c r="H540" s="239">
        <v>63</v>
      </c>
      <c r="I540" s="240"/>
      <c r="J540" s="236"/>
      <c r="K540" s="236"/>
      <c r="L540" s="241"/>
      <c r="M540" s="242"/>
      <c r="N540" s="243"/>
      <c r="O540" s="243"/>
      <c r="P540" s="243"/>
      <c r="Q540" s="243"/>
      <c r="R540" s="243"/>
      <c r="S540" s="243"/>
      <c r="T540" s="24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5" t="s">
        <v>236</v>
      </c>
      <c r="AU540" s="245" t="s">
        <v>85</v>
      </c>
      <c r="AV540" s="13" t="s">
        <v>85</v>
      </c>
      <c r="AW540" s="13" t="s">
        <v>38</v>
      </c>
      <c r="AX540" s="13" t="s">
        <v>77</v>
      </c>
      <c r="AY540" s="245" t="s">
        <v>224</v>
      </c>
    </row>
    <row r="541" s="13" customFormat="1">
      <c r="A541" s="13"/>
      <c r="B541" s="235"/>
      <c r="C541" s="236"/>
      <c r="D541" s="228" t="s">
        <v>236</v>
      </c>
      <c r="E541" s="237" t="s">
        <v>40</v>
      </c>
      <c r="F541" s="238" t="s">
        <v>5029</v>
      </c>
      <c r="G541" s="236"/>
      <c r="H541" s="239">
        <v>164</v>
      </c>
      <c r="I541" s="240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5" t="s">
        <v>236</v>
      </c>
      <c r="AU541" s="245" t="s">
        <v>85</v>
      </c>
      <c r="AV541" s="13" t="s">
        <v>85</v>
      </c>
      <c r="AW541" s="13" t="s">
        <v>38</v>
      </c>
      <c r="AX541" s="13" t="s">
        <v>77</v>
      </c>
      <c r="AY541" s="245" t="s">
        <v>224</v>
      </c>
    </row>
    <row r="542" s="13" customFormat="1">
      <c r="A542" s="13"/>
      <c r="B542" s="235"/>
      <c r="C542" s="236"/>
      <c r="D542" s="228" t="s">
        <v>236</v>
      </c>
      <c r="E542" s="237" t="s">
        <v>40</v>
      </c>
      <c r="F542" s="238" t="s">
        <v>5030</v>
      </c>
      <c r="G542" s="236"/>
      <c r="H542" s="239">
        <v>4.5999999999999996</v>
      </c>
      <c r="I542" s="240"/>
      <c r="J542" s="236"/>
      <c r="K542" s="236"/>
      <c r="L542" s="241"/>
      <c r="M542" s="242"/>
      <c r="N542" s="243"/>
      <c r="O542" s="243"/>
      <c r="P542" s="243"/>
      <c r="Q542" s="243"/>
      <c r="R542" s="243"/>
      <c r="S542" s="243"/>
      <c r="T542" s="24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5" t="s">
        <v>236</v>
      </c>
      <c r="AU542" s="245" t="s">
        <v>85</v>
      </c>
      <c r="AV542" s="13" t="s">
        <v>85</v>
      </c>
      <c r="AW542" s="13" t="s">
        <v>38</v>
      </c>
      <c r="AX542" s="13" t="s">
        <v>77</v>
      </c>
      <c r="AY542" s="245" t="s">
        <v>224</v>
      </c>
    </row>
    <row r="543" s="15" customFormat="1">
      <c r="A543" s="15"/>
      <c r="B543" s="256"/>
      <c r="C543" s="257"/>
      <c r="D543" s="228" t="s">
        <v>236</v>
      </c>
      <c r="E543" s="258" t="s">
        <v>40</v>
      </c>
      <c r="F543" s="259" t="s">
        <v>253</v>
      </c>
      <c r="G543" s="257"/>
      <c r="H543" s="260">
        <v>231.59999999999999</v>
      </c>
      <c r="I543" s="261"/>
      <c r="J543" s="257"/>
      <c r="K543" s="257"/>
      <c r="L543" s="262"/>
      <c r="M543" s="263"/>
      <c r="N543" s="264"/>
      <c r="O543" s="264"/>
      <c r="P543" s="264"/>
      <c r="Q543" s="264"/>
      <c r="R543" s="264"/>
      <c r="S543" s="264"/>
      <c r="T543" s="26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6" t="s">
        <v>236</v>
      </c>
      <c r="AU543" s="266" t="s">
        <v>85</v>
      </c>
      <c r="AV543" s="15" t="s">
        <v>230</v>
      </c>
      <c r="AW543" s="15" t="s">
        <v>38</v>
      </c>
      <c r="AX543" s="15" t="s">
        <v>83</v>
      </c>
      <c r="AY543" s="266" t="s">
        <v>224</v>
      </c>
    </row>
    <row r="544" s="2" customFormat="1" ht="16.5" customHeight="1">
      <c r="A544" s="40"/>
      <c r="B544" s="41"/>
      <c r="C544" s="268" t="s">
        <v>842</v>
      </c>
      <c r="D544" s="268" t="s">
        <v>305</v>
      </c>
      <c r="E544" s="269" t="s">
        <v>5031</v>
      </c>
      <c r="F544" s="270" t="s">
        <v>5032</v>
      </c>
      <c r="G544" s="271" t="s">
        <v>160</v>
      </c>
      <c r="H544" s="272">
        <v>73.439999999999998</v>
      </c>
      <c r="I544" s="273"/>
      <c r="J544" s="274">
        <f>ROUND(I544*H544,2)</f>
        <v>0</v>
      </c>
      <c r="K544" s="270" t="s">
        <v>229</v>
      </c>
      <c r="L544" s="275"/>
      <c r="M544" s="276" t="s">
        <v>40</v>
      </c>
      <c r="N544" s="277" t="s">
        <v>48</v>
      </c>
      <c r="O544" s="86"/>
      <c r="P544" s="224">
        <f>O544*H544</f>
        <v>0</v>
      </c>
      <c r="Q544" s="224">
        <v>0.20000000000000001</v>
      </c>
      <c r="R544" s="224">
        <f>Q544*H544</f>
        <v>14.688000000000001</v>
      </c>
      <c r="S544" s="224">
        <v>0</v>
      </c>
      <c r="T544" s="225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6" t="s">
        <v>279</v>
      </c>
      <c r="AT544" s="226" t="s">
        <v>305</v>
      </c>
      <c r="AU544" s="226" t="s">
        <v>85</v>
      </c>
      <c r="AY544" s="19" t="s">
        <v>224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19" t="s">
        <v>83</v>
      </c>
      <c r="BK544" s="227">
        <f>ROUND(I544*H544,2)</f>
        <v>0</v>
      </c>
      <c r="BL544" s="19" t="s">
        <v>230</v>
      </c>
      <c r="BM544" s="226" t="s">
        <v>1405</v>
      </c>
    </row>
    <row r="545" s="2" customFormat="1">
      <c r="A545" s="40"/>
      <c r="B545" s="41"/>
      <c r="C545" s="42"/>
      <c r="D545" s="228" t="s">
        <v>232</v>
      </c>
      <c r="E545" s="42"/>
      <c r="F545" s="229" t="s">
        <v>5032</v>
      </c>
      <c r="G545" s="42"/>
      <c r="H545" s="42"/>
      <c r="I545" s="230"/>
      <c r="J545" s="42"/>
      <c r="K545" s="42"/>
      <c r="L545" s="46"/>
      <c r="M545" s="231"/>
      <c r="N545" s="232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232</v>
      </c>
      <c r="AU545" s="19" t="s">
        <v>85</v>
      </c>
    </row>
    <row r="546" s="2" customFormat="1">
      <c r="A546" s="40"/>
      <c r="B546" s="41"/>
      <c r="C546" s="42"/>
      <c r="D546" s="233" t="s">
        <v>234</v>
      </c>
      <c r="E546" s="42"/>
      <c r="F546" s="234" t="s">
        <v>5033</v>
      </c>
      <c r="G546" s="42"/>
      <c r="H546" s="42"/>
      <c r="I546" s="230"/>
      <c r="J546" s="42"/>
      <c r="K546" s="42"/>
      <c r="L546" s="46"/>
      <c r="M546" s="231"/>
      <c r="N546" s="232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234</v>
      </c>
      <c r="AU546" s="19" t="s">
        <v>85</v>
      </c>
    </row>
    <row r="547" s="13" customFormat="1">
      <c r="A547" s="13"/>
      <c r="B547" s="235"/>
      <c r="C547" s="236"/>
      <c r="D547" s="228" t="s">
        <v>236</v>
      </c>
      <c r="E547" s="237" t="s">
        <v>40</v>
      </c>
      <c r="F547" s="238" t="s">
        <v>5034</v>
      </c>
      <c r="G547" s="236"/>
      <c r="H547" s="239">
        <v>73.439999999999998</v>
      </c>
      <c r="I547" s="240"/>
      <c r="J547" s="236"/>
      <c r="K547" s="236"/>
      <c r="L547" s="241"/>
      <c r="M547" s="242"/>
      <c r="N547" s="243"/>
      <c r="O547" s="243"/>
      <c r="P547" s="243"/>
      <c r="Q547" s="243"/>
      <c r="R547" s="243"/>
      <c r="S547" s="243"/>
      <c r="T547" s="24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5" t="s">
        <v>236</v>
      </c>
      <c r="AU547" s="245" t="s">
        <v>85</v>
      </c>
      <c r="AV547" s="13" t="s">
        <v>85</v>
      </c>
      <c r="AW547" s="13" t="s">
        <v>38</v>
      </c>
      <c r="AX547" s="13" t="s">
        <v>77</v>
      </c>
      <c r="AY547" s="245" t="s">
        <v>224</v>
      </c>
    </row>
    <row r="548" s="15" customFormat="1">
      <c r="A548" s="15"/>
      <c r="B548" s="256"/>
      <c r="C548" s="257"/>
      <c r="D548" s="228" t="s">
        <v>236</v>
      </c>
      <c r="E548" s="258" t="s">
        <v>40</v>
      </c>
      <c r="F548" s="259" t="s">
        <v>253</v>
      </c>
      <c r="G548" s="257"/>
      <c r="H548" s="260">
        <v>73.439999999999998</v>
      </c>
      <c r="I548" s="261"/>
      <c r="J548" s="257"/>
      <c r="K548" s="257"/>
      <c r="L548" s="262"/>
      <c r="M548" s="263"/>
      <c r="N548" s="264"/>
      <c r="O548" s="264"/>
      <c r="P548" s="264"/>
      <c r="Q548" s="264"/>
      <c r="R548" s="264"/>
      <c r="S548" s="264"/>
      <c r="T548" s="26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6" t="s">
        <v>236</v>
      </c>
      <c r="AU548" s="266" t="s">
        <v>85</v>
      </c>
      <c r="AV548" s="15" t="s">
        <v>230</v>
      </c>
      <c r="AW548" s="15" t="s">
        <v>38</v>
      </c>
      <c r="AX548" s="15" t="s">
        <v>83</v>
      </c>
      <c r="AY548" s="266" t="s">
        <v>224</v>
      </c>
    </row>
    <row r="549" s="2" customFormat="1" ht="16.5" customHeight="1">
      <c r="A549" s="40"/>
      <c r="B549" s="41"/>
      <c r="C549" s="268" t="s">
        <v>178</v>
      </c>
      <c r="D549" s="268" t="s">
        <v>305</v>
      </c>
      <c r="E549" s="269" t="s">
        <v>5035</v>
      </c>
      <c r="F549" s="270" t="s">
        <v>5036</v>
      </c>
      <c r="G549" s="271" t="s">
        <v>160</v>
      </c>
      <c r="H549" s="272">
        <v>63</v>
      </c>
      <c r="I549" s="273"/>
      <c r="J549" s="274">
        <f>ROUND(I549*H549,2)</f>
        <v>0</v>
      </c>
      <c r="K549" s="270" t="s">
        <v>229</v>
      </c>
      <c r="L549" s="275"/>
      <c r="M549" s="276" t="s">
        <v>40</v>
      </c>
      <c r="N549" s="277" t="s">
        <v>48</v>
      </c>
      <c r="O549" s="86"/>
      <c r="P549" s="224">
        <f>O549*H549</f>
        <v>0</v>
      </c>
      <c r="Q549" s="224">
        <v>0.125</v>
      </c>
      <c r="R549" s="224">
        <f>Q549*H549</f>
        <v>7.875</v>
      </c>
      <c r="S549" s="224">
        <v>0</v>
      </c>
      <c r="T549" s="225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6" t="s">
        <v>279</v>
      </c>
      <c r="AT549" s="226" t="s">
        <v>305</v>
      </c>
      <c r="AU549" s="226" t="s">
        <v>85</v>
      </c>
      <c r="AY549" s="19" t="s">
        <v>224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9" t="s">
        <v>83</v>
      </c>
      <c r="BK549" s="227">
        <f>ROUND(I549*H549,2)</f>
        <v>0</v>
      </c>
      <c r="BL549" s="19" t="s">
        <v>230</v>
      </c>
      <c r="BM549" s="226" t="s">
        <v>1419</v>
      </c>
    </row>
    <row r="550" s="2" customFormat="1">
      <c r="A550" s="40"/>
      <c r="B550" s="41"/>
      <c r="C550" s="42"/>
      <c r="D550" s="228" t="s">
        <v>232</v>
      </c>
      <c r="E550" s="42"/>
      <c r="F550" s="229" t="s">
        <v>5036</v>
      </c>
      <c r="G550" s="42"/>
      <c r="H550" s="42"/>
      <c r="I550" s="230"/>
      <c r="J550" s="42"/>
      <c r="K550" s="42"/>
      <c r="L550" s="46"/>
      <c r="M550" s="231"/>
      <c r="N550" s="232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232</v>
      </c>
      <c r="AU550" s="19" t="s">
        <v>85</v>
      </c>
    </row>
    <row r="551" s="2" customFormat="1">
      <c r="A551" s="40"/>
      <c r="B551" s="41"/>
      <c r="C551" s="42"/>
      <c r="D551" s="233" t="s">
        <v>234</v>
      </c>
      <c r="E551" s="42"/>
      <c r="F551" s="234" t="s">
        <v>5037</v>
      </c>
      <c r="G551" s="42"/>
      <c r="H551" s="42"/>
      <c r="I551" s="230"/>
      <c r="J551" s="42"/>
      <c r="K551" s="42"/>
      <c r="L551" s="46"/>
      <c r="M551" s="231"/>
      <c r="N551" s="232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234</v>
      </c>
      <c r="AU551" s="19" t="s">
        <v>85</v>
      </c>
    </row>
    <row r="552" s="2" customFormat="1" ht="16.5" customHeight="1">
      <c r="A552" s="40"/>
      <c r="B552" s="41"/>
      <c r="C552" s="268" t="s">
        <v>847</v>
      </c>
      <c r="D552" s="268" t="s">
        <v>305</v>
      </c>
      <c r="E552" s="269" t="s">
        <v>5038</v>
      </c>
      <c r="F552" s="270" t="s">
        <v>5039</v>
      </c>
      <c r="G552" s="271" t="s">
        <v>160</v>
      </c>
      <c r="H552" s="272">
        <v>4.6920000000000002</v>
      </c>
      <c r="I552" s="273"/>
      <c r="J552" s="274">
        <f>ROUND(I552*H552,2)</f>
        <v>0</v>
      </c>
      <c r="K552" s="270" t="s">
        <v>229</v>
      </c>
      <c r="L552" s="275"/>
      <c r="M552" s="276" t="s">
        <v>40</v>
      </c>
      <c r="N552" s="277" t="s">
        <v>48</v>
      </c>
      <c r="O552" s="86"/>
      <c r="P552" s="224">
        <f>O552*H552</f>
        <v>0</v>
      </c>
      <c r="Q552" s="224">
        <v>0.20000000000000001</v>
      </c>
      <c r="R552" s="224">
        <f>Q552*H552</f>
        <v>0.93840000000000012</v>
      </c>
      <c r="S552" s="224">
        <v>0</v>
      </c>
      <c r="T552" s="225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6" t="s">
        <v>279</v>
      </c>
      <c r="AT552" s="226" t="s">
        <v>305</v>
      </c>
      <c r="AU552" s="226" t="s">
        <v>85</v>
      </c>
      <c r="AY552" s="19" t="s">
        <v>224</v>
      </c>
      <c r="BE552" s="227">
        <f>IF(N552="základní",J552,0)</f>
        <v>0</v>
      </c>
      <c r="BF552" s="227">
        <f>IF(N552="snížená",J552,0)</f>
        <v>0</v>
      </c>
      <c r="BG552" s="227">
        <f>IF(N552="zákl. přenesená",J552,0)</f>
        <v>0</v>
      </c>
      <c r="BH552" s="227">
        <f>IF(N552="sníž. přenesená",J552,0)</f>
        <v>0</v>
      </c>
      <c r="BI552" s="227">
        <f>IF(N552="nulová",J552,0)</f>
        <v>0</v>
      </c>
      <c r="BJ552" s="19" t="s">
        <v>83</v>
      </c>
      <c r="BK552" s="227">
        <f>ROUND(I552*H552,2)</f>
        <v>0</v>
      </c>
      <c r="BL552" s="19" t="s">
        <v>230</v>
      </c>
      <c r="BM552" s="226" t="s">
        <v>1433</v>
      </c>
    </row>
    <row r="553" s="2" customFormat="1">
      <c r="A553" s="40"/>
      <c r="B553" s="41"/>
      <c r="C553" s="42"/>
      <c r="D553" s="228" t="s">
        <v>232</v>
      </c>
      <c r="E553" s="42"/>
      <c r="F553" s="229" t="s">
        <v>5039</v>
      </c>
      <c r="G553" s="42"/>
      <c r="H553" s="42"/>
      <c r="I553" s="230"/>
      <c r="J553" s="42"/>
      <c r="K553" s="42"/>
      <c r="L553" s="46"/>
      <c r="M553" s="231"/>
      <c r="N553" s="232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232</v>
      </c>
      <c r="AU553" s="19" t="s">
        <v>85</v>
      </c>
    </row>
    <row r="554" s="2" customFormat="1">
      <c r="A554" s="40"/>
      <c r="B554" s="41"/>
      <c r="C554" s="42"/>
      <c r="D554" s="233" t="s">
        <v>234</v>
      </c>
      <c r="E554" s="42"/>
      <c r="F554" s="234" t="s">
        <v>5040</v>
      </c>
      <c r="G554" s="42"/>
      <c r="H554" s="42"/>
      <c r="I554" s="230"/>
      <c r="J554" s="42"/>
      <c r="K554" s="42"/>
      <c r="L554" s="46"/>
      <c r="M554" s="231"/>
      <c r="N554" s="232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234</v>
      </c>
      <c r="AU554" s="19" t="s">
        <v>85</v>
      </c>
    </row>
    <row r="555" s="2" customFormat="1" ht="16.5" customHeight="1">
      <c r="A555" s="40"/>
      <c r="B555" s="41"/>
      <c r="C555" s="215" t="s">
        <v>850</v>
      </c>
      <c r="D555" s="215" t="s">
        <v>226</v>
      </c>
      <c r="E555" s="216" t="s">
        <v>5041</v>
      </c>
      <c r="F555" s="217" t="s">
        <v>5042</v>
      </c>
      <c r="G555" s="218" t="s">
        <v>160</v>
      </c>
      <c r="H555" s="219">
        <v>38</v>
      </c>
      <c r="I555" s="220"/>
      <c r="J555" s="221">
        <f>ROUND(I555*H555,2)</f>
        <v>0</v>
      </c>
      <c r="K555" s="217" t="s">
        <v>229</v>
      </c>
      <c r="L555" s="46"/>
      <c r="M555" s="222" t="s">
        <v>40</v>
      </c>
      <c r="N555" s="223" t="s">
        <v>48</v>
      </c>
      <c r="O555" s="86"/>
      <c r="P555" s="224">
        <f>O555*H555</f>
        <v>0</v>
      </c>
      <c r="Q555" s="224">
        <v>0.34612999999999999</v>
      </c>
      <c r="R555" s="224">
        <f>Q555*H555</f>
        <v>13.152939999999999</v>
      </c>
      <c r="S555" s="224">
        <v>0</v>
      </c>
      <c r="T555" s="225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26" t="s">
        <v>230</v>
      </c>
      <c r="AT555" s="226" t="s">
        <v>226</v>
      </c>
      <c r="AU555" s="226" t="s">
        <v>85</v>
      </c>
      <c r="AY555" s="19" t="s">
        <v>224</v>
      </c>
      <c r="BE555" s="227">
        <f>IF(N555="základní",J555,0)</f>
        <v>0</v>
      </c>
      <c r="BF555" s="227">
        <f>IF(N555="snížená",J555,0)</f>
        <v>0</v>
      </c>
      <c r="BG555" s="227">
        <f>IF(N555="zákl. přenesená",J555,0)</f>
        <v>0</v>
      </c>
      <c r="BH555" s="227">
        <f>IF(N555="sníž. přenesená",J555,0)</f>
        <v>0</v>
      </c>
      <c r="BI555" s="227">
        <f>IF(N555="nulová",J555,0)</f>
        <v>0</v>
      </c>
      <c r="BJ555" s="19" t="s">
        <v>83</v>
      </c>
      <c r="BK555" s="227">
        <f>ROUND(I555*H555,2)</f>
        <v>0</v>
      </c>
      <c r="BL555" s="19" t="s">
        <v>230</v>
      </c>
      <c r="BM555" s="226" t="s">
        <v>1449</v>
      </c>
    </row>
    <row r="556" s="2" customFormat="1">
      <c r="A556" s="40"/>
      <c r="B556" s="41"/>
      <c r="C556" s="42"/>
      <c r="D556" s="228" t="s">
        <v>232</v>
      </c>
      <c r="E556" s="42"/>
      <c r="F556" s="229" t="s">
        <v>5043</v>
      </c>
      <c r="G556" s="42"/>
      <c r="H556" s="42"/>
      <c r="I556" s="230"/>
      <c r="J556" s="42"/>
      <c r="K556" s="42"/>
      <c r="L556" s="46"/>
      <c r="M556" s="231"/>
      <c r="N556" s="232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232</v>
      </c>
      <c r="AU556" s="19" t="s">
        <v>85</v>
      </c>
    </row>
    <row r="557" s="2" customFormat="1">
      <c r="A557" s="40"/>
      <c r="B557" s="41"/>
      <c r="C557" s="42"/>
      <c r="D557" s="233" t="s">
        <v>234</v>
      </c>
      <c r="E557" s="42"/>
      <c r="F557" s="234" t="s">
        <v>5044</v>
      </c>
      <c r="G557" s="42"/>
      <c r="H557" s="42"/>
      <c r="I557" s="230"/>
      <c r="J557" s="42"/>
      <c r="K557" s="42"/>
      <c r="L557" s="46"/>
      <c r="M557" s="231"/>
      <c r="N557" s="232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234</v>
      </c>
      <c r="AU557" s="19" t="s">
        <v>85</v>
      </c>
    </row>
    <row r="558" s="13" customFormat="1">
      <c r="A558" s="13"/>
      <c r="B558" s="235"/>
      <c r="C558" s="236"/>
      <c r="D558" s="228" t="s">
        <v>236</v>
      </c>
      <c r="E558" s="237" t="s">
        <v>40</v>
      </c>
      <c r="F558" s="238" t="s">
        <v>5045</v>
      </c>
      <c r="G558" s="236"/>
      <c r="H558" s="239">
        <v>38</v>
      </c>
      <c r="I558" s="240"/>
      <c r="J558" s="236"/>
      <c r="K558" s="236"/>
      <c r="L558" s="241"/>
      <c r="M558" s="242"/>
      <c r="N558" s="243"/>
      <c r="O558" s="243"/>
      <c r="P558" s="243"/>
      <c r="Q558" s="243"/>
      <c r="R558" s="243"/>
      <c r="S558" s="243"/>
      <c r="T558" s="24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5" t="s">
        <v>236</v>
      </c>
      <c r="AU558" s="245" t="s">
        <v>85</v>
      </c>
      <c r="AV558" s="13" t="s">
        <v>85</v>
      </c>
      <c r="AW558" s="13" t="s">
        <v>38</v>
      </c>
      <c r="AX558" s="13" t="s">
        <v>77</v>
      </c>
      <c r="AY558" s="245" t="s">
        <v>224</v>
      </c>
    </row>
    <row r="559" s="15" customFormat="1">
      <c r="A559" s="15"/>
      <c r="B559" s="256"/>
      <c r="C559" s="257"/>
      <c r="D559" s="228" t="s">
        <v>236</v>
      </c>
      <c r="E559" s="258" t="s">
        <v>40</v>
      </c>
      <c r="F559" s="259" t="s">
        <v>253</v>
      </c>
      <c r="G559" s="257"/>
      <c r="H559" s="260">
        <v>38</v>
      </c>
      <c r="I559" s="261"/>
      <c r="J559" s="257"/>
      <c r="K559" s="257"/>
      <c r="L559" s="262"/>
      <c r="M559" s="263"/>
      <c r="N559" s="264"/>
      <c r="O559" s="264"/>
      <c r="P559" s="264"/>
      <c r="Q559" s="264"/>
      <c r="R559" s="264"/>
      <c r="S559" s="264"/>
      <c r="T559" s="26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6" t="s">
        <v>236</v>
      </c>
      <c r="AU559" s="266" t="s">
        <v>85</v>
      </c>
      <c r="AV559" s="15" t="s">
        <v>230</v>
      </c>
      <c r="AW559" s="15" t="s">
        <v>38</v>
      </c>
      <c r="AX559" s="15" t="s">
        <v>83</v>
      </c>
      <c r="AY559" s="266" t="s">
        <v>224</v>
      </c>
    </row>
    <row r="560" s="2" customFormat="1" ht="16.5" customHeight="1">
      <c r="A560" s="40"/>
      <c r="B560" s="41"/>
      <c r="C560" s="268" t="s">
        <v>853</v>
      </c>
      <c r="D560" s="268" t="s">
        <v>305</v>
      </c>
      <c r="E560" s="269" t="s">
        <v>5046</v>
      </c>
      <c r="F560" s="270" t="s">
        <v>5047</v>
      </c>
      <c r="G560" s="271" t="s">
        <v>160</v>
      </c>
      <c r="H560" s="272">
        <v>36.719999999999999</v>
      </c>
      <c r="I560" s="273"/>
      <c r="J560" s="274">
        <f>ROUND(I560*H560,2)</f>
        <v>0</v>
      </c>
      <c r="K560" s="270" t="s">
        <v>229</v>
      </c>
      <c r="L560" s="275"/>
      <c r="M560" s="276" t="s">
        <v>40</v>
      </c>
      <c r="N560" s="277" t="s">
        <v>48</v>
      </c>
      <c r="O560" s="86"/>
      <c r="P560" s="224">
        <f>O560*H560</f>
        <v>0</v>
      </c>
      <c r="Q560" s="224">
        <v>0.22500000000000001</v>
      </c>
      <c r="R560" s="224">
        <f>Q560*H560</f>
        <v>8.2620000000000005</v>
      </c>
      <c r="S560" s="224">
        <v>0</v>
      </c>
      <c r="T560" s="225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6" t="s">
        <v>279</v>
      </c>
      <c r="AT560" s="226" t="s">
        <v>305</v>
      </c>
      <c r="AU560" s="226" t="s">
        <v>85</v>
      </c>
      <c r="AY560" s="19" t="s">
        <v>224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19" t="s">
        <v>83</v>
      </c>
      <c r="BK560" s="227">
        <f>ROUND(I560*H560,2)</f>
        <v>0</v>
      </c>
      <c r="BL560" s="19" t="s">
        <v>230</v>
      </c>
      <c r="BM560" s="226" t="s">
        <v>1462</v>
      </c>
    </row>
    <row r="561" s="2" customFormat="1">
      <c r="A561" s="40"/>
      <c r="B561" s="41"/>
      <c r="C561" s="42"/>
      <c r="D561" s="228" t="s">
        <v>232</v>
      </c>
      <c r="E561" s="42"/>
      <c r="F561" s="229" t="s">
        <v>5047</v>
      </c>
      <c r="G561" s="42"/>
      <c r="H561" s="42"/>
      <c r="I561" s="230"/>
      <c r="J561" s="42"/>
      <c r="K561" s="42"/>
      <c r="L561" s="46"/>
      <c r="M561" s="231"/>
      <c r="N561" s="232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232</v>
      </c>
      <c r="AU561" s="19" t="s">
        <v>85</v>
      </c>
    </row>
    <row r="562" s="2" customFormat="1">
      <c r="A562" s="40"/>
      <c r="B562" s="41"/>
      <c r="C562" s="42"/>
      <c r="D562" s="233" t="s">
        <v>234</v>
      </c>
      <c r="E562" s="42"/>
      <c r="F562" s="234" t="s">
        <v>5048</v>
      </c>
      <c r="G562" s="42"/>
      <c r="H562" s="42"/>
      <c r="I562" s="230"/>
      <c r="J562" s="42"/>
      <c r="K562" s="42"/>
      <c r="L562" s="46"/>
      <c r="M562" s="231"/>
      <c r="N562" s="232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234</v>
      </c>
      <c r="AU562" s="19" t="s">
        <v>85</v>
      </c>
    </row>
    <row r="563" s="13" customFormat="1">
      <c r="A563" s="13"/>
      <c r="B563" s="235"/>
      <c r="C563" s="236"/>
      <c r="D563" s="228" t="s">
        <v>236</v>
      </c>
      <c r="E563" s="237" t="s">
        <v>40</v>
      </c>
      <c r="F563" s="238" t="s">
        <v>5049</v>
      </c>
      <c r="G563" s="236"/>
      <c r="H563" s="239">
        <v>36.719999999999999</v>
      </c>
      <c r="I563" s="240"/>
      <c r="J563" s="236"/>
      <c r="K563" s="236"/>
      <c r="L563" s="241"/>
      <c r="M563" s="242"/>
      <c r="N563" s="243"/>
      <c r="O563" s="243"/>
      <c r="P563" s="243"/>
      <c r="Q563" s="243"/>
      <c r="R563" s="243"/>
      <c r="S563" s="243"/>
      <c r="T563" s="24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5" t="s">
        <v>236</v>
      </c>
      <c r="AU563" s="245" t="s">
        <v>85</v>
      </c>
      <c r="AV563" s="13" t="s">
        <v>85</v>
      </c>
      <c r="AW563" s="13" t="s">
        <v>38</v>
      </c>
      <c r="AX563" s="13" t="s">
        <v>77</v>
      </c>
      <c r="AY563" s="245" t="s">
        <v>224</v>
      </c>
    </row>
    <row r="564" s="15" customFormat="1">
      <c r="A564" s="15"/>
      <c r="B564" s="256"/>
      <c r="C564" s="257"/>
      <c r="D564" s="228" t="s">
        <v>236</v>
      </c>
      <c r="E564" s="258" t="s">
        <v>40</v>
      </c>
      <c r="F564" s="259" t="s">
        <v>253</v>
      </c>
      <c r="G564" s="257"/>
      <c r="H564" s="260">
        <v>36.719999999999999</v>
      </c>
      <c r="I564" s="261"/>
      <c r="J564" s="257"/>
      <c r="K564" s="257"/>
      <c r="L564" s="262"/>
      <c r="M564" s="263"/>
      <c r="N564" s="264"/>
      <c r="O564" s="264"/>
      <c r="P564" s="264"/>
      <c r="Q564" s="264"/>
      <c r="R564" s="264"/>
      <c r="S564" s="264"/>
      <c r="T564" s="26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6" t="s">
        <v>236</v>
      </c>
      <c r="AU564" s="266" t="s">
        <v>85</v>
      </c>
      <c r="AV564" s="15" t="s">
        <v>230</v>
      </c>
      <c r="AW564" s="15" t="s">
        <v>38</v>
      </c>
      <c r="AX564" s="15" t="s">
        <v>83</v>
      </c>
      <c r="AY564" s="266" t="s">
        <v>224</v>
      </c>
    </row>
    <row r="565" s="2" customFormat="1" ht="16.5" customHeight="1">
      <c r="A565" s="40"/>
      <c r="B565" s="41"/>
      <c r="C565" s="268" t="s">
        <v>860</v>
      </c>
      <c r="D565" s="268" t="s">
        <v>305</v>
      </c>
      <c r="E565" s="269" t="s">
        <v>5050</v>
      </c>
      <c r="F565" s="270" t="s">
        <v>5051</v>
      </c>
      <c r="G565" s="271" t="s">
        <v>160</v>
      </c>
      <c r="H565" s="272">
        <v>2.04</v>
      </c>
      <c r="I565" s="273"/>
      <c r="J565" s="274">
        <f>ROUND(I565*H565,2)</f>
        <v>0</v>
      </c>
      <c r="K565" s="270" t="s">
        <v>229</v>
      </c>
      <c r="L565" s="275"/>
      <c r="M565" s="276" t="s">
        <v>40</v>
      </c>
      <c r="N565" s="277" t="s">
        <v>48</v>
      </c>
      <c r="O565" s="86"/>
      <c r="P565" s="224">
        <f>O565*H565</f>
        <v>0</v>
      </c>
      <c r="Q565" s="224">
        <v>0.14999999999999999</v>
      </c>
      <c r="R565" s="224">
        <f>Q565*H565</f>
        <v>0.30599999999999999</v>
      </c>
      <c r="S565" s="224">
        <v>0</v>
      </c>
      <c r="T565" s="225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6" t="s">
        <v>279</v>
      </c>
      <c r="AT565" s="226" t="s">
        <v>305</v>
      </c>
      <c r="AU565" s="226" t="s">
        <v>85</v>
      </c>
      <c r="AY565" s="19" t="s">
        <v>224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19" t="s">
        <v>83</v>
      </c>
      <c r="BK565" s="227">
        <f>ROUND(I565*H565,2)</f>
        <v>0</v>
      </c>
      <c r="BL565" s="19" t="s">
        <v>230</v>
      </c>
      <c r="BM565" s="226" t="s">
        <v>1475</v>
      </c>
    </row>
    <row r="566" s="2" customFormat="1">
      <c r="A566" s="40"/>
      <c r="B566" s="41"/>
      <c r="C566" s="42"/>
      <c r="D566" s="228" t="s">
        <v>232</v>
      </c>
      <c r="E566" s="42"/>
      <c r="F566" s="229" t="s">
        <v>5051</v>
      </c>
      <c r="G566" s="42"/>
      <c r="H566" s="42"/>
      <c r="I566" s="230"/>
      <c r="J566" s="42"/>
      <c r="K566" s="42"/>
      <c r="L566" s="46"/>
      <c r="M566" s="231"/>
      <c r="N566" s="232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232</v>
      </c>
      <c r="AU566" s="19" t="s">
        <v>85</v>
      </c>
    </row>
    <row r="567" s="2" customFormat="1">
      <c r="A567" s="40"/>
      <c r="B567" s="41"/>
      <c r="C567" s="42"/>
      <c r="D567" s="233" t="s">
        <v>234</v>
      </c>
      <c r="E567" s="42"/>
      <c r="F567" s="234" t="s">
        <v>5052</v>
      </c>
      <c r="G567" s="42"/>
      <c r="H567" s="42"/>
      <c r="I567" s="230"/>
      <c r="J567" s="42"/>
      <c r="K567" s="42"/>
      <c r="L567" s="46"/>
      <c r="M567" s="231"/>
      <c r="N567" s="232"/>
      <c r="O567" s="86"/>
      <c r="P567" s="86"/>
      <c r="Q567" s="86"/>
      <c r="R567" s="86"/>
      <c r="S567" s="86"/>
      <c r="T567" s="87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234</v>
      </c>
      <c r="AU567" s="19" t="s">
        <v>85</v>
      </c>
    </row>
    <row r="568" s="13" customFormat="1">
      <c r="A568" s="13"/>
      <c r="B568" s="235"/>
      <c r="C568" s="236"/>
      <c r="D568" s="228" t="s">
        <v>236</v>
      </c>
      <c r="E568" s="237" t="s">
        <v>40</v>
      </c>
      <c r="F568" s="238" t="s">
        <v>5053</v>
      </c>
      <c r="G568" s="236"/>
      <c r="H568" s="239">
        <v>2.04</v>
      </c>
      <c r="I568" s="240"/>
      <c r="J568" s="236"/>
      <c r="K568" s="236"/>
      <c r="L568" s="241"/>
      <c r="M568" s="242"/>
      <c r="N568" s="243"/>
      <c r="O568" s="243"/>
      <c r="P568" s="243"/>
      <c r="Q568" s="243"/>
      <c r="R568" s="243"/>
      <c r="S568" s="243"/>
      <c r="T568" s="24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5" t="s">
        <v>236</v>
      </c>
      <c r="AU568" s="245" t="s">
        <v>85</v>
      </c>
      <c r="AV568" s="13" t="s">
        <v>85</v>
      </c>
      <c r="AW568" s="13" t="s">
        <v>38</v>
      </c>
      <c r="AX568" s="13" t="s">
        <v>77</v>
      </c>
      <c r="AY568" s="245" t="s">
        <v>224</v>
      </c>
    </row>
    <row r="569" s="15" customFormat="1">
      <c r="A569" s="15"/>
      <c r="B569" s="256"/>
      <c r="C569" s="257"/>
      <c r="D569" s="228" t="s">
        <v>236</v>
      </c>
      <c r="E569" s="258" t="s">
        <v>40</v>
      </c>
      <c r="F569" s="259" t="s">
        <v>253</v>
      </c>
      <c r="G569" s="257"/>
      <c r="H569" s="260">
        <v>2.04</v>
      </c>
      <c r="I569" s="261"/>
      <c r="J569" s="257"/>
      <c r="K569" s="257"/>
      <c r="L569" s="262"/>
      <c r="M569" s="263"/>
      <c r="N569" s="264"/>
      <c r="O569" s="264"/>
      <c r="P569" s="264"/>
      <c r="Q569" s="264"/>
      <c r="R569" s="264"/>
      <c r="S569" s="264"/>
      <c r="T569" s="26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6" t="s">
        <v>236</v>
      </c>
      <c r="AU569" s="266" t="s">
        <v>85</v>
      </c>
      <c r="AV569" s="15" t="s">
        <v>230</v>
      </c>
      <c r="AW569" s="15" t="s">
        <v>38</v>
      </c>
      <c r="AX569" s="15" t="s">
        <v>83</v>
      </c>
      <c r="AY569" s="266" t="s">
        <v>224</v>
      </c>
    </row>
    <row r="570" s="2" customFormat="1" ht="16.5" customHeight="1">
      <c r="A570" s="40"/>
      <c r="B570" s="41"/>
      <c r="C570" s="215" t="s">
        <v>862</v>
      </c>
      <c r="D570" s="215" t="s">
        <v>226</v>
      </c>
      <c r="E570" s="216" t="s">
        <v>5054</v>
      </c>
      <c r="F570" s="217" t="s">
        <v>5055</v>
      </c>
      <c r="G570" s="218" t="s">
        <v>163</v>
      </c>
      <c r="H570" s="219">
        <v>18.815999999999999</v>
      </c>
      <c r="I570" s="220"/>
      <c r="J570" s="221">
        <f>ROUND(I570*H570,2)</f>
        <v>0</v>
      </c>
      <c r="K570" s="217" t="s">
        <v>229</v>
      </c>
      <c r="L570" s="46"/>
      <c r="M570" s="222" t="s">
        <v>40</v>
      </c>
      <c r="N570" s="223" t="s">
        <v>48</v>
      </c>
      <c r="O570" s="86"/>
      <c r="P570" s="224">
        <f>O570*H570</f>
        <v>0</v>
      </c>
      <c r="Q570" s="224">
        <v>2.2563399999999998</v>
      </c>
      <c r="R570" s="224">
        <f>Q570*H570</f>
        <v>42.455293439999991</v>
      </c>
      <c r="S570" s="224">
        <v>0</v>
      </c>
      <c r="T570" s="225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26" t="s">
        <v>230</v>
      </c>
      <c r="AT570" s="226" t="s">
        <v>226</v>
      </c>
      <c r="AU570" s="226" t="s">
        <v>85</v>
      </c>
      <c r="AY570" s="19" t="s">
        <v>224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19" t="s">
        <v>83</v>
      </c>
      <c r="BK570" s="227">
        <f>ROUND(I570*H570,2)</f>
        <v>0</v>
      </c>
      <c r="BL570" s="19" t="s">
        <v>230</v>
      </c>
      <c r="BM570" s="226" t="s">
        <v>1489</v>
      </c>
    </row>
    <row r="571" s="2" customFormat="1">
      <c r="A571" s="40"/>
      <c r="B571" s="41"/>
      <c r="C571" s="42"/>
      <c r="D571" s="228" t="s">
        <v>232</v>
      </c>
      <c r="E571" s="42"/>
      <c r="F571" s="229" t="s">
        <v>5056</v>
      </c>
      <c r="G571" s="42"/>
      <c r="H571" s="42"/>
      <c r="I571" s="230"/>
      <c r="J571" s="42"/>
      <c r="K571" s="42"/>
      <c r="L571" s="46"/>
      <c r="M571" s="231"/>
      <c r="N571" s="232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232</v>
      </c>
      <c r="AU571" s="19" t="s">
        <v>85</v>
      </c>
    </row>
    <row r="572" s="2" customFormat="1">
      <c r="A572" s="40"/>
      <c r="B572" s="41"/>
      <c r="C572" s="42"/>
      <c r="D572" s="233" t="s">
        <v>234</v>
      </c>
      <c r="E572" s="42"/>
      <c r="F572" s="234" t="s">
        <v>5057</v>
      </c>
      <c r="G572" s="42"/>
      <c r="H572" s="42"/>
      <c r="I572" s="230"/>
      <c r="J572" s="42"/>
      <c r="K572" s="42"/>
      <c r="L572" s="46"/>
      <c r="M572" s="231"/>
      <c r="N572" s="232"/>
      <c r="O572" s="86"/>
      <c r="P572" s="86"/>
      <c r="Q572" s="86"/>
      <c r="R572" s="86"/>
      <c r="S572" s="86"/>
      <c r="T572" s="87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234</v>
      </c>
      <c r="AU572" s="19" t="s">
        <v>85</v>
      </c>
    </row>
    <row r="573" s="13" customFormat="1">
      <c r="A573" s="13"/>
      <c r="B573" s="235"/>
      <c r="C573" s="236"/>
      <c r="D573" s="228" t="s">
        <v>236</v>
      </c>
      <c r="E573" s="237" t="s">
        <v>40</v>
      </c>
      <c r="F573" s="238" t="s">
        <v>5058</v>
      </c>
      <c r="G573" s="236"/>
      <c r="H573" s="239">
        <v>18.815999999999999</v>
      </c>
      <c r="I573" s="240"/>
      <c r="J573" s="236"/>
      <c r="K573" s="236"/>
      <c r="L573" s="241"/>
      <c r="M573" s="242"/>
      <c r="N573" s="243"/>
      <c r="O573" s="243"/>
      <c r="P573" s="243"/>
      <c r="Q573" s="243"/>
      <c r="R573" s="243"/>
      <c r="S573" s="243"/>
      <c r="T573" s="24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5" t="s">
        <v>236</v>
      </c>
      <c r="AU573" s="245" t="s">
        <v>85</v>
      </c>
      <c r="AV573" s="13" t="s">
        <v>85</v>
      </c>
      <c r="AW573" s="13" t="s">
        <v>38</v>
      </c>
      <c r="AX573" s="13" t="s">
        <v>77</v>
      </c>
      <c r="AY573" s="245" t="s">
        <v>224</v>
      </c>
    </row>
    <row r="574" s="15" customFormat="1">
      <c r="A574" s="15"/>
      <c r="B574" s="256"/>
      <c r="C574" s="257"/>
      <c r="D574" s="228" t="s">
        <v>236</v>
      </c>
      <c r="E574" s="258" t="s">
        <v>40</v>
      </c>
      <c r="F574" s="259" t="s">
        <v>253</v>
      </c>
      <c r="G574" s="257"/>
      <c r="H574" s="260">
        <v>18.815999999999999</v>
      </c>
      <c r="I574" s="261"/>
      <c r="J574" s="257"/>
      <c r="K574" s="257"/>
      <c r="L574" s="262"/>
      <c r="M574" s="263"/>
      <c r="N574" s="264"/>
      <c r="O574" s="264"/>
      <c r="P574" s="264"/>
      <c r="Q574" s="264"/>
      <c r="R574" s="264"/>
      <c r="S574" s="264"/>
      <c r="T574" s="26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66" t="s">
        <v>236</v>
      </c>
      <c r="AU574" s="266" t="s">
        <v>85</v>
      </c>
      <c r="AV574" s="15" t="s">
        <v>230</v>
      </c>
      <c r="AW574" s="15" t="s">
        <v>38</v>
      </c>
      <c r="AX574" s="15" t="s">
        <v>83</v>
      </c>
      <c r="AY574" s="266" t="s">
        <v>224</v>
      </c>
    </row>
    <row r="575" s="2" customFormat="1" ht="16.5" customHeight="1">
      <c r="A575" s="40"/>
      <c r="B575" s="41"/>
      <c r="C575" s="215" t="s">
        <v>869</v>
      </c>
      <c r="D575" s="215" t="s">
        <v>226</v>
      </c>
      <c r="E575" s="216" t="s">
        <v>5059</v>
      </c>
      <c r="F575" s="217" t="s">
        <v>5060</v>
      </c>
      <c r="G575" s="218" t="s">
        <v>152</v>
      </c>
      <c r="H575" s="219">
        <v>1241.5</v>
      </c>
      <c r="I575" s="220"/>
      <c r="J575" s="221">
        <f>ROUND(I575*H575,2)</f>
        <v>0</v>
      </c>
      <c r="K575" s="217" t="s">
        <v>229</v>
      </c>
      <c r="L575" s="46"/>
      <c r="M575" s="222" t="s">
        <v>40</v>
      </c>
      <c r="N575" s="223" t="s">
        <v>48</v>
      </c>
      <c r="O575" s="86"/>
      <c r="P575" s="224">
        <f>O575*H575</f>
        <v>0</v>
      </c>
      <c r="Q575" s="224">
        <v>0.00046999999999999999</v>
      </c>
      <c r="R575" s="224">
        <f>Q575*H575</f>
        <v>0.58350499999999994</v>
      </c>
      <c r="S575" s="224">
        <v>0</v>
      </c>
      <c r="T575" s="225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26" t="s">
        <v>230</v>
      </c>
      <c r="AT575" s="226" t="s">
        <v>226</v>
      </c>
      <c r="AU575" s="226" t="s">
        <v>85</v>
      </c>
      <c r="AY575" s="19" t="s">
        <v>224</v>
      </c>
      <c r="BE575" s="227">
        <f>IF(N575="základní",J575,0)</f>
        <v>0</v>
      </c>
      <c r="BF575" s="227">
        <f>IF(N575="snížená",J575,0)</f>
        <v>0</v>
      </c>
      <c r="BG575" s="227">
        <f>IF(N575="zákl. přenesená",J575,0)</f>
        <v>0</v>
      </c>
      <c r="BH575" s="227">
        <f>IF(N575="sníž. přenesená",J575,0)</f>
        <v>0</v>
      </c>
      <c r="BI575" s="227">
        <f>IF(N575="nulová",J575,0)</f>
        <v>0</v>
      </c>
      <c r="BJ575" s="19" t="s">
        <v>83</v>
      </c>
      <c r="BK575" s="227">
        <f>ROUND(I575*H575,2)</f>
        <v>0</v>
      </c>
      <c r="BL575" s="19" t="s">
        <v>230</v>
      </c>
      <c r="BM575" s="226" t="s">
        <v>1503</v>
      </c>
    </row>
    <row r="576" s="2" customFormat="1">
      <c r="A576" s="40"/>
      <c r="B576" s="41"/>
      <c r="C576" s="42"/>
      <c r="D576" s="228" t="s">
        <v>232</v>
      </c>
      <c r="E576" s="42"/>
      <c r="F576" s="229" t="s">
        <v>5061</v>
      </c>
      <c r="G576" s="42"/>
      <c r="H576" s="42"/>
      <c r="I576" s="230"/>
      <c r="J576" s="42"/>
      <c r="K576" s="42"/>
      <c r="L576" s="46"/>
      <c r="M576" s="231"/>
      <c r="N576" s="232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232</v>
      </c>
      <c r="AU576" s="19" t="s">
        <v>85</v>
      </c>
    </row>
    <row r="577" s="2" customFormat="1">
      <c r="A577" s="40"/>
      <c r="B577" s="41"/>
      <c r="C577" s="42"/>
      <c r="D577" s="233" t="s">
        <v>234</v>
      </c>
      <c r="E577" s="42"/>
      <c r="F577" s="234" t="s">
        <v>5062</v>
      </c>
      <c r="G577" s="42"/>
      <c r="H577" s="42"/>
      <c r="I577" s="230"/>
      <c r="J577" s="42"/>
      <c r="K577" s="42"/>
      <c r="L577" s="46"/>
      <c r="M577" s="231"/>
      <c r="N577" s="232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234</v>
      </c>
      <c r="AU577" s="19" t="s">
        <v>85</v>
      </c>
    </row>
    <row r="578" s="13" customFormat="1">
      <c r="A578" s="13"/>
      <c r="B578" s="235"/>
      <c r="C578" s="236"/>
      <c r="D578" s="228" t="s">
        <v>236</v>
      </c>
      <c r="E578" s="237" t="s">
        <v>40</v>
      </c>
      <c r="F578" s="238" t="s">
        <v>5063</v>
      </c>
      <c r="G578" s="236"/>
      <c r="H578" s="239">
        <v>1241.5</v>
      </c>
      <c r="I578" s="240"/>
      <c r="J578" s="236"/>
      <c r="K578" s="236"/>
      <c r="L578" s="241"/>
      <c r="M578" s="242"/>
      <c r="N578" s="243"/>
      <c r="O578" s="243"/>
      <c r="P578" s="243"/>
      <c r="Q578" s="243"/>
      <c r="R578" s="243"/>
      <c r="S578" s="243"/>
      <c r="T578" s="24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5" t="s">
        <v>236</v>
      </c>
      <c r="AU578" s="245" t="s">
        <v>85</v>
      </c>
      <c r="AV578" s="13" t="s">
        <v>85</v>
      </c>
      <c r="AW578" s="13" t="s">
        <v>38</v>
      </c>
      <c r="AX578" s="13" t="s">
        <v>77</v>
      </c>
      <c r="AY578" s="245" t="s">
        <v>224</v>
      </c>
    </row>
    <row r="579" s="15" customFormat="1">
      <c r="A579" s="15"/>
      <c r="B579" s="256"/>
      <c r="C579" s="257"/>
      <c r="D579" s="228" t="s">
        <v>236</v>
      </c>
      <c r="E579" s="258" t="s">
        <v>40</v>
      </c>
      <c r="F579" s="259" t="s">
        <v>253</v>
      </c>
      <c r="G579" s="257"/>
      <c r="H579" s="260">
        <v>1241.5</v>
      </c>
      <c r="I579" s="261"/>
      <c r="J579" s="257"/>
      <c r="K579" s="257"/>
      <c r="L579" s="262"/>
      <c r="M579" s="263"/>
      <c r="N579" s="264"/>
      <c r="O579" s="264"/>
      <c r="P579" s="264"/>
      <c r="Q579" s="264"/>
      <c r="R579" s="264"/>
      <c r="S579" s="264"/>
      <c r="T579" s="26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66" t="s">
        <v>236</v>
      </c>
      <c r="AU579" s="266" t="s">
        <v>85</v>
      </c>
      <c r="AV579" s="15" t="s">
        <v>230</v>
      </c>
      <c r="AW579" s="15" t="s">
        <v>38</v>
      </c>
      <c r="AX579" s="15" t="s">
        <v>83</v>
      </c>
      <c r="AY579" s="266" t="s">
        <v>224</v>
      </c>
    </row>
    <row r="580" s="2" customFormat="1" ht="16.5" customHeight="1">
      <c r="A580" s="40"/>
      <c r="B580" s="41"/>
      <c r="C580" s="215" t="s">
        <v>876</v>
      </c>
      <c r="D580" s="215" t="s">
        <v>226</v>
      </c>
      <c r="E580" s="216" t="s">
        <v>5064</v>
      </c>
      <c r="F580" s="217" t="s">
        <v>5065</v>
      </c>
      <c r="G580" s="218" t="s">
        <v>160</v>
      </c>
      <c r="H580" s="219">
        <v>513.79999999999995</v>
      </c>
      <c r="I580" s="220"/>
      <c r="J580" s="221">
        <f>ROUND(I580*H580,2)</f>
        <v>0</v>
      </c>
      <c r="K580" s="217" t="s">
        <v>229</v>
      </c>
      <c r="L580" s="46"/>
      <c r="M580" s="222" t="s">
        <v>40</v>
      </c>
      <c r="N580" s="223" t="s">
        <v>48</v>
      </c>
      <c r="O580" s="86"/>
      <c r="P580" s="224">
        <f>O580*H580</f>
        <v>0</v>
      </c>
      <c r="Q580" s="224">
        <v>0</v>
      </c>
      <c r="R580" s="224">
        <f>Q580*H580</f>
        <v>0</v>
      </c>
      <c r="S580" s="224">
        <v>0</v>
      </c>
      <c r="T580" s="225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6" t="s">
        <v>230</v>
      </c>
      <c r="AT580" s="226" t="s">
        <v>226</v>
      </c>
      <c r="AU580" s="226" t="s">
        <v>85</v>
      </c>
      <c r="AY580" s="19" t="s">
        <v>224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19" t="s">
        <v>83</v>
      </c>
      <c r="BK580" s="227">
        <f>ROUND(I580*H580,2)</f>
        <v>0</v>
      </c>
      <c r="BL580" s="19" t="s">
        <v>230</v>
      </c>
      <c r="BM580" s="226" t="s">
        <v>1521</v>
      </c>
    </row>
    <row r="581" s="2" customFormat="1">
      <c r="A581" s="40"/>
      <c r="B581" s="41"/>
      <c r="C581" s="42"/>
      <c r="D581" s="228" t="s">
        <v>232</v>
      </c>
      <c r="E581" s="42"/>
      <c r="F581" s="229" t="s">
        <v>5066</v>
      </c>
      <c r="G581" s="42"/>
      <c r="H581" s="42"/>
      <c r="I581" s="230"/>
      <c r="J581" s="42"/>
      <c r="K581" s="42"/>
      <c r="L581" s="46"/>
      <c r="M581" s="231"/>
      <c r="N581" s="232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232</v>
      </c>
      <c r="AU581" s="19" t="s">
        <v>85</v>
      </c>
    </row>
    <row r="582" s="2" customFormat="1">
      <c r="A582" s="40"/>
      <c r="B582" s="41"/>
      <c r="C582" s="42"/>
      <c r="D582" s="233" t="s">
        <v>234</v>
      </c>
      <c r="E582" s="42"/>
      <c r="F582" s="234" t="s">
        <v>5067</v>
      </c>
      <c r="G582" s="42"/>
      <c r="H582" s="42"/>
      <c r="I582" s="230"/>
      <c r="J582" s="42"/>
      <c r="K582" s="42"/>
      <c r="L582" s="46"/>
      <c r="M582" s="231"/>
      <c r="N582" s="232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234</v>
      </c>
      <c r="AU582" s="19" t="s">
        <v>85</v>
      </c>
    </row>
    <row r="583" s="13" customFormat="1">
      <c r="A583" s="13"/>
      <c r="B583" s="235"/>
      <c r="C583" s="236"/>
      <c r="D583" s="228" t="s">
        <v>236</v>
      </c>
      <c r="E583" s="237" t="s">
        <v>40</v>
      </c>
      <c r="F583" s="238" t="s">
        <v>4842</v>
      </c>
      <c r="G583" s="236"/>
      <c r="H583" s="239">
        <v>288</v>
      </c>
      <c r="I583" s="240"/>
      <c r="J583" s="236"/>
      <c r="K583" s="236"/>
      <c r="L583" s="241"/>
      <c r="M583" s="242"/>
      <c r="N583" s="243"/>
      <c r="O583" s="243"/>
      <c r="P583" s="243"/>
      <c r="Q583" s="243"/>
      <c r="R583" s="243"/>
      <c r="S583" s="243"/>
      <c r="T583" s="24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5" t="s">
        <v>236</v>
      </c>
      <c r="AU583" s="245" t="s">
        <v>85</v>
      </c>
      <c r="AV583" s="13" t="s">
        <v>85</v>
      </c>
      <c r="AW583" s="13" t="s">
        <v>38</v>
      </c>
      <c r="AX583" s="13" t="s">
        <v>77</v>
      </c>
      <c r="AY583" s="245" t="s">
        <v>224</v>
      </c>
    </row>
    <row r="584" s="13" customFormat="1">
      <c r="A584" s="13"/>
      <c r="B584" s="235"/>
      <c r="C584" s="236"/>
      <c r="D584" s="228" t="s">
        <v>236</v>
      </c>
      <c r="E584" s="237" t="s">
        <v>40</v>
      </c>
      <c r="F584" s="238" t="s">
        <v>4843</v>
      </c>
      <c r="G584" s="236"/>
      <c r="H584" s="239">
        <v>10.800000000000001</v>
      </c>
      <c r="I584" s="240"/>
      <c r="J584" s="236"/>
      <c r="K584" s="236"/>
      <c r="L584" s="241"/>
      <c r="M584" s="242"/>
      <c r="N584" s="243"/>
      <c r="O584" s="243"/>
      <c r="P584" s="243"/>
      <c r="Q584" s="243"/>
      <c r="R584" s="243"/>
      <c r="S584" s="243"/>
      <c r="T584" s="24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5" t="s">
        <v>236</v>
      </c>
      <c r="AU584" s="245" t="s">
        <v>85</v>
      </c>
      <c r="AV584" s="13" t="s">
        <v>85</v>
      </c>
      <c r="AW584" s="13" t="s">
        <v>38</v>
      </c>
      <c r="AX584" s="13" t="s">
        <v>77</v>
      </c>
      <c r="AY584" s="245" t="s">
        <v>224</v>
      </c>
    </row>
    <row r="585" s="13" customFormat="1">
      <c r="A585" s="13"/>
      <c r="B585" s="235"/>
      <c r="C585" s="236"/>
      <c r="D585" s="228" t="s">
        <v>236</v>
      </c>
      <c r="E585" s="237" t="s">
        <v>40</v>
      </c>
      <c r="F585" s="238" t="s">
        <v>5068</v>
      </c>
      <c r="G585" s="236"/>
      <c r="H585" s="239">
        <v>215</v>
      </c>
      <c r="I585" s="240"/>
      <c r="J585" s="236"/>
      <c r="K585" s="236"/>
      <c r="L585" s="241"/>
      <c r="M585" s="242"/>
      <c r="N585" s="243"/>
      <c r="O585" s="243"/>
      <c r="P585" s="243"/>
      <c r="Q585" s="243"/>
      <c r="R585" s="243"/>
      <c r="S585" s="243"/>
      <c r="T585" s="24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5" t="s">
        <v>236</v>
      </c>
      <c r="AU585" s="245" t="s">
        <v>85</v>
      </c>
      <c r="AV585" s="13" t="s">
        <v>85</v>
      </c>
      <c r="AW585" s="13" t="s">
        <v>38</v>
      </c>
      <c r="AX585" s="13" t="s">
        <v>77</v>
      </c>
      <c r="AY585" s="245" t="s">
        <v>224</v>
      </c>
    </row>
    <row r="586" s="15" customFormat="1">
      <c r="A586" s="15"/>
      <c r="B586" s="256"/>
      <c r="C586" s="257"/>
      <c r="D586" s="228" t="s">
        <v>236</v>
      </c>
      <c r="E586" s="258" t="s">
        <v>40</v>
      </c>
      <c r="F586" s="259" t="s">
        <v>253</v>
      </c>
      <c r="G586" s="257"/>
      <c r="H586" s="260">
        <v>513.79999999999995</v>
      </c>
      <c r="I586" s="261"/>
      <c r="J586" s="257"/>
      <c r="K586" s="257"/>
      <c r="L586" s="262"/>
      <c r="M586" s="263"/>
      <c r="N586" s="264"/>
      <c r="O586" s="264"/>
      <c r="P586" s="264"/>
      <c r="Q586" s="264"/>
      <c r="R586" s="264"/>
      <c r="S586" s="264"/>
      <c r="T586" s="26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66" t="s">
        <v>236</v>
      </c>
      <c r="AU586" s="266" t="s">
        <v>85</v>
      </c>
      <c r="AV586" s="15" t="s">
        <v>230</v>
      </c>
      <c r="AW586" s="15" t="s">
        <v>38</v>
      </c>
      <c r="AX586" s="15" t="s">
        <v>83</v>
      </c>
      <c r="AY586" s="266" t="s">
        <v>224</v>
      </c>
    </row>
    <row r="587" s="2" customFormat="1" ht="16.5" customHeight="1">
      <c r="A587" s="40"/>
      <c r="B587" s="41"/>
      <c r="C587" s="215" t="s">
        <v>884</v>
      </c>
      <c r="D587" s="215" t="s">
        <v>226</v>
      </c>
      <c r="E587" s="216" t="s">
        <v>5069</v>
      </c>
      <c r="F587" s="217" t="s">
        <v>5070</v>
      </c>
      <c r="G587" s="218" t="s">
        <v>811</v>
      </c>
      <c r="H587" s="219">
        <v>8</v>
      </c>
      <c r="I587" s="220"/>
      <c r="J587" s="221">
        <f>ROUND(I587*H587,2)</f>
        <v>0</v>
      </c>
      <c r="K587" s="217" t="s">
        <v>229</v>
      </c>
      <c r="L587" s="46"/>
      <c r="M587" s="222" t="s">
        <v>40</v>
      </c>
      <c r="N587" s="223" t="s">
        <v>48</v>
      </c>
      <c r="O587" s="86"/>
      <c r="P587" s="224">
        <f>O587*H587</f>
        <v>0</v>
      </c>
      <c r="Q587" s="224">
        <v>0</v>
      </c>
      <c r="R587" s="224">
        <f>Q587*H587</f>
        <v>0</v>
      </c>
      <c r="S587" s="224">
        <v>0.082000000000000003</v>
      </c>
      <c r="T587" s="225">
        <f>S587*H587</f>
        <v>0.65600000000000003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26" t="s">
        <v>230</v>
      </c>
      <c r="AT587" s="226" t="s">
        <v>226</v>
      </c>
      <c r="AU587" s="226" t="s">
        <v>85</v>
      </c>
      <c r="AY587" s="19" t="s">
        <v>224</v>
      </c>
      <c r="BE587" s="227">
        <f>IF(N587="základní",J587,0)</f>
        <v>0</v>
      </c>
      <c r="BF587" s="227">
        <f>IF(N587="snížená",J587,0)</f>
        <v>0</v>
      </c>
      <c r="BG587" s="227">
        <f>IF(N587="zákl. přenesená",J587,0)</f>
        <v>0</v>
      </c>
      <c r="BH587" s="227">
        <f>IF(N587="sníž. přenesená",J587,0)</f>
        <v>0</v>
      </c>
      <c r="BI587" s="227">
        <f>IF(N587="nulová",J587,0)</f>
        <v>0</v>
      </c>
      <c r="BJ587" s="19" t="s">
        <v>83</v>
      </c>
      <c r="BK587" s="227">
        <f>ROUND(I587*H587,2)</f>
        <v>0</v>
      </c>
      <c r="BL587" s="19" t="s">
        <v>230</v>
      </c>
      <c r="BM587" s="226" t="s">
        <v>1533</v>
      </c>
    </row>
    <row r="588" s="2" customFormat="1">
      <c r="A588" s="40"/>
      <c r="B588" s="41"/>
      <c r="C588" s="42"/>
      <c r="D588" s="228" t="s">
        <v>232</v>
      </c>
      <c r="E588" s="42"/>
      <c r="F588" s="229" t="s">
        <v>5071</v>
      </c>
      <c r="G588" s="42"/>
      <c r="H588" s="42"/>
      <c r="I588" s="230"/>
      <c r="J588" s="42"/>
      <c r="K588" s="42"/>
      <c r="L588" s="46"/>
      <c r="M588" s="231"/>
      <c r="N588" s="232"/>
      <c r="O588" s="86"/>
      <c r="P588" s="86"/>
      <c r="Q588" s="86"/>
      <c r="R588" s="86"/>
      <c r="S588" s="86"/>
      <c r="T588" s="87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232</v>
      </c>
      <c r="AU588" s="19" t="s">
        <v>85</v>
      </c>
    </row>
    <row r="589" s="2" customFormat="1">
      <c r="A589" s="40"/>
      <c r="B589" s="41"/>
      <c r="C589" s="42"/>
      <c r="D589" s="233" t="s">
        <v>234</v>
      </c>
      <c r="E589" s="42"/>
      <c r="F589" s="234" t="s">
        <v>5072</v>
      </c>
      <c r="G589" s="42"/>
      <c r="H589" s="42"/>
      <c r="I589" s="230"/>
      <c r="J589" s="42"/>
      <c r="K589" s="42"/>
      <c r="L589" s="46"/>
      <c r="M589" s="231"/>
      <c r="N589" s="232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234</v>
      </c>
      <c r="AU589" s="19" t="s">
        <v>85</v>
      </c>
    </row>
    <row r="590" s="13" customFormat="1">
      <c r="A590" s="13"/>
      <c r="B590" s="235"/>
      <c r="C590" s="236"/>
      <c r="D590" s="228" t="s">
        <v>236</v>
      </c>
      <c r="E590" s="237" t="s">
        <v>40</v>
      </c>
      <c r="F590" s="238" t="s">
        <v>5073</v>
      </c>
      <c r="G590" s="236"/>
      <c r="H590" s="239">
        <v>8</v>
      </c>
      <c r="I590" s="240"/>
      <c r="J590" s="236"/>
      <c r="K590" s="236"/>
      <c r="L590" s="241"/>
      <c r="M590" s="242"/>
      <c r="N590" s="243"/>
      <c r="O590" s="243"/>
      <c r="P590" s="243"/>
      <c r="Q590" s="243"/>
      <c r="R590" s="243"/>
      <c r="S590" s="243"/>
      <c r="T590" s="24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5" t="s">
        <v>236</v>
      </c>
      <c r="AU590" s="245" t="s">
        <v>85</v>
      </c>
      <c r="AV590" s="13" t="s">
        <v>85</v>
      </c>
      <c r="AW590" s="13" t="s">
        <v>38</v>
      </c>
      <c r="AX590" s="13" t="s">
        <v>77</v>
      </c>
      <c r="AY590" s="245" t="s">
        <v>224</v>
      </c>
    </row>
    <row r="591" s="15" customFormat="1">
      <c r="A591" s="15"/>
      <c r="B591" s="256"/>
      <c r="C591" s="257"/>
      <c r="D591" s="228" t="s">
        <v>236</v>
      </c>
      <c r="E591" s="258" t="s">
        <v>40</v>
      </c>
      <c r="F591" s="259" t="s">
        <v>253</v>
      </c>
      <c r="G591" s="257"/>
      <c r="H591" s="260">
        <v>8</v>
      </c>
      <c r="I591" s="261"/>
      <c r="J591" s="257"/>
      <c r="K591" s="257"/>
      <c r="L591" s="262"/>
      <c r="M591" s="263"/>
      <c r="N591" s="264"/>
      <c r="O591" s="264"/>
      <c r="P591" s="264"/>
      <c r="Q591" s="264"/>
      <c r="R591" s="264"/>
      <c r="S591" s="264"/>
      <c r="T591" s="26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66" t="s">
        <v>236</v>
      </c>
      <c r="AU591" s="266" t="s">
        <v>85</v>
      </c>
      <c r="AV591" s="15" t="s">
        <v>230</v>
      </c>
      <c r="AW591" s="15" t="s">
        <v>38</v>
      </c>
      <c r="AX591" s="15" t="s">
        <v>83</v>
      </c>
      <c r="AY591" s="266" t="s">
        <v>224</v>
      </c>
    </row>
    <row r="592" s="2" customFormat="1" ht="16.5" customHeight="1">
      <c r="A592" s="40"/>
      <c r="B592" s="41"/>
      <c r="C592" s="215" t="s">
        <v>890</v>
      </c>
      <c r="D592" s="215" t="s">
        <v>226</v>
      </c>
      <c r="E592" s="216" t="s">
        <v>5074</v>
      </c>
      <c r="F592" s="217" t="s">
        <v>5075</v>
      </c>
      <c r="G592" s="218" t="s">
        <v>811</v>
      </c>
      <c r="H592" s="219">
        <v>16</v>
      </c>
      <c r="I592" s="220"/>
      <c r="J592" s="221">
        <f>ROUND(I592*H592,2)</f>
        <v>0</v>
      </c>
      <c r="K592" s="217" t="s">
        <v>229</v>
      </c>
      <c r="L592" s="46"/>
      <c r="M592" s="222" t="s">
        <v>40</v>
      </c>
      <c r="N592" s="223" t="s">
        <v>48</v>
      </c>
      <c r="O592" s="86"/>
      <c r="P592" s="224">
        <f>O592*H592</f>
        <v>0</v>
      </c>
      <c r="Q592" s="224">
        <v>0</v>
      </c>
      <c r="R592" s="224">
        <f>Q592*H592</f>
        <v>0</v>
      </c>
      <c r="S592" s="224">
        <v>0.0040000000000000001</v>
      </c>
      <c r="T592" s="225">
        <f>S592*H592</f>
        <v>0.064000000000000001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6" t="s">
        <v>230</v>
      </c>
      <c r="AT592" s="226" t="s">
        <v>226</v>
      </c>
      <c r="AU592" s="226" t="s">
        <v>85</v>
      </c>
      <c r="AY592" s="19" t="s">
        <v>224</v>
      </c>
      <c r="BE592" s="227">
        <f>IF(N592="základní",J592,0)</f>
        <v>0</v>
      </c>
      <c r="BF592" s="227">
        <f>IF(N592="snížená",J592,0)</f>
        <v>0</v>
      </c>
      <c r="BG592" s="227">
        <f>IF(N592="zákl. přenesená",J592,0)</f>
        <v>0</v>
      </c>
      <c r="BH592" s="227">
        <f>IF(N592="sníž. přenesená",J592,0)</f>
        <v>0</v>
      </c>
      <c r="BI592" s="227">
        <f>IF(N592="nulová",J592,0)</f>
        <v>0</v>
      </c>
      <c r="BJ592" s="19" t="s">
        <v>83</v>
      </c>
      <c r="BK592" s="227">
        <f>ROUND(I592*H592,2)</f>
        <v>0</v>
      </c>
      <c r="BL592" s="19" t="s">
        <v>230</v>
      </c>
      <c r="BM592" s="226" t="s">
        <v>1548</v>
      </c>
    </row>
    <row r="593" s="2" customFormat="1">
      <c r="A593" s="40"/>
      <c r="B593" s="41"/>
      <c r="C593" s="42"/>
      <c r="D593" s="228" t="s">
        <v>232</v>
      </c>
      <c r="E593" s="42"/>
      <c r="F593" s="229" t="s">
        <v>5076</v>
      </c>
      <c r="G593" s="42"/>
      <c r="H593" s="42"/>
      <c r="I593" s="230"/>
      <c r="J593" s="42"/>
      <c r="K593" s="42"/>
      <c r="L593" s="46"/>
      <c r="M593" s="231"/>
      <c r="N593" s="232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232</v>
      </c>
      <c r="AU593" s="19" t="s">
        <v>85</v>
      </c>
    </row>
    <row r="594" s="2" customFormat="1">
      <c r="A594" s="40"/>
      <c r="B594" s="41"/>
      <c r="C594" s="42"/>
      <c r="D594" s="233" t="s">
        <v>234</v>
      </c>
      <c r="E594" s="42"/>
      <c r="F594" s="234" t="s">
        <v>5077</v>
      </c>
      <c r="G594" s="42"/>
      <c r="H594" s="42"/>
      <c r="I594" s="230"/>
      <c r="J594" s="42"/>
      <c r="K594" s="42"/>
      <c r="L594" s="46"/>
      <c r="M594" s="231"/>
      <c r="N594" s="232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234</v>
      </c>
      <c r="AU594" s="19" t="s">
        <v>85</v>
      </c>
    </row>
    <row r="595" s="13" customFormat="1">
      <c r="A595" s="13"/>
      <c r="B595" s="235"/>
      <c r="C595" s="236"/>
      <c r="D595" s="228" t="s">
        <v>236</v>
      </c>
      <c r="E595" s="237" t="s">
        <v>40</v>
      </c>
      <c r="F595" s="238" t="s">
        <v>5078</v>
      </c>
      <c r="G595" s="236"/>
      <c r="H595" s="239">
        <v>16</v>
      </c>
      <c r="I595" s="240"/>
      <c r="J595" s="236"/>
      <c r="K595" s="236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236</v>
      </c>
      <c r="AU595" s="245" t="s">
        <v>85</v>
      </c>
      <c r="AV595" s="13" t="s">
        <v>85</v>
      </c>
      <c r="AW595" s="13" t="s">
        <v>38</v>
      </c>
      <c r="AX595" s="13" t="s">
        <v>77</v>
      </c>
      <c r="AY595" s="245" t="s">
        <v>224</v>
      </c>
    </row>
    <row r="596" s="15" customFormat="1">
      <c r="A596" s="15"/>
      <c r="B596" s="256"/>
      <c r="C596" s="257"/>
      <c r="D596" s="228" t="s">
        <v>236</v>
      </c>
      <c r="E596" s="258" t="s">
        <v>40</v>
      </c>
      <c r="F596" s="259" t="s">
        <v>253</v>
      </c>
      <c r="G596" s="257"/>
      <c r="H596" s="260">
        <v>16</v>
      </c>
      <c r="I596" s="261"/>
      <c r="J596" s="257"/>
      <c r="K596" s="257"/>
      <c r="L596" s="262"/>
      <c r="M596" s="263"/>
      <c r="N596" s="264"/>
      <c r="O596" s="264"/>
      <c r="P596" s="264"/>
      <c r="Q596" s="264"/>
      <c r="R596" s="264"/>
      <c r="S596" s="264"/>
      <c r="T596" s="26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66" t="s">
        <v>236</v>
      </c>
      <c r="AU596" s="266" t="s">
        <v>85</v>
      </c>
      <c r="AV596" s="15" t="s">
        <v>230</v>
      </c>
      <c r="AW596" s="15" t="s">
        <v>38</v>
      </c>
      <c r="AX596" s="15" t="s">
        <v>83</v>
      </c>
      <c r="AY596" s="266" t="s">
        <v>224</v>
      </c>
    </row>
    <row r="597" s="2" customFormat="1" ht="21.75" customHeight="1">
      <c r="A597" s="40"/>
      <c r="B597" s="41"/>
      <c r="C597" s="215" t="s">
        <v>899</v>
      </c>
      <c r="D597" s="215" t="s">
        <v>226</v>
      </c>
      <c r="E597" s="216" t="s">
        <v>5079</v>
      </c>
      <c r="F597" s="217" t="s">
        <v>5080</v>
      </c>
      <c r="G597" s="218" t="s">
        <v>160</v>
      </c>
      <c r="H597" s="219">
        <v>62</v>
      </c>
      <c r="I597" s="220"/>
      <c r="J597" s="221">
        <f>ROUND(I597*H597,2)</f>
        <v>0</v>
      </c>
      <c r="K597" s="217" t="s">
        <v>229</v>
      </c>
      <c r="L597" s="46"/>
      <c r="M597" s="222" t="s">
        <v>40</v>
      </c>
      <c r="N597" s="223" t="s">
        <v>48</v>
      </c>
      <c r="O597" s="86"/>
      <c r="P597" s="224">
        <f>O597*H597</f>
        <v>0</v>
      </c>
      <c r="Q597" s="224">
        <v>0</v>
      </c>
      <c r="R597" s="224">
        <f>Q597*H597</f>
        <v>0</v>
      </c>
      <c r="S597" s="224">
        <v>0</v>
      </c>
      <c r="T597" s="225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26" t="s">
        <v>230</v>
      </c>
      <c r="AT597" s="226" t="s">
        <v>226</v>
      </c>
      <c r="AU597" s="226" t="s">
        <v>85</v>
      </c>
      <c r="AY597" s="19" t="s">
        <v>224</v>
      </c>
      <c r="BE597" s="227">
        <f>IF(N597="základní",J597,0)</f>
        <v>0</v>
      </c>
      <c r="BF597" s="227">
        <f>IF(N597="snížená",J597,0)</f>
        <v>0</v>
      </c>
      <c r="BG597" s="227">
        <f>IF(N597="zákl. přenesená",J597,0)</f>
        <v>0</v>
      </c>
      <c r="BH597" s="227">
        <f>IF(N597="sníž. přenesená",J597,0)</f>
        <v>0</v>
      </c>
      <c r="BI597" s="227">
        <f>IF(N597="nulová",J597,0)</f>
        <v>0</v>
      </c>
      <c r="BJ597" s="19" t="s">
        <v>83</v>
      </c>
      <c r="BK597" s="227">
        <f>ROUND(I597*H597,2)</f>
        <v>0</v>
      </c>
      <c r="BL597" s="19" t="s">
        <v>230</v>
      </c>
      <c r="BM597" s="226" t="s">
        <v>3242</v>
      </c>
    </row>
    <row r="598" s="2" customFormat="1">
      <c r="A598" s="40"/>
      <c r="B598" s="41"/>
      <c r="C598" s="42"/>
      <c r="D598" s="228" t="s">
        <v>232</v>
      </c>
      <c r="E598" s="42"/>
      <c r="F598" s="229" t="s">
        <v>5081</v>
      </c>
      <c r="G598" s="42"/>
      <c r="H598" s="42"/>
      <c r="I598" s="230"/>
      <c r="J598" s="42"/>
      <c r="K598" s="42"/>
      <c r="L598" s="46"/>
      <c r="M598" s="231"/>
      <c r="N598" s="232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232</v>
      </c>
      <c r="AU598" s="19" t="s">
        <v>85</v>
      </c>
    </row>
    <row r="599" s="2" customFormat="1">
      <c r="A599" s="40"/>
      <c r="B599" s="41"/>
      <c r="C599" s="42"/>
      <c r="D599" s="233" t="s">
        <v>234</v>
      </c>
      <c r="E599" s="42"/>
      <c r="F599" s="234" t="s">
        <v>5082</v>
      </c>
      <c r="G599" s="42"/>
      <c r="H599" s="42"/>
      <c r="I599" s="230"/>
      <c r="J599" s="42"/>
      <c r="K599" s="42"/>
      <c r="L599" s="46"/>
      <c r="M599" s="231"/>
      <c r="N599" s="232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234</v>
      </c>
      <c r="AU599" s="19" t="s">
        <v>85</v>
      </c>
    </row>
    <row r="600" s="13" customFormat="1">
      <c r="A600" s="13"/>
      <c r="B600" s="235"/>
      <c r="C600" s="236"/>
      <c r="D600" s="228" t="s">
        <v>236</v>
      </c>
      <c r="E600" s="237" t="s">
        <v>40</v>
      </c>
      <c r="F600" s="238" t="s">
        <v>5083</v>
      </c>
      <c r="G600" s="236"/>
      <c r="H600" s="239">
        <v>62</v>
      </c>
      <c r="I600" s="240"/>
      <c r="J600" s="236"/>
      <c r="K600" s="236"/>
      <c r="L600" s="241"/>
      <c r="M600" s="242"/>
      <c r="N600" s="243"/>
      <c r="O600" s="243"/>
      <c r="P600" s="243"/>
      <c r="Q600" s="243"/>
      <c r="R600" s="243"/>
      <c r="S600" s="243"/>
      <c r="T600" s="24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5" t="s">
        <v>236</v>
      </c>
      <c r="AU600" s="245" t="s">
        <v>85</v>
      </c>
      <c r="AV600" s="13" t="s">
        <v>85</v>
      </c>
      <c r="AW600" s="13" t="s">
        <v>38</v>
      </c>
      <c r="AX600" s="13" t="s">
        <v>77</v>
      </c>
      <c r="AY600" s="245" t="s">
        <v>224</v>
      </c>
    </row>
    <row r="601" s="15" customFormat="1">
      <c r="A601" s="15"/>
      <c r="B601" s="256"/>
      <c r="C601" s="257"/>
      <c r="D601" s="228" t="s">
        <v>236</v>
      </c>
      <c r="E601" s="258" t="s">
        <v>40</v>
      </c>
      <c r="F601" s="259" t="s">
        <v>253</v>
      </c>
      <c r="G601" s="257"/>
      <c r="H601" s="260">
        <v>62</v>
      </c>
      <c r="I601" s="261"/>
      <c r="J601" s="257"/>
      <c r="K601" s="257"/>
      <c r="L601" s="262"/>
      <c r="M601" s="263"/>
      <c r="N601" s="264"/>
      <c r="O601" s="264"/>
      <c r="P601" s="264"/>
      <c r="Q601" s="264"/>
      <c r="R601" s="264"/>
      <c r="S601" s="264"/>
      <c r="T601" s="26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66" t="s">
        <v>236</v>
      </c>
      <c r="AU601" s="266" t="s">
        <v>85</v>
      </c>
      <c r="AV601" s="15" t="s">
        <v>230</v>
      </c>
      <c r="AW601" s="15" t="s">
        <v>38</v>
      </c>
      <c r="AX601" s="15" t="s">
        <v>83</v>
      </c>
      <c r="AY601" s="266" t="s">
        <v>224</v>
      </c>
    </row>
    <row r="602" s="2" customFormat="1" ht="16.5" customHeight="1">
      <c r="A602" s="40"/>
      <c r="B602" s="41"/>
      <c r="C602" s="215" t="s">
        <v>905</v>
      </c>
      <c r="D602" s="215" t="s">
        <v>226</v>
      </c>
      <c r="E602" s="216" t="s">
        <v>5084</v>
      </c>
      <c r="F602" s="217" t="s">
        <v>5085</v>
      </c>
      <c r="G602" s="218" t="s">
        <v>160</v>
      </c>
      <c r="H602" s="219">
        <v>164</v>
      </c>
      <c r="I602" s="220"/>
      <c r="J602" s="221">
        <f>ROUND(I602*H602,2)</f>
        <v>0</v>
      </c>
      <c r="K602" s="217" t="s">
        <v>229</v>
      </c>
      <c r="L602" s="46"/>
      <c r="M602" s="222" t="s">
        <v>40</v>
      </c>
      <c r="N602" s="223" t="s">
        <v>48</v>
      </c>
      <c r="O602" s="86"/>
      <c r="P602" s="224">
        <f>O602*H602</f>
        <v>0</v>
      </c>
      <c r="Q602" s="224">
        <v>0</v>
      </c>
      <c r="R602" s="224">
        <f>Q602*H602</f>
        <v>0</v>
      </c>
      <c r="S602" s="224">
        <v>0</v>
      </c>
      <c r="T602" s="225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26" t="s">
        <v>230</v>
      </c>
      <c r="AT602" s="226" t="s">
        <v>226</v>
      </c>
      <c r="AU602" s="226" t="s">
        <v>85</v>
      </c>
      <c r="AY602" s="19" t="s">
        <v>224</v>
      </c>
      <c r="BE602" s="227">
        <f>IF(N602="základní",J602,0)</f>
        <v>0</v>
      </c>
      <c r="BF602" s="227">
        <f>IF(N602="snížená",J602,0)</f>
        <v>0</v>
      </c>
      <c r="BG602" s="227">
        <f>IF(N602="zákl. přenesená",J602,0)</f>
        <v>0</v>
      </c>
      <c r="BH602" s="227">
        <f>IF(N602="sníž. přenesená",J602,0)</f>
        <v>0</v>
      </c>
      <c r="BI602" s="227">
        <f>IF(N602="nulová",J602,0)</f>
        <v>0</v>
      </c>
      <c r="BJ602" s="19" t="s">
        <v>83</v>
      </c>
      <c r="BK602" s="227">
        <f>ROUND(I602*H602,2)</f>
        <v>0</v>
      </c>
      <c r="BL602" s="19" t="s">
        <v>230</v>
      </c>
      <c r="BM602" s="226" t="s">
        <v>3250</v>
      </c>
    </row>
    <row r="603" s="2" customFormat="1">
      <c r="A603" s="40"/>
      <c r="B603" s="41"/>
      <c r="C603" s="42"/>
      <c r="D603" s="228" t="s">
        <v>232</v>
      </c>
      <c r="E603" s="42"/>
      <c r="F603" s="229" t="s">
        <v>5086</v>
      </c>
      <c r="G603" s="42"/>
      <c r="H603" s="42"/>
      <c r="I603" s="230"/>
      <c r="J603" s="42"/>
      <c r="K603" s="42"/>
      <c r="L603" s="46"/>
      <c r="M603" s="231"/>
      <c r="N603" s="232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232</v>
      </c>
      <c r="AU603" s="19" t="s">
        <v>85</v>
      </c>
    </row>
    <row r="604" s="2" customFormat="1">
      <c r="A604" s="40"/>
      <c r="B604" s="41"/>
      <c r="C604" s="42"/>
      <c r="D604" s="233" t="s">
        <v>234</v>
      </c>
      <c r="E604" s="42"/>
      <c r="F604" s="234" t="s">
        <v>5087</v>
      </c>
      <c r="G604" s="42"/>
      <c r="H604" s="42"/>
      <c r="I604" s="230"/>
      <c r="J604" s="42"/>
      <c r="K604" s="42"/>
      <c r="L604" s="46"/>
      <c r="M604" s="231"/>
      <c r="N604" s="232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234</v>
      </c>
      <c r="AU604" s="19" t="s">
        <v>85</v>
      </c>
    </row>
    <row r="605" s="12" customFormat="1" ht="22.8" customHeight="1">
      <c r="A605" s="12"/>
      <c r="B605" s="199"/>
      <c r="C605" s="200"/>
      <c r="D605" s="201" t="s">
        <v>76</v>
      </c>
      <c r="E605" s="213" t="s">
        <v>1439</v>
      </c>
      <c r="F605" s="213" t="s">
        <v>1440</v>
      </c>
      <c r="G605" s="200"/>
      <c r="H605" s="200"/>
      <c r="I605" s="203"/>
      <c r="J605" s="214">
        <f>BK605</f>
        <v>0</v>
      </c>
      <c r="K605" s="200"/>
      <c r="L605" s="205"/>
      <c r="M605" s="206"/>
      <c r="N605" s="207"/>
      <c r="O605" s="207"/>
      <c r="P605" s="208">
        <f>SUM(P606:P669)</f>
        <v>0</v>
      </c>
      <c r="Q605" s="207"/>
      <c r="R605" s="208">
        <f>SUM(R606:R669)</f>
        <v>0</v>
      </c>
      <c r="S605" s="207"/>
      <c r="T605" s="209">
        <f>SUM(T606:T669)</f>
        <v>0</v>
      </c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R605" s="210" t="s">
        <v>83</v>
      </c>
      <c r="AT605" s="211" t="s">
        <v>76</v>
      </c>
      <c r="AU605" s="211" t="s">
        <v>83</v>
      </c>
      <c r="AY605" s="210" t="s">
        <v>224</v>
      </c>
      <c r="BK605" s="212">
        <f>SUM(BK606:BK669)</f>
        <v>0</v>
      </c>
    </row>
    <row r="606" s="2" customFormat="1" ht="16.5" customHeight="1">
      <c r="A606" s="40"/>
      <c r="B606" s="41"/>
      <c r="C606" s="215" t="s">
        <v>913</v>
      </c>
      <c r="D606" s="215" t="s">
        <v>226</v>
      </c>
      <c r="E606" s="216" t="s">
        <v>1469</v>
      </c>
      <c r="F606" s="217" t="s">
        <v>1470</v>
      </c>
      <c r="G606" s="218" t="s">
        <v>604</v>
      </c>
      <c r="H606" s="219">
        <v>1985.376</v>
      </c>
      <c r="I606" s="220"/>
      <c r="J606" s="221">
        <f>ROUND(I606*H606,2)</f>
        <v>0</v>
      </c>
      <c r="K606" s="217" t="s">
        <v>229</v>
      </c>
      <c r="L606" s="46"/>
      <c r="M606" s="222" t="s">
        <v>40</v>
      </c>
      <c r="N606" s="223" t="s">
        <v>48</v>
      </c>
      <c r="O606" s="86"/>
      <c r="P606" s="224">
        <f>O606*H606</f>
        <v>0</v>
      </c>
      <c r="Q606" s="224">
        <v>0</v>
      </c>
      <c r="R606" s="224">
        <f>Q606*H606</f>
        <v>0</v>
      </c>
      <c r="S606" s="224">
        <v>0</v>
      </c>
      <c r="T606" s="225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26" t="s">
        <v>230</v>
      </c>
      <c r="AT606" s="226" t="s">
        <v>226</v>
      </c>
      <c r="AU606" s="226" t="s">
        <v>85</v>
      </c>
      <c r="AY606" s="19" t="s">
        <v>224</v>
      </c>
      <c r="BE606" s="227">
        <f>IF(N606="základní",J606,0)</f>
        <v>0</v>
      </c>
      <c r="BF606" s="227">
        <f>IF(N606="snížená",J606,0)</f>
        <v>0</v>
      </c>
      <c r="BG606" s="227">
        <f>IF(N606="zákl. přenesená",J606,0)</f>
        <v>0</v>
      </c>
      <c r="BH606" s="227">
        <f>IF(N606="sníž. přenesená",J606,0)</f>
        <v>0</v>
      </c>
      <c r="BI606" s="227">
        <f>IF(N606="nulová",J606,0)</f>
        <v>0</v>
      </c>
      <c r="BJ606" s="19" t="s">
        <v>83</v>
      </c>
      <c r="BK606" s="227">
        <f>ROUND(I606*H606,2)</f>
        <v>0</v>
      </c>
      <c r="BL606" s="19" t="s">
        <v>230</v>
      </c>
      <c r="BM606" s="226" t="s">
        <v>3268</v>
      </c>
    </row>
    <row r="607" s="2" customFormat="1">
      <c r="A607" s="40"/>
      <c r="B607" s="41"/>
      <c r="C607" s="42"/>
      <c r="D607" s="228" t="s">
        <v>232</v>
      </c>
      <c r="E607" s="42"/>
      <c r="F607" s="229" t="s">
        <v>1472</v>
      </c>
      <c r="G607" s="42"/>
      <c r="H607" s="42"/>
      <c r="I607" s="230"/>
      <c r="J607" s="42"/>
      <c r="K607" s="42"/>
      <c r="L607" s="46"/>
      <c r="M607" s="231"/>
      <c r="N607" s="232"/>
      <c r="O607" s="86"/>
      <c r="P607" s="86"/>
      <c r="Q607" s="86"/>
      <c r="R607" s="86"/>
      <c r="S607" s="86"/>
      <c r="T607" s="87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232</v>
      </c>
      <c r="AU607" s="19" t="s">
        <v>85</v>
      </c>
    </row>
    <row r="608" s="2" customFormat="1">
      <c r="A608" s="40"/>
      <c r="B608" s="41"/>
      <c r="C608" s="42"/>
      <c r="D608" s="233" t="s">
        <v>234</v>
      </c>
      <c r="E608" s="42"/>
      <c r="F608" s="234" t="s">
        <v>1473</v>
      </c>
      <c r="G608" s="42"/>
      <c r="H608" s="42"/>
      <c r="I608" s="230"/>
      <c r="J608" s="42"/>
      <c r="K608" s="42"/>
      <c r="L608" s="46"/>
      <c r="M608" s="231"/>
      <c r="N608" s="232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234</v>
      </c>
      <c r="AU608" s="19" t="s">
        <v>85</v>
      </c>
    </row>
    <row r="609" s="13" customFormat="1">
      <c r="A609" s="13"/>
      <c r="B609" s="235"/>
      <c r="C609" s="236"/>
      <c r="D609" s="228" t="s">
        <v>236</v>
      </c>
      <c r="E609" s="237" t="s">
        <v>40</v>
      </c>
      <c r="F609" s="238" t="s">
        <v>5088</v>
      </c>
      <c r="G609" s="236"/>
      <c r="H609" s="239">
        <v>78.075999999999993</v>
      </c>
      <c r="I609" s="240"/>
      <c r="J609" s="236"/>
      <c r="K609" s="236"/>
      <c r="L609" s="241"/>
      <c r="M609" s="242"/>
      <c r="N609" s="243"/>
      <c r="O609" s="243"/>
      <c r="P609" s="243"/>
      <c r="Q609" s="243"/>
      <c r="R609" s="243"/>
      <c r="S609" s="243"/>
      <c r="T609" s="24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5" t="s">
        <v>236</v>
      </c>
      <c r="AU609" s="245" t="s">
        <v>85</v>
      </c>
      <c r="AV609" s="13" t="s">
        <v>85</v>
      </c>
      <c r="AW609" s="13" t="s">
        <v>38</v>
      </c>
      <c r="AX609" s="13" t="s">
        <v>77</v>
      </c>
      <c r="AY609" s="245" t="s">
        <v>224</v>
      </c>
    </row>
    <row r="610" s="13" customFormat="1">
      <c r="A610" s="13"/>
      <c r="B610" s="235"/>
      <c r="C610" s="236"/>
      <c r="D610" s="228" t="s">
        <v>236</v>
      </c>
      <c r="E610" s="237" t="s">
        <v>40</v>
      </c>
      <c r="F610" s="238" t="s">
        <v>5089</v>
      </c>
      <c r="G610" s="236"/>
      <c r="H610" s="239">
        <v>333.20699999999999</v>
      </c>
      <c r="I610" s="240"/>
      <c r="J610" s="236"/>
      <c r="K610" s="236"/>
      <c r="L610" s="241"/>
      <c r="M610" s="242"/>
      <c r="N610" s="243"/>
      <c r="O610" s="243"/>
      <c r="P610" s="243"/>
      <c r="Q610" s="243"/>
      <c r="R610" s="243"/>
      <c r="S610" s="243"/>
      <c r="T610" s="24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5" t="s">
        <v>236</v>
      </c>
      <c r="AU610" s="245" t="s">
        <v>85</v>
      </c>
      <c r="AV610" s="13" t="s">
        <v>85</v>
      </c>
      <c r="AW610" s="13" t="s">
        <v>38</v>
      </c>
      <c r="AX610" s="13" t="s">
        <v>77</v>
      </c>
      <c r="AY610" s="245" t="s">
        <v>224</v>
      </c>
    </row>
    <row r="611" s="13" customFormat="1">
      <c r="A611" s="13"/>
      <c r="B611" s="235"/>
      <c r="C611" s="236"/>
      <c r="D611" s="228" t="s">
        <v>236</v>
      </c>
      <c r="E611" s="237" t="s">
        <v>40</v>
      </c>
      <c r="F611" s="238" t="s">
        <v>5090</v>
      </c>
      <c r="G611" s="236"/>
      <c r="H611" s="239">
        <v>516.38400000000001</v>
      </c>
      <c r="I611" s="240"/>
      <c r="J611" s="236"/>
      <c r="K611" s="236"/>
      <c r="L611" s="241"/>
      <c r="M611" s="242"/>
      <c r="N611" s="243"/>
      <c r="O611" s="243"/>
      <c r="P611" s="243"/>
      <c r="Q611" s="243"/>
      <c r="R611" s="243"/>
      <c r="S611" s="243"/>
      <c r="T611" s="24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5" t="s">
        <v>236</v>
      </c>
      <c r="AU611" s="245" t="s">
        <v>85</v>
      </c>
      <c r="AV611" s="13" t="s">
        <v>85</v>
      </c>
      <c r="AW611" s="13" t="s">
        <v>38</v>
      </c>
      <c r="AX611" s="13" t="s">
        <v>77</v>
      </c>
      <c r="AY611" s="245" t="s">
        <v>224</v>
      </c>
    </row>
    <row r="612" s="13" customFormat="1">
      <c r="A612" s="13"/>
      <c r="B612" s="235"/>
      <c r="C612" s="236"/>
      <c r="D612" s="228" t="s">
        <v>236</v>
      </c>
      <c r="E612" s="237" t="s">
        <v>40</v>
      </c>
      <c r="F612" s="238" t="s">
        <v>5091</v>
      </c>
      <c r="G612" s="236"/>
      <c r="H612" s="239">
        <v>26.163</v>
      </c>
      <c r="I612" s="240"/>
      <c r="J612" s="236"/>
      <c r="K612" s="236"/>
      <c r="L612" s="241"/>
      <c r="M612" s="242"/>
      <c r="N612" s="243"/>
      <c r="O612" s="243"/>
      <c r="P612" s="243"/>
      <c r="Q612" s="243"/>
      <c r="R612" s="243"/>
      <c r="S612" s="243"/>
      <c r="T612" s="24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5" t="s">
        <v>236</v>
      </c>
      <c r="AU612" s="245" t="s">
        <v>85</v>
      </c>
      <c r="AV612" s="13" t="s">
        <v>85</v>
      </c>
      <c r="AW612" s="13" t="s">
        <v>38</v>
      </c>
      <c r="AX612" s="13" t="s">
        <v>77</v>
      </c>
      <c r="AY612" s="245" t="s">
        <v>224</v>
      </c>
    </row>
    <row r="613" s="13" customFormat="1">
      <c r="A613" s="13"/>
      <c r="B613" s="235"/>
      <c r="C613" s="236"/>
      <c r="D613" s="228" t="s">
        <v>236</v>
      </c>
      <c r="E613" s="237" t="s">
        <v>40</v>
      </c>
      <c r="F613" s="238" t="s">
        <v>5092</v>
      </c>
      <c r="G613" s="236"/>
      <c r="H613" s="239">
        <v>558.11199999999997</v>
      </c>
      <c r="I613" s="240"/>
      <c r="J613" s="236"/>
      <c r="K613" s="236"/>
      <c r="L613" s="241"/>
      <c r="M613" s="242"/>
      <c r="N613" s="243"/>
      <c r="O613" s="243"/>
      <c r="P613" s="243"/>
      <c r="Q613" s="243"/>
      <c r="R613" s="243"/>
      <c r="S613" s="243"/>
      <c r="T613" s="24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5" t="s">
        <v>236</v>
      </c>
      <c r="AU613" s="245" t="s">
        <v>85</v>
      </c>
      <c r="AV613" s="13" t="s">
        <v>85</v>
      </c>
      <c r="AW613" s="13" t="s">
        <v>38</v>
      </c>
      <c r="AX613" s="13" t="s">
        <v>77</v>
      </c>
      <c r="AY613" s="245" t="s">
        <v>224</v>
      </c>
    </row>
    <row r="614" s="13" customFormat="1">
      <c r="A614" s="13"/>
      <c r="B614" s="235"/>
      <c r="C614" s="236"/>
      <c r="D614" s="228" t="s">
        <v>236</v>
      </c>
      <c r="E614" s="237" t="s">
        <v>40</v>
      </c>
      <c r="F614" s="238" t="s">
        <v>5093</v>
      </c>
      <c r="G614" s="236"/>
      <c r="H614" s="239">
        <v>446.03899999999999</v>
      </c>
      <c r="I614" s="240"/>
      <c r="J614" s="236"/>
      <c r="K614" s="236"/>
      <c r="L614" s="241"/>
      <c r="M614" s="242"/>
      <c r="N614" s="243"/>
      <c r="O614" s="243"/>
      <c r="P614" s="243"/>
      <c r="Q614" s="243"/>
      <c r="R614" s="243"/>
      <c r="S614" s="243"/>
      <c r="T614" s="24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5" t="s">
        <v>236</v>
      </c>
      <c r="AU614" s="245" t="s">
        <v>85</v>
      </c>
      <c r="AV614" s="13" t="s">
        <v>85</v>
      </c>
      <c r="AW614" s="13" t="s">
        <v>38</v>
      </c>
      <c r="AX614" s="13" t="s">
        <v>77</v>
      </c>
      <c r="AY614" s="245" t="s">
        <v>224</v>
      </c>
    </row>
    <row r="615" s="13" customFormat="1">
      <c r="A615" s="13"/>
      <c r="B615" s="235"/>
      <c r="C615" s="236"/>
      <c r="D615" s="228" t="s">
        <v>236</v>
      </c>
      <c r="E615" s="237" t="s">
        <v>40</v>
      </c>
      <c r="F615" s="238" t="s">
        <v>5094</v>
      </c>
      <c r="G615" s="236"/>
      <c r="H615" s="239">
        <v>16.530000000000001</v>
      </c>
      <c r="I615" s="240"/>
      <c r="J615" s="236"/>
      <c r="K615" s="236"/>
      <c r="L615" s="241"/>
      <c r="M615" s="242"/>
      <c r="N615" s="243"/>
      <c r="O615" s="243"/>
      <c r="P615" s="243"/>
      <c r="Q615" s="243"/>
      <c r="R615" s="243"/>
      <c r="S615" s="243"/>
      <c r="T615" s="24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5" t="s">
        <v>236</v>
      </c>
      <c r="AU615" s="245" t="s">
        <v>85</v>
      </c>
      <c r="AV615" s="13" t="s">
        <v>85</v>
      </c>
      <c r="AW615" s="13" t="s">
        <v>38</v>
      </c>
      <c r="AX615" s="13" t="s">
        <v>77</v>
      </c>
      <c r="AY615" s="245" t="s">
        <v>224</v>
      </c>
    </row>
    <row r="616" s="13" customFormat="1">
      <c r="A616" s="13"/>
      <c r="B616" s="235"/>
      <c r="C616" s="236"/>
      <c r="D616" s="228" t="s">
        <v>236</v>
      </c>
      <c r="E616" s="237" t="s">
        <v>40</v>
      </c>
      <c r="F616" s="238" t="s">
        <v>5095</v>
      </c>
      <c r="G616" s="236"/>
      <c r="H616" s="239">
        <v>10.865</v>
      </c>
      <c r="I616" s="240"/>
      <c r="J616" s="236"/>
      <c r="K616" s="236"/>
      <c r="L616" s="241"/>
      <c r="M616" s="242"/>
      <c r="N616" s="243"/>
      <c r="O616" s="243"/>
      <c r="P616" s="243"/>
      <c r="Q616" s="243"/>
      <c r="R616" s="243"/>
      <c r="S616" s="243"/>
      <c r="T616" s="24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5" t="s">
        <v>236</v>
      </c>
      <c r="AU616" s="245" t="s">
        <v>85</v>
      </c>
      <c r="AV616" s="13" t="s">
        <v>85</v>
      </c>
      <c r="AW616" s="13" t="s">
        <v>38</v>
      </c>
      <c r="AX616" s="13" t="s">
        <v>77</v>
      </c>
      <c r="AY616" s="245" t="s">
        <v>224</v>
      </c>
    </row>
    <row r="617" s="15" customFormat="1">
      <c r="A617" s="15"/>
      <c r="B617" s="256"/>
      <c r="C617" s="257"/>
      <c r="D617" s="228" t="s">
        <v>236</v>
      </c>
      <c r="E617" s="258" t="s">
        <v>40</v>
      </c>
      <c r="F617" s="259" t="s">
        <v>253</v>
      </c>
      <c r="G617" s="257"/>
      <c r="H617" s="260">
        <v>1985.376</v>
      </c>
      <c r="I617" s="261"/>
      <c r="J617" s="257"/>
      <c r="K617" s="257"/>
      <c r="L617" s="262"/>
      <c r="M617" s="263"/>
      <c r="N617" s="264"/>
      <c r="O617" s="264"/>
      <c r="P617" s="264"/>
      <c r="Q617" s="264"/>
      <c r="R617" s="264"/>
      <c r="S617" s="264"/>
      <c r="T617" s="26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66" t="s">
        <v>236</v>
      </c>
      <c r="AU617" s="266" t="s">
        <v>85</v>
      </c>
      <c r="AV617" s="15" t="s">
        <v>230</v>
      </c>
      <c r="AW617" s="15" t="s">
        <v>38</v>
      </c>
      <c r="AX617" s="15" t="s">
        <v>83</v>
      </c>
      <c r="AY617" s="266" t="s">
        <v>224</v>
      </c>
    </row>
    <row r="618" s="2" customFormat="1" ht="16.5" customHeight="1">
      <c r="A618" s="40"/>
      <c r="B618" s="41"/>
      <c r="C618" s="215" t="s">
        <v>921</v>
      </c>
      <c r="D618" s="215" t="s">
        <v>226</v>
      </c>
      <c r="E618" s="216" t="s">
        <v>1476</v>
      </c>
      <c r="F618" s="217" t="s">
        <v>1477</v>
      </c>
      <c r="G618" s="218" t="s">
        <v>604</v>
      </c>
      <c r="H618" s="219">
        <v>10969.061</v>
      </c>
      <c r="I618" s="220"/>
      <c r="J618" s="221">
        <f>ROUND(I618*H618,2)</f>
        <v>0</v>
      </c>
      <c r="K618" s="217" t="s">
        <v>229</v>
      </c>
      <c r="L618" s="46"/>
      <c r="M618" s="222" t="s">
        <v>40</v>
      </c>
      <c r="N618" s="223" t="s">
        <v>48</v>
      </c>
      <c r="O618" s="86"/>
      <c r="P618" s="224">
        <f>O618*H618</f>
        <v>0</v>
      </c>
      <c r="Q618" s="224">
        <v>0</v>
      </c>
      <c r="R618" s="224">
        <f>Q618*H618</f>
        <v>0</v>
      </c>
      <c r="S618" s="224">
        <v>0</v>
      </c>
      <c r="T618" s="225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26" t="s">
        <v>230</v>
      </c>
      <c r="AT618" s="226" t="s">
        <v>226</v>
      </c>
      <c r="AU618" s="226" t="s">
        <v>85</v>
      </c>
      <c r="AY618" s="19" t="s">
        <v>224</v>
      </c>
      <c r="BE618" s="227">
        <f>IF(N618="základní",J618,0)</f>
        <v>0</v>
      </c>
      <c r="BF618" s="227">
        <f>IF(N618="snížená",J618,0)</f>
        <v>0</v>
      </c>
      <c r="BG618" s="227">
        <f>IF(N618="zákl. přenesená",J618,0)</f>
        <v>0</v>
      </c>
      <c r="BH618" s="227">
        <f>IF(N618="sníž. přenesená",J618,0)</f>
        <v>0</v>
      </c>
      <c r="BI618" s="227">
        <f>IF(N618="nulová",J618,0)</f>
        <v>0</v>
      </c>
      <c r="BJ618" s="19" t="s">
        <v>83</v>
      </c>
      <c r="BK618" s="227">
        <f>ROUND(I618*H618,2)</f>
        <v>0</v>
      </c>
      <c r="BL618" s="19" t="s">
        <v>230</v>
      </c>
      <c r="BM618" s="226" t="s">
        <v>3280</v>
      </c>
    </row>
    <row r="619" s="2" customFormat="1">
      <c r="A619" s="40"/>
      <c r="B619" s="41"/>
      <c r="C619" s="42"/>
      <c r="D619" s="228" t="s">
        <v>232</v>
      </c>
      <c r="E619" s="42"/>
      <c r="F619" s="229" t="s">
        <v>1479</v>
      </c>
      <c r="G619" s="42"/>
      <c r="H619" s="42"/>
      <c r="I619" s="230"/>
      <c r="J619" s="42"/>
      <c r="K619" s="42"/>
      <c r="L619" s="46"/>
      <c r="M619" s="231"/>
      <c r="N619" s="232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232</v>
      </c>
      <c r="AU619" s="19" t="s">
        <v>85</v>
      </c>
    </row>
    <row r="620" s="2" customFormat="1">
      <c r="A620" s="40"/>
      <c r="B620" s="41"/>
      <c r="C620" s="42"/>
      <c r="D620" s="233" t="s">
        <v>234</v>
      </c>
      <c r="E620" s="42"/>
      <c r="F620" s="234" t="s">
        <v>1480</v>
      </c>
      <c r="G620" s="42"/>
      <c r="H620" s="42"/>
      <c r="I620" s="230"/>
      <c r="J620" s="42"/>
      <c r="K620" s="42"/>
      <c r="L620" s="46"/>
      <c r="M620" s="231"/>
      <c r="N620" s="232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234</v>
      </c>
      <c r="AU620" s="19" t="s">
        <v>85</v>
      </c>
    </row>
    <row r="621" s="14" customFormat="1">
      <c r="A621" s="14"/>
      <c r="B621" s="246"/>
      <c r="C621" s="247"/>
      <c r="D621" s="228" t="s">
        <v>236</v>
      </c>
      <c r="E621" s="248" t="s">
        <v>40</v>
      </c>
      <c r="F621" s="249" t="s">
        <v>5096</v>
      </c>
      <c r="G621" s="247"/>
      <c r="H621" s="248" t="s">
        <v>40</v>
      </c>
      <c r="I621" s="250"/>
      <c r="J621" s="247"/>
      <c r="K621" s="247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236</v>
      </c>
      <c r="AU621" s="255" t="s">
        <v>85</v>
      </c>
      <c r="AV621" s="14" t="s">
        <v>83</v>
      </c>
      <c r="AW621" s="14" t="s">
        <v>38</v>
      </c>
      <c r="AX621" s="14" t="s">
        <v>77</v>
      </c>
      <c r="AY621" s="255" t="s">
        <v>224</v>
      </c>
    </row>
    <row r="622" s="13" customFormat="1">
      <c r="A622" s="13"/>
      <c r="B622" s="235"/>
      <c r="C622" s="236"/>
      <c r="D622" s="228" t="s">
        <v>236</v>
      </c>
      <c r="E622" s="237" t="s">
        <v>40</v>
      </c>
      <c r="F622" s="238" t="s">
        <v>5097</v>
      </c>
      <c r="G622" s="236"/>
      <c r="H622" s="239">
        <v>3614.6880000000001</v>
      </c>
      <c r="I622" s="240"/>
      <c r="J622" s="236"/>
      <c r="K622" s="236"/>
      <c r="L622" s="241"/>
      <c r="M622" s="242"/>
      <c r="N622" s="243"/>
      <c r="O622" s="243"/>
      <c r="P622" s="243"/>
      <c r="Q622" s="243"/>
      <c r="R622" s="243"/>
      <c r="S622" s="243"/>
      <c r="T622" s="24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5" t="s">
        <v>236</v>
      </c>
      <c r="AU622" s="245" t="s">
        <v>85</v>
      </c>
      <c r="AV622" s="13" t="s">
        <v>85</v>
      </c>
      <c r="AW622" s="13" t="s">
        <v>38</v>
      </c>
      <c r="AX622" s="13" t="s">
        <v>77</v>
      </c>
      <c r="AY622" s="245" t="s">
        <v>224</v>
      </c>
    </row>
    <row r="623" s="13" customFormat="1">
      <c r="A623" s="13"/>
      <c r="B623" s="235"/>
      <c r="C623" s="236"/>
      <c r="D623" s="228" t="s">
        <v>236</v>
      </c>
      <c r="E623" s="237" t="s">
        <v>40</v>
      </c>
      <c r="F623" s="238" t="s">
        <v>5098</v>
      </c>
      <c r="G623" s="236"/>
      <c r="H623" s="239">
        <v>183.14099999999999</v>
      </c>
      <c r="I623" s="240"/>
      <c r="J623" s="236"/>
      <c r="K623" s="236"/>
      <c r="L623" s="241"/>
      <c r="M623" s="242"/>
      <c r="N623" s="243"/>
      <c r="O623" s="243"/>
      <c r="P623" s="243"/>
      <c r="Q623" s="243"/>
      <c r="R623" s="243"/>
      <c r="S623" s="243"/>
      <c r="T623" s="24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5" t="s">
        <v>236</v>
      </c>
      <c r="AU623" s="245" t="s">
        <v>85</v>
      </c>
      <c r="AV623" s="13" t="s">
        <v>85</v>
      </c>
      <c r="AW623" s="13" t="s">
        <v>38</v>
      </c>
      <c r="AX623" s="13" t="s">
        <v>77</v>
      </c>
      <c r="AY623" s="245" t="s">
        <v>224</v>
      </c>
    </row>
    <row r="624" s="13" customFormat="1">
      <c r="A624" s="13"/>
      <c r="B624" s="235"/>
      <c r="C624" s="236"/>
      <c r="D624" s="228" t="s">
        <v>236</v>
      </c>
      <c r="E624" s="237" t="s">
        <v>40</v>
      </c>
      <c r="F624" s="238" t="s">
        <v>5099</v>
      </c>
      <c r="G624" s="236"/>
      <c r="H624" s="239">
        <v>3906.7840000000001</v>
      </c>
      <c r="I624" s="240"/>
      <c r="J624" s="236"/>
      <c r="K624" s="236"/>
      <c r="L624" s="241"/>
      <c r="M624" s="242"/>
      <c r="N624" s="243"/>
      <c r="O624" s="243"/>
      <c r="P624" s="243"/>
      <c r="Q624" s="243"/>
      <c r="R624" s="243"/>
      <c r="S624" s="243"/>
      <c r="T624" s="24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5" t="s">
        <v>236</v>
      </c>
      <c r="AU624" s="245" t="s">
        <v>85</v>
      </c>
      <c r="AV624" s="13" t="s">
        <v>85</v>
      </c>
      <c r="AW624" s="13" t="s">
        <v>38</v>
      </c>
      <c r="AX624" s="13" t="s">
        <v>77</v>
      </c>
      <c r="AY624" s="245" t="s">
        <v>224</v>
      </c>
    </row>
    <row r="625" s="13" customFormat="1">
      <c r="A625" s="13"/>
      <c r="B625" s="235"/>
      <c r="C625" s="236"/>
      <c r="D625" s="228" t="s">
        <v>236</v>
      </c>
      <c r="E625" s="237" t="s">
        <v>40</v>
      </c>
      <c r="F625" s="238" t="s">
        <v>5100</v>
      </c>
      <c r="G625" s="236"/>
      <c r="H625" s="239">
        <v>3122.2730000000001</v>
      </c>
      <c r="I625" s="240"/>
      <c r="J625" s="236"/>
      <c r="K625" s="236"/>
      <c r="L625" s="241"/>
      <c r="M625" s="242"/>
      <c r="N625" s="243"/>
      <c r="O625" s="243"/>
      <c r="P625" s="243"/>
      <c r="Q625" s="243"/>
      <c r="R625" s="243"/>
      <c r="S625" s="243"/>
      <c r="T625" s="24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5" t="s">
        <v>236</v>
      </c>
      <c r="AU625" s="245" t="s">
        <v>85</v>
      </c>
      <c r="AV625" s="13" t="s">
        <v>85</v>
      </c>
      <c r="AW625" s="13" t="s">
        <v>38</v>
      </c>
      <c r="AX625" s="13" t="s">
        <v>77</v>
      </c>
      <c r="AY625" s="245" t="s">
        <v>224</v>
      </c>
    </row>
    <row r="626" s="13" customFormat="1">
      <c r="A626" s="13"/>
      <c r="B626" s="235"/>
      <c r="C626" s="236"/>
      <c r="D626" s="228" t="s">
        <v>236</v>
      </c>
      <c r="E626" s="237" t="s">
        <v>40</v>
      </c>
      <c r="F626" s="238" t="s">
        <v>5101</v>
      </c>
      <c r="G626" s="236"/>
      <c r="H626" s="239">
        <v>66.120000000000005</v>
      </c>
      <c r="I626" s="240"/>
      <c r="J626" s="236"/>
      <c r="K626" s="236"/>
      <c r="L626" s="241"/>
      <c r="M626" s="242"/>
      <c r="N626" s="243"/>
      <c r="O626" s="243"/>
      <c r="P626" s="243"/>
      <c r="Q626" s="243"/>
      <c r="R626" s="243"/>
      <c r="S626" s="243"/>
      <c r="T626" s="24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5" t="s">
        <v>236</v>
      </c>
      <c r="AU626" s="245" t="s">
        <v>85</v>
      </c>
      <c r="AV626" s="13" t="s">
        <v>85</v>
      </c>
      <c r="AW626" s="13" t="s">
        <v>38</v>
      </c>
      <c r="AX626" s="13" t="s">
        <v>77</v>
      </c>
      <c r="AY626" s="245" t="s">
        <v>224</v>
      </c>
    </row>
    <row r="627" s="13" customFormat="1">
      <c r="A627" s="13"/>
      <c r="B627" s="235"/>
      <c r="C627" s="236"/>
      <c r="D627" s="228" t="s">
        <v>236</v>
      </c>
      <c r="E627" s="237" t="s">
        <v>40</v>
      </c>
      <c r="F627" s="238" t="s">
        <v>5102</v>
      </c>
      <c r="G627" s="236"/>
      <c r="H627" s="239">
        <v>76.055000000000007</v>
      </c>
      <c r="I627" s="240"/>
      <c r="J627" s="236"/>
      <c r="K627" s="236"/>
      <c r="L627" s="241"/>
      <c r="M627" s="242"/>
      <c r="N627" s="243"/>
      <c r="O627" s="243"/>
      <c r="P627" s="243"/>
      <c r="Q627" s="243"/>
      <c r="R627" s="243"/>
      <c r="S627" s="243"/>
      <c r="T627" s="24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5" t="s">
        <v>236</v>
      </c>
      <c r="AU627" s="245" t="s">
        <v>85</v>
      </c>
      <c r="AV627" s="13" t="s">
        <v>85</v>
      </c>
      <c r="AW627" s="13" t="s">
        <v>38</v>
      </c>
      <c r="AX627" s="13" t="s">
        <v>77</v>
      </c>
      <c r="AY627" s="245" t="s">
        <v>224</v>
      </c>
    </row>
    <row r="628" s="15" customFormat="1">
      <c r="A628" s="15"/>
      <c r="B628" s="256"/>
      <c r="C628" s="257"/>
      <c r="D628" s="228" t="s">
        <v>236</v>
      </c>
      <c r="E628" s="258" t="s">
        <v>40</v>
      </c>
      <c r="F628" s="259" t="s">
        <v>253</v>
      </c>
      <c r="G628" s="257"/>
      <c r="H628" s="260">
        <v>10969.061</v>
      </c>
      <c r="I628" s="261"/>
      <c r="J628" s="257"/>
      <c r="K628" s="257"/>
      <c r="L628" s="262"/>
      <c r="M628" s="263"/>
      <c r="N628" s="264"/>
      <c r="O628" s="264"/>
      <c r="P628" s="264"/>
      <c r="Q628" s="264"/>
      <c r="R628" s="264"/>
      <c r="S628" s="264"/>
      <c r="T628" s="26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6" t="s">
        <v>236</v>
      </c>
      <c r="AU628" s="266" t="s">
        <v>85</v>
      </c>
      <c r="AV628" s="15" t="s">
        <v>230</v>
      </c>
      <c r="AW628" s="15" t="s">
        <v>38</v>
      </c>
      <c r="AX628" s="15" t="s">
        <v>83</v>
      </c>
      <c r="AY628" s="266" t="s">
        <v>224</v>
      </c>
    </row>
    <row r="629" s="2" customFormat="1" ht="16.5" customHeight="1">
      <c r="A629" s="40"/>
      <c r="B629" s="41"/>
      <c r="C629" s="215" t="s">
        <v>927</v>
      </c>
      <c r="D629" s="215" t="s">
        <v>226</v>
      </c>
      <c r="E629" s="216" t="s">
        <v>5103</v>
      </c>
      <c r="F629" s="217" t="s">
        <v>5104</v>
      </c>
      <c r="G629" s="218" t="s">
        <v>604</v>
      </c>
      <c r="H629" s="219">
        <v>2.5920000000000001</v>
      </c>
      <c r="I629" s="220"/>
      <c r="J629" s="221">
        <f>ROUND(I629*H629,2)</f>
        <v>0</v>
      </c>
      <c r="K629" s="217" t="s">
        <v>229</v>
      </c>
      <c r="L629" s="46"/>
      <c r="M629" s="222" t="s">
        <v>40</v>
      </c>
      <c r="N629" s="223" t="s">
        <v>48</v>
      </c>
      <c r="O629" s="86"/>
      <c r="P629" s="224">
        <f>O629*H629</f>
        <v>0</v>
      </c>
      <c r="Q629" s="224">
        <v>0</v>
      </c>
      <c r="R629" s="224">
        <f>Q629*H629</f>
        <v>0</v>
      </c>
      <c r="S629" s="224">
        <v>0</v>
      </c>
      <c r="T629" s="225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26" t="s">
        <v>230</v>
      </c>
      <c r="AT629" s="226" t="s">
        <v>226</v>
      </c>
      <c r="AU629" s="226" t="s">
        <v>85</v>
      </c>
      <c r="AY629" s="19" t="s">
        <v>224</v>
      </c>
      <c r="BE629" s="227">
        <f>IF(N629="základní",J629,0)</f>
        <v>0</v>
      </c>
      <c r="BF629" s="227">
        <f>IF(N629="snížená",J629,0)</f>
        <v>0</v>
      </c>
      <c r="BG629" s="227">
        <f>IF(N629="zákl. přenesená",J629,0)</f>
        <v>0</v>
      </c>
      <c r="BH629" s="227">
        <f>IF(N629="sníž. přenesená",J629,0)</f>
        <v>0</v>
      </c>
      <c r="BI629" s="227">
        <f>IF(N629="nulová",J629,0)</f>
        <v>0</v>
      </c>
      <c r="BJ629" s="19" t="s">
        <v>83</v>
      </c>
      <c r="BK629" s="227">
        <f>ROUND(I629*H629,2)</f>
        <v>0</v>
      </c>
      <c r="BL629" s="19" t="s">
        <v>230</v>
      </c>
      <c r="BM629" s="226" t="s">
        <v>3294</v>
      </c>
    </row>
    <row r="630" s="2" customFormat="1">
      <c r="A630" s="40"/>
      <c r="B630" s="41"/>
      <c r="C630" s="42"/>
      <c r="D630" s="228" t="s">
        <v>232</v>
      </c>
      <c r="E630" s="42"/>
      <c r="F630" s="229" t="s">
        <v>5105</v>
      </c>
      <c r="G630" s="42"/>
      <c r="H630" s="42"/>
      <c r="I630" s="230"/>
      <c r="J630" s="42"/>
      <c r="K630" s="42"/>
      <c r="L630" s="46"/>
      <c r="M630" s="231"/>
      <c r="N630" s="232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232</v>
      </c>
      <c r="AU630" s="19" t="s">
        <v>85</v>
      </c>
    </row>
    <row r="631" s="2" customFormat="1">
      <c r="A631" s="40"/>
      <c r="B631" s="41"/>
      <c r="C631" s="42"/>
      <c r="D631" s="233" t="s">
        <v>234</v>
      </c>
      <c r="E631" s="42"/>
      <c r="F631" s="234" t="s">
        <v>5106</v>
      </c>
      <c r="G631" s="42"/>
      <c r="H631" s="42"/>
      <c r="I631" s="230"/>
      <c r="J631" s="42"/>
      <c r="K631" s="42"/>
      <c r="L631" s="46"/>
      <c r="M631" s="231"/>
      <c r="N631" s="232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234</v>
      </c>
      <c r="AU631" s="19" t="s">
        <v>85</v>
      </c>
    </row>
    <row r="632" s="14" customFormat="1">
      <c r="A632" s="14"/>
      <c r="B632" s="246"/>
      <c r="C632" s="247"/>
      <c r="D632" s="228" t="s">
        <v>236</v>
      </c>
      <c r="E632" s="248" t="s">
        <v>40</v>
      </c>
      <c r="F632" s="249" t="s">
        <v>5107</v>
      </c>
      <c r="G632" s="247"/>
      <c r="H632" s="248" t="s">
        <v>40</v>
      </c>
      <c r="I632" s="250"/>
      <c r="J632" s="247"/>
      <c r="K632" s="247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236</v>
      </c>
      <c r="AU632" s="255" t="s">
        <v>85</v>
      </c>
      <c r="AV632" s="14" t="s">
        <v>83</v>
      </c>
      <c r="AW632" s="14" t="s">
        <v>38</v>
      </c>
      <c r="AX632" s="14" t="s">
        <v>77</v>
      </c>
      <c r="AY632" s="255" t="s">
        <v>224</v>
      </c>
    </row>
    <row r="633" s="13" customFormat="1">
      <c r="A633" s="13"/>
      <c r="B633" s="235"/>
      <c r="C633" s="236"/>
      <c r="D633" s="228" t="s">
        <v>236</v>
      </c>
      <c r="E633" s="237" t="s">
        <v>40</v>
      </c>
      <c r="F633" s="238" t="s">
        <v>5108</v>
      </c>
      <c r="G633" s="236"/>
      <c r="H633" s="239">
        <v>1.3120000000000001</v>
      </c>
      <c r="I633" s="240"/>
      <c r="J633" s="236"/>
      <c r="K633" s="236"/>
      <c r="L633" s="241"/>
      <c r="M633" s="242"/>
      <c r="N633" s="243"/>
      <c r="O633" s="243"/>
      <c r="P633" s="243"/>
      <c r="Q633" s="243"/>
      <c r="R633" s="243"/>
      <c r="S633" s="243"/>
      <c r="T633" s="24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5" t="s">
        <v>236</v>
      </c>
      <c r="AU633" s="245" t="s">
        <v>85</v>
      </c>
      <c r="AV633" s="13" t="s">
        <v>85</v>
      </c>
      <c r="AW633" s="13" t="s">
        <v>38</v>
      </c>
      <c r="AX633" s="13" t="s">
        <v>77</v>
      </c>
      <c r="AY633" s="245" t="s">
        <v>224</v>
      </c>
    </row>
    <row r="634" s="13" customFormat="1">
      <c r="A634" s="13"/>
      <c r="B634" s="235"/>
      <c r="C634" s="236"/>
      <c r="D634" s="228" t="s">
        <v>236</v>
      </c>
      <c r="E634" s="237" t="s">
        <v>40</v>
      </c>
      <c r="F634" s="238" t="s">
        <v>5109</v>
      </c>
      <c r="G634" s="236"/>
      <c r="H634" s="239">
        <v>1.28</v>
      </c>
      <c r="I634" s="240"/>
      <c r="J634" s="236"/>
      <c r="K634" s="236"/>
      <c r="L634" s="241"/>
      <c r="M634" s="242"/>
      <c r="N634" s="243"/>
      <c r="O634" s="243"/>
      <c r="P634" s="243"/>
      <c r="Q634" s="243"/>
      <c r="R634" s="243"/>
      <c r="S634" s="243"/>
      <c r="T634" s="24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5" t="s">
        <v>236</v>
      </c>
      <c r="AU634" s="245" t="s">
        <v>85</v>
      </c>
      <c r="AV634" s="13" t="s">
        <v>85</v>
      </c>
      <c r="AW634" s="13" t="s">
        <v>38</v>
      </c>
      <c r="AX634" s="13" t="s">
        <v>77</v>
      </c>
      <c r="AY634" s="245" t="s">
        <v>224</v>
      </c>
    </row>
    <row r="635" s="15" customFormat="1">
      <c r="A635" s="15"/>
      <c r="B635" s="256"/>
      <c r="C635" s="257"/>
      <c r="D635" s="228" t="s">
        <v>236</v>
      </c>
      <c r="E635" s="258" t="s">
        <v>40</v>
      </c>
      <c r="F635" s="259" t="s">
        <v>253</v>
      </c>
      <c r="G635" s="257"/>
      <c r="H635" s="260">
        <v>2.5920000000000001</v>
      </c>
      <c r="I635" s="261"/>
      <c r="J635" s="257"/>
      <c r="K635" s="257"/>
      <c r="L635" s="262"/>
      <c r="M635" s="263"/>
      <c r="N635" s="264"/>
      <c r="O635" s="264"/>
      <c r="P635" s="264"/>
      <c r="Q635" s="264"/>
      <c r="R635" s="264"/>
      <c r="S635" s="264"/>
      <c r="T635" s="26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66" t="s">
        <v>236</v>
      </c>
      <c r="AU635" s="266" t="s">
        <v>85</v>
      </c>
      <c r="AV635" s="15" t="s">
        <v>230</v>
      </c>
      <c r="AW635" s="15" t="s">
        <v>38</v>
      </c>
      <c r="AX635" s="15" t="s">
        <v>83</v>
      </c>
      <c r="AY635" s="266" t="s">
        <v>224</v>
      </c>
    </row>
    <row r="636" s="2" customFormat="1" ht="16.5" customHeight="1">
      <c r="A636" s="40"/>
      <c r="B636" s="41"/>
      <c r="C636" s="215" t="s">
        <v>936</v>
      </c>
      <c r="D636" s="215" t="s">
        <v>226</v>
      </c>
      <c r="E636" s="216" t="s">
        <v>5110</v>
      </c>
      <c r="F636" s="217" t="s">
        <v>5111</v>
      </c>
      <c r="G636" s="218" t="s">
        <v>604</v>
      </c>
      <c r="H636" s="219">
        <v>5.1840000000000002</v>
      </c>
      <c r="I636" s="220"/>
      <c r="J636" s="221">
        <f>ROUND(I636*H636,2)</f>
        <v>0</v>
      </c>
      <c r="K636" s="217" t="s">
        <v>229</v>
      </c>
      <c r="L636" s="46"/>
      <c r="M636" s="222" t="s">
        <v>40</v>
      </c>
      <c r="N636" s="223" t="s">
        <v>48</v>
      </c>
      <c r="O636" s="86"/>
      <c r="P636" s="224">
        <f>O636*H636</f>
        <v>0</v>
      </c>
      <c r="Q636" s="224">
        <v>0</v>
      </c>
      <c r="R636" s="224">
        <f>Q636*H636</f>
        <v>0</v>
      </c>
      <c r="S636" s="224">
        <v>0</v>
      </c>
      <c r="T636" s="225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26" t="s">
        <v>230</v>
      </c>
      <c r="AT636" s="226" t="s">
        <v>226</v>
      </c>
      <c r="AU636" s="226" t="s">
        <v>85</v>
      </c>
      <c r="AY636" s="19" t="s">
        <v>224</v>
      </c>
      <c r="BE636" s="227">
        <f>IF(N636="základní",J636,0)</f>
        <v>0</v>
      </c>
      <c r="BF636" s="227">
        <f>IF(N636="snížená",J636,0)</f>
        <v>0</v>
      </c>
      <c r="BG636" s="227">
        <f>IF(N636="zákl. přenesená",J636,0)</f>
        <v>0</v>
      </c>
      <c r="BH636" s="227">
        <f>IF(N636="sníž. přenesená",J636,0)</f>
        <v>0</v>
      </c>
      <c r="BI636" s="227">
        <f>IF(N636="nulová",J636,0)</f>
        <v>0</v>
      </c>
      <c r="BJ636" s="19" t="s">
        <v>83</v>
      </c>
      <c r="BK636" s="227">
        <f>ROUND(I636*H636,2)</f>
        <v>0</v>
      </c>
      <c r="BL636" s="19" t="s">
        <v>230</v>
      </c>
      <c r="BM636" s="226" t="s">
        <v>3308</v>
      </c>
    </row>
    <row r="637" s="2" customFormat="1">
      <c r="A637" s="40"/>
      <c r="B637" s="41"/>
      <c r="C637" s="42"/>
      <c r="D637" s="228" t="s">
        <v>232</v>
      </c>
      <c r="E637" s="42"/>
      <c r="F637" s="229" t="s">
        <v>5112</v>
      </c>
      <c r="G637" s="42"/>
      <c r="H637" s="42"/>
      <c r="I637" s="230"/>
      <c r="J637" s="42"/>
      <c r="K637" s="42"/>
      <c r="L637" s="46"/>
      <c r="M637" s="231"/>
      <c r="N637" s="232"/>
      <c r="O637" s="86"/>
      <c r="P637" s="86"/>
      <c r="Q637" s="86"/>
      <c r="R637" s="86"/>
      <c r="S637" s="86"/>
      <c r="T637" s="87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232</v>
      </c>
      <c r="AU637" s="19" t="s">
        <v>85</v>
      </c>
    </row>
    <row r="638" s="2" customFormat="1">
      <c r="A638" s="40"/>
      <c r="B638" s="41"/>
      <c r="C638" s="42"/>
      <c r="D638" s="233" t="s">
        <v>234</v>
      </c>
      <c r="E638" s="42"/>
      <c r="F638" s="234" t="s">
        <v>5113</v>
      </c>
      <c r="G638" s="42"/>
      <c r="H638" s="42"/>
      <c r="I638" s="230"/>
      <c r="J638" s="42"/>
      <c r="K638" s="42"/>
      <c r="L638" s="46"/>
      <c r="M638" s="231"/>
      <c r="N638" s="232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234</v>
      </c>
      <c r="AU638" s="19" t="s">
        <v>85</v>
      </c>
    </row>
    <row r="639" s="14" customFormat="1">
      <c r="A639" s="14"/>
      <c r="B639" s="246"/>
      <c r="C639" s="247"/>
      <c r="D639" s="228" t="s">
        <v>236</v>
      </c>
      <c r="E639" s="248" t="s">
        <v>40</v>
      </c>
      <c r="F639" s="249" t="s">
        <v>5114</v>
      </c>
      <c r="G639" s="247"/>
      <c r="H639" s="248" t="s">
        <v>40</v>
      </c>
      <c r="I639" s="250"/>
      <c r="J639" s="247"/>
      <c r="K639" s="247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236</v>
      </c>
      <c r="AU639" s="255" t="s">
        <v>85</v>
      </c>
      <c r="AV639" s="14" t="s">
        <v>83</v>
      </c>
      <c r="AW639" s="14" t="s">
        <v>38</v>
      </c>
      <c r="AX639" s="14" t="s">
        <v>77</v>
      </c>
      <c r="AY639" s="255" t="s">
        <v>224</v>
      </c>
    </row>
    <row r="640" s="13" customFormat="1">
      <c r="A640" s="13"/>
      <c r="B640" s="235"/>
      <c r="C640" s="236"/>
      <c r="D640" s="228" t="s">
        <v>236</v>
      </c>
      <c r="E640" s="237" t="s">
        <v>40</v>
      </c>
      <c r="F640" s="238" t="s">
        <v>5115</v>
      </c>
      <c r="G640" s="236"/>
      <c r="H640" s="239">
        <v>2.6240000000000001</v>
      </c>
      <c r="I640" s="240"/>
      <c r="J640" s="236"/>
      <c r="K640" s="236"/>
      <c r="L640" s="241"/>
      <c r="M640" s="242"/>
      <c r="N640" s="243"/>
      <c r="O640" s="243"/>
      <c r="P640" s="243"/>
      <c r="Q640" s="243"/>
      <c r="R640" s="243"/>
      <c r="S640" s="243"/>
      <c r="T640" s="24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5" t="s">
        <v>236</v>
      </c>
      <c r="AU640" s="245" t="s">
        <v>85</v>
      </c>
      <c r="AV640" s="13" t="s">
        <v>85</v>
      </c>
      <c r="AW640" s="13" t="s">
        <v>38</v>
      </c>
      <c r="AX640" s="13" t="s">
        <v>77</v>
      </c>
      <c r="AY640" s="245" t="s">
        <v>224</v>
      </c>
    </row>
    <row r="641" s="13" customFormat="1">
      <c r="A641" s="13"/>
      <c r="B641" s="235"/>
      <c r="C641" s="236"/>
      <c r="D641" s="228" t="s">
        <v>236</v>
      </c>
      <c r="E641" s="237" t="s">
        <v>40</v>
      </c>
      <c r="F641" s="238" t="s">
        <v>5116</v>
      </c>
      <c r="G641" s="236"/>
      <c r="H641" s="239">
        <v>2.5600000000000001</v>
      </c>
      <c r="I641" s="240"/>
      <c r="J641" s="236"/>
      <c r="K641" s="236"/>
      <c r="L641" s="241"/>
      <c r="M641" s="242"/>
      <c r="N641" s="243"/>
      <c r="O641" s="243"/>
      <c r="P641" s="243"/>
      <c r="Q641" s="243"/>
      <c r="R641" s="243"/>
      <c r="S641" s="243"/>
      <c r="T641" s="24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5" t="s">
        <v>236</v>
      </c>
      <c r="AU641" s="245" t="s">
        <v>85</v>
      </c>
      <c r="AV641" s="13" t="s">
        <v>85</v>
      </c>
      <c r="AW641" s="13" t="s">
        <v>38</v>
      </c>
      <c r="AX641" s="13" t="s">
        <v>77</v>
      </c>
      <c r="AY641" s="245" t="s">
        <v>224</v>
      </c>
    </row>
    <row r="642" s="15" customFormat="1">
      <c r="A642" s="15"/>
      <c r="B642" s="256"/>
      <c r="C642" s="257"/>
      <c r="D642" s="228" t="s">
        <v>236</v>
      </c>
      <c r="E642" s="258" t="s">
        <v>40</v>
      </c>
      <c r="F642" s="259" t="s">
        <v>253</v>
      </c>
      <c r="G642" s="257"/>
      <c r="H642" s="260">
        <v>5.1840000000000002</v>
      </c>
      <c r="I642" s="261"/>
      <c r="J642" s="257"/>
      <c r="K642" s="257"/>
      <c r="L642" s="262"/>
      <c r="M642" s="263"/>
      <c r="N642" s="264"/>
      <c r="O642" s="264"/>
      <c r="P642" s="264"/>
      <c r="Q642" s="264"/>
      <c r="R642" s="264"/>
      <c r="S642" s="264"/>
      <c r="T642" s="26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66" t="s">
        <v>236</v>
      </c>
      <c r="AU642" s="266" t="s">
        <v>85</v>
      </c>
      <c r="AV642" s="15" t="s">
        <v>230</v>
      </c>
      <c r="AW642" s="15" t="s">
        <v>38</v>
      </c>
      <c r="AX642" s="15" t="s">
        <v>83</v>
      </c>
      <c r="AY642" s="266" t="s">
        <v>224</v>
      </c>
    </row>
    <row r="643" s="2" customFormat="1" ht="16.5" customHeight="1">
      <c r="A643" s="40"/>
      <c r="B643" s="41"/>
      <c r="C643" s="215" t="s">
        <v>944</v>
      </c>
      <c r="D643" s="215" t="s">
        <v>226</v>
      </c>
      <c r="E643" s="216" t="s">
        <v>5117</v>
      </c>
      <c r="F643" s="217" t="s">
        <v>5118</v>
      </c>
      <c r="G643" s="218" t="s">
        <v>604</v>
      </c>
      <c r="H643" s="219">
        <v>16.530000000000001</v>
      </c>
      <c r="I643" s="220"/>
      <c r="J643" s="221">
        <f>ROUND(I643*H643,2)</f>
        <v>0</v>
      </c>
      <c r="K643" s="217" t="s">
        <v>229</v>
      </c>
      <c r="L643" s="46"/>
      <c r="M643" s="222" t="s">
        <v>40</v>
      </c>
      <c r="N643" s="223" t="s">
        <v>48</v>
      </c>
      <c r="O643" s="86"/>
      <c r="P643" s="224">
        <f>O643*H643</f>
        <v>0</v>
      </c>
      <c r="Q643" s="224">
        <v>0</v>
      </c>
      <c r="R643" s="224">
        <f>Q643*H643</f>
        <v>0</v>
      </c>
      <c r="S643" s="224">
        <v>0</v>
      </c>
      <c r="T643" s="225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6" t="s">
        <v>230</v>
      </c>
      <c r="AT643" s="226" t="s">
        <v>226</v>
      </c>
      <c r="AU643" s="226" t="s">
        <v>85</v>
      </c>
      <c r="AY643" s="19" t="s">
        <v>224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19" t="s">
        <v>83</v>
      </c>
      <c r="BK643" s="227">
        <f>ROUND(I643*H643,2)</f>
        <v>0</v>
      </c>
      <c r="BL643" s="19" t="s">
        <v>230</v>
      </c>
      <c r="BM643" s="226" t="s">
        <v>3322</v>
      </c>
    </row>
    <row r="644" s="2" customFormat="1">
      <c r="A644" s="40"/>
      <c r="B644" s="41"/>
      <c r="C644" s="42"/>
      <c r="D644" s="228" t="s">
        <v>232</v>
      </c>
      <c r="E644" s="42"/>
      <c r="F644" s="229" t="s">
        <v>5119</v>
      </c>
      <c r="G644" s="42"/>
      <c r="H644" s="42"/>
      <c r="I644" s="230"/>
      <c r="J644" s="42"/>
      <c r="K644" s="42"/>
      <c r="L644" s="46"/>
      <c r="M644" s="231"/>
      <c r="N644" s="232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232</v>
      </c>
      <c r="AU644" s="19" t="s">
        <v>85</v>
      </c>
    </row>
    <row r="645" s="2" customFormat="1">
      <c r="A645" s="40"/>
      <c r="B645" s="41"/>
      <c r="C645" s="42"/>
      <c r="D645" s="233" t="s">
        <v>234</v>
      </c>
      <c r="E645" s="42"/>
      <c r="F645" s="234" t="s">
        <v>5120</v>
      </c>
      <c r="G645" s="42"/>
      <c r="H645" s="42"/>
      <c r="I645" s="230"/>
      <c r="J645" s="42"/>
      <c r="K645" s="42"/>
      <c r="L645" s="46"/>
      <c r="M645" s="231"/>
      <c r="N645" s="232"/>
      <c r="O645" s="86"/>
      <c r="P645" s="86"/>
      <c r="Q645" s="86"/>
      <c r="R645" s="86"/>
      <c r="S645" s="86"/>
      <c r="T645" s="87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234</v>
      </c>
      <c r="AU645" s="19" t="s">
        <v>85</v>
      </c>
    </row>
    <row r="646" s="14" customFormat="1">
      <c r="A646" s="14"/>
      <c r="B646" s="246"/>
      <c r="C646" s="247"/>
      <c r="D646" s="228" t="s">
        <v>236</v>
      </c>
      <c r="E646" s="248" t="s">
        <v>40</v>
      </c>
      <c r="F646" s="249" t="s">
        <v>5121</v>
      </c>
      <c r="G646" s="247"/>
      <c r="H646" s="248" t="s">
        <v>40</v>
      </c>
      <c r="I646" s="250"/>
      <c r="J646" s="247"/>
      <c r="K646" s="247"/>
      <c r="L646" s="251"/>
      <c r="M646" s="252"/>
      <c r="N646" s="253"/>
      <c r="O646" s="253"/>
      <c r="P646" s="253"/>
      <c r="Q646" s="253"/>
      <c r="R646" s="253"/>
      <c r="S646" s="253"/>
      <c r="T646" s="25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5" t="s">
        <v>236</v>
      </c>
      <c r="AU646" s="255" t="s">
        <v>85</v>
      </c>
      <c r="AV646" s="14" t="s">
        <v>83</v>
      </c>
      <c r="AW646" s="14" t="s">
        <v>38</v>
      </c>
      <c r="AX646" s="14" t="s">
        <v>77</v>
      </c>
      <c r="AY646" s="255" t="s">
        <v>224</v>
      </c>
    </row>
    <row r="647" s="13" customFormat="1">
      <c r="A647" s="13"/>
      <c r="B647" s="235"/>
      <c r="C647" s="236"/>
      <c r="D647" s="228" t="s">
        <v>236</v>
      </c>
      <c r="E647" s="237" t="s">
        <v>40</v>
      </c>
      <c r="F647" s="238" t="s">
        <v>5094</v>
      </c>
      <c r="G647" s="236"/>
      <c r="H647" s="239">
        <v>16.530000000000001</v>
      </c>
      <c r="I647" s="240"/>
      <c r="J647" s="236"/>
      <c r="K647" s="236"/>
      <c r="L647" s="241"/>
      <c r="M647" s="242"/>
      <c r="N647" s="243"/>
      <c r="O647" s="243"/>
      <c r="P647" s="243"/>
      <c r="Q647" s="243"/>
      <c r="R647" s="243"/>
      <c r="S647" s="243"/>
      <c r="T647" s="24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5" t="s">
        <v>236</v>
      </c>
      <c r="AU647" s="245" t="s">
        <v>85</v>
      </c>
      <c r="AV647" s="13" t="s">
        <v>85</v>
      </c>
      <c r="AW647" s="13" t="s">
        <v>38</v>
      </c>
      <c r="AX647" s="13" t="s">
        <v>77</v>
      </c>
      <c r="AY647" s="245" t="s">
        <v>224</v>
      </c>
    </row>
    <row r="648" s="15" customFormat="1">
      <c r="A648" s="15"/>
      <c r="B648" s="256"/>
      <c r="C648" s="257"/>
      <c r="D648" s="228" t="s">
        <v>236</v>
      </c>
      <c r="E648" s="258" t="s">
        <v>40</v>
      </c>
      <c r="F648" s="259" t="s">
        <v>253</v>
      </c>
      <c r="G648" s="257"/>
      <c r="H648" s="260">
        <v>16.530000000000001</v>
      </c>
      <c r="I648" s="261"/>
      <c r="J648" s="257"/>
      <c r="K648" s="257"/>
      <c r="L648" s="262"/>
      <c r="M648" s="263"/>
      <c r="N648" s="264"/>
      <c r="O648" s="264"/>
      <c r="P648" s="264"/>
      <c r="Q648" s="264"/>
      <c r="R648" s="264"/>
      <c r="S648" s="264"/>
      <c r="T648" s="26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66" t="s">
        <v>236</v>
      </c>
      <c r="AU648" s="266" t="s">
        <v>85</v>
      </c>
      <c r="AV648" s="15" t="s">
        <v>230</v>
      </c>
      <c r="AW648" s="15" t="s">
        <v>38</v>
      </c>
      <c r="AX648" s="15" t="s">
        <v>83</v>
      </c>
      <c r="AY648" s="266" t="s">
        <v>224</v>
      </c>
    </row>
    <row r="649" s="2" customFormat="1" ht="16.5" customHeight="1">
      <c r="A649" s="40"/>
      <c r="B649" s="41"/>
      <c r="C649" s="215" t="s">
        <v>949</v>
      </c>
      <c r="D649" s="215" t="s">
        <v>226</v>
      </c>
      <c r="E649" s="216" t="s">
        <v>5122</v>
      </c>
      <c r="F649" s="217" t="s">
        <v>5123</v>
      </c>
      <c r="G649" s="218" t="s">
        <v>604</v>
      </c>
      <c r="H649" s="219">
        <v>1.296</v>
      </c>
      <c r="I649" s="220"/>
      <c r="J649" s="221">
        <f>ROUND(I649*H649,2)</f>
        <v>0</v>
      </c>
      <c r="K649" s="217" t="s">
        <v>229</v>
      </c>
      <c r="L649" s="46"/>
      <c r="M649" s="222" t="s">
        <v>40</v>
      </c>
      <c r="N649" s="223" t="s">
        <v>48</v>
      </c>
      <c r="O649" s="86"/>
      <c r="P649" s="224">
        <f>O649*H649</f>
        <v>0</v>
      </c>
      <c r="Q649" s="224">
        <v>0</v>
      </c>
      <c r="R649" s="224">
        <f>Q649*H649</f>
        <v>0</v>
      </c>
      <c r="S649" s="224">
        <v>0</v>
      </c>
      <c r="T649" s="225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6" t="s">
        <v>230</v>
      </c>
      <c r="AT649" s="226" t="s">
        <v>226</v>
      </c>
      <c r="AU649" s="226" t="s">
        <v>85</v>
      </c>
      <c r="AY649" s="19" t="s">
        <v>224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19" t="s">
        <v>83</v>
      </c>
      <c r="BK649" s="227">
        <f>ROUND(I649*H649,2)</f>
        <v>0</v>
      </c>
      <c r="BL649" s="19" t="s">
        <v>230</v>
      </c>
      <c r="BM649" s="226" t="s">
        <v>3334</v>
      </c>
    </row>
    <row r="650" s="2" customFormat="1">
      <c r="A650" s="40"/>
      <c r="B650" s="41"/>
      <c r="C650" s="42"/>
      <c r="D650" s="228" t="s">
        <v>232</v>
      </c>
      <c r="E650" s="42"/>
      <c r="F650" s="229" t="s">
        <v>5124</v>
      </c>
      <c r="G650" s="42"/>
      <c r="H650" s="42"/>
      <c r="I650" s="230"/>
      <c r="J650" s="42"/>
      <c r="K650" s="42"/>
      <c r="L650" s="46"/>
      <c r="M650" s="231"/>
      <c r="N650" s="232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232</v>
      </c>
      <c r="AU650" s="19" t="s">
        <v>85</v>
      </c>
    </row>
    <row r="651" s="2" customFormat="1">
      <c r="A651" s="40"/>
      <c r="B651" s="41"/>
      <c r="C651" s="42"/>
      <c r="D651" s="233" t="s">
        <v>234</v>
      </c>
      <c r="E651" s="42"/>
      <c r="F651" s="234" t="s">
        <v>5125</v>
      </c>
      <c r="G651" s="42"/>
      <c r="H651" s="42"/>
      <c r="I651" s="230"/>
      <c r="J651" s="42"/>
      <c r="K651" s="42"/>
      <c r="L651" s="46"/>
      <c r="M651" s="231"/>
      <c r="N651" s="232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234</v>
      </c>
      <c r="AU651" s="19" t="s">
        <v>85</v>
      </c>
    </row>
    <row r="652" s="14" customFormat="1">
      <c r="A652" s="14"/>
      <c r="B652" s="246"/>
      <c r="C652" s="247"/>
      <c r="D652" s="228" t="s">
        <v>236</v>
      </c>
      <c r="E652" s="248" t="s">
        <v>40</v>
      </c>
      <c r="F652" s="249" t="s">
        <v>5126</v>
      </c>
      <c r="G652" s="247"/>
      <c r="H652" s="248" t="s">
        <v>40</v>
      </c>
      <c r="I652" s="250"/>
      <c r="J652" s="247"/>
      <c r="K652" s="247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236</v>
      </c>
      <c r="AU652" s="255" t="s">
        <v>85</v>
      </c>
      <c r="AV652" s="14" t="s">
        <v>83</v>
      </c>
      <c r="AW652" s="14" t="s">
        <v>38</v>
      </c>
      <c r="AX652" s="14" t="s">
        <v>77</v>
      </c>
      <c r="AY652" s="255" t="s">
        <v>224</v>
      </c>
    </row>
    <row r="653" s="13" customFormat="1">
      <c r="A653" s="13"/>
      <c r="B653" s="235"/>
      <c r="C653" s="236"/>
      <c r="D653" s="228" t="s">
        <v>236</v>
      </c>
      <c r="E653" s="237" t="s">
        <v>40</v>
      </c>
      <c r="F653" s="238" t="s">
        <v>5127</v>
      </c>
      <c r="G653" s="236"/>
      <c r="H653" s="239">
        <v>0.65600000000000003</v>
      </c>
      <c r="I653" s="240"/>
      <c r="J653" s="236"/>
      <c r="K653" s="236"/>
      <c r="L653" s="241"/>
      <c r="M653" s="242"/>
      <c r="N653" s="243"/>
      <c r="O653" s="243"/>
      <c r="P653" s="243"/>
      <c r="Q653" s="243"/>
      <c r="R653" s="243"/>
      <c r="S653" s="243"/>
      <c r="T653" s="24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5" t="s">
        <v>236</v>
      </c>
      <c r="AU653" s="245" t="s">
        <v>85</v>
      </c>
      <c r="AV653" s="13" t="s">
        <v>85</v>
      </c>
      <c r="AW653" s="13" t="s">
        <v>38</v>
      </c>
      <c r="AX653" s="13" t="s">
        <v>77</v>
      </c>
      <c r="AY653" s="245" t="s">
        <v>224</v>
      </c>
    </row>
    <row r="654" s="13" customFormat="1">
      <c r="A654" s="13"/>
      <c r="B654" s="235"/>
      <c r="C654" s="236"/>
      <c r="D654" s="228" t="s">
        <v>236</v>
      </c>
      <c r="E654" s="237" t="s">
        <v>40</v>
      </c>
      <c r="F654" s="238" t="s">
        <v>5128</v>
      </c>
      <c r="G654" s="236"/>
      <c r="H654" s="239">
        <v>0.64000000000000001</v>
      </c>
      <c r="I654" s="240"/>
      <c r="J654" s="236"/>
      <c r="K654" s="236"/>
      <c r="L654" s="241"/>
      <c r="M654" s="242"/>
      <c r="N654" s="243"/>
      <c r="O654" s="243"/>
      <c r="P654" s="243"/>
      <c r="Q654" s="243"/>
      <c r="R654" s="243"/>
      <c r="S654" s="243"/>
      <c r="T654" s="24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5" t="s">
        <v>236</v>
      </c>
      <c r="AU654" s="245" t="s">
        <v>85</v>
      </c>
      <c r="AV654" s="13" t="s">
        <v>85</v>
      </c>
      <c r="AW654" s="13" t="s">
        <v>38</v>
      </c>
      <c r="AX654" s="13" t="s">
        <v>77</v>
      </c>
      <c r="AY654" s="245" t="s">
        <v>224</v>
      </c>
    </row>
    <row r="655" s="15" customFormat="1">
      <c r="A655" s="15"/>
      <c r="B655" s="256"/>
      <c r="C655" s="257"/>
      <c r="D655" s="228" t="s">
        <v>236</v>
      </c>
      <c r="E655" s="258" t="s">
        <v>40</v>
      </c>
      <c r="F655" s="259" t="s">
        <v>253</v>
      </c>
      <c r="G655" s="257"/>
      <c r="H655" s="260">
        <v>1.296</v>
      </c>
      <c r="I655" s="261"/>
      <c r="J655" s="257"/>
      <c r="K655" s="257"/>
      <c r="L655" s="262"/>
      <c r="M655" s="263"/>
      <c r="N655" s="264"/>
      <c r="O655" s="264"/>
      <c r="P655" s="264"/>
      <c r="Q655" s="264"/>
      <c r="R655" s="264"/>
      <c r="S655" s="264"/>
      <c r="T655" s="26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66" t="s">
        <v>236</v>
      </c>
      <c r="AU655" s="266" t="s">
        <v>85</v>
      </c>
      <c r="AV655" s="15" t="s">
        <v>230</v>
      </c>
      <c r="AW655" s="15" t="s">
        <v>38</v>
      </c>
      <c r="AX655" s="15" t="s">
        <v>83</v>
      </c>
      <c r="AY655" s="266" t="s">
        <v>224</v>
      </c>
    </row>
    <row r="656" s="2" customFormat="1" ht="24.15" customHeight="1">
      <c r="A656" s="40"/>
      <c r="B656" s="41"/>
      <c r="C656" s="215" t="s">
        <v>954</v>
      </c>
      <c r="D656" s="215" t="s">
        <v>226</v>
      </c>
      <c r="E656" s="216" t="s">
        <v>1483</v>
      </c>
      <c r="F656" s="217" t="s">
        <v>1484</v>
      </c>
      <c r="G656" s="218" t="s">
        <v>604</v>
      </c>
      <c r="H656" s="219">
        <v>559.73599999999999</v>
      </c>
      <c r="I656" s="220"/>
      <c r="J656" s="221">
        <f>ROUND(I656*H656,2)</f>
        <v>0</v>
      </c>
      <c r="K656" s="217" t="s">
        <v>229</v>
      </c>
      <c r="L656" s="46"/>
      <c r="M656" s="222" t="s">
        <v>40</v>
      </c>
      <c r="N656" s="223" t="s">
        <v>48</v>
      </c>
      <c r="O656" s="86"/>
      <c r="P656" s="224">
        <f>O656*H656</f>
        <v>0</v>
      </c>
      <c r="Q656" s="224">
        <v>0</v>
      </c>
      <c r="R656" s="224">
        <f>Q656*H656</f>
        <v>0</v>
      </c>
      <c r="S656" s="224">
        <v>0</v>
      </c>
      <c r="T656" s="225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6" t="s">
        <v>230</v>
      </c>
      <c r="AT656" s="226" t="s">
        <v>226</v>
      </c>
      <c r="AU656" s="226" t="s">
        <v>85</v>
      </c>
      <c r="AY656" s="19" t="s">
        <v>224</v>
      </c>
      <c r="BE656" s="227">
        <f>IF(N656="základní",J656,0)</f>
        <v>0</v>
      </c>
      <c r="BF656" s="227">
        <f>IF(N656="snížená",J656,0)</f>
        <v>0</v>
      </c>
      <c r="BG656" s="227">
        <f>IF(N656="zákl. přenesená",J656,0)</f>
        <v>0</v>
      </c>
      <c r="BH656" s="227">
        <f>IF(N656="sníž. přenesená",J656,0)</f>
        <v>0</v>
      </c>
      <c r="BI656" s="227">
        <f>IF(N656="nulová",J656,0)</f>
        <v>0</v>
      </c>
      <c r="BJ656" s="19" t="s">
        <v>83</v>
      </c>
      <c r="BK656" s="227">
        <f>ROUND(I656*H656,2)</f>
        <v>0</v>
      </c>
      <c r="BL656" s="19" t="s">
        <v>230</v>
      </c>
      <c r="BM656" s="226" t="s">
        <v>3348</v>
      </c>
    </row>
    <row r="657" s="2" customFormat="1">
      <c r="A657" s="40"/>
      <c r="B657" s="41"/>
      <c r="C657" s="42"/>
      <c r="D657" s="228" t="s">
        <v>232</v>
      </c>
      <c r="E657" s="42"/>
      <c r="F657" s="229" t="s">
        <v>1486</v>
      </c>
      <c r="G657" s="42"/>
      <c r="H657" s="42"/>
      <c r="I657" s="230"/>
      <c r="J657" s="42"/>
      <c r="K657" s="42"/>
      <c r="L657" s="46"/>
      <c r="M657" s="231"/>
      <c r="N657" s="232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232</v>
      </c>
      <c r="AU657" s="19" t="s">
        <v>85</v>
      </c>
    </row>
    <row r="658" s="2" customFormat="1">
      <c r="A658" s="40"/>
      <c r="B658" s="41"/>
      <c r="C658" s="42"/>
      <c r="D658" s="233" t="s">
        <v>234</v>
      </c>
      <c r="E658" s="42"/>
      <c r="F658" s="234" t="s">
        <v>1487</v>
      </c>
      <c r="G658" s="42"/>
      <c r="H658" s="42"/>
      <c r="I658" s="230"/>
      <c r="J658" s="42"/>
      <c r="K658" s="42"/>
      <c r="L658" s="46"/>
      <c r="M658" s="231"/>
      <c r="N658" s="232"/>
      <c r="O658" s="86"/>
      <c r="P658" s="86"/>
      <c r="Q658" s="86"/>
      <c r="R658" s="86"/>
      <c r="S658" s="86"/>
      <c r="T658" s="87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234</v>
      </c>
      <c r="AU658" s="19" t="s">
        <v>85</v>
      </c>
    </row>
    <row r="659" s="13" customFormat="1">
      <c r="A659" s="13"/>
      <c r="B659" s="235"/>
      <c r="C659" s="236"/>
      <c r="D659" s="228" t="s">
        <v>236</v>
      </c>
      <c r="E659" s="237" t="s">
        <v>40</v>
      </c>
      <c r="F659" s="238" t="s">
        <v>5129</v>
      </c>
      <c r="G659" s="236"/>
      <c r="H659" s="239">
        <v>32.487000000000002</v>
      </c>
      <c r="I659" s="240"/>
      <c r="J659" s="236"/>
      <c r="K659" s="236"/>
      <c r="L659" s="241"/>
      <c r="M659" s="242"/>
      <c r="N659" s="243"/>
      <c r="O659" s="243"/>
      <c r="P659" s="243"/>
      <c r="Q659" s="243"/>
      <c r="R659" s="243"/>
      <c r="S659" s="243"/>
      <c r="T659" s="24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5" t="s">
        <v>236</v>
      </c>
      <c r="AU659" s="245" t="s">
        <v>85</v>
      </c>
      <c r="AV659" s="13" t="s">
        <v>85</v>
      </c>
      <c r="AW659" s="13" t="s">
        <v>38</v>
      </c>
      <c r="AX659" s="13" t="s">
        <v>77</v>
      </c>
      <c r="AY659" s="245" t="s">
        <v>224</v>
      </c>
    </row>
    <row r="660" s="13" customFormat="1">
      <c r="A660" s="13"/>
      <c r="B660" s="235"/>
      <c r="C660" s="236"/>
      <c r="D660" s="228" t="s">
        <v>236</v>
      </c>
      <c r="E660" s="237" t="s">
        <v>40</v>
      </c>
      <c r="F660" s="238" t="s">
        <v>5090</v>
      </c>
      <c r="G660" s="236"/>
      <c r="H660" s="239">
        <v>516.38400000000001</v>
      </c>
      <c r="I660" s="240"/>
      <c r="J660" s="236"/>
      <c r="K660" s="236"/>
      <c r="L660" s="241"/>
      <c r="M660" s="242"/>
      <c r="N660" s="243"/>
      <c r="O660" s="243"/>
      <c r="P660" s="243"/>
      <c r="Q660" s="243"/>
      <c r="R660" s="243"/>
      <c r="S660" s="243"/>
      <c r="T660" s="24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5" t="s">
        <v>236</v>
      </c>
      <c r="AU660" s="245" t="s">
        <v>85</v>
      </c>
      <c r="AV660" s="13" t="s">
        <v>85</v>
      </c>
      <c r="AW660" s="13" t="s">
        <v>38</v>
      </c>
      <c r="AX660" s="13" t="s">
        <v>77</v>
      </c>
      <c r="AY660" s="245" t="s">
        <v>224</v>
      </c>
    </row>
    <row r="661" s="13" customFormat="1">
      <c r="A661" s="13"/>
      <c r="B661" s="235"/>
      <c r="C661" s="236"/>
      <c r="D661" s="228" t="s">
        <v>236</v>
      </c>
      <c r="E661" s="237" t="s">
        <v>40</v>
      </c>
      <c r="F661" s="238" t="s">
        <v>5095</v>
      </c>
      <c r="G661" s="236"/>
      <c r="H661" s="239">
        <v>10.865</v>
      </c>
      <c r="I661" s="240"/>
      <c r="J661" s="236"/>
      <c r="K661" s="236"/>
      <c r="L661" s="241"/>
      <c r="M661" s="242"/>
      <c r="N661" s="243"/>
      <c r="O661" s="243"/>
      <c r="P661" s="243"/>
      <c r="Q661" s="243"/>
      <c r="R661" s="243"/>
      <c r="S661" s="243"/>
      <c r="T661" s="24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5" t="s">
        <v>236</v>
      </c>
      <c r="AU661" s="245" t="s">
        <v>85</v>
      </c>
      <c r="AV661" s="13" t="s">
        <v>85</v>
      </c>
      <c r="AW661" s="13" t="s">
        <v>38</v>
      </c>
      <c r="AX661" s="13" t="s">
        <v>77</v>
      </c>
      <c r="AY661" s="245" t="s">
        <v>224</v>
      </c>
    </row>
    <row r="662" s="15" customFormat="1">
      <c r="A662" s="15"/>
      <c r="B662" s="256"/>
      <c r="C662" s="257"/>
      <c r="D662" s="228" t="s">
        <v>236</v>
      </c>
      <c r="E662" s="258" t="s">
        <v>40</v>
      </c>
      <c r="F662" s="259" t="s">
        <v>253</v>
      </c>
      <c r="G662" s="257"/>
      <c r="H662" s="260">
        <v>559.73599999999999</v>
      </c>
      <c r="I662" s="261"/>
      <c r="J662" s="257"/>
      <c r="K662" s="257"/>
      <c r="L662" s="262"/>
      <c r="M662" s="263"/>
      <c r="N662" s="264"/>
      <c r="O662" s="264"/>
      <c r="P662" s="264"/>
      <c r="Q662" s="264"/>
      <c r="R662" s="264"/>
      <c r="S662" s="264"/>
      <c r="T662" s="26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66" t="s">
        <v>236</v>
      </c>
      <c r="AU662" s="266" t="s">
        <v>85</v>
      </c>
      <c r="AV662" s="15" t="s">
        <v>230</v>
      </c>
      <c r="AW662" s="15" t="s">
        <v>38</v>
      </c>
      <c r="AX662" s="15" t="s">
        <v>83</v>
      </c>
      <c r="AY662" s="266" t="s">
        <v>224</v>
      </c>
    </row>
    <row r="663" s="2" customFormat="1" ht="24.15" customHeight="1">
      <c r="A663" s="40"/>
      <c r="B663" s="41"/>
      <c r="C663" s="215" t="s">
        <v>960</v>
      </c>
      <c r="D663" s="215" t="s">
        <v>226</v>
      </c>
      <c r="E663" s="216" t="s">
        <v>1496</v>
      </c>
      <c r="F663" s="217" t="s">
        <v>1497</v>
      </c>
      <c r="G663" s="218" t="s">
        <v>604</v>
      </c>
      <c r="H663" s="219">
        <v>1030.3140000000001</v>
      </c>
      <c r="I663" s="220"/>
      <c r="J663" s="221">
        <f>ROUND(I663*H663,2)</f>
        <v>0</v>
      </c>
      <c r="K663" s="217" t="s">
        <v>229</v>
      </c>
      <c r="L663" s="46"/>
      <c r="M663" s="222" t="s">
        <v>40</v>
      </c>
      <c r="N663" s="223" t="s">
        <v>48</v>
      </c>
      <c r="O663" s="86"/>
      <c r="P663" s="224">
        <f>O663*H663</f>
        <v>0</v>
      </c>
      <c r="Q663" s="224">
        <v>0</v>
      </c>
      <c r="R663" s="224">
        <f>Q663*H663</f>
        <v>0</v>
      </c>
      <c r="S663" s="224">
        <v>0</v>
      </c>
      <c r="T663" s="225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26" t="s">
        <v>230</v>
      </c>
      <c r="AT663" s="226" t="s">
        <v>226</v>
      </c>
      <c r="AU663" s="226" t="s">
        <v>85</v>
      </c>
      <c r="AY663" s="19" t="s">
        <v>224</v>
      </c>
      <c r="BE663" s="227">
        <f>IF(N663="základní",J663,0)</f>
        <v>0</v>
      </c>
      <c r="BF663" s="227">
        <f>IF(N663="snížená",J663,0)</f>
        <v>0</v>
      </c>
      <c r="BG663" s="227">
        <f>IF(N663="zákl. přenesená",J663,0)</f>
        <v>0</v>
      </c>
      <c r="BH663" s="227">
        <f>IF(N663="sníž. přenesená",J663,0)</f>
        <v>0</v>
      </c>
      <c r="BI663" s="227">
        <f>IF(N663="nulová",J663,0)</f>
        <v>0</v>
      </c>
      <c r="BJ663" s="19" t="s">
        <v>83</v>
      </c>
      <c r="BK663" s="227">
        <f>ROUND(I663*H663,2)</f>
        <v>0</v>
      </c>
      <c r="BL663" s="19" t="s">
        <v>230</v>
      </c>
      <c r="BM663" s="226" t="s">
        <v>3360</v>
      </c>
    </row>
    <row r="664" s="2" customFormat="1">
      <c r="A664" s="40"/>
      <c r="B664" s="41"/>
      <c r="C664" s="42"/>
      <c r="D664" s="228" t="s">
        <v>232</v>
      </c>
      <c r="E664" s="42"/>
      <c r="F664" s="229" t="s">
        <v>1497</v>
      </c>
      <c r="G664" s="42"/>
      <c r="H664" s="42"/>
      <c r="I664" s="230"/>
      <c r="J664" s="42"/>
      <c r="K664" s="42"/>
      <c r="L664" s="46"/>
      <c r="M664" s="231"/>
      <c r="N664" s="232"/>
      <c r="O664" s="86"/>
      <c r="P664" s="86"/>
      <c r="Q664" s="86"/>
      <c r="R664" s="86"/>
      <c r="S664" s="86"/>
      <c r="T664" s="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232</v>
      </c>
      <c r="AU664" s="19" t="s">
        <v>85</v>
      </c>
    </row>
    <row r="665" s="2" customFormat="1">
      <c r="A665" s="40"/>
      <c r="B665" s="41"/>
      <c r="C665" s="42"/>
      <c r="D665" s="233" t="s">
        <v>234</v>
      </c>
      <c r="E665" s="42"/>
      <c r="F665" s="234" t="s">
        <v>1499</v>
      </c>
      <c r="G665" s="42"/>
      <c r="H665" s="42"/>
      <c r="I665" s="230"/>
      <c r="J665" s="42"/>
      <c r="K665" s="42"/>
      <c r="L665" s="46"/>
      <c r="M665" s="231"/>
      <c r="N665" s="232"/>
      <c r="O665" s="86"/>
      <c r="P665" s="86"/>
      <c r="Q665" s="86"/>
      <c r="R665" s="86"/>
      <c r="S665" s="86"/>
      <c r="T665" s="87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9" t="s">
        <v>234</v>
      </c>
      <c r="AU665" s="19" t="s">
        <v>85</v>
      </c>
    </row>
    <row r="666" s="13" customFormat="1">
      <c r="A666" s="13"/>
      <c r="B666" s="235"/>
      <c r="C666" s="236"/>
      <c r="D666" s="228" t="s">
        <v>236</v>
      </c>
      <c r="E666" s="237" t="s">
        <v>40</v>
      </c>
      <c r="F666" s="238" t="s">
        <v>5091</v>
      </c>
      <c r="G666" s="236"/>
      <c r="H666" s="239">
        <v>26.163</v>
      </c>
      <c r="I666" s="240"/>
      <c r="J666" s="236"/>
      <c r="K666" s="236"/>
      <c r="L666" s="241"/>
      <c r="M666" s="242"/>
      <c r="N666" s="243"/>
      <c r="O666" s="243"/>
      <c r="P666" s="243"/>
      <c r="Q666" s="243"/>
      <c r="R666" s="243"/>
      <c r="S666" s="243"/>
      <c r="T666" s="24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5" t="s">
        <v>236</v>
      </c>
      <c r="AU666" s="245" t="s">
        <v>85</v>
      </c>
      <c r="AV666" s="13" t="s">
        <v>85</v>
      </c>
      <c r="AW666" s="13" t="s">
        <v>38</v>
      </c>
      <c r="AX666" s="13" t="s">
        <v>77</v>
      </c>
      <c r="AY666" s="245" t="s">
        <v>224</v>
      </c>
    </row>
    <row r="667" s="13" customFormat="1">
      <c r="A667" s="13"/>
      <c r="B667" s="235"/>
      <c r="C667" s="236"/>
      <c r="D667" s="228" t="s">
        <v>236</v>
      </c>
      <c r="E667" s="237" t="s">
        <v>40</v>
      </c>
      <c r="F667" s="238" t="s">
        <v>5092</v>
      </c>
      <c r="G667" s="236"/>
      <c r="H667" s="239">
        <v>558.11199999999997</v>
      </c>
      <c r="I667" s="240"/>
      <c r="J667" s="236"/>
      <c r="K667" s="236"/>
      <c r="L667" s="241"/>
      <c r="M667" s="242"/>
      <c r="N667" s="243"/>
      <c r="O667" s="243"/>
      <c r="P667" s="243"/>
      <c r="Q667" s="243"/>
      <c r="R667" s="243"/>
      <c r="S667" s="243"/>
      <c r="T667" s="24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5" t="s">
        <v>236</v>
      </c>
      <c r="AU667" s="245" t="s">
        <v>85</v>
      </c>
      <c r="AV667" s="13" t="s">
        <v>85</v>
      </c>
      <c r="AW667" s="13" t="s">
        <v>38</v>
      </c>
      <c r="AX667" s="13" t="s">
        <v>77</v>
      </c>
      <c r="AY667" s="245" t="s">
        <v>224</v>
      </c>
    </row>
    <row r="668" s="13" customFormat="1">
      <c r="A668" s="13"/>
      <c r="B668" s="235"/>
      <c r="C668" s="236"/>
      <c r="D668" s="228" t="s">
        <v>236</v>
      </c>
      <c r="E668" s="237" t="s">
        <v>40</v>
      </c>
      <c r="F668" s="238" t="s">
        <v>5093</v>
      </c>
      <c r="G668" s="236"/>
      <c r="H668" s="239">
        <v>446.03899999999999</v>
      </c>
      <c r="I668" s="240"/>
      <c r="J668" s="236"/>
      <c r="K668" s="236"/>
      <c r="L668" s="241"/>
      <c r="M668" s="242"/>
      <c r="N668" s="243"/>
      <c r="O668" s="243"/>
      <c r="P668" s="243"/>
      <c r="Q668" s="243"/>
      <c r="R668" s="243"/>
      <c r="S668" s="243"/>
      <c r="T668" s="24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5" t="s">
        <v>236</v>
      </c>
      <c r="AU668" s="245" t="s">
        <v>85</v>
      </c>
      <c r="AV668" s="13" t="s">
        <v>85</v>
      </c>
      <c r="AW668" s="13" t="s">
        <v>38</v>
      </c>
      <c r="AX668" s="13" t="s">
        <v>77</v>
      </c>
      <c r="AY668" s="245" t="s">
        <v>224</v>
      </c>
    </row>
    <row r="669" s="15" customFormat="1">
      <c r="A669" s="15"/>
      <c r="B669" s="256"/>
      <c r="C669" s="257"/>
      <c r="D669" s="228" t="s">
        <v>236</v>
      </c>
      <c r="E669" s="258" t="s">
        <v>40</v>
      </c>
      <c r="F669" s="259" t="s">
        <v>253</v>
      </c>
      <c r="G669" s="257"/>
      <c r="H669" s="260">
        <v>1030.3140000000001</v>
      </c>
      <c r="I669" s="261"/>
      <c r="J669" s="257"/>
      <c r="K669" s="257"/>
      <c r="L669" s="262"/>
      <c r="M669" s="263"/>
      <c r="N669" s="264"/>
      <c r="O669" s="264"/>
      <c r="P669" s="264"/>
      <c r="Q669" s="264"/>
      <c r="R669" s="264"/>
      <c r="S669" s="264"/>
      <c r="T669" s="26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66" t="s">
        <v>236</v>
      </c>
      <c r="AU669" s="266" t="s">
        <v>85</v>
      </c>
      <c r="AV669" s="15" t="s">
        <v>230</v>
      </c>
      <c r="AW669" s="15" t="s">
        <v>38</v>
      </c>
      <c r="AX669" s="15" t="s">
        <v>83</v>
      </c>
      <c r="AY669" s="266" t="s">
        <v>224</v>
      </c>
    </row>
    <row r="670" s="12" customFormat="1" ht="22.8" customHeight="1">
      <c r="A670" s="12"/>
      <c r="B670" s="199"/>
      <c r="C670" s="200"/>
      <c r="D670" s="201" t="s">
        <v>76</v>
      </c>
      <c r="E670" s="213" t="s">
        <v>1501</v>
      </c>
      <c r="F670" s="213" t="s">
        <v>1502</v>
      </c>
      <c r="G670" s="200"/>
      <c r="H670" s="200"/>
      <c r="I670" s="203"/>
      <c r="J670" s="214">
        <f>BK670</f>
        <v>0</v>
      </c>
      <c r="K670" s="200"/>
      <c r="L670" s="205"/>
      <c r="M670" s="206"/>
      <c r="N670" s="207"/>
      <c r="O670" s="207"/>
      <c r="P670" s="208">
        <f>SUM(P671:P673)</f>
        <v>0</v>
      </c>
      <c r="Q670" s="207"/>
      <c r="R670" s="208">
        <f>SUM(R671:R673)</f>
        <v>0</v>
      </c>
      <c r="S670" s="207"/>
      <c r="T670" s="209">
        <f>SUM(T671:T673)</f>
        <v>0</v>
      </c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R670" s="210" t="s">
        <v>83</v>
      </c>
      <c r="AT670" s="211" t="s">
        <v>76</v>
      </c>
      <c r="AU670" s="211" t="s">
        <v>83</v>
      </c>
      <c r="AY670" s="210" t="s">
        <v>224</v>
      </c>
      <c r="BK670" s="212">
        <f>SUM(BK671:BK673)</f>
        <v>0</v>
      </c>
    </row>
    <row r="671" s="2" customFormat="1" ht="21.75" customHeight="1">
      <c r="A671" s="40"/>
      <c r="B671" s="41"/>
      <c r="C671" s="215" t="s">
        <v>965</v>
      </c>
      <c r="D671" s="215" t="s">
        <v>226</v>
      </c>
      <c r="E671" s="216" t="s">
        <v>5130</v>
      </c>
      <c r="F671" s="217" t="s">
        <v>5131</v>
      </c>
      <c r="G671" s="218" t="s">
        <v>604</v>
      </c>
      <c r="H671" s="219">
        <v>1815.838</v>
      </c>
      <c r="I671" s="220"/>
      <c r="J671" s="221">
        <f>ROUND(I671*H671,2)</f>
        <v>0</v>
      </c>
      <c r="K671" s="217" t="s">
        <v>229</v>
      </c>
      <c r="L671" s="46"/>
      <c r="M671" s="222" t="s">
        <v>40</v>
      </c>
      <c r="N671" s="223" t="s">
        <v>48</v>
      </c>
      <c r="O671" s="86"/>
      <c r="P671" s="224">
        <f>O671*H671</f>
        <v>0</v>
      </c>
      <c r="Q671" s="224">
        <v>0</v>
      </c>
      <c r="R671" s="224">
        <f>Q671*H671</f>
        <v>0</v>
      </c>
      <c r="S671" s="224">
        <v>0</v>
      </c>
      <c r="T671" s="225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26" t="s">
        <v>230</v>
      </c>
      <c r="AT671" s="226" t="s">
        <v>226</v>
      </c>
      <c r="AU671" s="226" t="s">
        <v>85</v>
      </c>
      <c r="AY671" s="19" t="s">
        <v>224</v>
      </c>
      <c r="BE671" s="227">
        <f>IF(N671="základní",J671,0)</f>
        <v>0</v>
      </c>
      <c r="BF671" s="227">
        <f>IF(N671="snížená",J671,0)</f>
        <v>0</v>
      </c>
      <c r="BG671" s="227">
        <f>IF(N671="zákl. přenesená",J671,0)</f>
        <v>0</v>
      </c>
      <c r="BH671" s="227">
        <f>IF(N671="sníž. přenesená",J671,0)</f>
        <v>0</v>
      </c>
      <c r="BI671" s="227">
        <f>IF(N671="nulová",J671,0)</f>
        <v>0</v>
      </c>
      <c r="BJ671" s="19" t="s">
        <v>83</v>
      </c>
      <c r="BK671" s="227">
        <f>ROUND(I671*H671,2)</f>
        <v>0</v>
      </c>
      <c r="BL671" s="19" t="s">
        <v>230</v>
      </c>
      <c r="BM671" s="226" t="s">
        <v>3372</v>
      </c>
    </row>
    <row r="672" s="2" customFormat="1">
      <c r="A672" s="40"/>
      <c r="B672" s="41"/>
      <c r="C672" s="42"/>
      <c r="D672" s="228" t="s">
        <v>232</v>
      </c>
      <c r="E672" s="42"/>
      <c r="F672" s="229" t="s">
        <v>5132</v>
      </c>
      <c r="G672" s="42"/>
      <c r="H672" s="42"/>
      <c r="I672" s="230"/>
      <c r="J672" s="42"/>
      <c r="K672" s="42"/>
      <c r="L672" s="46"/>
      <c r="M672" s="231"/>
      <c r="N672" s="232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232</v>
      </c>
      <c r="AU672" s="19" t="s">
        <v>85</v>
      </c>
    </row>
    <row r="673" s="2" customFormat="1">
      <c r="A673" s="40"/>
      <c r="B673" s="41"/>
      <c r="C673" s="42"/>
      <c r="D673" s="233" t="s">
        <v>234</v>
      </c>
      <c r="E673" s="42"/>
      <c r="F673" s="234" t="s">
        <v>5133</v>
      </c>
      <c r="G673" s="42"/>
      <c r="H673" s="42"/>
      <c r="I673" s="230"/>
      <c r="J673" s="42"/>
      <c r="K673" s="42"/>
      <c r="L673" s="46"/>
      <c r="M673" s="278"/>
      <c r="N673" s="279"/>
      <c r="O673" s="280"/>
      <c r="P673" s="280"/>
      <c r="Q673" s="280"/>
      <c r="R673" s="280"/>
      <c r="S673" s="280"/>
      <c r="T673" s="281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234</v>
      </c>
      <c r="AU673" s="19" t="s">
        <v>85</v>
      </c>
    </row>
    <row r="674" s="2" customFormat="1" ht="6.96" customHeight="1">
      <c r="A674" s="40"/>
      <c r="B674" s="61"/>
      <c r="C674" s="62"/>
      <c r="D674" s="62"/>
      <c r="E674" s="62"/>
      <c r="F674" s="62"/>
      <c r="G674" s="62"/>
      <c r="H674" s="62"/>
      <c r="I674" s="62"/>
      <c r="J674" s="62"/>
      <c r="K674" s="62"/>
      <c r="L674" s="46"/>
      <c r="M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</row>
  </sheetData>
  <sheetProtection sheet="1" autoFilter="0" formatColumns="0" formatRows="0" objects="1" scenarios="1" spinCount="100000" saltValue="zSXFgJLNtokGo/awWa9TAx0TOssaxrjHmQ/HEiO+oW+A51no1/OvZn3UhOXGqwuyKrEfPp31+gMPGA4VgaZRXA==" hashValue="fT0+1GSUVDr3tShvurGygzyoK8vmHp6YWkP6c+u6lyi5CmXbQPm/cNHkYHaMzx4deyZfwCUMNmvpDQ+JETX0hg==" algorithmName="SHA-512" password="CC35"/>
  <autoFilter ref="C93:K6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9" r:id="rId1" display="https://podminky.urs.cz/item/CS_URS_2021_02/113107173"/>
    <hyperlink ref="F104" r:id="rId2" display="https://podminky.urs.cz/item/CS_URS_2021_02/113107222"/>
    <hyperlink ref="F109" r:id="rId3" display="https://podminky.urs.cz/item/CS_URS_2021_02/113107232"/>
    <hyperlink ref="F114" r:id="rId4" display="https://podminky.urs.cz/item/CS_URS_2021_02/113107241"/>
    <hyperlink ref="F119" r:id="rId5" display="https://podminky.urs.cz/item/CS_URS_2021_02/113107244"/>
    <hyperlink ref="F124" r:id="rId6" display="https://podminky.urs.cz/item/CS_URS_2021_02/113154325"/>
    <hyperlink ref="F129" r:id="rId7" display="https://podminky.urs.cz/item/CS_URS_2021_02/113201112"/>
    <hyperlink ref="F135" r:id="rId8" display="https://podminky.urs.cz/item/CS_URS_2021_02/113202111"/>
    <hyperlink ref="F140" r:id="rId9" display="https://podminky.urs.cz/item/CS_URS_2021_02/122251506"/>
    <hyperlink ref="F146" r:id="rId10" display="https://podminky.urs.cz/item/CS_URS_2021_02/131251202"/>
    <hyperlink ref="F151" r:id="rId11" display="https://podminky.urs.cz/item/CS_URS_2021_02/132251102"/>
    <hyperlink ref="F156" r:id="rId12" display="https://podminky.urs.cz/item/CS_URS_2021_02/132251253"/>
    <hyperlink ref="F161" r:id="rId13" display="https://podminky.urs.cz/item/CS_URS_2021_02/151101101"/>
    <hyperlink ref="F167" r:id="rId14" display="https://podminky.urs.cz/item/CS_URS_2021_02/151101111"/>
    <hyperlink ref="F170" r:id="rId15" display="https://podminky.urs.cz/item/CS_URS_2021_02/162351103"/>
    <hyperlink ref="F175" r:id="rId16" display="https://podminky.urs.cz/item/CS_URS_2021_02/162751115"/>
    <hyperlink ref="F182" r:id="rId17" display="https://podminky.urs.cz/item/CS_URS_2021_02/167151101"/>
    <hyperlink ref="F187" r:id="rId18" display="https://podminky.urs.cz/item/CS_URS_2021_02/171151103"/>
    <hyperlink ref="F193" r:id="rId19" display="https://podminky.urs.cz/item/CS_URS_2021_02/58344229"/>
    <hyperlink ref="F198" r:id="rId20" display="https://podminky.urs.cz/item/CS_URS_2021_02/171201221"/>
    <hyperlink ref="F203" r:id="rId21" display="https://podminky.urs.cz/item/CS_URS_2021_02/171251201"/>
    <hyperlink ref="F206" r:id="rId22" display="https://podminky.urs.cz/item/CS_URS_2021_02/174151101"/>
    <hyperlink ref="F212" r:id="rId23" display="https://podminky.urs.cz/item/CS_URS_2021_02/58344197"/>
    <hyperlink ref="F217" r:id="rId24" display="https://podminky.urs.cz/item/CS_URS_2021_02/181951112"/>
    <hyperlink ref="F223" r:id="rId25" display="https://podminky.urs.cz/item/CS_URS_2021_02/211971110"/>
    <hyperlink ref="F228" r:id="rId26" display="https://podminky.urs.cz/item/CS_URS_2021_02/69311081"/>
    <hyperlink ref="F233" r:id="rId27" display="https://podminky.urs.cz/item/CS_URS_2021_02/212752401"/>
    <hyperlink ref="F239" r:id="rId28" display="https://podminky.urs.cz/item/CS_URS_2021_02/451572111"/>
    <hyperlink ref="F246" r:id="rId29" display="https://podminky.urs.cz/item/CS_URS_2021_02/452311131"/>
    <hyperlink ref="F253" r:id="rId30" display="https://podminky.urs.cz/item/CS_URS_2021_02/564871114"/>
    <hyperlink ref="F258" r:id="rId31" display="https://podminky.urs.cz/item/CS_URS_2021_02/565166121"/>
    <hyperlink ref="F264" r:id="rId32" display="https://podminky.urs.cz/item/CS_URS_2021_02/567122111"/>
    <hyperlink ref="F270" r:id="rId33" display="https://podminky.urs.cz/item/CS_URS_2021_02/567132113"/>
    <hyperlink ref="F276" r:id="rId34" display="https://podminky.urs.cz/item/CS_URS_2021_02/573231106"/>
    <hyperlink ref="F283" r:id="rId35" display="https://podminky.urs.cz/item/CS_URS_2021_02/573231107"/>
    <hyperlink ref="F289" r:id="rId36" display="https://podminky.urs.cz/item/CS_URS_2021_02/573231108"/>
    <hyperlink ref="F294" r:id="rId37" display="https://podminky.urs.cz/item/CS_URS_2021_02/576123121"/>
    <hyperlink ref="F301" r:id="rId38" display="https://podminky.urs.cz/item/CS_URS_2021_02/577176121"/>
    <hyperlink ref="F304" r:id="rId39" display="https://podminky.urs.cz/item/CS_URS_2021_02/596212312"/>
    <hyperlink ref="F311" r:id="rId40" display="https://podminky.urs.cz/item/CS_URS_2021_02/59245296"/>
    <hyperlink ref="F324" r:id="rId41" display="https://podminky.urs.cz/item/CS_URS_2021_02/831312121"/>
    <hyperlink ref="F329" r:id="rId42" display="https://podminky.urs.cz/item/CS_URS_2021_02/59710632"/>
    <hyperlink ref="F334" r:id="rId43" display="https://podminky.urs.cz/item/CS_URS_2021_02/59223733"/>
    <hyperlink ref="F339" r:id="rId44" display="https://podminky.urs.cz/item/CS_URS_2021_02/837311221"/>
    <hyperlink ref="F344" r:id="rId45" display="https://podminky.urs.cz/item/CS_URS_2021_02/59711538"/>
    <hyperlink ref="F349" r:id="rId46" display="https://podminky.urs.cz/item/CS_URS_2021_02/28611524"/>
    <hyperlink ref="F354" r:id="rId47" display="https://podminky.urs.cz/item/CS_URS_2021_02/837312221"/>
    <hyperlink ref="F357" r:id="rId48" display="https://podminky.urs.cz/item/CS_URS_2021_02/59711024"/>
    <hyperlink ref="F364" r:id="rId49" display="https://podminky.urs.cz/item/CS_URS_2021_02/895941111"/>
    <hyperlink ref="F379" r:id="rId50" display="https://podminky.urs.cz/item/CS_URS_2021_02/899332111"/>
    <hyperlink ref="F384" r:id="rId51" display="https://podminky.urs.cz/item/CS_URS_2021_02/899432111"/>
    <hyperlink ref="F389" r:id="rId52" display="https://podminky.urs.cz/item/CS_URS_2021_02/899623161"/>
    <hyperlink ref="F396" r:id="rId53" display="https://podminky.urs.cz/item/CS_URS_2021_02/914111111"/>
    <hyperlink ref="F401" r:id="rId54" display="https://podminky.urs.cz/item/CS_URS_2021_02/914111112"/>
    <hyperlink ref="F406" r:id="rId55" display="https://podminky.urs.cz/item/CS_URS_2021_02/40445650"/>
    <hyperlink ref="F411" r:id="rId56" display="https://podminky.urs.cz/item/CS_URS_2021_02/914511112"/>
    <hyperlink ref="F414" r:id="rId57" display="https://podminky.urs.cz/item/CS_URS_2021_02/40445225"/>
    <hyperlink ref="F417" r:id="rId58" display="https://podminky.urs.cz/item/CS_URS_2021_02/40445240"/>
    <hyperlink ref="F420" r:id="rId59" display="https://podminky.urs.cz/item/CS_URS_2021_02/40445253"/>
    <hyperlink ref="F423" r:id="rId60" display="https://podminky.urs.cz/item/CS_URS_2021_02/40445256"/>
    <hyperlink ref="F426" r:id="rId61" display="https://podminky.urs.cz/item/CS_URS_2021_02/915111112"/>
    <hyperlink ref="F432" r:id="rId62" display="https://podminky.urs.cz/item/CS_URS_2021_02/915111116"/>
    <hyperlink ref="F437" r:id="rId63" display="https://podminky.urs.cz/item/CS_URS_2021_02/915121112"/>
    <hyperlink ref="F442" r:id="rId64" display="https://podminky.urs.cz/item/CS_URS_2021_02/915121122"/>
    <hyperlink ref="F448" r:id="rId65" display="https://podminky.urs.cz/item/CS_URS_2021_02/915131112"/>
    <hyperlink ref="F460" r:id="rId66" display="https://podminky.urs.cz/item/CS_URS_2021_02/915211112"/>
    <hyperlink ref="F466" r:id="rId67" display="https://podminky.urs.cz/item/CS_URS_2021_02/915211116"/>
    <hyperlink ref="F471" r:id="rId68" display="https://podminky.urs.cz/item/CS_URS_2021_02/915221112"/>
    <hyperlink ref="F476" r:id="rId69" display="https://podminky.urs.cz/item/CS_URS_2021_02/915221122"/>
    <hyperlink ref="F482" r:id="rId70" display="https://podminky.urs.cz/item/CS_URS_2021_02/915231112"/>
    <hyperlink ref="F494" r:id="rId71" display="https://podminky.urs.cz/item/CS_URS_2021_02/915231115"/>
    <hyperlink ref="F499" r:id="rId72" display="https://podminky.urs.cz/item/CS_URS_2021_02/915611111"/>
    <hyperlink ref="F509" r:id="rId73" display="https://podminky.urs.cz/item/CS_URS_2021_02/915621111"/>
    <hyperlink ref="F521" r:id="rId74" display="https://podminky.urs.cz/item/CS_URS_2021_02/916131213"/>
    <hyperlink ref="F528" r:id="rId75" display="https://podminky.urs.cz/item/CS_URS_2021_02/59217031"/>
    <hyperlink ref="F533" r:id="rId76" display="https://podminky.urs.cz/item/CS_URS_2021_02/59217029"/>
    <hyperlink ref="F538" r:id="rId77" display="https://podminky.urs.cz/item/CS_URS_2021_02/916241213"/>
    <hyperlink ref="F546" r:id="rId78" display="https://podminky.urs.cz/item/CS_URS_2021_02/58380002"/>
    <hyperlink ref="F551" r:id="rId79" display="https://podminky.urs.cz/item/CS_URS_2021_02/58380005"/>
    <hyperlink ref="F554" r:id="rId80" display="https://podminky.urs.cz/item/CS_URS_2021_02/58380440"/>
    <hyperlink ref="F557" r:id="rId81" display="https://podminky.urs.cz/item/CS_URS_2021_02/916431112"/>
    <hyperlink ref="F562" r:id="rId82" display="https://podminky.urs.cz/item/CS_URS_2021_02/59217041"/>
    <hyperlink ref="F567" r:id="rId83" display="https://podminky.urs.cz/item/CS_URS_2021_02/59217040"/>
    <hyperlink ref="F572" r:id="rId84" display="https://podminky.urs.cz/item/CS_URS_2021_02/916991121"/>
    <hyperlink ref="F577" r:id="rId85" display="https://podminky.urs.cz/item/CS_URS_2021_02/919726122"/>
    <hyperlink ref="F582" r:id="rId86" display="https://podminky.urs.cz/item/CS_URS_2021_02/919735111"/>
    <hyperlink ref="F589" r:id="rId87" display="https://podminky.urs.cz/item/CS_URS_2021_02/966006132"/>
    <hyperlink ref="F594" r:id="rId88" display="https://podminky.urs.cz/item/CS_URS_2021_02/966006211"/>
    <hyperlink ref="F599" r:id="rId89" display="https://podminky.urs.cz/item/CS_URS_2021_02/966007211"/>
    <hyperlink ref="F604" r:id="rId90" display="https://podminky.urs.cz/item/CS_URS_2021_02/979024443"/>
    <hyperlink ref="F608" r:id="rId91" display="https://podminky.urs.cz/item/CS_URS_2021_02/997221551"/>
    <hyperlink ref="F620" r:id="rId92" display="https://podminky.urs.cz/item/CS_URS_2021_02/997221559"/>
    <hyperlink ref="F631" r:id="rId93" display="https://podminky.urs.cz/item/CS_URS_2021_02/997221571"/>
    <hyperlink ref="F638" r:id="rId94" display="https://podminky.urs.cz/item/CS_URS_2021_02/997221579"/>
    <hyperlink ref="F645" r:id="rId95" display="https://podminky.urs.cz/item/CS_URS_2021_02/997221611"/>
    <hyperlink ref="F651" r:id="rId96" display="https://podminky.urs.cz/item/CS_URS_2021_02/997221612"/>
    <hyperlink ref="F658" r:id="rId97" display="https://podminky.urs.cz/item/CS_URS_2021_02/997221861"/>
    <hyperlink ref="F665" r:id="rId98" display="https://podminky.urs.cz/item/CS_URS_2021_02/997221875"/>
    <hyperlink ref="F673" r:id="rId99" display="https://podminky.urs.cz/item/CS_URS_2021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0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157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Brno, Mendlovo náměstí - kanalizace a vodovod</v>
      </c>
      <c r="F7" s="145"/>
      <c r="G7" s="145"/>
      <c r="H7" s="145"/>
      <c r="L7" s="22"/>
    </row>
    <row r="8" s="1" customFormat="1" ht="12" customHeight="1">
      <c r="B8" s="22"/>
      <c r="D8" s="145" t="s">
        <v>171</v>
      </c>
      <c r="L8" s="22"/>
    </row>
    <row r="9" s="2" customFormat="1" ht="16.5" customHeight="1">
      <c r="A9" s="40"/>
      <c r="B9" s="46"/>
      <c r="C9" s="40"/>
      <c r="D9" s="40"/>
      <c r="E9" s="146" t="s">
        <v>4509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179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5134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40</v>
      </c>
      <c r="G13" s="40"/>
      <c r="H13" s="40"/>
      <c r="I13" s="145" t="s">
        <v>20</v>
      </c>
      <c r="J13" s="135" t="s">
        <v>40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22</v>
      </c>
      <c r="E14" s="40"/>
      <c r="F14" s="135" t="s">
        <v>23</v>
      </c>
      <c r="G14" s="40"/>
      <c r="H14" s="40"/>
      <c r="I14" s="145" t="s">
        <v>24</v>
      </c>
      <c r="J14" s="149" t="str">
        <f>'Rekapitulace stavby'!AN8</f>
        <v>9. 9. 2021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26</v>
      </c>
      <c r="E16" s="40"/>
      <c r="F16" s="40"/>
      <c r="G16" s="40"/>
      <c r="H16" s="40"/>
      <c r="I16" s="145" t="s">
        <v>27</v>
      </c>
      <c r="J16" s="135" t="str">
        <f>IF('Rekapitulace stavby'!AN10="","",'Rekapitulace stavby'!AN10)</f>
        <v>46347275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30</v>
      </c>
      <c r="J17" s="135" t="str">
        <f>IF('Rekapitulace stavby'!AN11="","",'Rekapitulace stavby'!AN11)</f>
        <v>CZ46347275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32</v>
      </c>
      <c r="E19" s="40"/>
      <c r="F19" s="40"/>
      <c r="G19" s="40"/>
      <c r="H19" s="40"/>
      <c r="I19" s="145" t="s">
        <v>27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34</v>
      </c>
      <c r="E22" s="40"/>
      <c r="F22" s="40"/>
      <c r="G22" s="40"/>
      <c r="H22" s="40"/>
      <c r="I22" s="145" t="s">
        <v>27</v>
      </c>
      <c r="J22" s="135" t="str">
        <f>IF('Rekapitulace stavby'!AN16="","",'Rekapitulace stavby'!AN16)</f>
        <v>46347526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AQUATIS a. s.</v>
      </c>
      <c r="F23" s="40"/>
      <c r="G23" s="40"/>
      <c r="H23" s="40"/>
      <c r="I23" s="145" t="s">
        <v>30</v>
      </c>
      <c r="J23" s="135" t="str">
        <f>IF('Rekapitulace stavby'!AN17="","",'Rekapitulace stavby'!AN17)</f>
        <v>CZ46347526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39</v>
      </c>
      <c r="E25" s="40"/>
      <c r="F25" s="40"/>
      <c r="G25" s="40"/>
      <c r="H25" s="40"/>
      <c r="I25" s="145" t="s">
        <v>27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30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41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40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43</v>
      </c>
      <c r="E32" s="40"/>
      <c r="F32" s="40"/>
      <c r="G32" s="40"/>
      <c r="H32" s="40"/>
      <c r="I32" s="40"/>
      <c r="J32" s="156">
        <f>ROUND(J94,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45</v>
      </c>
      <c r="G34" s="40"/>
      <c r="H34" s="40"/>
      <c r="I34" s="157" t="s">
        <v>44</v>
      </c>
      <c r="J34" s="157" t="s">
        <v>46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47</v>
      </c>
      <c r="E35" s="145" t="s">
        <v>48</v>
      </c>
      <c r="F35" s="159">
        <f>ROUND((SUM(BE94:BE623)),  2)</f>
        <v>0</v>
      </c>
      <c r="G35" s="40"/>
      <c r="H35" s="40"/>
      <c r="I35" s="160">
        <v>0.20999999999999999</v>
      </c>
      <c r="J35" s="159">
        <f>ROUND(((SUM(BE94:BE623))*I35),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49</v>
      </c>
      <c r="F36" s="159">
        <f>ROUND((SUM(BF94:BF623)),  2)</f>
        <v>0</v>
      </c>
      <c r="G36" s="40"/>
      <c r="H36" s="40"/>
      <c r="I36" s="160">
        <v>0.14999999999999999</v>
      </c>
      <c r="J36" s="159">
        <f>ROUND(((SUM(BF94:BF623))*I36),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50</v>
      </c>
      <c r="F37" s="159">
        <f>ROUND((SUM(BG94:BG623)),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51</v>
      </c>
      <c r="F38" s="159">
        <f>ROUND((SUM(BH94:BH623)),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52</v>
      </c>
      <c r="F39" s="159">
        <f>ROUND((SUM(BI94:BI623)),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53</v>
      </c>
      <c r="E41" s="163"/>
      <c r="F41" s="163"/>
      <c r="G41" s="164" t="s">
        <v>54</v>
      </c>
      <c r="H41" s="165" t="s">
        <v>55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190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Brno, Mendlovo náměstí - kanalizace a vodovod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171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4509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179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102 - Komunkace - Mendlovo náměstí terminál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 xml:space="preserve"> </v>
      </c>
      <c r="G56" s="42"/>
      <c r="H56" s="42"/>
      <c r="I56" s="34" t="s">
        <v>24</v>
      </c>
      <c r="J56" s="74" t="str">
        <f>IF(J14="","",J14)</f>
        <v>9. 9. 2021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26</v>
      </c>
      <c r="D58" s="42"/>
      <c r="E58" s="42"/>
      <c r="F58" s="29" t="str">
        <f>E17</f>
        <v>Statutární město Brno</v>
      </c>
      <c r="G58" s="42"/>
      <c r="H58" s="42"/>
      <c r="I58" s="34" t="s">
        <v>34</v>
      </c>
      <c r="J58" s="38" t="str">
        <f>E23</f>
        <v>AQUATIS a. s.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32</v>
      </c>
      <c r="D59" s="42"/>
      <c r="E59" s="42"/>
      <c r="F59" s="29" t="str">
        <f>IF(E20="","",E20)</f>
        <v>Vyplň údaj</v>
      </c>
      <c r="G59" s="42"/>
      <c r="H59" s="42"/>
      <c r="I59" s="34" t="s">
        <v>39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191</v>
      </c>
      <c r="D61" s="174"/>
      <c r="E61" s="174"/>
      <c r="F61" s="174"/>
      <c r="G61" s="174"/>
      <c r="H61" s="174"/>
      <c r="I61" s="174"/>
      <c r="J61" s="175" t="s">
        <v>192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75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193</v>
      </c>
    </row>
    <row r="64" s="9" customFormat="1" ht="24.96" customHeight="1">
      <c r="A64" s="9"/>
      <c r="B64" s="177"/>
      <c r="C64" s="178"/>
      <c r="D64" s="179" t="s">
        <v>194</v>
      </c>
      <c r="E64" s="180"/>
      <c r="F64" s="180"/>
      <c r="G64" s="180"/>
      <c r="H64" s="180"/>
      <c r="I64" s="180"/>
      <c r="J64" s="181">
        <f>J95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195</v>
      </c>
      <c r="E65" s="185"/>
      <c r="F65" s="185"/>
      <c r="G65" s="185"/>
      <c r="H65" s="185"/>
      <c r="I65" s="185"/>
      <c r="J65" s="186">
        <f>J96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196</v>
      </c>
      <c r="E66" s="185"/>
      <c r="F66" s="185"/>
      <c r="G66" s="185"/>
      <c r="H66" s="185"/>
      <c r="I66" s="185"/>
      <c r="J66" s="186">
        <f>J238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198</v>
      </c>
      <c r="E67" s="185"/>
      <c r="F67" s="185"/>
      <c r="G67" s="185"/>
      <c r="H67" s="185"/>
      <c r="I67" s="185"/>
      <c r="J67" s="186">
        <f>J254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199</v>
      </c>
      <c r="E68" s="185"/>
      <c r="F68" s="185"/>
      <c r="G68" s="185"/>
      <c r="H68" s="185"/>
      <c r="I68" s="185"/>
      <c r="J68" s="186">
        <f>J268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201</v>
      </c>
      <c r="E69" s="185"/>
      <c r="F69" s="185"/>
      <c r="G69" s="185"/>
      <c r="H69" s="185"/>
      <c r="I69" s="185"/>
      <c r="J69" s="186">
        <f>J327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202</v>
      </c>
      <c r="E70" s="185"/>
      <c r="F70" s="185"/>
      <c r="G70" s="185"/>
      <c r="H70" s="185"/>
      <c r="I70" s="185"/>
      <c r="J70" s="186">
        <f>J416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203</v>
      </c>
      <c r="E71" s="185"/>
      <c r="F71" s="185"/>
      <c r="G71" s="185"/>
      <c r="H71" s="185"/>
      <c r="I71" s="185"/>
      <c r="J71" s="186">
        <f>J547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204</v>
      </c>
      <c r="E72" s="185"/>
      <c r="F72" s="185"/>
      <c r="G72" s="185"/>
      <c r="H72" s="185"/>
      <c r="I72" s="185"/>
      <c r="J72" s="186">
        <f>J620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209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Brno, Mendlovo náměstí - kanalizace a vodovod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171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4509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179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SO 102 - Komunkace - Mendlovo náměstí terminál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22</v>
      </c>
      <c r="D88" s="42"/>
      <c r="E88" s="42"/>
      <c r="F88" s="29" t="str">
        <f>F14</f>
        <v xml:space="preserve"> </v>
      </c>
      <c r="G88" s="42"/>
      <c r="H88" s="42"/>
      <c r="I88" s="34" t="s">
        <v>24</v>
      </c>
      <c r="J88" s="74" t="str">
        <f>IF(J14="","",J14)</f>
        <v>9. 9. 2021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26</v>
      </c>
      <c r="D90" s="42"/>
      <c r="E90" s="42"/>
      <c r="F90" s="29" t="str">
        <f>E17</f>
        <v>Statutární město Brno</v>
      </c>
      <c r="G90" s="42"/>
      <c r="H90" s="42"/>
      <c r="I90" s="34" t="s">
        <v>34</v>
      </c>
      <c r="J90" s="38" t="str">
        <f>E23</f>
        <v>AQUATIS a. s.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32</v>
      </c>
      <c r="D91" s="42"/>
      <c r="E91" s="42"/>
      <c r="F91" s="29" t="str">
        <f>IF(E20="","",E20)</f>
        <v>Vyplň údaj</v>
      </c>
      <c r="G91" s="42"/>
      <c r="H91" s="42"/>
      <c r="I91" s="34" t="s">
        <v>39</v>
      </c>
      <c r="J91" s="38" t="str">
        <f>E26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210</v>
      </c>
      <c r="D93" s="191" t="s">
        <v>62</v>
      </c>
      <c r="E93" s="191" t="s">
        <v>58</v>
      </c>
      <c r="F93" s="191" t="s">
        <v>59</v>
      </c>
      <c r="G93" s="191" t="s">
        <v>211</v>
      </c>
      <c r="H93" s="191" t="s">
        <v>212</v>
      </c>
      <c r="I93" s="191" t="s">
        <v>213</v>
      </c>
      <c r="J93" s="191" t="s">
        <v>192</v>
      </c>
      <c r="K93" s="192" t="s">
        <v>214</v>
      </c>
      <c r="L93" s="193"/>
      <c r="M93" s="94" t="s">
        <v>40</v>
      </c>
      <c r="N93" s="95" t="s">
        <v>47</v>
      </c>
      <c r="O93" s="95" t="s">
        <v>215</v>
      </c>
      <c r="P93" s="95" t="s">
        <v>216</v>
      </c>
      <c r="Q93" s="95" t="s">
        <v>217</v>
      </c>
      <c r="R93" s="95" t="s">
        <v>218</v>
      </c>
      <c r="S93" s="95" t="s">
        <v>219</v>
      </c>
      <c r="T93" s="96" t="s">
        <v>220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221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</f>
        <v>0</v>
      </c>
      <c r="Q94" s="98"/>
      <c r="R94" s="196">
        <f>R95</f>
        <v>2345.2813907</v>
      </c>
      <c r="S94" s="98"/>
      <c r="T94" s="197">
        <f>T95</f>
        <v>2041.114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76</v>
      </c>
      <c r="AU94" s="19" t="s">
        <v>193</v>
      </c>
      <c r="BK94" s="198">
        <f>BK95</f>
        <v>0</v>
      </c>
    </row>
    <row r="95" s="12" customFormat="1" ht="25.92" customHeight="1">
      <c r="A95" s="12"/>
      <c r="B95" s="199"/>
      <c r="C95" s="200"/>
      <c r="D95" s="201" t="s">
        <v>76</v>
      </c>
      <c r="E95" s="202" t="s">
        <v>222</v>
      </c>
      <c r="F95" s="202" t="s">
        <v>223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P96+P238+P254+P268+P327+P416+P547+P620</f>
        <v>0</v>
      </c>
      <c r="Q95" s="207"/>
      <c r="R95" s="208">
        <f>R96+R238+R254+R268+R327+R416+R547+R620</f>
        <v>2345.2813907</v>
      </c>
      <c r="S95" s="207"/>
      <c r="T95" s="209">
        <f>T96+T238+T254+T268+T327+T416+T547+T620</f>
        <v>2041.114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83</v>
      </c>
      <c r="AT95" s="211" t="s">
        <v>76</v>
      </c>
      <c r="AU95" s="211" t="s">
        <v>77</v>
      </c>
      <c r="AY95" s="210" t="s">
        <v>224</v>
      </c>
      <c r="BK95" s="212">
        <f>BK96+BK238+BK254+BK268+BK327+BK416+BK547+BK620</f>
        <v>0</v>
      </c>
    </row>
    <row r="96" s="12" customFormat="1" ht="22.8" customHeight="1">
      <c r="A96" s="12"/>
      <c r="B96" s="199"/>
      <c r="C96" s="200"/>
      <c r="D96" s="201" t="s">
        <v>76</v>
      </c>
      <c r="E96" s="213" t="s">
        <v>83</v>
      </c>
      <c r="F96" s="213" t="s">
        <v>225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SUM(P97:P237)</f>
        <v>0</v>
      </c>
      <c r="Q96" s="207"/>
      <c r="R96" s="208">
        <f>SUM(R97:R237)</f>
        <v>1267.6739600000001</v>
      </c>
      <c r="S96" s="207"/>
      <c r="T96" s="209">
        <f>SUM(T97:T237)</f>
        <v>2040.704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83</v>
      </c>
      <c r="AT96" s="211" t="s">
        <v>76</v>
      </c>
      <c r="AU96" s="211" t="s">
        <v>83</v>
      </c>
      <c r="AY96" s="210" t="s">
        <v>224</v>
      </c>
      <c r="BK96" s="212">
        <f>SUM(BK97:BK237)</f>
        <v>0</v>
      </c>
    </row>
    <row r="97" s="2" customFormat="1" ht="16.5" customHeight="1">
      <c r="A97" s="40"/>
      <c r="B97" s="41"/>
      <c r="C97" s="215" t="s">
        <v>83</v>
      </c>
      <c r="D97" s="215" t="s">
        <v>226</v>
      </c>
      <c r="E97" s="216" t="s">
        <v>5135</v>
      </c>
      <c r="F97" s="217" t="s">
        <v>5136</v>
      </c>
      <c r="G97" s="218" t="s">
        <v>152</v>
      </c>
      <c r="H97" s="219">
        <v>331</v>
      </c>
      <c r="I97" s="220"/>
      <c r="J97" s="221">
        <f>ROUND(I97*H97,2)</f>
        <v>0</v>
      </c>
      <c r="K97" s="217" t="s">
        <v>229</v>
      </c>
      <c r="L97" s="46"/>
      <c r="M97" s="222" t="s">
        <v>40</v>
      </c>
      <c r="N97" s="223" t="s">
        <v>48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0.255</v>
      </c>
      <c r="T97" s="225">
        <f>S97*H97</f>
        <v>84.405000000000001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230</v>
      </c>
      <c r="AT97" s="226" t="s">
        <v>226</v>
      </c>
      <c r="AU97" s="226" t="s">
        <v>85</v>
      </c>
      <c r="AY97" s="19" t="s">
        <v>224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83</v>
      </c>
      <c r="BK97" s="227">
        <f>ROUND(I97*H97,2)</f>
        <v>0</v>
      </c>
      <c r="BL97" s="19" t="s">
        <v>230</v>
      </c>
      <c r="BM97" s="226" t="s">
        <v>85</v>
      </c>
    </row>
    <row r="98" s="2" customFormat="1">
      <c r="A98" s="40"/>
      <c r="B98" s="41"/>
      <c r="C98" s="42"/>
      <c r="D98" s="228" t="s">
        <v>232</v>
      </c>
      <c r="E98" s="42"/>
      <c r="F98" s="229" t="s">
        <v>5137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232</v>
      </c>
      <c r="AU98" s="19" t="s">
        <v>85</v>
      </c>
    </row>
    <row r="99" s="2" customFormat="1">
      <c r="A99" s="40"/>
      <c r="B99" s="41"/>
      <c r="C99" s="42"/>
      <c r="D99" s="233" t="s">
        <v>234</v>
      </c>
      <c r="E99" s="42"/>
      <c r="F99" s="234" t="s">
        <v>5138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234</v>
      </c>
      <c r="AU99" s="19" t="s">
        <v>85</v>
      </c>
    </row>
    <row r="100" s="13" customFormat="1">
      <c r="A100" s="13"/>
      <c r="B100" s="235"/>
      <c r="C100" s="236"/>
      <c r="D100" s="228" t="s">
        <v>236</v>
      </c>
      <c r="E100" s="237" t="s">
        <v>40</v>
      </c>
      <c r="F100" s="238" t="s">
        <v>5139</v>
      </c>
      <c r="G100" s="236"/>
      <c r="H100" s="239">
        <v>331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236</v>
      </c>
      <c r="AU100" s="245" t="s">
        <v>85</v>
      </c>
      <c r="AV100" s="13" t="s">
        <v>85</v>
      </c>
      <c r="AW100" s="13" t="s">
        <v>38</v>
      </c>
      <c r="AX100" s="13" t="s">
        <v>77</v>
      </c>
      <c r="AY100" s="245" t="s">
        <v>224</v>
      </c>
    </row>
    <row r="101" s="15" customFormat="1">
      <c r="A101" s="15"/>
      <c r="B101" s="256"/>
      <c r="C101" s="257"/>
      <c r="D101" s="228" t="s">
        <v>236</v>
      </c>
      <c r="E101" s="258" t="s">
        <v>40</v>
      </c>
      <c r="F101" s="259" t="s">
        <v>253</v>
      </c>
      <c r="G101" s="257"/>
      <c r="H101" s="260">
        <v>331</v>
      </c>
      <c r="I101" s="261"/>
      <c r="J101" s="257"/>
      <c r="K101" s="257"/>
      <c r="L101" s="262"/>
      <c r="M101" s="263"/>
      <c r="N101" s="264"/>
      <c r="O101" s="264"/>
      <c r="P101" s="264"/>
      <c r="Q101" s="264"/>
      <c r="R101" s="264"/>
      <c r="S101" s="264"/>
      <c r="T101" s="26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6" t="s">
        <v>236</v>
      </c>
      <c r="AU101" s="266" t="s">
        <v>85</v>
      </c>
      <c r="AV101" s="15" t="s">
        <v>230</v>
      </c>
      <c r="AW101" s="15" t="s">
        <v>38</v>
      </c>
      <c r="AX101" s="15" t="s">
        <v>83</v>
      </c>
      <c r="AY101" s="266" t="s">
        <v>224</v>
      </c>
    </row>
    <row r="102" s="2" customFormat="1" ht="16.5" customHeight="1">
      <c r="A102" s="40"/>
      <c r="B102" s="41"/>
      <c r="C102" s="215" t="s">
        <v>85</v>
      </c>
      <c r="D102" s="215" t="s">
        <v>226</v>
      </c>
      <c r="E102" s="216" t="s">
        <v>4671</v>
      </c>
      <c r="F102" s="217" t="s">
        <v>4672</v>
      </c>
      <c r="G102" s="218" t="s">
        <v>152</v>
      </c>
      <c r="H102" s="219">
        <v>68</v>
      </c>
      <c r="I102" s="220"/>
      <c r="J102" s="221">
        <f>ROUND(I102*H102,2)</f>
        <v>0</v>
      </c>
      <c r="K102" s="217" t="s">
        <v>229</v>
      </c>
      <c r="L102" s="46"/>
      <c r="M102" s="222" t="s">
        <v>40</v>
      </c>
      <c r="N102" s="223" t="s">
        <v>48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0.93000000000000005</v>
      </c>
      <c r="T102" s="225">
        <f>S102*H102</f>
        <v>63.240000000000002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230</v>
      </c>
      <c r="AT102" s="226" t="s">
        <v>226</v>
      </c>
      <c r="AU102" s="226" t="s">
        <v>85</v>
      </c>
      <c r="AY102" s="19" t="s">
        <v>224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83</v>
      </c>
      <c r="BK102" s="227">
        <f>ROUND(I102*H102,2)</f>
        <v>0</v>
      </c>
      <c r="BL102" s="19" t="s">
        <v>230</v>
      </c>
      <c r="BM102" s="226" t="s">
        <v>230</v>
      </c>
    </row>
    <row r="103" s="2" customFormat="1">
      <c r="A103" s="40"/>
      <c r="B103" s="41"/>
      <c r="C103" s="42"/>
      <c r="D103" s="228" t="s">
        <v>232</v>
      </c>
      <c r="E103" s="42"/>
      <c r="F103" s="229" t="s">
        <v>4673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232</v>
      </c>
      <c r="AU103" s="19" t="s">
        <v>85</v>
      </c>
    </row>
    <row r="104" s="2" customFormat="1">
      <c r="A104" s="40"/>
      <c r="B104" s="41"/>
      <c r="C104" s="42"/>
      <c r="D104" s="233" t="s">
        <v>234</v>
      </c>
      <c r="E104" s="42"/>
      <c r="F104" s="234" t="s">
        <v>4674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234</v>
      </c>
      <c r="AU104" s="19" t="s">
        <v>85</v>
      </c>
    </row>
    <row r="105" s="13" customFormat="1">
      <c r="A105" s="13"/>
      <c r="B105" s="235"/>
      <c r="C105" s="236"/>
      <c r="D105" s="228" t="s">
        <v>236</v>
      </c>
      <c r="E105" s="237" t="s">
        <v>40</v>
      </c>
      <c r="F105" s="238" t="s">
        <v>5140</v>
      </c>
      <c r="G105" s="236"/>
      <c r="H105" s="239">
        <v>68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236</v>
      </c>
      <c r="AU105" s="245" t="s">
        <v>85</v>
      </c>
      <c r="AV105" s="13" t="s">
        <v>85</v>
      </c>
      <c r="AW105" s="13" t="s">
        <v>38</v>
      </c>
      <c r="AX105" s="13" t="s">
        <v>77</v>
      </c>
      <c r="AY105" s="245" t="s">
        <v>224</v>
      </c>
    </row>
    <row r="106" s="15" customFormat="1">
      <c r="A106" s="15"/>
      <c r="B106" s="256"/>
      <c r="C106" s="257"/>
      <c r="D106" s="228" t="s">
        <v>236</v>
      </c>
      <c r="E106" s="258" t="s">
        <v>40</v>
      </c>
      <c r="F106" s="259" t="s">
        <v>253</v>
      </c>
      <c r="G106" s="257"/>
      <c r="H106" s="260">
        <v>68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236</v>
      </c>
      <c r="AU106" s="266" t="s">
        <v>85</v>
      </c>
      <c r="AV106" s="15" t="s">
        <v>230</v>
      </c>
      <c r="AW106" s="15" t="s">
        <v>38</v>
      </c>
      <c r="AX106" s="15" t="s">
        <v>83</v>
      </c>
      <c r="AY106" s="266" t="s">
        <v>224</v>
      </c>
    </row>
    <row r="107" s="2" customFormat="1" ht="16.5" customHeight="1">
      <c r="A107" s="40"/>
      <c r="B107" s="41"/>
      <c r="C107" s="215" t="s">
        <v>244</v>
      </c>
      <c r="D107" s="215" t="s">
        <v>226</v>
      </c>
      <c r="E107" s="216" t="s">
        <v>5141</v>
      </c>
      <c r="F107" s="217" t="s">
        <v>5142</v>
      </c>
      <c r="G107" s="218" t="s">
        <v>152</v>
      </c>
      <c r="H107" s="219">
        <v>68</v>
      </c>
      <c r="I107" s="220"/>
      <c r="J107" s="221">
        <f>ROUND(I107*H107,2)</f>
        <v>0</v>
      </c>
      <c r="K107" s="217" t="s">
        <v>229</v>
      </c>
      <c r="L107" s="46"/>
      <c r="M107" s="222" t="s">
        <v>40</v>
      </c>
      <c r="N107" s="223" t="s">
        <v>48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0.098000000000000004</v>
      </c>
      <c r="T107" s="225">
        <f>S107*H107</f>
        <v>6.6640000000000006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230</v>
      </c>
      <c r="AT107" s="226" t="s">
        <v>226</v>
      </c>
      <c r="AU107" s="226" t="s">
        <v>85</v>
      </c>
      <c r="AY107" s="19" t="s">
        <v>224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83</v>
      </c>
      <c r="BK107" s="227">
        <f>ROUND(I107*H107,2)</f>
        <v>0</v>
      </c>
      <c r="BL107" s="19" t="s">
        <v>230</v>
      </c>
      <c r="BM107" s="226" t="s">
        <v>266</v>
      </c>
    </row>
    <row r="108" s="2" customFormat="1">
      <c r="A108" s="40"/>
      <c r="B108" s="41"/>
      <c r="C108" s="42"/>
      <c r="D108" s="228" t="s">
        <v>232</v>
      </c>
      <c r="E108" s="42"/>
      <c r="F108" s="229" t="s">
        <v>5143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232</v>
      </c>
      <c r="AU108" s="19" t="s">
        <v>85</v>
      </c>
    </row>
    <row r="109" s="2" customFormat="1">
      <c r="A109" s="40"/>
      <c r="B109" s="41"/>
      <c r="C109" s="42"/>
      <c r="D109" s="233" t="s">
        <v>234</v>
      </c>
      <c r="E109" s="42"/>
      <c r="F109" s="234" t="s">
        <v>5144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234</v>
      </c>
      <c r="AU109" s="19" t="s">
        <v>85</v>
      </c>
    </row>
    <row r="110" s="13" customFormat="1">
      <c r="A110" s="13"/>
      <c r="B110" s="235"/>
      <c r="C110" s="236"/>
      <c r="D110" s="228" t="s">
        <v>236</v>
      </c>
      <c r="E110" s="237" t="s">
        <v>40</v>
      </c>
      <c r="F110" s="238" t="s">
        <v>5145</v>
      </c>
      <c r="G110" s="236"/>
      <c r="H110" s="239">
        <v>68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236</v>
      </c>
      <c r="AU110" s="245" t="s">
        <v>85</v>
      </c>
      <c r="AV110" s="13" t="s">
        <v>85</v>
      </c>
      <c r="AW110" s="13" t="s">
        <v>38</v>
      </c>
      <c r="AX110" s="13" t="s">
        <v>77</v>
      </c>
      <c r="AY110" s="245" t="s">
        <v>224</v>
      </c>
    </row>
    <row r="111" s="15" customFormat="1">
      <c r="A111" s="15"/>
      <c r="B111" s="256"/>
      <c r="C111" s="257"/>
      <c r="D111" s="228" t="s">
        <v>236</v>
      </c>
      <c r="E111" s="258" t="s">
        <v>40</v>
      </c>
      <c r="F111" s="259" t="s">
        <v>253</v>
      </c>
      <c r="G111" s="257"/>
      <c r="H111" s="260">
        <v>68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236</v>
      </c>
      <c r="AU111" s="266" t="s">
        <v>85</v>
      </c>
      <c r="AV111" s="15" t="s">
        <v>230</v>
      </c>
      <c r="AW111" s="15" t="s">
        <v>38</v>
      </c>
      <c r="AX111" s="15" t="s">
        <v>83</v>
      </c>
      <c r="AY111" s="266" t="s">
        <v>224</v>
      </c>
    </row>
    <row r="112" s="2" customFormat="1" ht="16.5" customHeight="1">
      <c r="A112" s="40"/>
      <c r="B112" s="41"/>
      <c r="C112" s="215" t="s">
        <v>230</v>
      </c>
      <c r="D112" s="215" t="s">
        <v>226</v>
      </c>
      <c r="E112" s="216" t="s">
        <v>5146</v>
      </c>
      <c r="F112" s="217" t="s">
        <v>5147</v>
      </c>
      <c r="G112" s="218" t="s">
        <v>152</v>
      </c>
      <c r="H112" s="219">
        <v>399</v>
      </c>
      <c r="I112" s="220"/>
      <c r="J112" s="221">
        <f>ROUND(I112*H112,2)</f>
        <v>0</v>
      </c>
      <c r="K112" s="217" t="s">
        <v>229</v>
      </c>
      <c r="L112" s="46"/>
      <c r="M112" s="222" t="s">
        <v>40</v>
      </c>
      <c r="N112" s="223" t="s">
        <v>48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0.29999999999999999</v>
      </c>
      <c r="T112" s="225">
        <f>S112*H112</f>
        <v>119.69999999999999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230</v>
      </c>
      <c r="AT112" s="226" t="s">
        <v>226</v>
      </c>
      <c r="AU112" s="226" t="s">
        <v>85</v>
      </c>
      <c r="AY112" s="19" t="s">
        <v>224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83</v>
      </c>
      <c r="BK112" s="227">
        <f>ROUND(I112*H112,2)</f>
        <v>0</v>
      </c>
      <c r="BL112" s="19" t="s">
        <v>230</v>
      </c>
      <c r="BM112" s="226" t="s">
        <v>279</v>
      </c>
    </row>
    <row r="113" s="2" customFormat="1">
      <c r="A113" s="40"/>
      <c r="B113" s="41"/>
      <c r="C113" s="42"/>
      <c r="D113" s="228" t="s">
        <v>232</v>
      </c>
      <c r="E113" s="42"/>
      <c r="F113" s="229" t="s">
        <v>5148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232</v>
      </c>
      <c r="AU113" s="19" t="s">
        <v>85</v>
      </c>
    </row>
    <row r="114" s="2" customFormat="1">
      <c r="A114" s="40"/>
      <c r="B114" s="41"/>
      <c r="C114" s="42"/>
      <c r="D114" s="233" t="s">
        <v>234</v>
      </c>
      <c r="E114" s="42"/>
      <c r="F114" s="234" t="s">
        <v>5149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234</v>
      </c>
      <c r="AU114" s="19" t="s">
        <v>85</v>
      </c>
    </row>
    <row r="115" s="2" customFormat="1" ht="16.5" customHeight="1">
      <c r="A115" s="40"/>
      <c r="B115" s="41"/>
      <c r="C115" s="215" t="s">
        <v>259</v>
      </c>
      <c r="D115" s="215" t="s">
        <v>226</v>
      </c>
      <c r="E115" s="216" t="s">
        <v>4676</v>
      </c>
      <c r="F115" s="217" t="s">
        <v>4677</v>
      </c>
      <c r="G115" s="218" t="s">
        <v>152</v>
      </c>
      <c r="H115" s="219">
        <v>795</v>
      </c>
      <c r="I115" s="220"/>
      <c r="J115" s="221">
        <f>ROUND(I115*H115,2)</f>
        <v>0</v>
      </c>
      <c r="K115" s="217" t="s">
        <v>229</v>
      </c>
      <c r="L115" s="46"/>
      <c r="M115" s="222" t="s">
        <v>40</v>
      </c>
      <c r="N115" s="223" t="s">
        <v>48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0.28999999999999998</v>
      </c>
      <c r="T115" s="225">
        <f>S115*H115</f>
        <v>230.54999999999998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230</v>
      </c>
      <c r="AT115" s="226" t="s">
        <v>226</v>
      </c>
      <c r="AU115" s="226" t="s">
        <v>85</v>
      </c>
      <c r="AY115" s="19" t="s">
        <v>224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83</v>
      </c>
      <c r="BK115" s="227">
        <f>ROUND(I115*H115,2)</f>
        <v>0</v>
      </c>
      <c r="BL115" s="19" t="s">
        <v>230</v>
      </c>
      <c r="BM115" s="226" t="s">
        <v>296</v>
      </c>
    </row>
    <row r="116" s="2" customFormat="1">
      <c r="A116" s="40"/>
      <c r="B116" s="41"/>
      <c r="C116" s="42"/>
      <c r="D116" s="228" t="s">
        <v>232</v>
      </c>
      <c r="E116" s="42"/>
      <c r="F116" s="229" t="s">
        <v>4678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232</v>
      </c>
      <c r="AU116" s="19" t="s">
        <v>85</v>
      </c>
    </row>
    <row r="117" s="2" customFormat="1">
      <c r="A117" s="40"/>
      <c r="B117" s="41"/>
      <c r="C117" s="42"/>
      <c r="D117" s="233" t="s">
        <v>234</v>
      </c>
      <c r="E117" s="42"/>
      <c r="F117" s="234" t="s">
        <v>4679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234</v>
      </c>
      <c r="AU117" s="19" t="s">
        <v>85</v>
      </c>
    </row>
    <row r="118" s="13" customFormat="1">
      <c r="A118" s="13"/>
      <c r="B118" s="235"/>
      <c r="C118" s="236"/>
      <c r="D118" s="228" t="s">
        <v>236</v>
      </c>
      <c r="E118" s="237" t="s">
        <v>40</v>
      </c>
      <c r="F118" s="238" t="s">
        <v>5150</v>
      </c>
      <c r="G118" s="236"/>
      <c r="H118" s="239">
        <v>795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236</v>
      </c>
      <c r="AU118" s="245" t="s">
        <v>85</v>
      </c>
      <c r="AV118" s="13" t="s">
        <v>85</v>
      </c>
      <c r="AW118" s="13" t="s">
        <v>38</v>
      </c>
      <c r="AX118" s="13" t="s">
        <v>77</v>
      </c>
      <c r="AY118" s="245" t="s">
        <v>224</v>
      </c>
    </row>
    <row r="119" s="15" customFormat="1">
      <c r="A119" s="15"/>
      <c r="B119" s="256"/>
      <c r="C119" s="257"/>
      <c r="D119" s="228" t="s">
        <v>236</v>
      </c>
      <c r="E119" s="258" t="s">
        <v>40</v>
      </c>
      <c r="F119" s="259" t="s">
        <v>253</v>
      </c>
      <c r="G119" s="257"/>
      <c r="H119" s="260">
        <v>795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236</v>
      </c>
      <c r="AU119" s="266" t="s">
        <v>85</v>
      </c>
      <c r="AV119" s="15" t="s">
        <v>230</v>
      </c>
      <c r="AW119" s="15" t="s">
        <v>38</v>
      </c>
      <c r="AX119" s="15" t="s">
        <v>83</v>
      </c>
      <c r="AY119" s="266" t="s">
        <v>224</v>
      </c>
    </row>
    <row r="120" s="2" customFormat="1" ht="16.5" customHeight="1">
      <c r="A120" s="40"/>
      <c r="B120" s="41"/>
      <c r="C120" s="215" t="s">
        <v>266</v>
      </c>
      <c r="D120" s="215" t="s">
        <v>226</v>
      </c>
      <c r="E120" s="216" t="s">
        <v>2260</v>
      </c>
      <c r="F120" s="217" t="s">
        <v>5151</v>
      </c>
      <c r="G120" s="218" t="s">
        <v>152</v>
      </c>
      <c r="H120" s="219">
        <v>795</v>
      </c>
      <c r="I120" s="220"/>
      <c r="J120" s="221">
        <f>ROUND(I120*H120,2)</f>
        <v>0</v>
      </c>
      <c r="K120" s="217" t="s">
        <v>229</v>
      </c>
      <c r="L120" s="46"/>
      <c r="M120" s="222" t="s">
        <v>40</v>
      </c>
      <c r="N120" s="223" t="s">
        <v>48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0.57999999999999996</v>
      </c>
      <c r="T120" s="225">
        <f>S120*H120</f>
        <v>461.09999999999997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230</v>
      </c>
      <c r="AT120" s="226" t="s">
        <v>226</v>
      </c>
      <c r="AU120" s="226" t="s">
        <v>85</v>
      </c>
      <c r="AY120" s="19" t="s">
        <v>224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83</v>
      </c>
      <c r="BK120" s="227">
        <f>ROUND(I120*H120,2)</f>
        <v>0</v>
      </c>
      <c r="BL120" s="19" t="s">
        <v>230</v>
      </c>
      <c r="BM120" s="226" t="s">
        <v>311</v>
      </c>
    </row>
    <row r="121" s="2" customFormat="1">
      <c r="A121" s="40"/>
      <c r="B121" s="41"/>
      <c r="C121" s="42"/>
      <c r="D121" s="228" t="s">
        <v>232</v>
      </c>
      <c r="E121" s="42"/>
      <c r="F121" s="229" t="s">
        <v>2263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232</v>
      </c>
      <c r="AU121" s="19" t="s">
        <v>85</v>
      </c>
    </row>
    <row r="122" s="2" customFormat="1">
      <c r="A122" s="40"/>
      <c r="B122" s="41"/>
      <c r="C122" s="42"/>
      <c r="D122" s="233" t="s">
        <v>234</v>
      </c>
      <c r="E122" s="42"/>
      <c r="F122" s="234" t="s">
        <v>2264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234</v>
      </c>
      <c r="AU122" s="19" t="s">
        <v>85</v>
      </c>
    </row>
    <row r="123" s="13" customFormat="1">
      <c r="A123" s="13"/>
      <c r="B123" s="235"/>
      <c r="C123" s="236"/>
      <c r="D123" s="228" t="s">
        <v>236</v>
      </c>
      <c r="E123" s="237" t="s">
        <v>40</v>
      </c>
      <c r="F123" s="238" t="s">
        <v>5152</v>
      </c>
      <c r="G123" s="236"/>
      <c r="H123" s="239">
        <v>795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236</v>
      </c>
      <c r="AU123" s="245" t="s">
        <v>85</v>
      </c>
      <c r="AV123" s="13" t="s">
        <v>85</v>
      </c>
      <c r="AW123" s="13" t="s">
        <v>38</v>
      </c>
      <c r="AX123" s="13" t="s">
        <v>77</v>
      </c>
      <c r="AY123" s="245" t="s">
        <v>224</v>
      </c>
    </row>
    <row r="124" s="15" customFormat="1">
      <c r="A124" s="15"/>
      <c r="B124" s="256"/>
      <c r="C124" s="257"/>
      <c r="D124" s="228" t="s">
        <v>236</v>
      </c>
      <c r="E124" s="258" t="s">
        <v>40</v>
      </c>
      <c r="F124" s="259" t="s">
        <v>253</v>
      </c>
      <c r="G124" s="257"/>
      <c r="H124" s="260">
        <v>795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236</v>
      </c>
      <c r="AU124" s="266" t="s">
        <v>85</v>
      </c>
      <c r="AV124" s="15" t="s">
        <v>230</v>
      </c>
      <c r="AW124" s="15" t="s">
        <v>38</v>
      </c>
      <c r="AX124" s="15" t="s">
        <v>83</v>
      </c>
      <c r="AY124" s="266" t="s">
        <v>224</v>
      </c>
    </row>
    <row r="125" s="2" customFormat="1" ht="16.5" customHeight="1">
      <c r="A125" s="40"/>
      <c r="B125" s="41"/>
      <c r="C125" s="215" t="s">
        <v>272</v>
      </c>
      <c r="D125" s="215" t="s">
        <v>226</v>
      </c>
      <c r="E125" s="216" t="s">
        <v>4681</v>
      </c>
      <c r="F125" s="217" t="s">
        <v>4682</v>
      </c>
      <c r="G125" s="218" t="s">
        <v>152</v>
      </c>
      <c r="H125" s="219">
        <v>795</v>
      </c>
      <c r="I125" s="220"/>
      <c r="J125" s="221">
        <f>ROUND(I125*H125,2)</f>
        <v>0</v>
      </c>
      <c r="K125" s="217" t="s">
        <v>229</v>
      </c>
      <c r="L125" s="46"/>
      <c r="M125" s="222" t="s">
        <v>40</v>
      </c>
      <c r="N125" s="223" t="s">
        <v>48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0.625</v>
      </c>
      <c r="T125" s="225">
        <f>S125*H125</f>
        <v>496.875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230</v>
      </c>
      <c r="AT125" s="226" t="s">
        <v>226</v>
      </c>
      <c r="AU125" s="226" t="s">
        <v>85</v>
      </c>
      <c r="AY125" s="19" t="s">
        <v>224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83</v>
      </c>
      <c r="BK125" s="227">
        <f>ROUND(I125*H125,2)</f>
        <v>0</v>
      </c>
      <c r="BL125" s="19" t="s">
        <v>230</v>
      </c>
      <c r="BM125" s="226" t="s">
        <v>325</v>
      </c>
    </row>
    <row r="126" s="2" customFormat="1">
      <c r="A126" s="40"/>
      <c r="B126" s="41"/>
      <c r="C126" s="42"/>
      <c r="D126" s="228" t="s">
        <v>232</v>
      </c>
      <c r="E126" s="42"/>
      <c r="F126" s="229" t="s">
        <v>4683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232</v>
      </c>
      <c r="AU126" s="19" t="s">
        <v>85</v>
      </c>
    </row>
    <row r="127" s="2" customFormat="1">
      <c r="A127" s="40"/>
      <c r="B127" s="41"/>
      <c r="C127" s="42"/>
      <c r="D127" s="233" t="s">
        <v>234</v>
      </c>
      <c r="E127" s="42"/>
      <c r="F127" s="234" t="s">
        <v>4684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234</v>
      </c>
      <c r="AU127" s="19" t="s">
        <v>85</v>
      </c>
    </row>
    <row r="128" s="13" customFormat="1">
      <c r="A128" s="13"/>
      <c r="B128" s="235"/>
      <c r="C128" s="236"/>
      <c r="D128" s="228" t="s">
        <v>236</v>
      </c>
      <c r="E128" s="237" t="s">
        <v>40</v>
      </c>
      <c r="F128" s="238" t="s">
        <v>5153</v>
      </c>
      <c r="G128" s="236"/>
      <c r="H128" s="239">
        <v>795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236</v>
      </c>
      <c r="AU128" s="245" t="s">
        <v>85</v>
      </c>
      <c r="AV128" s="13" t="s">
        <v>85</v>
      </c>
      <c r="AW128" s="13" t="s">
        <v>38</v>
      </c>
      <c r="AX128" s="13" t="s">
        <v>77</v>
      </c>
      <c r="AY128" s="245" t="s">
        <v>224</v>
      </c>
    </row>
    <row r="129" s="15" customFormat="1">
      <c r="A129" s="15"/>
      <c r="B129" s="256"/>
      <c r="C129" s="257"/>
      <c r="D129" s="228" t="s">
        <v>236</v>
      </c>
      <c r="E129" s="258" t="s">
        <v>40</v>
      </c>
      <c r="F129" s="259" t="s">
        <v>253</v>
      </c>
      <c r="G129" s="257"/>
      <c r="H129" s="260">
        <v>795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236</v>
      </c>
      <c r="AU129" s="266" t="s">
        <v>85</v>
      </c>
      <c r="AV129" s="15" t="s">
        <v>230</v>
      </c>
      <c r="AW129" s="15" t="s">
        <v>38</v>
      </c>
      <c r="AX129" s="15" t="s">
        <v>83</v>
      </c>
      <c r="AY129" s="266" t="s">
        <v>224</v>
      </c>
    </row>
    <row r="130" s="2" customFormat="1" ht="16.5" customHeight="1">
      <c r="A130" s="40"/>
      <c r="B130" s="41"/>
      <c r="C130" s="215" t="s">
        <v>279</v>
      </c>
      <c r="D130" s="215" t="s">
        <v>226</v>
      </c>
      <c r="E130" s="216" t="s">
        <v>4691</v>
      </c>
      <c r="F130" s="217" t="s">
        <v>4692</v>
      </c>
      <c r="G130" s="218" t="s">
        <v>152</v>
      </c>
      <c r="H130" s="219">
        <v>795</v>
      </c>
      <c r="I130" s="220"/>
      <c r="J130" s="221">
        <f>ROUND(I130*H130,2)</f>
        <v>0</v>
      </c>
      <c r="K130" s="217" t="s">
        <v>229</v>
      </c>
      <c r="L130" s="46"/>
      <c r="M130" s="222" t="s">
        <v>40</v>
      </c>
      <c r="N130" s="223" t="s">
        <v>48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0.45000000000000001</v>
      </c>
      <c r="T130" s="225">
        <f>S130*H130</f>
        <v>357.75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230</v>
      </c>
      <c r="AT130" s="226" t="s">
        <v>226</v>
      </c>
      <c r="AU130" s="226" t="s">
        <v>85</v>
      </c>
      <c r="AY130" s="19" t="s">
        <v>224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83</v>
      </c>
      <c r="BK130" s="227">
        <f>ROUND(I130*H130,2)</f>
        <v>0</v>
      </c>
      <c r="BL130" s="19" t="s">
        <v>230</v>
      </c>
      <c r="BM130" s="226" t="s">
        <v>340</v>
      </c>
    </row>
    <row r="131" s="2" customFormat="1">
      <c r="A131" s="40"/>
      <c r="B131" s="41"/>
      <c r="C131" s="42"/>
      <c r="D131" s="228" t="s">
        <v>232</v>
      </c>
      <c r="E131" s="42"/>
      <c r="F131" s="229" t="s">
        <v>4693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232</v>
      </c>
      <c r="AU131" s="19" t="s">
        <v>85</v>
      </c>
    </row>
    <row r="132" s="2" customFormat="1">
      <c r="A132" s="40"/>
      <c r="B132" s="41"/>
      <c r="C132" s="42"/>
      <c r="D132" s="233" t="s">
        <v>234</v>
      </c>
      <c r="E132" s="42"/>
      <c r="F132" s="234" t="s">
        <v>4694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234</v>
      </c>
      <c r="AU132" s="19" t="s">
        <v>85</v>
      </c>
    </row>
    <row r="133" s="13" customFormat="1">
      <c r="A133" s="13"/>
      <c r="B133" s="235"/>
      <c r="C133" s="236"/>
      <c r="D133" s="228" t="s">
        <v>236</v>
      </c>
      <c r="E133" s="237" t="s">
        <v>40</v>
      </c>
      <c r="F133" s="238" t="s">
        <v>5154</v>
      </c>
      <c r="G133" s="236"/>
      <c r="H133" s="239">
        <v>795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236</v>
      </c>
      <c r="AU133" s="245" t="s">
        <v>85</v>
      </c>
      <c r="AV133" s="13" t="s">
        <v>85</v>
      </c>
      <c r="AW133" s="13" t="s">
        <v>38</v>
      </c>
      <c r="AX133" s="13" t="s">
        <v>77</v>
      </c>
      <c r="AY133" s="245" t="s">
        <v>224</v>
      </c>
    </row>
    <row r="134" s="15" customFormat="1">
      <c r="A134" s="15"/>
      <c r="B134" s="256"/>
      <c r="C134" s="257"/>
      <c r="D134" s="228" t="s">
        <v>236</v>
      </c>
      <c r="E134" s="258" t="s">
        <v>40</v>
      </c>
      <c r="F134" s="259" t="s">
        <v>253</v>
      </c>
      <c r="G134" s="257"/>
      <c r="H134" s="260">
        <v>795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236</v>
      </c>
      <c r="AU134" s="266" t="s">
        <v>85</v>
      </c>
      <c r="AV134" s="15" t="s">
        <v>230</v>
      </c>
      <c r="AW134" s="15" t="s">
        <v>38</v>
      </c>
      <c r="AX134" s="15" t="s">
        <v>83</v>
      </c>
      <c r="AY134" s="266" t="s">
        <v>224</v>
      </c>
    </row>
    <row r="135" s="2" customFormat="1" ht="16.5" customHeight="1">
      <c r="A135" s="40"/>
      <c r="B135" s="41"/>
      <c r="C135" s="215" t="s">
        <v>286</v>
      </c>
      <c r="D135" s="215" t="s">
        <v>226</v>
      </c>
      <c r="E135" s="216" t="s">
        <v>5155</v>
      </c>
      <c r="F135" s="217" t="s">
        <v>5156</v>
      </c>
      <c r="G135" s="218" t="s">
        <v>152</v>
      </c>
      <c r="H135" s="219">
        <v>863</v>
      </c>
      <c r="I135" s="220"/>
      <c r="J135" s="221">
        <f>ROUND(I135*H135,2)</f>
        <v>0</v>
      </c>
      <c r="K135" s="217" t="s">
        <v>229</v>
      </c>
      <c r="L135" s="46"/>
      <c r="M135" s="222" t="s">
        <v>40</v>
      </c>
      <c r="N135" s="223" t="s">
        <v>48</v>
      </c>
      <c r="O135" s="86"/>
      <c r="P135" s="224">
        <f>O135*H135</f>
        <v>0</v>
      </c>
      <c r="Q135" s="224">
        <v>0.00012</v>
      </c>
      <c r="R135" s="224">
        <f>Q135*H135</f>
        <v>0.10356</v>
      </c>
      <c r="S135" s="224">
        <v>0.23000000000000001</v>
      </c>
      <c r="T135" s="225">
        <f>S135*H135</f>
        <v>198.49000000000001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230</v>
      </c>
      <c r="AT135" s="226" t="s">
        <v>226</v>
      </c>
      <c r="AU135" s="226" t="s">
        <v>85</v>
      </c>
      <c r="AY135" s="19" t="s">
        <v>224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83</v>
      </c>
      <c r="BK135" s="227">
        <f>ROUND(I135*H135,2)</f>
        <v>0</v>
      </c>
      <c r="BL135" s="19" t="s">
        <v>230</v>
      </c>
      <c r="BM135" s="226" t="s">
        <v>356</v>
      </c>
    </row>
    <row r="136" s="2" customFormat="1">
      <c r="A136" s="40"/>
      <c r="B136" s="41"/>
      <c r="C136" s="42"/>
      <c r="D136" s="228" t="s">
        <v>232</v>
      </c>
      <c r="E136" s="42"/>
      <c r="F136" s="229" t="s">
        <v>5157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232</v>
      </c>
      <c r="AU136" s="19" t="s">
        <v>85</v>
      </c>
    </row>
    <row r="137" s="2" customFormat="1">
      <c r="A137" s="40"/>
      <c r="B137" s="41"/>
      <c r="C137" s="42"/>
      <c r="D137" s="233" t="s">
        <v>234</v>
      </c>
      <c r="E137" s="42"/>
      <c r="F137" s="234" t="s">
        <v>5158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234</v>
      </c>
      <c r="AU137" s="19" t="s">
        <v>85</v>
      </c>
    </row>
    <row r="138" s="13" customFormat="1">
      <c r="A138" s="13"/>
      <c r="B138" s="235"/>
      <c r="C138" s="236"/>
      <c r="D138" s="228" t="s">
        <v>236</v>
      </c>
      <c r="E138" s="237" t="s">
        <v>40</v>
      </c>
      <c r="F138" s="238" t="s">
        <v>5159</v>
      </c>
      <c r="G138" s="236"/>
      <c r="H138" s="239">
        <v>863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236</v>
      </c>
      <c r="AU138" s="245" t="s">
        <v>85</v>
      </c>
      <c r="AV138" s="13" t="s">
        <v>85</v>
      </c>
      <c r="AW138" s="13" t="s">
        <v>38</v>
      </c>
      <c r="AX138" s="13" t="s">
        <v>77</v>
      </c>
      <c r="AY138" s="245" t="s">
        <v>224</v>
      </c>
    </row>
    <row r="139" s="15" customFormat="1">
      <c r="A139" s="15"/>
      <c r="B139" s="256"/>
      <c r="C139" s="257"/>
      <c r="D139" s="228" t="s">
        <v>236</v>
      </c>
      <c r="E139" s="258" t="s">
        <v>40</v>
      </c>
      <c r="F139" s="259" t="s">
        <v>253</v>
      </c>
      <c r="G139" s="257"/>
      <c r="H139" s="260">
        <v>863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236</v>
      </c>
      <c r="AU139" s="266" t="s">
        <v>85</v>
      </c>
      <c r="AV139" s="15" t="s">
        <v>230</v>
      </c>
      <c r="AW139" s="15" t="s">
        <v>38</v>
      </c>
      <c r="AX139" s="15" t="s">
        <v>83</v>
      </c>
      <c r="AY139" s="266" t="s">
        <v>224</v>
      </c>
    </row>
    <row r="140" s="2" customFormat="1" ht="16.5" customHeight="1">
      <c r="A140" s="40"/>
      <c r="B140" s="41"/>
      <c r="C140" s="215" t="s">
        <v>296</v>
      </c>
      <c r="D140" s="215" t="s">
        <v>226</v>
      </c>
      <c r="E140" s="216" t="s">
        <v>4701</v>
      </c>
      <c r="F140" s="217" t="s">
        <v>4702</v>
      </c>
      <c r="G140" s="218" t="s">
        <v>160</v>
      </c>
      <c r="H140" s="219">
        <v>65</v>
      </c>
      <c r="I140" s="220"/>
      <c r="J140" s="221">
        <f>ROUND(I140*H140,2)</f>
        <v>0</v>
      </c>
      <c r="K140" s="217" t="s">
        <v>229</v>
      </c>
      <c r="L140" s="46"/>
      <c r="M140" s="222" t="s">
        <v>40</v>
      </c>
      <c r="N140" s="223" t="s">
        <v>48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0.28999999999999998</v>
      </c>
      <c r="T140" s="225">
        <f>S140*H140</f>
        <v>18.849999999999998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230</v>
      </c>
      <c r="AT140" s="226" t="s">
        <v>226</v>
      </c>
      <c r="AU140" s="226" t="s">
        <v>85</v>
      </c>
      <c r="AY140" s="19" t="s">
        <v>224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83</v>
      </c>
      <c r="BK140" s="227">
        <f>ROUND(I140*H140,2)</f>
        <v>0</v>
      </c>
      <c r="BL140" s="19" t="s">
        <v>230</v>
      </c>
      <c r="BM140" s="226" t="s">
        <v>373</v>
      </c>
    </row>
    <row r="141" s="2" customFormat="1">
      <c r="A141" s="40"/>
      <c r="B141" s="41"/>
      <c r="C141" s="42"/>
      <c r="D141" s="228" t="s">
        <v>232</v>
      </c>
      <c r="E141" s="42"/>
      <c r="F141" s="229" t="s">
        <v>4702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232</v>
      </c>
      <c r="AU141" s="19" t="s">
        <v>85</v>
      </c>
    </row>
    <row r="142" s="2" customFormat="1">
      <c r="A142" s="40"/>
      <c r="B142" s="41"/>
      <c r="C142" s="42"/>
      <c r="D142" s="233" t="s">
        <v>234</v>
      </c>
      <c r="E142" s="42"/>
      <c r="F142" s="234" t="s">
        <v>4703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234</v>
      </c>
      <c r="AU142" s="19" t="s">
        <v>85</v>
      </c>
    </row>
    <row r="143" s="13" customFormat="1">
      <c r="A143" s="13"/>
      <c r="B143" s="235"/>
      <c r="C143" s="236"/>
      <c r="D143" s="228" t="s">
        <v>236</v>
      </c>
      <c r="E143" s="237" t="s">
        <v>40</v>
      </c>
      <c r="F143" s="238" t="s">
        <v>5160</v>
      </c>
      <c r="G143" s="236"/>
      <c r="H143" s="239">
        <v>65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236</v>
      </c>
      <c r="AU143" s="245" t="s">
        <v>85</v>
      </c>
      <c r="AV143" s="13" t="s">
        <v>85</v>
      </c>
      <c r="AW143" s="13" t="s">
        <v>38</v>
      </c>
      <c r="AX143" s="13" t="s">
        <v>77</v>
      </c>
      <c r="AY143" s="245" t="s">
        <v>224</v>
      </c>
    </row>
    <row r="144" s="15" customFormat="1">
      <c r="A144" s="15"/>
      <c r="B144" s="256"/>
      <c r="C144" s="257"/>
      <c r="D144" s="228" t="s">
        <v>236</v>
      </c>
      <c r="E144" s="258" t="s">
        <v>40</v>
      </c>
      <c r="F144" s="259" t="s">
        <v>253</v>
      </c>
      <c r="G144" s="257"/>
      <c r="H144" s="260">
        <v>65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236</v>
      </c>
      <c r="AU144" s="266" t="s">
        <v>85</v>
      </c>
      <c r="AV144" s="15" t="s">
        <v>230</v>
      </c>
      <c r="AW144" s="15" t="s">
        <v>38</v>
      </c>
      <c r="AX144" s="15" t="s">
        <v>83</v>
      </c>
      <c r="AY144" s="266" t="s">
        <v>224</v>
      </c>
    </row>
    <row r="145" s="2" customFormat="1" ht="16.5" customHeight="1">
      <c r="A145" s="40"/>
      <c r="B145" s="41"/>
      <c r="C145" s="215" t="s">
        <v>304</v>
      </c>
      <c r="D145" s="215" t="s">
        <v>226</v>
      </c>
      <c r="E145" s="216" t="s">
        <v>5161</v>
      </c>
      <c r="F145" s="217" t="s">
        <v>5162</v>
      </c>
      <c r="G145" s="218" t="s">
        <v>160</v>
      </c>
      <c r="H145" s="219">
        <v>77</v>
      </c>
      <c r="I145" s="220"/>
      <c r="J145" s="221">
        <f>ROUND(I145*H145,2)</f>
        <v>0</v>
      </c>
      <c r="K145" s="217" t="s">
        <v>229</v>
      </c>
      <c r="L145" s="46"/>
      <c r="M145" s="222" t="s">
        <v>40</v>
      </c>
      <c r="N145" s="223" t="s">
        <v>48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0.040000000000000001</v>
      </c>
      <c r="T145" s="225">
        <f>S145*H145</f>
        <v>3.0800000000000001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230</v>
      </c>
      <c r="AT145" s="226" t="s">
        <v>226</v>
      </c>
      <c r="AU145" s="226" t="s">
        <v>85</v>
      </c>
      <c r="AY145" s="19" t="s">
        <v>224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83</v>
      </c>
      <c r="BK145" s="227">
        <f>ROUND(I145*H145,2)</f>
        <v>0</v>
      </c>
      <c r="BL145" s="19" t="s">
        <v>230</v>
      </c>
      <c r="BM145" s="226" t="s">
        <v>387</v>
      </c>
    </row>
    <row r="146" s="2" customFormat="1">
      <c r="A146" s="40"/>
      <c r="B146" s="41"/>
      <c r="C146" s="42"/>
      <c r="D146" s="228" t="s">
        <v>232</v>
      </c>
      <c r="E146" s="42"/>
      <c r="F146" s="229" t="s">
        <v>5163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232</v>
      </c>
      <c r="AU146" s="19" t="s">
        <v>85</v>
      </c>
    </row>
    <row r="147" s="2" customFormat="1">
      <c r="A147" s="40"/>
      <c r="B147" s="41"/>
      <c r="C147" s="42"/>
      <c r="D147" s="233" t="s">
        <v>234</v>
      </c>
      <c r="E147" s="42"/>
      <c r="F147" s="234" t="s">
        <v>5164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234</v>
      </c>
      <c r="AU147" s="19" t="s">
        <v>85</v>
      </c>
    </row>
    <row r="148" s="13" customFormat="1">
      <c r="A148" s="13"/>
      <c r="B148" s="235"/>
      <c r="C148" s="236"/>
      <c r="D148" s="228" t="s">
        <v>236</v>
      </c>
      <c r="E148" s="237" t="s">
        <v>40</v>
      </c>
      <c r="F148" s="238" t="s">
        <v>5165</v>
      </c>
      <c r="G148" s="236"/>
      <c r="H148" s="239">
        <v>77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236</v>
      </c>
      <c r="AU148" s="245" t="s">
        <v>85</v>
      </c>
      <c r="AV148" s="13" t="s">
        <v>85</v>
      </c>
      <c r="AW148" s="13" t="s">
        <v>38</v>
      </c>
      <c r="AX148" s="13" t="s">
        <v>77</v>
      </c>
      <c r="AY148" s="245" t="s">
        <v>224</v>
      </c>
    </row>
    <row r="149" s="15" customFormat="1">
      <c r="A149" s="15"/>
      <c r="B149" s="256"/>
      <c r="C149" s="257"/>
      <c r="D149" s="228" t="s">
        <v>236</v>
      </c>
      <c r="E149" s="258" t="s">
        <v>40</v>
      </c>
      <c r="F149" s="259" t="s">
        <v>253</v>
      </c>
      <c r="G149" s="257"/>
      <c r="H149" s="260">
        <v>77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236</v>
      </c>
      <c r="AU149" s="266" t="s">
        <v>85</v>
      </c>
      <c r="AV149" s="15" t="s">
        <v>230</v>
      </c>
      <c r="AW149" s="15" t="s">
        <v>38</v>
      </c>
      <c r="AX149" s="15" t="s">
        <v>83</v>
      </c>
      <c r="AY149" s="266" t="s">
        <v>224</v>
      </c>
    </row>
    <row r="150" s="2" customFormat="1" ht="16.5" customHeight="1">
      <c r="A150" s="40"/>
      <c r="B150" s="41"/>
      <c r="C150" s="215" t="s">
        <v>311</v>
      </c>
      <c r="D150" s="215" t="s">
        <v>226</v>
      </c>
      <c r="E150" s="216" t="s">
        <v>2330</v>
      </c>
      <c r="F150" s="217" t="s">
        <v>2331</v>
      </c>
      <c r="G150" s="218" t="s">
        <v>152</v>
      </c>
      <c r="H150" s="219">
        <v>545</v>
      </c>
      <c r="I150" s="220"/>
      <c r="J150" s="221">
        <f>ROUND(I150*H150,2)</f>
        <v>0</v>
      </c>
      <c r="K150" s="217" t="s">
        <v>229</v>
      </c>
      <c r="L150" s="46"/>
      <c r="M150" s="222" t="s">
        <v>40</v>
      </c>
      <c r="N150" s="223" t="s">
        <v>48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230</v>
      </c>
      <c r="AT150" s="226" t="s">
        <v>226</v>
      </c>
      <c r="AU150" s="226" t="s">
        <v>85</v>
      </c>
      <c r="AY150" s="19" t="s">
        <v>224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83</v>
      </c>
      <c r="BK150" s="227">
        <f>ROUND(I150*H150,2)</f>
        <v>0</v>
      </c>
      <c r="BL150" s="19" t="s">
        <v>230</v>
      </c>
      <c r="BM150" s="226" t="s">
        <v>401</v>
      </c>
    </row>
    <row r="151" s="2" customFormat="1">
      <c r="A151" s="40"/>
      <c r="B151" s="41"/>
      <c r="C151" s="42"/>
      <c r="D151" s="228" t="s">
        <v>232</v>
      </c>
      <c r="E151" s="42"/>
      <c r="F151" s="229" t="s">
        <v>2333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232</v>
      </c>
      <c r="AU151" s="19" t="s">
        <v>85</v>
      </c>
    </row>
    <row r="152" s="2" customFormat="1">
      <c r="A152" s="40"/>
      <c r="B152" s="41"/>
      <c r="C152" s="42"/>
      <c r="D152" s="233" t="s">
        <v>234</v>
      </c>
      <c r="E152" s="42"/>
      <c r="F152" s="234" t="s">
        <v>2334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234</v>
      </c>
      <c r="AU152" s="19" t="s">
        <v>85</v>
      </c>
    </row>
    <row r="153" s="13" customFormat="1">
      <c r="A153" s="13"/>
      <c r="B153" s="235"/>
      <c r="C153" s="236"/>
      <c r="D153" s="228" t="s">
        <v>236</v>
      </c>
      <c r="E153" s="237" t="s">
        <v>40</v>
      </c>
      <c r="F153" s="238" t="s">
        <v>5166</v>
      </c>
      <c r="G153" s="236"/>
      <c r="H153" s="239">
        <v>545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236</v>
      </c>
      <c r="AU153" s="245" t="s">
        <v>85</v>
      </c>
      <c r="AV153" s="13" t="s">
        <v>85</v>
      </c>
      <c r="AW153" s="13" t="s">
        <v>38</v>
      </c>
      <c r="AX153" s="13" t="s">
        <v>77</v>
      </c>
      <c r="AY153" s="245" t="s">
        <v>224</v>
      </c>
    </row>
    <row r="154" s="15" customFormat="1">
      <c r="A154" s="15"/>
      <c r="B154" s="256"/>
      <c r="C154" s="257"/>
      <c r="D154" s="228" t="s">
        <v>236</v>
      </c>
      <c r="E154" s="258" t="s">
        <v>40</v>
      </c>
      <c r="F154" s="259" t="s">
        <v>253</v>
      </c>
      <c r="G154" s="257"/>
      <c r="H154" s="260">
        <v>545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236</v>
      </c>
      <c r="AU154" s="266" t="s">
        <v>85</v>
      </c>
      <c r="AV154" s="15" t="s">
        <v>230</v>
      </c>
      <c r="AW154" s="15" t="s">
        <v>38</v>
      </c>
      <c r="AX154" s="15" t="s">
        <v>83</v>
      </c>
      <c r="AY154" s="266" t="s">
        <v>224</v>
      </c>
    </row>
    <row r="155" s="2" customFormat="1" ht="21.75" customHeight="1">
      <c r="A155" s="40"/>
      <c r="B155" s="41"/>
      <c r="C155" s="215" t="s">
        <v>318</v>
      </c>
      <c r="D155" s="215" t="s">
        <v>226</v>
      </c>
      <c r="E155" s="216" t="s">
        <v>4711</v>
      </c>
      <c r="F155" s="217" t="s">
        <v>4712</v>
      </c>
      <c r="G155" s="218" t="s">
        <v>163</v>
      </c>
      <c r="H155" s="219">
        <v>652.95000000000005</v>
      </c>
      <c r="I155" s="220"/>
      <c r="J155" s="221">
        <f>ROUND(I155*H155,2)</f>
        <v>0</v>
      </c>
      <c r="K155" s="217" t="s">
        <v>229</v>
      </c>
      <c r="L155" s="46"/>
      <c r="M155" s="222" t="s">
        <v>40</v>
      </c>
      <c r="N155" s="223" t="s">
        <v>48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230</v>
      </c>
      <c r="AT155" s="226" t="s">
        <v>226</v>
      </c>
      <c r="AU155" s="226" t="s">
        <v>85</v>
      </c>
      <c r="AY155" s="19" t="s">
        <v>224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83</v>
      </c>
      <c r="BK155" s="227">
        <f>ROUND(I155*H155,2)</f>
        <v>0</v>
      </c>
      <c r="BL155" s="19" t="s">
        <v>230</v>
      </c>
      <c r="BM155" s="226" t="s">
        <v>416</v>
      </c>
    </row>
    <row r="156" s="2" customFormat="1">
      <c r="A156" s="40"/>
      <c r="B156" s="41"/>
      <c r="C156" s="42"/>
      <c r="D156" s="228" t="s">
        <v>232</v>
      </c>
      <c r="E156" s="42"/>
      <c r="F156" s="229" t="s">
        <v>4713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232</v>
      </c>
      <c r="AU156" s="19" t="s">
        <v>85</v>
      </c>
    </row>
    <row r="157" s="2" customFormat="1">
      <c r="A157" s="40"/>
      <c r="B157" s="41"/>
      <c r="C157" s="42"/>
      <c r="D157" s="233" t="s">
        <v>234</v>
      </c>
      <c r="E157" s="42"/>
      <c r="F157" s="234" t="s">
        <v>4714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234</v>
      </c>
      <c r="AU157" s="19" t="s">
        <v>85</v>
      </c>
    </row>
    <row r="158" s="14" customFormat="1">
      <c r="A158" s="14"/>
      <c r="B158" s="246"/>
      <c r="C158" s="247"/>
      <c r="D158" s="228" t="s">
        <v>236</v>
      </c>
      <c r="E158" s="248" t="s">
        <v>40</v>
      </c>
      <c r="F158" s="249" t="s">
        <v>4715</v>
      </c>
      <c r="G158" s="247"/>
      <c r="H158" s="248" t="s">
        <v>40</v>
      </c>
      <c r="I158" s="250"/>
      <c r="J158" s="247"/>
      <c r="K158" s="247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236</v>
      </c>
      <c r="AU158" s="255" t="s">
        <v>85</v>
      </c>
      <c r="AV158" s="14" t="s">
        <v>83</v>
      </c>
      <c r="AW158" s="14" t="s">
        <v>38</v>
      </c>
      <c r="AX158" s="14" t="s">
        <v>77</v>
      </c>
      <c r="AY158" s="255" t="s">
        <v>224</v>
      </c>
    </row>
    <row r="159" s="13" customFormat="1">
      <c r="A159" s="13"/>
      <c r="B159" s="235"/>
      <c r="C159" s="236"/>
      <c r="D159" s="228" t="s">
        <v>236</v>
      </c>
      <c r="E159" s="237" t="s">
        <v>40</v>
      </c>
      <c r="F159" s="238" t="s">
        <v>5167</v>
      </c>
      <c r="G159" s="236"/>
      <c r="H159" s="239">
        <v>323.94999999999999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236</v>
      </c>
      <c r="AU159" s="245" t="s">
        <v>85</v>
      </c>
      <c r="AV159" s="13" t="s">
        <v>85</v>
      </c>
      <c r="AW159" s="13" t="s">
        <v>38</v>
      </c>
      <c r="AX159" s="13" t="s">
        <v>77</v>
      </c>
      <c r="AY159" s="245" t="s">
        <v>224</v>
      </c>
    </row>
    <row r="160" s="13" customFormat="1">
      <c r="A160" s="13"/>
      <c r="B160" s="235"/>
      <c r="C160" s="236"/>
      <c r="D160" s="228" t="s">
        <v>236</v>
      </c>
      <c r="E160" s="237" t="s">
        <v>40</v>
      </c>
      <c r="F160" s="238" t="s">
        <v>5168</v>
      </c>
      <c r="G160" s="236"/>
      <c r="H160" s="239">
        <v>329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236</v>
      </c>
      <c r="AU160" s="245" t="s">
        <v>85</v>
      </c>
      <c r="AV160" s="13" t="s">
        <v>85</v>
      </c>
      <c r="AW160" s="13" t="s">
        <v>38</v>
      </c>
      <c r="AX160" s="13" t="s">
        <v>77</v>
      </c>
      <c r="AY160" s="245" t="s">
        <v>224</v>
      </c>
    </row>
    <row r="161" s="15" customFormat="1">
      <c r="A161" s="15"/>
      <c r="B161" s="256"/>
      <c r="C161" s="257"/>
      <c r="D161" s="228" t="s">
        <v>236</v>
      </c>
      <c r="E161" s="258" t="s">
        <v>40</v>
      </c>
      <c r="F161" s="259" t="s">
        <v>253</v>
      </c>
      <c r="G161" s="257"/>
      <c r="H161" s="260">
        <v>652.95000000000005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236</v>
      </c>
      <c r="AU161" s="266" t="s">
        <v>85</v>
      </c>
      <c r="AV161" s="15" t="s">
        <v>230</v>
      </c>
      <c r="AW161" s="15" t="s">
        <v>38</v>
      </c>
      <c r="AX161" s="15" t="s">
        <v>83</v>
      </c>
      <c r="AY161" s="266" t="s">
        <v>224</v>
      </c>
    </row>
    <row r="162" s="2" customFormat="1" ht="16.5" customHeight="1">
      <c r="A162" s="40"/>
      <c r="B162" s="41"/>
      <c r="C162" s="215" t="s">
        <v>325</v>
      </c>
      <c r="D162" s="215" t="s">
        <v>226</v>
      </c>
      <c r="E162" s="216" t="s">
        <v>2336</v>
      </c>
      <c r="F162" s="217" t="s">
        <v>4717</v>
      </c>
      <c r="G162" s="218" t="s">
        <v>163</v>
      </c>
      <c r="H162" s="219">
        <v>28</v>
      </c>
      <c r="I162" s="220"/>
      <c r="J162" s="221">
        <f>ROUND(I162*H162,2)</f>
        <v>0</v>
      </c>
      <c r="K162" s="217" t="s">
        <v>229</v>
      </c>
      <c r="L162" s="46"/>
      <c r="M162" s="222" t="s">
        <v>40</v>
      </c>
      <c r="N162" s="223" t="s">
        <v>48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230</v>
      </c>
      <c r="AT162" s="226" t="s">
        <v>226</v>
      </c>
      <c r="AU162" s="226" t="s">
        <v>85</v>
      </c>
      <c r="AY162" s="19" t="s">
        <v>224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83</v>
      </c>
      <c r="BK162" s="227">
        <f>ROUND(I162*H162,2)</f>
        <v>0</v>
      </c>
      <c r="BL162" s="19" t="s">
        <v>230</v>
      </c>
      <c r="BM162" s="226" t="s">
        <v>429</v>
      </c>
    </row>
    <row r="163" s="2" customFormat="1">
      <c r="A163" s="40"/>
      <c r="B163" s="41"/>
      <c r="C163" s="42"/>
      <c r="D163" s="228" t="s">
        <v>232</v>
      </c>
      <c r="E163" s="42"/>
      <c r="F163" s="229" t="s">
        <v>2339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232</v>
      </c>
      <c r="AU163" s="19" t="s">
        <v>85</v>
      </c>
    </row>
    <row r="164" s="2" customFormat="1">
      <c r="A164" s="40"/>
      <c r="B164" s="41"/>
      <c r="C164" s="42"/>
      <c r="D164" s="233" t="s">
        <v>234</v>
      </c>
      <c r="E164" s="42"/>
      <c r="F164" s="234" t="s">
        <v>2340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234</v>
      </c>
      <c r="AU164" s="19" t="s">
        <v>85</v>
      </c>
    </row>
    <row r="165" s="13" customFormat="1">
      <c r="A165" s="13"/>
      <c r="B165" s="235"/>
      <c r="C165" s="236"/>
      <c r="D165" s="228" t="s">
        <v>236</v>
      </c>
      <c r="E165" s="237" t="s">
        <v>40</v>
      </c>
      <c r="F165" s="238" t="s">
        <v>5169</v>
      </c>
      <c r="G165" s="236"/>
      <c r="H165" s="239">
        <v>28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236</v>
      </c>
      <c r="AU165" s="245" t="s">
        <v>85</v>
      </c>
      <c r="AV165" s="13" t="s">
        <v>85</v>
      </c>
      <c r="AW165" s="13" t="s">
        <v>38</v>
      </c>
      <c r="AX165" s="13" t="s">
        <v>77</v>
      </c>
      <c r="AY165" s="245" t="s">
        <v>224</v>
      </c>
    </row>
    <row r="166" s="15" customFormat="1">
      <c r="A166" s="15"/>
      <c r="B166" s="256"/>
      <c r="C166" s="257"/>
      <c r="D166" s="228" t="s">
        <v>236</v>
      </c>
      <c r="E166" s="258" t="s">
        <v>40</v>
      </c>
      <c r="F166" s="259" t="s">
        <v>253</v>
      </c>
      <c r="G166" s="257"/>
      <c r="H166" s="260">
        <v>28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236</v>
      </c>
      <c r="AU166" s="266" t="s">
        <v>85</v>
      </c>
      <c r="AV166" s="15" t="s">
        <v>230</v>
      </c>
      <c r="AW166" s="15" t="s">
        <v>38</v>
      </c>
      <c r="AX166" s="15" t="s">
        <v>83</v>
      </c>
      <c r="AY166" s="266" t="s">
        <v>224</v>
      </c>
    </row>
    <row r="167" s="2" customFormat="1" ht="21.75" customHeight="1">
      <c r="A167" s="40"/>
      <c r="B167" s="41"/>
      <c r="C167" s="215" t="s">
        <v>8</v>
      </c>
      <c r="D167" s="215" t="s">
        <v>226</v>
      </c>
      <c r="E167" s="216" t="s">
        <v>4719</v>
      </c>
      <c r="F167" s="217" t="s">
        <v>4720</v>
      </c>
      <c r="G167" s="218" t="s">
        <v>163</v>
      </c>
      <c r="H167" s="219">
        <v>21.760000000000002</v>
      </c>
      <c r="I167" s="220"/>
      <c r="J167" s="221">
        <f>ROUND(I167*H167,2)</f>
        <v>0</v>
      </c>
      <c r="K167" s="217" t="s">
        <v>229</v>
      </c>
      <c r="L167" s="46"/>
      <c r="M167" s="222" t="s">
        <v>40</v>
      </c>
      <c r="N167" s="223" t="s">
        <v>48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230</v>
      </c>
      <c r="AT167" s="226" t="s">
        <v>226</v>
      </c>
      <c r="AU167" s="226" t="s">
        <v>85</v>
      </c>
      <c r="AY167" s="19" t="s">
        <v>224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83</v>
      </c>
      <c r="BK167" s="227">
        <f>ROUND(I167*H167,2)</f>
        <v>0</v>
      </c>
      <c r="BL167" s="19" t="s">
        <v>230</v>
      </c>
      <c r="BM167" s="226" t="s">
        <v>446</v>
      </c>
    </row>
    <row r="168" s="2" customFormat="1">
      <c r="A168" s="40"/>
      <c r="B168" s="41"/>
      <c r="C168" s="42"/>
      <c r="D168" s="228" t="s">
        <v>232</v>
      </c>
      <c r="E168" s="42"/>
      <c r="F168" s="229" t="s">
        <v>4721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232</v>
      </c>
      <c r="AU168" s="19" t="s">
        <v>85</v>
      </c>
    </row>
    <row r="169" s="2" customFormat="1">
      <c r="A169" s="40"/>
      <c r="B169" s="41"/>
      <c r="C169" s="42"/>
      <c r="D169" s="233" t="s">
        <v>234</v>
      </c>
      <c r="E169" s="42"/>
      <c r="F169" s="234" t="s">
        <v>4722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234</v>
      </c>
      <c r="AU169" s="19" t="s">
        <v>85</v>
      </c>
    </row>
    <row r="170" s="13" customFormat="1">
      <c r="A170" s="13"/>
      <c r="B170" s="235"/>
      <c r="C170" s="236"/>
      <c r="D170" s="228" t="s">
        <v>236</v>
      </c>
      <c r="E170" s="237" t="s">
        <v>40</v>
      </c>
      <c r="F170" s="238" t="s">
        <v>5170</v>
      </c>
      <c r="G170" s="236"/>
      <c r="H170" s="239">
        <v>21.760000000000002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236</v>
      </c>
      <c r="AU170" s="245" t="s">
        <v>85</v>
      </c>
      <c r="AV170" s="13" t="s">
        <v>85</v>
      </c>
      <c r="AW170" s="13" t="s">
        <v>38</v>
      </c>
      <c r="AX170" s="13" t="s">
        <v>77</v>
      </c>
      <c r="AY170" s="245" t="s">
        <v>224</v>
      </c>
    </row>
    <row r="171" s="15" customFormat="1">
      <c r="A171" s="15"/>
      <c r="B171" s="256"/>
      <c r="C171" s="257"/>
      <c r="D171" s="228" t="s">
        <v>236</v>
      </c>
      <c r="E171" s="258" t="s">
        <v>40</v>
      </c>
      <c r="F171" s="259" t="s">
        <v>253</v>
      </c>
      <c r="G171" s="257"/>
      <c r="H171" s="260">
        <v>21.760000000000002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236</v>
      </c>
      <c r="AU171" s="266" t="s">
        <v>85</v>
      </c>
      <c r="AV171" s="15" t="s">
        <v>230</v>
      </c>
      <c r="AW171" s="15" t="s">
        <v>38</v>
      </c>
      <c r="AX171" s="15" t="s">
        <v>83</v>
      </c>
      <c r="AY171" s="266" t="s">
        <v>224</v>
      </c>
    </row>
    <row r="172" s="2" customFormat="1" ht="21.75" customHeight="1">
      <c r="A172" s="40"/>
      <c r="B172" s="41"/>
      <c r="C172" s="215" t="s">
        <v>340</v>
      </c>
      <c r="D172" s="215" t="s">
        <v>226</v>
      </c>
      <c r="E172" s="216" t="s">
        <v>4724</v>
      </c>
      <c r="F172" s="217" t="s">
        <v>4725</v>
      </c>
      <c r="G172" s="218" t="s">
        <v>163</v>
      </c>
      <c r="H172" s="219">
        <v>21</v>
      </c>
      <c r="I172" s="220"/>
      <c r="J172" s="221">
        <f>ROUND(I172*H172,2)</f>
        <v>0</v>
      </c>
      <c r="K172" s="217" t="s">
        <v>229</v>
      </c>
      <c r="L172" s="46"/>
      <c r="M172" s="222" t="s">
        <v>40</v>
      </c>
      <c r="N172" s="223" t="s">
        <v>48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230</v>
      </c>
      <c r="AT172" s="226" t="s">
        <v>226</v>
      </c>
      <c r="AU172" s="226" t="s">
        <v>85</v>
      </c>
      <c r="AY172" s="19" t="s">
        <v>224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83</v>
      </c>
      <c r="BK172" s="227">
        <f>ROUND(I172*H172,2)</f>
        <v>0</v>
      </c>
      <c r="BL172" s="19" t="s">
        <v>230</v>
      </c>
      <c r="BM172" s="226" t="s">
        <v>455</v>
      </c>
    </row>
    <row r="173" s="2" customFormat="1">
      <c r="A173" s="40"/>
      <c r="B173" s="41"/>
      <c r="C173" s="42"/>
      <c r="D173" s="228" t="s">
        <v>232</v>
      </c>
      <c r="E173" s="42"/>
      <c r="F173" s="229" t="s">
        <v>4726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232</v>
      </c>
      <c r="AU173" s="19" t="s">
        <v>85</v>
      </c>
    </row>
    <row r="174" s="2" customFormat="1">
      <c r="A174" s="40"/>
      <c r="B174" s="41"/>
      <c r="C174" s="42"/>
      <c r="D174" s="233" t="s">
        <v>234</v>
      </c>
      <c r="E174" s="42"/>
      <c r="F174" s="234" t="s">
        <v>4727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234</v>
      </c>
      <c r="AU174" s="19" t="s">
        <v>85</v>
      </c>
    </row>
    <row r="175" s="13" customFormat="1">
      <c r="A175" s="13"/>
      <c r="B175" s="235"/>
      <c r="C175" s="236"/>
      <c r="D175" s="228" t="s">
        <v>236</v>
      </c>
      <c r="E175" s="237" t="s">
        <v>40</v>
      </c>
      <c r="F175" s="238" t="s">
        <v>5171</v>
      </c>
      <c r="G175" s="236"/>
      <c r="H175" s="239">
        <v>21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236</v>
      </c>
      <c r="AU175" s="245" t="s">
        <v>85</v>
      </c>
      <c r="AV175" s="13" t="s">
        <v>85</v>
      </c>
      <c r="AW175" s="13" t="s">
        <v>38</v>
      </c>
      <c r="AX175" s="13" t="s">
        <v>77</v>
      </c>
      <c r="AY175" s="245" t="s">
        <v>224</v>
      </c>
    </row>
    <row r="176" s="15" customFormat="1">
      <c r="A176" s="15"/>
      <c r="B176" s="256"/>
      <c r="C176" s="257"/>
      <c r="D176" s="228" t="s">
        <v>236</v>
      </c>
      <c r="E176" s="258" t="s">
        <v>40</v>
      </c>
      <c r="F176" s="259" t="s">
        <v>253</v>
      </c>
      <c r="G176" s="257"/>
      <c r="H176" s="260">
        <v>21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236</v>
      </c>
      <c r="AU176" s="266" t="s">
        <v>85</v>
      </c>
      <c r="AV176" s="15" t="s">
        <v>230</v>
      </c>
      <c r="AW176" s="15" t="s">
        <v>38</v>
      </c>
      <c r="AX176" s="15" t="s">
        <v>83</v>
      </c>
      <c r="AY176" s="266" t="s">
        <v>224</v>
      </c>
    </row>
    <row r="177" s="2" customFormat="1" ht="16.5" customHeight="1">
      <c r="A177" s="40"/>
      <c r="B177" s="41"/>
      <c r="C177" s="215" t="s">
        <v>349</v>
      </c>
      <c r="D177" s="215" t="s">
        <v>226</v>
      </c>
      <c r="E177" s="216" t="s">
        <v>2369</v>
      </c>
      <c r="F177" s="217" t="s">
        <v>2370</v>
      </c>
      <c r="G177" s="218" t="s">
        <v>152</v>
      </c>
      <c r="H177" s="219">
        <v>60</v>
      </c>
      <c r="I177" s="220"/>
      <c r="J177" s="221">
        <f>ROUND(I177*H177,2)</f>
        <v>0</v>
      </c>
      <c r="K177" s="217" t="s">
        <v>229</v>
      </c>
      <c r="L177" s="46"/>
      <c r="M177" s="222" t="s">
        <v>40</v>
      </c>
      <c r="N177" s="223" t="s">
        <v>48</v>
      </c>
      <c r="O177" s="86"/>
      <c r="P177" s="224">
        <f>O177*H177</f>
        <v>0</v>
      </c>
      <c r="Q177" s="224">
        <v>0.00084000000000000003</v>
      </c>
      <c r="R177" s="224">
        <f>Q177*H177</f>
        <v>0.0504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230</v>
      </c>
      <c r="AT177" s="226" t="s">
        <v>226</v>
      </c>
      <c r="AU177" s="226" t="s">
        <v>85</v>
      </c>
      <c r="AY177" s="19" t="s">
        <v>224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83</v>
      </c>
      <c r="BK177" s="227">
        <f>ROUND(I177*H177,2)</f>
        <v>0</v>
      </c>
      <c r="BL177" s="19" t="s">
        <v>230</v>
      </c>
      <c r="BM177" s="226" t="s">
        <v>468</v>
      </c>
    </row>
    <row r="178" s="2" customFormat="1">
      <c r="A178" s="40"/>
      <c r="B178" s="41"/>
      <c r="C178" s="42"/>
      <c r="D178" s="228" t="s">
        <v>232</v>
      </c>
      <c r="E178" s="42"/>
      <c r="F178" s="229" t="s">
        <v>2372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232</v>
      </c>
      <c r="AU178" s="19" t="s">
        <v>85</v>
      </c>
    </row>
    <row r="179" s="2" customFormat="1">
      <c r="A179" s="40"/>
      <c r="B179" s="41"/>
      <c r="C179" s="42"/>
      <c r="D179" s="233" t="s">
        <v>234</v>
      </c>
      <c r="E179" s="42"/>
      <c r="F179" s="234" t="s">
        <v>2373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234</v>
      </c>
      <c r="AU179" s="19" t="s">
        <v>85</v>
      </c>
    </row>
    <row r="180" s="13" customFormat="1">
      <c r="A180" s="13"/>
      <c r="B180" s="235"/>
      <c r="C180" s="236"/>
      <c r="D180" s="228" t="s">
        <v>236</v>
      </c>
      <c r="E180" s="237" t="s">
        <v>40</v>
      </c>
      <c r="F180" s="238" t="s">
        <v>5172</v>
      </c>
      <c r="G180" s="236"/>
      <c r="H180" s="239">
        <v>60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236</v>
      </c>
      <c r="AU180" s="245" t="s">
        <v>85</v>
      </c>
      <c r="AV180" s="13" t="s">
        <v>85</v>
      </c>
      <c r="AW180" s="13" t="s">
        <v>38</v>
      </c>
      <c r="AX180" s="13" t="s">
        <v>77</v>
      </c>
      <c r="AY180" s="245" t="s">
        <v>224</v>
      </c>
    </row>
    <row r="181" s="15" customFormat="1">
      <c r="A181" s="15"/>
      <c r="B181" s="256"/>
      <c r="C181" s="257"/>
      <c r="D181" s="228" t="s">
        <v>236</v>
      </c>
      <c r="E181" s="258" t="s">
        <v>40</v>
      </c>
      <c r="F181" s="259" t="s">
        <v>253</v>
      </c>
      <c r="G181" s="257"/>
      <c r="H181" s="260">
        <v>60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236</v>
      </c>
      <c r="AU181" s="266" t="s">
        <v>85</v>
      </c>
      <c r="AV181" s="15" t="s">
        <v>230</v>
      </c>
      <c r="AW181" s="15" t="s">
        <v>38</v>
      </c>
      <c r="AX181" s="15" t="s">
        <v>83</v>
      </c>
      <c r="AY181" s="266" t="s">
        <v>224</v>
      </c>
    </row>
    <row r="182" s="2" customFormat="1" ht="16.5" customHeight="1">
      <c r="A182" s="40"/>
      <c r="B182" s="41"/>
      <c r="C182" s="215" t="s">
        <v>356</v>
      </c>
      <c r="D182" s="215" t="s">
        <v>226</v>
      </c>
      <c r="E182" s="216" t="s">
        <v>2381</v>
      </c>
      <c r="F182" s="217" t="s">
        <v>2382</v>
      </c>
      <c r="G182" s="218" t="s">
        <v>152</v>
      </c>
      <c r="H182" s="219">
        <v>60</v>
      </c>
      <c r="I182" s="220"/>
      <c r="J182" s="221">
        <f>ROUND(I182*H182,2)</f>
        <v>0</v>
      </c>
      <c r="K182" s="217" t="s">
        <v>229</v>
      </c>
      <c r="L182" s="46"/>
      <c r="M182" s="222" t="s">
        <v>40</v>
      </c>
      <c r="N182" s="223" t="s">
        <v>48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230</v>
      </c>
      <c r="AT182" s="226" t="s">
        <v>226</v>
      </c>
      <c r="AU182" s="226" t="s">
        <v>85</v>
      </c>
      <c r="AY182" s="19" t="s">
        <v>224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83</v>
      </c>
      <c r="BK182" s="227">
        <f>ROUND(I182*H182,2)</f>
        <v>0</v>
      </c>
      <c r="BL182" s="19" t="s">
        <v>230</v>
      </c>
      <c r="BM182" s="226" t="s">
        <v>484</v>
      </c>
    </row>
    <row r="183" s="2" customFormat="1">
      <c r="A183" s="40"/>
      <c r="B183" s="41"/>
      <c r="C183" s="42"/>
      <c r="D183" s="228" t="s">
        <v>232</v>
      </c>
      <c r="E183" s="42"/>
      <c r="F183" s="229" t="s">
        <v>2384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232</v>
      </c>
      <c r="AU183" s="19" t="s">
        <v>85</v>
      </c>
    </row>
    <row r="184" s="2" customFormat="1">
      <c r="A184" s="40"/>
      <c r="B184" s="41"/>
      <c r="C184" s="42"/>
      <c r="D184" s="233" t="s">
        <v>234</v>
      </c>
      <c r="E184" s="42"/>
      <c r="F184" s="234" t="s">
        <v>2385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234</v>
      </c>
      <c r="AU184" s="19" t="s">
        <v>85</v>
      </c>
    </row>
    <row r="185" s="2" customFormat="1" ht="16.5" customHeight="1">
      <c r="A185" s="40"/>
      <c r="B185" s="41"/>
      <c r="C185" s="215" t="s">
        <v>153</v>
      </c>
      <c r="D185" s="215" t="s">
        <v>226</v>
      </c>
      <c r="E185" s="216" t="s">
        <v>673</v>
      </c>
      <c r="F185" s="217" t="s">
        <v>4731</v>
      </c>
      <c r="G185" s="218" t="s">
        <v>163</v>
      </c>
      <c r="H185" s="219">
        <v>8.8399999999999999</v>
      </c>
      <c r="I185" s="220"/>
      <c r="J185" s="221">
        <f>ROUND(I185*H185,2)</f>
        <v>0</v>
      </c>
      <c r="K185" s="217" t="s">
        <v>229</v>
      </c>
      <c r="L185" s="46"/>
      <c r="M185" s="222" t="s">
        <v>40</v>
      </c>
      <c r="N185" s="223" t="s">
        <v>48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230</v>
      </c>
      <c r="AT185" s="226" t="s">
        <v>226</v>
      </c>
      <c r="AU185" s="226" t="s">
        <v>85</v>
      </c>
      <c r="AY185" s="19" t="s">
        <v>224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83</v>
      </c>
      <c r="BK185" s="227">
        <f>ROUND(I185*H185,2)</f>
        <v>0</v>
      </c>
      <c r="BL185" s="19" t="s">
        <v>230</v>
      </c>
      <c r="BM185" s="226" t="s">
        <v>493</v>
      </c>
    </row>
    <row r="186" s="2" customFormat="1">
      <c r="A186" s="40"/>
      <c r="B186" s="41"/>
      <c r="C186" s="42"/>
      <c r="D186" s="228" t="s">
        <v>232</v>
      </c>
      <c r="E186" s="42"/>
      <c r="F186" s="229" t="s">
        <v>676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232</v>
      </c>
      <c r="AU186" s="19" t="s">
        <v>85</v>
      </c>
    </row>
    <row r="187" s="2" customFormat="1">
      <c r="A187" s="40"/>
      <c r="B187" s="41"/>
      <c r="C187" s="42"/>
      <c r="D187" s="233" t="s">
        <v>234</v>
      </c>
      <c r="E187" s="42"/>
      <c r="F187" s="234" t="s">
        <v>677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234</v>
      </c>
      <c r="AU187" s="19" t="s">
        <v>85</v>
      </c>
    </row>
    <row r="188" s="13" customFormat="1">
      <c r="A188" s="13"/>
      <c r="B188" s="235"/>
      <c r="C188" s="236"/>
      <c r="D188" s="228" t="s">
        <v>236</v>
      </c>
      <c r="E188" s="237" t="s">
        <v>40</v>
      </c>
      <c r="F188" s="238" t="s">
        <v>5173</v>
      </c>
      <c r="G188" s="236"/>
      <c r="H188" s="239">
        <v>8.8399999999999999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236</v>
      </c>
      <c r="AU188" s="245" t="s">
        <v>85</v>
      </c>
      <c r="AV188" s="13" t="s">
        <v>85</v>
      </c>
      <c r="AW188" s="13" t="s">
        <v>38</v>
      </c>
      <c r="AX188" s="13" t="s">
        <v>77</v>
      </c>
      <c r="AY188" s="245" t="s">
        <v>224</v>
      </c>
    </row>
    <row r="189" s="15" customFormat="1">
      <c r="A189" s="15"/>
      <c r="B189" s="256"/>
      <c r="C189" s="257"/>
      <c r="D189" s="228" t="s">
        <v>236</v>
      </c>
      <c r="E189" s="258" t="s">
        <v>40</v>
      </c>
      <c r="F189" s="259" t="s">
        <v>253</v>
      </c>
      <c r="G189" s="257"/>
      <c r="H189" s="260">
        <v>8.8399999999999999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236</v>
      </c>
      <c r="AU189" s="266" t="s">
        <v>85</v>
      </c>
      <c r="AV189" s="15" t="s">
        <v>230</v>
      </c>
      <c r="AW189" s="15" t="s">
        <v>38</v>
      </c>
      <c r="AX189" s="15" t="s">
        <v>83</v>
      </c>
      <c r="AY189" s="266" t="s">
        <v>224</v>
      </c>
    </row>
    <row r="190" s="2" customFormat="1" ht="16.5" customHeight="1">
      <c r="A190" s="40"/>
      <c r="B190" s="41"/>
      <c r="C190" s="215" t="s">
        <v>373</v>
      </c>
      <c r="D190" s="215" t="s">
        <v>226</v>
      </c>
      <c r="E190" s="216" t="s">
        <v>4733</v>
      </c>
      <c r="F190" s="217" t="s">
        <v>4734</v>
      </c>
      <c r="G190" s="218" t="s">
        <v>163</v>
      </c>
      <c r="H190" s="219">
        <v>805.46000000000004</v>
      </c>
      <c r="I190" s="220"/>
      <c r="J190" s="221">
        <f>ROUND(I190*H190,2)</f>
        <v>0</v>
      </c>
      <c r="K190" s="217" t="s">
        <v>229</v>
      </c>
      <c r="L190" s="46"/>
      <c r="M190" s="222" t="s">
        <v>40</v>
      </c>
      <c r="N190" s="223" t="s">
        <v>48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230</v>
      </c>
      <c r="AT190" s="226" t="s">
        <v>226</v>
      </c>
      <c r="AU190" s="226" t="s">
        <v>85</v>
      </c>
      <c r="AY190" s="19" t="s">
        <v>224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83</v>
      </c>
      <c r="BK190" s="227">
        <f>ROUND(I190*H190,2)</f>
        <v>0</v>
      </c>
      <c r="BL190" s="19" t="s">
        <v>230</v>
      </c>
      <c r="BM190" s="226" t="s">
        <v>161</v>
      </c>
    </row>
    <row r="191" s="2" customFormat="1">
      <c r="A191" s="40"/>
      <c r="B191" s="41"/>
      <c r="C191" s="42"/>
      <c r="D191" s="228" t="s">
        <v>232</v>
      </c>
      <c r="E191" s="42"/>
      <c r="F191" s="229" t="s">
        <v>4735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232</v>
      </c>
      <c r="AU191" s="19" t="s">
        <v>85</v>
      </c>
    </row>
    <row r="192" s="2" customFormat="1">
      <c r="A192" s="40"/>
      <c r="B192" s="41"/>
      <c r="C192" s="42"/>
      <c r="D192" s="233" t="s">
        <v>234</v>
      </c>
      <c r="E192" s="42"/>
      <c r="F192" s="234" t="s">
        <v>4736</v>
      </c>
      <c r="G192" s="42"/>
      <c r="H192" s="42"/>
      <c r="I192" s="230"/>
      <c r="J192" s="42"/>
      <c r="K192" s="42"/>
      <c r="L192" s="46"/>
      <c r="M192" s="231"/>
      <c r="N192" s="23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234</v>
      </c>
      <c r="AU192" s="19" t="s">
        <v>85</v>
      </c>
    </row>
    <row r="193" s="13" customFormat="1">
      <c r="A193" s="13"/>
      <c r="B193" s="235"/>
      <c r="C193" s="236"/>
      <c r="D193" s="228" t="s">
        <v>236</v>
      </c>
      <c r="E193" s="237" t="s">
        <v>40</v>
      </c>
      <c r="F193" s="238" t="s">
        <v>5174</v>
      </c>
      <c r="G193" s="236"/>
      <c r="H193" s="239">
        <v>81.75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236</v>
      </c>
      <c r="AU193" s="245" t="s">
        <v>85</v>
      </c>
      <c r="AV193" s="13" t="s">
        <v>85</v>
      </c>
      <c r="AW193" s="13" t="s">
        <v>38</v>
      </c>
      <c r="AX193" s="13" t="s">
        <v>77</v>
      </c>
      <c r="AY193" s="245" t="s">
        <v>224</v>
      </c>
    </row>
    <row r="194" s="13" customFormat="1">
      <c r="A194" s="13"/>
      <c r="B194" s="235"/>
      <c r="C194" s="236"/>
      <c r="D194" s="228" t="s">
        <v>236</v>
      </c>
      <c r="E194" s="237" t="s">
        <v>40</v>
      </c>
      <c r="F194" s="238" t="s">
        <v>5175</v>
      </c>
      <c r="G194" s="236"/>
      <c r="H194" s="239">
        <v>652.95000000000005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236</v>
      </c>
      <c r="AU194" s="245" t="s">
        <v>85</v>
      </c>
      <c r="AV194" s="13" t="s">
        <v>85</v>
      </c>
      <c r="AW194" s="13" t="s">
        <v>38</v>
      </c>
      <c r="AX194" s="13" t="s">
        <v>77</v>
      </c>
      <c r="AY194" s="245" t="s">
        <v>224</v>
      </c>
    </row>
    <row r="195" s="13" customFormat="1">
      <c r="A195" s="13"/>
      <c r="B195" s="235"/>
      <c r="C195" s="236"/>
      <c r="D195" s="228" t="s">
        <v>236</v>
      </c>
      <c r="E195" s="237" t="s">
        <v>40</v>
      </c>
      <c r="F195" s="238" t="s">
        <v>5176</v>
      </c>
      <c r="G195" s="236"/>
      <c r="H195" s="239">
        <v>42.759999999999998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236</v>
      </c>
      <c r="AU195" s="245" t="s">
        <v>85</v>
      </c>
      <c r="AV195" s="13" t="s">
        <v>85</v>
      </c>
      <c r="AW195" s="13" t="s">
        <v>38</v>
      </c>
      <c r="AX195" s="13" t="s">
        <v>77</v>
      </c>
      <c r="AY195" s="245" t="s">
        <v>224</v>
      </c>
    </row>
    <row r="196" s="13" customFormat="1">
      <c r="A196" s="13"/>
      <c r="B196" s="235"/>
      <c r="C196" s="236"/>
      <c r="D196" s="228" t="s">
        <v>236</v>
      </c>
      <c r="E196" s="237" t="s">
        <v>40</v>
      </c>
      <c r="F196" s="238" t="s">
        <v>5177</v>
      </c>
      <c r="G196" s="236"/>
      <c r="H196" s="239">
        <v>28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236</v>
      </c>
      <c r="AU196" s="245" t="s">
        <v>85</v>
      </c>
      <c r="AV196" s="13" t="s">
        <v>85</v>
      </c>
      <c r="AW196" s="13" t="s">
        <v>38</v>
      </c>
      <c r="AX196" s="13" t="s">
        <v>77</v>
      </c>
      <c r="AY196" s="245" t="s">
        <v>224</v>
      </c>
    </row>
    <row r="197" s="15" customFormat="1">
      <c r="A197" s="15"/>
      <c r="B197" s="256"/>
      <c r="C197" s="257"/>
      <c r="D197" s="228" t="s">
        <v>236</v>
      </c>
      <c r="E197" s="258" t="s">
        <v>40</v>
      </c>
      <c r="F197" s="259" t="s">
        <v>253</v>
      </c>
      <c r="G197" s="257"/>
      <c r="H197" s="260">
        <v>805.46000000000004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236</v>
      </c>
      <c r="AU197" s="266" t="s">
        <v>85</v>
      </c>
      <c r="AV197" s="15" t="s">
        <v>230</v>
      </c>
      <c r="AW197" s="15" t="s">
        <v>38</v>
      </c>
      <c r="AX197" s="15" t="s">
        <v>83</v>
      </c>
      <c r="AY197" s="266" t="s">
        <v>224</v>
      </c>
    </row>
    <row r="198" s="2" customFormat="1" ht="16.5" customHeight="1">
      <c r="A198" s="40"/>
      <c r="B198" s="41"/>
      <c r="C198" s="215" t="s">
        <v>7</v>
      </c>
      <c r="D198" s="215" t="s">
        <v>226</v>
      </c>
      <c r="E198" s="216" t="s">
        <v>4740</v>
      </c>
      <c r="F198" s="217" t="s">
        <v>4741</v>
      </c>
      <c r="G198" s="218" t="s">
        <v>163</v>
      </c>
      <c r="H198" s="219">
        <v>8.8399999999999999</v>
      </c>
      <c r="I198" s="220"/>
      <c r="J198" s="221">
        <f>ROUND(I198*H198,2)</f>
        <v>0</v>
      </c>
      <c r="K198" s="217" t="s">
        <v>229</v>
      </c>
      <c r="L198" s="46"/>
      <c r="M198" s="222" t="s">
        <v>40</v>
      </c>
      <c r="N198" s="223" t="s">
        <v>48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230</v>
      </c>
      <c r="AT198" s="226" t="s">
        <v>226</v>
      </c>
      <c r="AU198" s="226" t="s">
        <v>85</v>
      </c>
      <c r="AY198" s="19" t="s">
        <v>224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83</v>
      </c>
      <c r="BK198" s="227">
        <f>ROUND(I198*H198,2)</f>
        <v>0</v>
      </c>
      <c r="BL198" s="19" t="s">
        <v>230</v>
      </c>
      <c r="BM198" s="226" t="s">
        <v>521</v>
      </c>
    </row>
    <row r="199" s="2" customFormat="1">
      <c r="A199" s="40"/>
      <c r="B199" s="41"/>
      <c r="C199" s="42"/>
      <c r="D199" s="228" t="s">
        <v>232</v>
      </c>
      <c r="E199" s="42"/>
      <c r="F199" s="229" t="s">
        <v>4742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232</v>
      </c>
      <c r="AU199" s="19" t="s">
        <v>85</v>
      </c>
    </row>
    <row r="200" s="2" customFormat="1">
      <c r="A200" s="40"/>
      <c r="B200" s="41"/>
      <c r="C200" s="42"/>
      <c r="D200" s="233" t="s">
        <v>234</v>
      </c>
      <c r="E200" s="42"/>
      <c r="F200" s="234" t="s">
        <v>4743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234</v>
      </c>
      <c r="AU200" s="19" t="s">
        <v>85</v>
      </c>
    </row>
    <row r="201" s="13" customFormat="1">
      <c r="A201" s="13"/>
      <c r="B201" s="235"/>
      <c r="C201" s="236"/>
      <c r="D201" s="228" t="s">
        <v>236</v>
      </c>
      <c r="E201" s="237" t="s">
        <v>40</v>
      </c>
      <c r="F201" s="238" t="s">
        <v>5178</v>
      </c>
      <c r="G201" s="236"/>
      <c r="H201" s="239">
        <v>8.8399999999999999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236</v>
      </c>
      <c r="AU201" s="245" t="s">
        <v>85</v>
      </c>
      <c r="AV201" s="13" t="s">
        <v>85</v>
      </c>
      <c r="AW201" s="13" t="s">
        <v>38</v>
      </c>
      <c r="AX201" s="13" t="s">
        <v>77</v>
      </c>
      <c r="AY201" s="245" t="s">
        <v>224</v>
      </c>
    </row>
    <row r="202" s="15" customFormat="1">
      <c r="A202" s="15"/>
      <c r="B202" s="256"/>
      <c r="C202" s="257"/>
      <c r="D202" s="228" t="s">
        <v>236</v>
      </c>
      <c r="E202" s="258" t="s">
        <v>40</v>
      </c>
      <c r="F202" s="259" t="s">
        <v>253</v>
      </c>
      <c r="G202" s="257"/>
      <c r="H202" s="260">
        <v>8.8399999999999999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236</v>
      </c>
      <c r="AU202" s="266" t="s">
        <v>85</v>
      </c>
      <c r="AV202" s="15" t="s">
        <v>230</v>
      </c>
      <c r="AW202" s="15" t="s">
        <v>38</v>
      </c>
      <c r="AX202" s="15" t="s">
        <v>83</v>
      </c>
      <c r="AY202" s="266" t="s">
        <v>224</v>
      </c>
    </row>
    <row r="203" s="2" customFormat="1" ht="16.5" customHeight="1">
      <c r="A203" s="40"/>
      <c r="B203" s="41"/>
      <c r="C203" s="215" t="s">
        <v>387</v>
      </c>
      <c r="D203" s="215" t="s">
        <v>226</v>
      </c>
      <c r="E203" s="216" t="s">
        <v>4745</v>
      </c>
      <c r="F203" s="217" t="s">
        <v>4746</v>
      </c>
      <c r="G203" s="218" t="s">
        <v>163</v>
      </c>
      <c r="H203" s="219">
        <v>599.5</v>
      </c>
      <c r="I203" s="220"/>
      <c r="J203" s="221">
        <f>ROUND(I203*H203,2)</f>
        <v>0</v>
      </c>
      <c r="K203" s="217" t="s">
        <v>229</v>
      </c>
      <c r="L203" s="46"/>
      <c r="M203" s="222" t="s">
        <v>40</v>
      </c>
      <c r="N203" s="223" t="s">
        <v>48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230</v>
      </c>
      <c r="AT203" s="226" t="s">
        <v>226</v>
      </c>
      <c r="AU203" s="226" t="s">
        <v>85</v>
      </c>
      <c r="AY203" s="19" t="s">
        <v>224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83</v>
      </c>
      <c r="BK203" s="227">
        <f>ROUND(I203*H203,2)</f>
        <v>0</v>
      </c>
      <c r="BL203" s="19" t="s">
        <v>230</v>
      </c>
      <c r="BM203" s="226" t="s">
        <v>534</v>
      </c>
    </row>
    <row r="204" s="2" customFormat="1">
      <c r="A204" s="40"/>
      <c r="B204" s="41"/>
      <c r="C204" s="42"/>
      <c r="D204" s="228" t="s">
        <v>232</v>
      </c>
      <c r="E204" s="42"/>
      <c r="F204" s="229" t="s">
        <v>4747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232</v>
      </c>
      <c r="AU204" s="19" t="s">
        <v>85</v>
      </c>
    </row>
    <row r="205" s="2" customFormat="1">
      <c r="A205" s="40"/>
      <c r="B205" s="41"/>
      <c r="C205" s="42"/>
      <c r="D205" s="233" t="s">
        <v>234</v>
      </c>
      <c r="E205" s="42"/>
      <c r="F205" s="234" t="s">
        <v>4748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234</v>
      </c>
      <c r="AU205" s="19" t="s">
        <v>85</v>
      </c>
    </row>
    <row r="206" s="13" customFormat="1">
      <c r="A206" s="13"/>
      <c r="B206" s="235"/>
      <c r="C206" s="236"/>
      <c r="D206" s="228" t="s">
        <v>236</v>
      </c>
      <c r="E206" s="237" t="s">
        <v>40</v>
      </c>
      <c r="F206" s="238" t="s">
        <v>5179</v>
      </c>
      <c r="G206" s="236"/>
      <c r="H206" s="239">
        <v>8.8399999999999999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236</v>
      </c>
      <c r="AU206" s="245" t="s">
        <v>85</v>
      </c>
      <c r="AV206" s="13" t="s">
        <v>85</v>
      </c>
      <c r="AW206" s="13" t="s">
        <v>38</v>
      </c>
      <c r="AX206" s="13" t="s">
        <v>77</v>
      </c>
      <c r="AY206" s="245" t="s">
        <v>224</v>
      </c>
    </row>
    <row r="207" s="13" customFormat="1">
      <c r="A207" s="13"/>
      <c r="B207" s="235"/>
      <c r="C207" s="236"/>
      <c r="D207" s="228" t="s">
        <v>236</v>
      </c>
      <c r="E207" s="237" t="s">
        <v>40</v>
      </c>
      <c r="F207" s="238" t="s">
        <v>5180</v>
      </c>
      <c r="G207" s="236"/>
      <c r="H207" s="239">
        <v>590.65999999999997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236</v>
      </c>
      <c r="AU207" s="245" t="s">
        <v>85</v>
      </c>
      <c r="AV207" s="13" t="s">
        <v>85</v>
      </c>
      <c r="AW207" s="13" t="s">
        <v>38</v>
      </c>
      <c r="AX207" s="13" t="s">
        <v>77</v>
      </c>
      <c r="AY207" s="245" t="s">
        <v>224</v>
      </c>
    </row>
    <row r="208" s="15" customFormat="1">
      <c r="A208" s="15"/>
      <c r="B208" s="256"/>
      <c r="C208" s="257"/>
      <c r="D208" s="228" t="s">
        <v>236</v>
      </c>
      <c r="E208" s="258" t="s">
        <v>40</v>
      </c>
      <c r="F208" s="259" t="s">
        <v>253</v>
      </c>
      <c r="G208" s="257"/>
      <c r="H208" s="260">
        <v>599.5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236</v>
      </c>
      <c r="AU208" s="266" t="s">
        <v>85</v>
      </c>
      <c r="AV208" s="15" t="s">
        <v>230</v>
      </c>
      <c r="AW208" s="15" t="s">
        <v>38</v>
      </c>
      <c r="AX208" s="15" t="s">
        <v>83</v>
      </c>
      <c r="AY208" s="266" t="s">
        <v>224</v>
      </c>
    </row>
    <row r="209" s="2" customFormat="1" ht="16.5" customHeight="1">
      <c r="A209" s="40"/>
      <c r="B209" s="41"/>
      <c r="C209" s="268" t="s">
        <v>394</v>
      </c>
      <c r="D209" s="268" t="s">
        <v>305</v>
      </c>
      <c r="E209" s="269" t="s">
        <v>4751</v>
      </c>
      <c r="F209" s="270" t="s">
        <v>4752</v>
      </c>
      <c r="G209" s="271" t="s">
        <v>604</v>
      </c>
      <c r="H209" s="272">
        <v>1181.3199999999999</v>
      </c>
      <c r="I209" s="273"/>
      <c r="J209" s="274">
        <f>ROUND(I209*H209,2)</f>
        <v>0</v>
      </c>
      <c r="K209" s="270" t="s">
        <v>229</v>
      </c>
      <c r="L209" s="275"/>
      <c r="M209" s="276" t="s">
        <v>40</v>
      </c>
      <c r="N209" s="277" t="s">
        <v>48</v>
      </c>
      <c r="O209" s="86"/>
      <c r="P209" s="224">
        <f>O209*H209</f>
        <v>0</v>
      </c>
      <c r="Q209" s="224">
        <v>1</v>
      </c>
      <c r="R209" s="224">
        <f>Q209*H209</f>
        <v>1181.3199999999999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279</v>
      </c>
      <c r="AT209" s="226" t="s">
        <v>305</v>
      </c>
      <c r="AU209" s="226" t="s">
        <v>85</v>
      </c>
      <c r="AY209" s="19" t="s">
        <v>224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83</v>
      </c>
      <c r="BK209" s="227">
        <f>ROUND(I209*H209,2)</f>
        <v>0</v>
      </c>
      <c r="BL209" s="19" t="s">
        <v>230</v>
      </c>
      <c r="BM209" s="226" t="s">
        <v>549</v>
      </c>
    </row>
    <row r="210" s="2" customFormat="1">
      <c r="A210" s="40"/>
      <c r="B210" s="41"/>
      <c r="C210" s="42"/>
      <c r="D210" s="228" t="s">
        <v>232</v>
      </c>
      <c r="E210" s="42"/>
      <c r="F210" s="229" t="s">
        <v>4752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232</v>
      </c>
      <c r="AU210" s="19" t="s">
        <v>85</v>
      </c>
    </row>
    <row r="211" s="2" customFormat="1">
      <c r="A211" s="40"/>
      <c r="B211" s="41"/>
      <c r="C211" s="42"/>
      <c r="D211" s="233" t="s">
        <v>234</v>
      </c>
      <c r="E211" s="42"/>
      <c r="F211" s="234" t="s">
        <v>4753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234</v>
      </c>
      <c r="AU211" s="19" t="s">
        <v>85</v>
      </c>
    </row>
    <row r="212" s="13" customFormat="1">
      <c r="A212" s="13"/>
      <c r="B212" s="235"/>
      <c r="C212" s="236"/>
      <c r="D212" s="228" t="s">
        <v>236</v>
      </c>
      <c r="E212" s="237" t="s">
        <v>40</v>
      </c>
      <c r="F212" s="238" t="s">
        <v>5181</v>
      </c>
      <c r="G212" s="236"/>
      <c r="H212" s="239">
        <v>1181.3199999999999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236</v>
      </c>
      <c r="AU212" s="245" t="s">
        <v>85</v>
      </c>
      <c r="AV212" s="13" t="s">
        <v>85</v>
      </c>
      <c r="AW212" s="13" t="s">
        <v>38</v>
      </c>
      <c r="AX212" s="13" t="s">
        <v>77</v>
      </c>
      <c r="AY212" s="245" t="s">
        <v>224</v>
      </c>
    </row>
    <row r="213" s="15" customFormat="1">
      <c r="A213" s="15"/>
      <c r="B213" s="256"/>
      <c r="C213" s="257"/>
      <c r="D213" s="228" t="s">
        <v>236</v>
      </c>
      <c r="E213" s="258" t="s">
        <v>40</v>
      </c>
      <c r="F213" s="259" t="s">
        <v>253</v>
      </c>
      <c r="G213" s="257"/>
      <c r="H213" s="260">
        <v>1181.3199999999999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236</v>
      </c>
      <c r="AU213" s="266" t="s">
        <v>85</v>
      </c>
      <c r="AV213" s="15" t="s">
        <v>230</v>
      </c>
      <c r="AW213" s="15" t="s">
        <v>38</v>
      </c>
      <c r="AX213" s="15" t="s">
        <v>83</v>
      </c>
      <c r="AY213" s="266" t="s">
        <v>224</v>
      </c>
    </row>
    <row r="214" s="2" customFormat="1" ht="16.5" customHeight="1">
      <c r="A214" s="40"/>
      <c r="B214" s="41"/>
      <c r="C214" s="215" t="s">
        <v>401</v>
      </c>
      <c r="D214" s="215" t="s">
        <v>226</v>
      </c>
      <c r="E214" s="216" t="s">
        <v>717</v>
      </c>
      <c r="F214" s="217" t="s">
        <v>718</v>
      </c>
      <c r="G214" s="218" t="s">
        <v>604</v>
      </c>
      <c r="H214" s="219">
        <v>1369.2819999999999</v>
      </c>
      <c r="I214" s="220"/>
      <c r="J214" s="221">
        <f>ROUND(I214*H214,2)</f>
        <v>0</v>
      </c>
      <c r="K214" s="217" t="s">
        <v>229</v>
      </c>
      <c r="L214" s="46"/>
      <c r="M214" s="222" t="s">
        <v>40</v>
      </c>
      <c r="N214" s="223" t="s">
        <v>48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230</v>
      </c>
      <c r="AT214" s="226" t="s">
        <v>226</v>
      </c>
      <c r="AU214" s="226" t="s">
        <v>85</v>
      </c>
      <c r="AY214" s="19" t="s">
        <v>224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83</v>
      </c>
      <c r="BK214" s="227">
        <f>ROUND(I214*H214,2)</f>
        <v>0</v>
      </c>
      <c r="BL214" s="19" t="s">
        <v>230</v>
      </c>
      <c r="BM214" s="226" t="s">
        <v>563</v>
      </c>
    </row>
    <row r="215" s="2" customFormat="1">
      <c r="A215" s="40"/>
      <c r="B215" s="41"/>
      <c r="C215" s="42"/>
      <c r="D215" s="228" t="s">
        <v>232</v>
      </c>
      <c r="E215" s="42"/>
      <c r="F215" s="229" t="s">
        <v>720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232</v>
      </c>
      <c r="AU215" s="19" t="s">
        <v>85</v>
      </c>
    </row>
    <row r="216" s="2" customFormat="1">
      <c r="A216" s="40"/>
      <c r="B216" s="41"/>
      <c r="C216" s="42"/>
      <c r="D216" s="233" t="s">
        <v>234</v>
      </c>
      <c r="E216" s="42"/>
      <c r="F216" s="234" t="s">
        <v>721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234</v>
      </c>
      <c r="AU216" s="19" t="s">
        <v>85</v>
      </c>
    </row>
    <row r="217" s="13" customFormat="1">
      <c r="A217" s="13"/>
      <c r="B217" s="235"/>
      <c r="C217" s="236"/>
      <c r="D217" s="228" t="s">
        <v>236</v>
      </c>
      <c r="E217" s="237" t="s">
        <v>40</v>
      </c>
      <c r="F217" s="238" t="s">
        <v>5182</v>
      </c>
      <c r="G217" s="236"/>
      <c r="H217" s="239">
        <v>1369.2819999999999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236</v>
      </c>
      <c r="AU217" s="245" t="s">
        <v>85</v>
      </c>
      <c r="AV217" s="13" t="s">
        <v>85</v>
      </c>
      <c r="AW217" s="13" t="s">
        <v>38</v>
      </c>
      <c r="AX217" s="13" t="s">
        <v>77</v>
      </c>
      <c r="AY217" s="245" t="s">
        <v>224</v>
      </c>
    </row>
    <row r="218" s="15" customFormat="1">
      <c r="A218" s="15"/>
      <c r="B218" s="256"/>
      <c r="C218" s="257"/>
      <c r="D218" s="228" t="s">
        <v>236</v>
      </c>
      <c r="E218" s="258" t="s">
        <v>40</v>
      </c>
      <c r="F218" s="259" t="s">
        <v>253</v>
      </c>
      <c r="G218" s="257"/>
      <c r="H218" s="260">
        <v>1369.2819999999999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236</v>
      </c>
      <c r="AU218" s="266" t="s">
        <v>85</v>
      </c>
      <c r="AV218" s="15" t="s">
        <v>230</v>
      </c>
      <c r="AW218" s="15" t="s">
        <v>38</v>
      </c>
      <c r="AX218" s="15" t="s">
        <v>83</v>
      </c>
      <c r="AY218" s="266" t="s">
        <v>224</v>
      </c>
    </row>
    <row r="219" s="2" customFormat="1" ht="16.5" customHeight="1">
      <c r="A219" s="40"/>
      <c r="B219" s="41"/>
      <c r="C219" s="215" t="s">
        <v>408</v>
      </c>
      <c r="D219" s="215" t="s">
        <v>226</v>
      </c>
      <c r="E219" s="216" t="s">
        <v>2418</v>
      </c>
      <c r="F219" s="217" t="s">
        <v>2419</v>
      </c>
      <c r="G219" s="218" t="s">
        <v>163</v>
      </c>
      <c r="H219" s="219">
        <v>805.46000000000004</v>
      </c>
      <c r="I219" s="220"/>
      <c r="J219" s="221">
        <f>ROUND(I219*H219,2)</f>
        <v>0</v>
      </c>
      <c r="K219" s="217" t="s">
        <v>229</v>
      </c>
      <c r="L219" s="46"/>
      <c r="M219" s="222" t="s">
        <v>40</v>
      </c>
      <c r="N219" s="223" t="s">
        <v>48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230</v>
      </c>
      <c r="AT219" s="226" t="s">
        <v>226</v>
      </c>
      <c r="AU219" s="226" t="s">
        <v>85</v>
      </c>
      <c r="AY219" s="19" t="s">
        <v>224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83</v>
      </c>
      <c r="BK219" s="227">
        <f>ROUND(I219*H219,2)</f>
        <v>0</v>
      </c>
      <c r="BL219" s="19" t="s">
        <v>230</v>
      </c>
      <c r="BM219" s="226" t="s">
        <v>577</v>
      </c>
    </row>
    <row r="220" s="2" customFormat="1">
      <c r="A220" s="40"/>
      <c r="B220" s="41"/>
      <c r="C220" s="42"/>
      <c r="D220" s="228" t="s">
        <v>232</v>
      </c>
      <c r="E220" s="42"/>
      <c r="F220" s="229" t="s">
        <v>2421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232</v>
      </c>
      <c r="AU220" s="19" t="s">
        <v>85</v>
      </c>
    </row>
    <row r="221" s="2" customFormat="1">
      <c r="A221" s="40"/>
      <c r="B221" s="41"/>
      <c r="C221" s="42"/>
      <c r="D221" s="233" t="s">
        <v>234</v>
      </c>
      <c r="E221" s="42"/>
      <c r="F221" s="234" t="s">
        <v>2422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234</v>
      </c>
      <c r="AU221" s="19" t="s">
        <v>85</v>
      </c>
    </row>
    <row r="222" s="2" customFormat="1" ht="16.5" customHeight="1">
      <c r="A222" s="40"/>
      <c r="B222" s="41"/>
      <c r="C222" s="215" t="s">
        <v>416</v>
      </c>
      <c r="D222" s="215" t="s">
        <v>226</v>
      </c>
      <c r="E222" s="216" t="s">
        <v>726</v>
      </c>
      <c r="F222" s="217" t="s">
        <v>727</v>
      </c>
      <c r="G222" s="218" t="s">
        <v>163</v>
      </c>
      <c r="H222" s="219">
        <v>43.100000000000001</v>
      </c>
      <c r="I222" s="220"/>
      <c r="J222" s="221">
        <f>ROUND(I222*H222,2)</f>
        <v>0</v>
      </c>
      <c r="K222" s="217" t="s">
        <v>229</v>
      </c>
      <c r="L222" s="46"/>
      <c r="M222" s="222" t="s">
        <v>40</v>
      </c>
      <c r="N222" s="223" t="s">
        <v>48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230</v>
      </c>
      <c r="AT222" s="226" t="s">
        <v>226</v>
      </c>
      <c r="AU222" s="226" t="s">
        <v>85</v>
      </c>
      <c r="AY222" s="19" t="s">
        <v>224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83</v>
      </c>
      <c r="BK222" s="227">
        <f>ROUND(I222*H222,2)</f>
        <v>0</v>
      </c>
      <c r="BL222" s="19" t="s">
        <v>230</v>
      </c>
      <c r="BM222" s="226" t="s">
        <v>593</v>
      </c>
    </row>
    <row r="223" s="2" customFormat="1">
      <c r="A223" s="40"/>
      <c r="B223" s="41"/>
      <c r="C223" s="42"/>
      <c r="D223" s="228" t="s">
        <v>232</v>
      </c>
      <c r="E223" s="42"/>
      <c r="F223" s="229" t="s">
        <v>729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232</v>
      </c>
      <c r="AU223" s="19" t="s">
        <v>85</v>
      </c>
    </row>
    <row r="224" s="2" customFormat="1">
      <c r="A224" s="40"/>
      <c r="B224" s="41"/>
      <c r="C224" s="42"/>
      <c r="D224" s="233" t="s">
        <v>234</v>
      </c>
      <c r="E224" s="42"/>
      <c r="F224" s="234" t="s">
        <v>730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234</v>
      </c>
      <c r="AU224" s="19" t="s">
        <v>85</v>
      </c>
    </row>
    <row r="225" s="13" customFormat="1">
      <c r="A225" s="13"/>
      <c r="B225" s="235"/>
      <c r="C225" s="236"/>
      <c r="D225" s="228" t="s">
        <v>236</v>
      </c>
      <c r="E225" s="237" t="s">
        <v>40</v>
      </c>
      <c r="F225" s="238" t="s">
        <v>5183</v>
      </c>
      <c r="G225" s="236"/>
      <c r="H225" s="239">
        <v>17.800000000000001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236</v>
      </c>
      <c r="AU225" s="245" t="s">
        <v>85</v>
      </c>
      <c r="AV225" s="13" t="s">
        <v>85</v>
      </c>
      <c r="AW225" s="13" t="s">
        <v>38</v>
      </c>
      <c r="AX225" s="13" t="s">
        <v>77</v>
      </c>
      <c r="AY225" s="245" t="s">
        <v>224</v>
      </c>
    </row>
    <row r="226" s="13" customFormat="1">
      <c r="A226" s="13"/>
      <c r="B226" s="235"/>
      <c r="C226" s="236"/>
      <c r="D226" s="228" t="s">
        <v>236</v>
      </c>
      <c r="E226" s="237" t="s">
        <v>40</v>
      </c>
      <c r="F226" s="238" t="s">
        <v>5184</v>
      </c>
      <c r="G226" s="236"/>
      <c r="H226" s="239">
        <v>25.300000000000001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236</v>
      </c>
      <c r="AU226" s="245" t="s">
        <v>85</v>
      </c>
      <c r="AV226" s="13" t="s">
        <v>85</v>
      </c>
      <c r="AW226" s="13" t="s">
        <v>38</v>
      </c>
      <c r="AX226" s="13" t="s">
        <v>77</v>
      </c>
      <c r="AY226" s="245" t="s">
        <v>224</v>
      </c>
    </row>
    <row r="227" s="15" customFormat="1">
      <c r="A227" s="15"/>
      <c r="B227" s="256"/>
      <c r="C227" s="257"/>
      <c r="D227" s="228" t="s">
        <v>236</v>
      </c>
      <c r="E227" s="258" t="s">
        <v>40</v>
      </c>
      <c r="F227" s="259" t="s">
        <v>253</v>
      </c>
      <c r="G227" s="257"/>
      <c r="H227" s="260">
        <v>43.100000000000001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236</v>
      </c>
      <c r="AU227" s="266" t="s">
        <v>85</v>
      </c>
      <c r="AV227" s="15" t="s">
        <v>230</v>
      </c>
      <c r="AW227" s="15" t="s">
        <v>38</v>
      </c>
      <c r="AX227" s="15" t="s">
        <v>83</v>
      </c>
      <c r="AY227" s="266" t="s">
        <v>224</v>
      </c>
    </row>
    <row r="228" s="2" customFormat="1" ht="16.5" customHeight="1">
      <c r="A228" s="40"/>
      <c r="B228" s="41"/>
      <c r="C228" s="268" t="s">
        <v>423</v>
      </c>
      <c r="D228" s="268" t="s">
        <v>305</v>
      </c>
      <c r="E228" s="269" t="s">
        <v>2431</v>
      </c>
      <c r="F228" s="270" t="s">
        <v>2432</v>
      </c>
      <c r="G228" s="271" t="s">
        <v>604</v>
      </c>
      <c r="H228" s="272">
        <v>86.200000000000003</v>
      </c>
      <c r="I228" s="273"/>
      <c r="J228" s="274">
        <f>ROUND(I228*H228,2)</f>
        <v>0</v>
      </c>
      <c r="K228" s="270" t="s">
        <v>229</v>
      </c>
      <c r="L228" s="275"/>
      <c r="M228" s="276" t="s">
        <v>40</v>
      </c>
      <c r="N228" s="277" t="s">
        <v>48</v>
      </c>
      <c r="O228" s="86"/>
      <c r="P228" s="224">
        <f>O228*H228</f>
        <v>0</v>
      </c>
      <c r="Q228" s="224">
        <v>1</v>
      </c>
      <c r="R228" s="224">
        <f>Q228*H228</f>
        <v>86.200000000000003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279</v>
      </c>
      <c r="AT228" s="226" t="s">
        <v>305</v>
      </c>
      <c r="AU228" s="226" t="s">
        <v>85</v>
      </c>
      <c r="AY228" s="19" t="s">
        <v>224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83</v>
      </c>
      <c r="BK228" s="227">
        <f>ROUND(I228*H228,2)</f>
        <v>0</v>
      </c>
      <c r="BL228" s="19" t="s">
        <v>230</v>
      </c>
      <c r="BM228" s="226" t="s">
        <v>609</v>
      </c>
    </row>
    <row r="229" s="2" customFormat="1">
      <c r="A229" s="40"/>
      <c r="B229" s="41"/>
      <c r="C229" s="42"/>
      <c r="D229" s="228" t="s">
        <v>232</v>
      </c>
      <c r="E229" s="42"/>
      <c r="F229" s="229" t="s">
        <v>2432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232</v>
      </c>
      <c r="AU229" s="19" t="s">
        <v>85</v>
      </c>
    </row>
    <row r="230" s="2" customFormat="1">
      <c r="A230" s="40"/>
      <c r="B230" s="41"/>
      <c r="C230" s="42"/>
      <c r="D230" s="233" t="s">
        <v>234</v>
      </c>
      <c r="E230" s="42"/>
      <c r="F230" s="234" t="s">
        <v>2434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234</v>
      </c>
      <c r="AU230" s="19" t="s">
        <v>85</v>
      </c>
    </row>
    <row r="231" s="13" customFormat="1">
      <c r="A231" s="13"/>
      <c r="B231" s="235"/>
      <c r="C231" s="236"/>
      <c r="D231" s="228" t="s">
        <v>236</v>
      </c>
      <c r="E231" s="237" t="s">
        <v>40</v>
      </c>
      <c r="F231" s="238" t="s">
        <v>5185</v>
      </c>
      <c r="G231" s="236"/>
      <c r="H231" s="239">
        <v>86.200000000000003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236</v>
      </c>
      <c r="AU231" s="245" t="s">
        <v>85</v>
      </c>
      <c r="AV231" s="13" t="s">
        <v>85</v>
      </c>
      <c r="AW231" s="13" t="s">
        <v>38</v>
      </c>
      <c r="AX231" s="13" t="s">
        <v>77</v>
      </c>
      <c r="AY231" s="245" t="s">
        <v>224</v>
      </c>
    </row>
    <row r="232" s="15" customFormat="1">
      <c r="A232" s="15"/>
      <c r="B232" s="256"/>
      <c r="C232" s="257"/>
      <c r="D232" s="228" t="s">
        <v>236</v>
      </c>
      <c r="E232" s="258" t="s">
        <v>40</v>
      </c>
      <c r="F232" s="259" t="s">
        <v>253</v>
      </c>
      <c r="G232" s="257"/>
      <c r="H232" s="260">
        <v>86.200000000000003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236</v>
      </c>
      <c r="AU232" s="266" t="s">
        <v>85</v>
      </c>
      <c r="AV232" s="15" t="s">
        <v>230</v>
      </c>
      <c r="AW232" s="15" t="s">
        <v>38</v>
      </c>
      <c r="AX232" s="15" t="s">
        <v>83</v>
      </c>
      <c r="AY232" s="266" t="s">
        <v>224</v>
      </c>
    </row>
    <row r="233" s="2" customFormat="1" ht="16.5" customHeight="1">
      <c r="A233" s="40"/>
      <c r="B233" s="41"/>
      <c r="C233" s="215" t="s">
        <v>429</v>
      </c>
      <c r="D233" s="215" t="s">
        <v>226</v>
      </c>
      <c r="E233" s="216" t="s">
        <v>757</v>
      </c>
      <c r="F233" s="217" t="s">
        <v>4759</v>
      </c>
      <c r="G233" s="218" t="s">
        <v>152</v>
      </c>
      <c r="H233" s="219">
        <v>1199</v>
      </c>
      <c r="I233" s="220"/>
      <c r="J233" s="221">
        <f>ROUND(I233*H233,2)</f>
        <v>0</v>
      </c>
      <c r="K233" s="217" t="s">
        <v>229</v>
      </c>
      <c r="L233" s="46"/>
      <c r="M233" s="222" t="s">
        <v>40</v>
      </c>
      <c r="N233" s="223" t="s">
        <v>48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230</v>
      </c>
      <c r="AT233" s="226" t="s">
        <v>226</v>
      </c>
      <c r="AU233" s="226" t="s">
        <v>85</v>
      </c>
      <c r="AY233" s="19" t="s">
        <v>224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83</v>
      </c>
      <c r="BK233" s="227">
        <f>ROUND(I233*H233,2)</f>
        <v>0</v>
      </c>
      <c r="BL233" s="19" t="s">
        <v>230</v>
      </c>
      <c r="BM233" s="226" t="s">
        <v>622</v>
      </c>
    </row>
    <row r="234" s="2" customFormat="1">
      <c r="A234" s="40"/>
      <c r="B234" s="41"/>
      <c r="C234" s="42"/>
      <c r="D234" s="228" t="s">
        <v>232</v>
      </c>
      <c r="E234" s="42"/>
      <c r="F234" s="229" t="s">
        <v>760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232</v>
      </c>
      <c r="AU234" s="19" t="s">
        <v>85</v>
      </c>
    </row>
    <row r="235" s="2" customFormat="1">
      <c r="A235" s="40"/>
      <c r="B235" s="41"/>
      <c r="C235" s="42"/>
      <c r="D235" s="233" t="s">
        <v>234</v>
      </c>
      <c r="E235" s="42"/>
      <c r="F235" s="234" t="s">
        <v>761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234</v>
      </c>
      <c r="AU235" s="19" t="s">
        <v>85</v>
      </c>
    </row>
    <row r="236" s="13" customFormat="1">
      <c r="A236" s="13"/>
      <c r="B236" s="235"/>
      <c r="C236" s="236"/>
      <c r="D236" s="228" t="s">
        <v>236</v>
      </c>
      <c r="E236" s="237" t="s">
        <v>40</v>
      </c>
      <c r="F236" s="238" t="s">
        <v>5186</v>
      </c>
      <c r="G236" s="236"/>
      <c r="H236" s="239">
        <v>1199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236</v>
      </c>
      <c r="AU236" s="245" t="s">
        <v>85</v>
      </c>
      <c r="AV236" s="13" t="s">
        <v>85</v>
      </c>
      <c r="AW236" s="13" t="s">
        <v>38</v>
      </c>
      <c r="AX236" s="13" t="s">
        <v>77</v>
      </c>
      <c r="AY236" s="245" t="s">
        <v>224</v>
      </c>
    </row>
    <row r="237" s="15" customFormat="1">
      <c r="A237" s="15"/>
      <c r="B237" s="256"/>
      <c r="C237" s="257"/>
      <c r="D237" s="228" t="s">
        <v>236</v>
      </c>
      <c r="E237" s="258" t="s">
        <v>40</v>
      </c>
      <c r="F237" s="259" t="s">
        <v>253</v>
      </c>
      <c r="G237" s="257"/>
      <c r="H237" s="260">
        <v>1199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236</v>
      </c>
      <c r="AU237" s="266" t="s">
        <v>85</v>
      </c>
      <c r="AV237" s="15" t="s">
        <v>230</v>
      </c>
      <c r="AW237" s="15" t="s">
        <v>38</v>
      </c>
      <c r="AX237" s="15" t="s">
        <v>83</v>
      </c>
      <c r="AY237" s="266" t="s">
        <v>224</v>
      </c>
    </row>
    <row r="238" s="12" customFormat="1" ht="22.8" customHeight="1">
      <c r="A238" s="12"/>
      <c r="B238" s="199"/>
      <c r="C238" s="200"/>
      <c r="D238" s="201" t="s">
        <v>76</v>
      </c>
      <c r="E238" s="213" t="s">
        <v>85</v>
      </c>
      <c r="F238" s="213" t="s">
        <v>765</v>
      </c>
      <c r="G238" s="200"/>
      <c r="H238" s="200"/>
      <c r="I238" s="203"/>
      <c r="J238" s="214">
        <f>BK238</f>
        <v>0</v>
      </c>
      <c r="K238" s="200"/>
      <c r="L238" s="205"/>
      <c r="M238" s="206"/>
      <c r="N238" s="207"/>
      <c r="O238" s="207"/>
      <c r="P238" s="208">
        <f>SUM(P239:P253)</f>
        <v>0</v>
      </c>
      <c r="Q238" s="207"/>
      <c r="R238" s="208">
        <f>SUM(R239:R253)</f>
        <v>27.991615200000002</v>
      </c>
      <c r="S238" s="207"/>
      <c r="T238" s="209">
        <f>SUM(T239:T253)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0" t="s">
        <v>83</v>
      </c>
      <c r="AT238" s="211" t="s">
        <v>76</v>
      </c>
      <c r="AU238" s="211" t="s">
        <v>83</v>
      </c>
      <c r="AY238" s="210" t="s">
        <v>224</v>
      </c>
      <c r="BK238" s="212">
        <f>SUM(BK239:BK253)</f>
        <v>0</v>
      </c>
    </row>
    <row r="239" s="2" customFormat="1" ht="16.5" customHeight="1">
      <c r="A239" s="40"/>
      <c r="B239" s="41"/>
      <c r="C239" s="215" t="s">
        <v>440</v>
      </c>
      <c r="D239" s="215" t="s">
        <v>226</v>
      </c>
      <c r="E239" s="216" t="s">
        <v>4761</v>
      </c>
      <c r="F239" s="217" t="s">
        <v>4762</v>
      </c>
      <c r="G239" s="218" t="s">
        <v>152</v>
      </c>
      <c r="H239" s="219">
        <v>272</v>
      </c>
      <c r="I239" s="220"/>
      <c r="J239" s="221">
        <f>ROUND(I239*H239,2)</f>
        <v>0</v>
      </c>
      <c r="K239" s="217" t="s">
        <v>229</v>
      </c>
      <c r="L239" s="46"/>
      <c r="M239" s="222" t="s">
        <v>40</v>
      </c>
      <c r="N239" s="223" t="s">
        <v>48</v>
      </c>
      <c r="O239" s="86"/>
      <c r="P239" s="224">
        <f>O239*H239</f>
        <v>0</v>
      </c>
      <c r="Q239" s="224">
        <v>0.00017000000000000001</v>
      </c>
      <c r="R239" s="224">
        <f>Q239*H239</f>
        <v>0.046240000000000003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230</v>
      </c>
      <c r="AT239" s="226" t="s">
        <v>226</v>
      </c>
      <c r="AU239" s="226" t="s">
        <v>85</v>
      </c>
      <c r="AY239" s="19" t="s">
        <v>224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83</v>
      </c>
      <c r="BK239" s="227">
        <f>ROUND(I239*H239,2)</f>
        <v>0</v>
      </c>
      <c r="BL239" s="19" t="s">
        <v>230</v>
      </c>
      <c r="BM239" s="226" t="s">
        <v>635</v>
      </c>
    </row>
    <row r="240" s="2" customFormat="1">
      <c r="A240" s="40"/>
      <c r="B240" s="41"/>
      <c r="C240" s="42"/>
      <c r="D240" s="228" t="s">
        <v>232</v>
      </c>
      <c r="E240" s="42"/>
      <c r="F240" s="229" t="s">
        <v>4763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232</v>
      </c>
      <c r="AU240" s="19" t="s">
        <v>85</v>
      </c>
    </row>
    <row r="241" s="2" customFormat="1">
      <c r="A241" s="40"/>
      <c r="B241" s="41"/>
      <c r="C241" s="42"/>
      <c r="D241" s="233" t="s">
        <v>234</v>
      </c>
      <c r="E241" s="42"/>
      <c r="F241" s="234" t="s">
        <v>4764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234</v>
      </c>
      <c r="AU241" s="19" t="s">
        <v>85</v>
      </c>
    </row>
    <row r="242" s="13" customFormat="1">
      <c r="A242" s="13"/>
      <c r="B242" s="235"/>
      <c r="C242" s="236"/>
      <c r="D242" s="228" t="s">
        <v>236</v>
      </c>
      <c r="E242" s="237" t="s">
        <v>40</v>
      </c>
      <c r="F242" s="238" t="s">
        <v>5187</v>
      </c>
      <c r="G242" s="236"/>
      <c r="H242" s="239">
        <v>272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236</v>
      </c>
      <c r="AU242" s="245" t="s">
        <v>85</v>
      </c>
      <c r="AV242" s="13" t="s">
        <v>85</v>
      </c>
      <c r="AW242" s="13" t="s">
        <v>38</v>
      </c>
      <c r="AX242" s="13" t="s">
        <v>77</v>
      </c>
      <c r="AY242" s="245" t="s">
        <v>224</v>
      </c>
    </row>
    <row r="243" s="15" customFormat="1">
      <c r="A243" s="15"/>
      <c r="B243" s="256"/>
      <c r="C243" s="257"/>
      <c r="D243" s="228" t="s">
        <v>236</v>
      </c>
      <c r="E243" s="258" t="s">
        <v>40</v>
      </c>
      <c r="F243" s="259" t="s">
        <v>253</v>
      </c>
      <c r="G243" s="257"/>
      <c r="H243" s="260">
        <v>272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6" t="s">
        <v>236</v>
      </c>
      <c r="AU243" s="266" t="s">
        <v>85</v>
      </c>
      <c r="AV243" s="15" t="s">
        <v>230</v>
      </c>
      <c r="AW243" s="15" t="s">
        <v>38</v>
      </c>
      <c r="AX243" s="15" t="s">
        <v>83</v>
      </c>
      <c r="AY243" s="266" t="s">
        <v>224</v>
      </c>
    </row>
    <row r="244" s="2" customFormat="1" ht="16.5" customHeight="1">
      <c r="A244" s="40"/>
      <c r="B244" s="41"/>
      <c r="C244" s="268" t="s">
        <v>446</v>
      </c>
      <c r="D244" s="268" t="s">
        <v>305</v>
      </c>
      <c r="E244" s="269" t="s">
        <v>4766</v>
      </c>
      <c r="F244" s="270" t="s">
        <v>4767</v>
      </c>
      <c r="G244" s="271" t="s">
        <v>152</v>
      </c>
      <c r="H244" s="272">
        <v>322.18400000000003</v>
      </c>
      <c r="I244" s="273"/>
      <c r="J244" s="274">
        <f>ROUND(I244*H244,2)</f>
        <v>0</v>
      </c>
      <c r="K244" s="270" t="s">
        <v>229</v>
      </c>
      <c r="L244" s="275"/>
      <c r="M244" s="276" t="s">
        <v>40</v>
      </c>
      <c r="N244" s="277" t="s">
        <v>48</v>
      </c>
      <c r="O244" s="86"/>
      <c r="P244" s="224">
        <f>O244*H244</f>
        <v>0</v>
      </c>
      <c r="Q244" s="224">
        <v>0.00029999999999999997</v>
      </c>
      <c r="R244" s="224">
        <f>Q244*H244</f>
        <v>0.096655199999999997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279</v>
      </c>
      <c r="AT244" s="226" t="s">
        <v>305</v>
      </c>
      <c r="AU244" s="226" t="s">
        <v>85</v>
      </c>
      <c r="AY244" s="19" t="s">
        <v>224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83</v>
      </c>
      <c r="BK244" s="227">
        <f>ROUND(I244*H244,2)</f>
        <v>0</v>
      </c>
      <c r="BL244" s="19" t="s">
        <v>230</v>
      </c>
      <c r="BM244" s="226" t="s">
        <v>647</v>
      </c>
    </row>
    <row r="245" s="2" customFormat="1">
      <c r="A245" s="40"/>
      <c r="B245" s="41"/>
      <c r="C245" s="42"/>
      <c r="D245" s="228" t="s">
        <v>232</v>
      </c>
      <c r="E245" s="42"/>
      <c r="F245" s="229" t="s">
        <v>4767</v>
      </c>
      <c r="G245" s="42"/>
      <c r="H245" s="42"/>
      <c r="I245" s="230"/>
      <c r="J245" s="42"/>
      <c r="K245" s="42"/>
      <c r="L245" s="46"/>
      <c r="M245" s="231"/>
      <c r="N245" s="23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232</v>
      </c>
      <c r="AU245" s="19" t="s">
        <v>85</v>
      </c>
    </row>
    <row r="246" s="2" customFormat="1">
      <c r="A246" s="40"/>
      <c r="B246" s="41"/>
      <c r="C246" s="42"/>
      <c r="D246" s="233" t="s">
        <v>234</v>
      </c>
      <c r="E246" s="42"/>
      <c r="F246" s="234" t="s">
        <v>4768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234</v>
      </c>
      <c r="AU246" s="19" t="s">
        <v>85</v>
      </c>
    </row>
    <row r="247" s="13" customFormat="1">
      <c r="A247" s="13"/>
      <c r="B247" s="235"/>
      <c r="C247" s="236"/>
      <c r="D247" s="228" t="s">
        <v>236</v>
      </c>
      <c r="E247" s="237" t="s">
        <v>40</v>
      </c>
      <c r="F247" s="238" t="s">
        <v>5188</v>
      </c>
      <c r="G247" s="236"/>
      <c r="H247" s="239">
        <v>322.18400000000003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236</v>
      </c>
      <c r="AU247" s="245" t="s">
        <v>85</v>
      </c>
      <c r="AV247" s="13" t="s">
        <v>85</v>
      </c>
      <c r="AW247" s="13" t="s">
        <v>38</v>
      </c>
      <c r="AX247" s="13" t="s">
        <v>77</v>
      </c>
      <c r="AY247" s="245" t="s">
        <v>224</v>
      </c>
    </row>
    <row r="248" s="15" customFormat="1">
      <c r="A248" s="15"/>
      <c r="B248" s="256"/>
      <c r="C248" s="257"/>
      <c r="D248" s="228" t="s">
        <v>236</v>
      </c>
      <c r="E248" s="258" t="s">
        <v>40</v>
      </c>
      <c r="F248" s="259" t="s">
        <v>253</v>
      </c>
      <c r="G248" s="257"/>
      <c r="H248" s="260">
        <v>322.18400000000003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236</v>
      </c>
      <c r="AU248" s="266" t="s">
        <v>85</v>
      </c>
      <c r="AV248" s="15" t="s">
        <v>230</v>
      </c>
      <c r="AW248" s="15" t="s">
        <v>38</v>
      </c>
      <c r="AX248" s="15" t="s">
        <v>83</v>
      </c>
      <c r="AY248" s="266" t="s">
        <v>224</v>
      </c>
    </row>
    <row r="249" s="2" customFormat="1" ht="24.15" customHeight="1">
      <c r="A249" s="40"/>
      <c r="B249" s="41"/>
      <c r="C249" s="215" t="s">
        <v>451</v>
      </c>
      <c r="D249" s="215" t="s">
        <v>226</v>
      </c>
      <c r="E249" s="216" t="s">
        <v>4770</v>
      </c>
      <c r="F249" s="217" t="s">
        <v>4771</v>
      </c>
      <c r="G249" s="218" t="s">
        <v>160</v>
      </c>
      <c r="H249" s="219">
        <v>136</v>
      </c>
      <c r="I249" s="220"/>
      <c r="J249" s="221">
        <f>ROUND(I249*H249,2)</f>
        <v>0</v>
      </c>
      <c r="K249" s="217" t="s">
        <v>229</v>
      </c>
      <c r="L249" s="46"/>
      <c r="M249" s="222" t="s">
        <v>40</v>
      </c>
      <c r="N249" s="223" t="s">
        <v>48</v>
      </c>
      <c r="O249" s="86"/>
      <c r="P249" s="224">
        <f>O249*H249</f>
        <v>0</v>
      </c>
      <c r="Q249" s="224">
        <v>0.20477000000000001</v>
      </c>
      <c r="R249" s="224">
        <f>Q249*H249</f>
        <v>27.84872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230</v>
      </c>
      <c r="AT249" s="226" t="s">
        <v>226</v>
      </c>
      <c r="AU249" s="226" t="s">
        <v>85</v>
      </c>
      <c r="AY249" s="19" t="s">
        <v>224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83</v>
      </c>
      <c r="BK249" s="227">
        <f>ROUND(I249*H249,2)</f>
        <v>0</v>
      </c>
      <c r="BL249" s="19" t="s">
        <v>230</v>
      </c>
      <c r="BM249" s="226" t="s">
        <v>659</v>
      </c>
    </row>
    <row r="250" s="2" customFormat="1">
      <c r="A250" s="40"/>
      <c r="B250" s="41"/>
      <c r="C250" s="42"/>
      <c r="D250" s="228" t="s">
        <v>232</v>
      </c>
      <c r="E250" s="42"/>
      <c r="F250" s="229" t="s">
        <v>4772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232</v>
      </c>
      <c r="AU250" s="19" t="s">
        <v>85</v>
      </c>
    </row>
    <row r="251" s="2" customFormat="1">
      <c r="A251" s="40"/>
      <c r="B251" s="41"/>
      <c r="C251" s="42"/>
      <c r="D251" s="233" t="s">
        <v>234</v>
      </c>
      <c r="E251" s="42"/>
      <c r="F251" s="234" t="s">
        <v>4773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234</v>
      </c>
      <c r="AU251" s="19" t="s">
        <v>85</v>
      </c>
    </row>
    <row r="252" s="13" customFormat="1">
      <c r="A252" s="13"/>
      <c r="B252" s="235"/>
      <c r="C252" s="236"/>
      <c r="D252" s="228" t="s">
        <v>236</v>
      </c>
      <c r="E252" s="237" t="s">
        <v>40</v>
      </c>
      <c r="F252" s="238" t="s">
        <v>5189</v>
      </c>
      <c r="G252" s="236"/>
      <c r="H252" s="239">
        <v>136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236</v>
      </c>
      <c r="AU252" s="245" t="s">
        <v>85</v>
      </c>
      <c r="AV252" s="13" t="s">
        <v>85</v>
      </c>
      <c r="AW252" s="13" t="s">
        <v>38</v>
      </c>
      <c r="AX252" s="13" t="s">
        <v>77</v>
      </c>
      <c r="AY252" s="245" t="s">
        <v>224</v>
      </c>
    </row>
    <row r="253" s="15" customFormat="1">
      <c r="A253" s="15"/>
      <c r="B253" s="256"/>
      <c r="C253" s="257"/>
      <c r="D253" s="228" t="s">
        <v>236</v>
      </c>
      <c r="E253" s="258" t="s">
        <v>40</v>
      </c>
      <c r="F253" s="259" t="s">
        <v>253</v>
      </c>
      <c r="G253" s="257"/>
      <c r="H253" s="260">
        <v>136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236</v>
      </c>
      <c r="AU253" s="266" t="s">
        <v>85</v>
      </c>
      <c r="AV253" s="15" t="s">
        <v>230</v>
      </c>
      <c r="AW253" s="15" t="s">
        <v>38</v>
      </c>
      <c r="AX253" s="15" t="s">
        <v>83</v>
      </c>
      <c r="AY253" s="266" t="s">
        <v>224</v>
      </c>
    </row>
    <row r="254" s="12" customFormat="1" ht="22.8" customHeight="1">
      <c r="A254" s="12"/>
      <c r="B254" s="199"/>
      <c r="C254" s="200"/>
      <c r="D254" s="201" t="s">
        <v>76</v>
      </c>
      <c r="E254" s="213" t="s">
        <v>230</v>
      </c>
      <c r="F254" s="213" t="s">
        <v>912</v>
      </c>
      <c r="G254" s="200"/>
      <c r="H254" s="200"/>
      <c r="I254" s="203"/>
      <c r="J254" s="214">
        <f>BK254</f>
        <v>0</v>
      </c>
      <c r="K254" s="200"/>
      <c r="L254" s="205"/>
      <c r="M254" s="206"/>
      <c r="N254" s="207"/>
      <c r="O254" s="207"/>
      <c r="P254" s="208">
        <f>SUM(P255:P267)</f>
        <v>0</v>
      </c>
      <c r="Q254" s="207"/>
      <c r="R254" s="208">
        <f>SUM(R255:R267)</f>
        <v>12.1680715</v>
      </c>
      <c r="S254" s="207"/>
      <c r="T254" s="209">
        <f>SUM(T255:T267)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0" t="s">
        <v>83</v>
      </c>
      <c r="AT254" s="211" t="s">
        <v>76</v>
      </c>
      <c r="AU254" s="211" t="s">
        <v>83</v>
      </c>
      <c r="AY254" s="210" t="s">
        <v>224</v>
      </c>
      <c r="BK254" s="212">
        <f>SUM(BK255:BK267)</f>
        <v>0</v>
      </c>
    </row>
    <row r="255" s="2" customFormat="1" ht="16.5" customHeight="1">
      <c r="A255" s="40"/>
      <c r="B255" s="41"/>
      <c r="C255" s="215" t="s">
        <v>455</v>
      </c>
      <c r="D255" s="215" t="s">
        <v>226</v>
      </c>
      <c r="E255" s="216" t="s">
        <v>4775</v>
      </c>
      <c r="F255" s="217" t="s">
        <v>4776</v>
      </c>
      <c r="G255" s="218" t="s">
        <v>163</v>
      </c>
      <c r="H255" s="219">
        <v>2.9500000000000002</v>
      </c>
      <c r="I255" s="220"/>
      <c r="J255" s="221">
        <f>ROUND(I255*H255,2)</f>
        <v>0</v>
      </c>
      <c r="K255" s="217" t="s">
        <v>229</v>
      </c>
      <c r="L255" s="46"/>
      <c r="M255" s="222" t="s">
        <v>40</v>
      </c>
      <c r="N255" s="223" t="s">
        <v>48</v>
      </c>
      <c r="O255" s="86"/>
      <c r="P255" s="224">
        <f>O255*H255</f>
        <v>0</v>
      </c>
      <c r="Q255" s="224">
        <v>1.8907700000000001</v>
      </c>
      <c r="R255" s="224">
        <f>Q255*H255</f>
        <v>5.5777715000000008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230</v>
      </c>
      <c r="AT255" s="226" t="s">
        <v>226</v>
      </c>
      <c r="AU255" s="226" t="s">
        <v>85</v>
      </c>
      <c r="AY255" s="19" t="s">
        <v>224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83</v>
      </c>
      <c r="BK255" s="227">
        <f>ROUND(I255*H255,2)</f>
        <v>0</v>
      </c>
      <c r="BL255" s="19" t="s">
        <v>230</v>
      </c>
      <c r="BM255" s="226" t="s">
        <v>672</v>
      </c>
    </row>
    <row r="256" s="2" customFormat="1">
      <c r="A256" s="40"/>
      <c r="B256" s="41"/>
      <c r="C256" s="42"/>
      <c r="D256" s="228" t="s">
        <v>232</v>
      </c>
      <c r="E256" s="42"/>
      <c r="F256" s="229" t="s">
        <v>4777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232</v>
      </c>
      <c r="AU256" s="19" t="s">
        <v>85</v>
      </c>
    </row>
    <row r="257" s="2" customFormat="1">
      <c r="A257" s="40"/>
      <c r="B257" s="41"/>
      <c r="C257" s="42"/>
      <c r="D257" s="233" t="s">
        <v>234</v>
      </c>
      <c r="E257" s="42"/>
      <c r="F257" s="234" t="s">
        <v>4778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234</v>
      </c>
      <c r="AU257" s="19" t="s">
        <v>85</v>
      </c>
    </row>
    <row r="258" s="14" customFormat="1">
      <c r="A258" s="14"/>
      <c r="B258" s="246"/>
      <c r="C258" s="247"/>
      <c r="D258" s="228" t="s">
        <v>236</v>
      </c>
      <c r="E258" s="248" t="s">
        <v>40</v>
      </c>
      <c r="F258" s="249" t="s">
        <v>4779</v>
      </c>
      <c r="G258" s="247"/>
      <c r="H258" s="248" t="s">
        <v>40</v>
      </c>
      <c r="I258" s="250"/>
      <c r="J258" s="247"/>
      <c r="K258" s="247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236</v>
      </c>
      <c r="AU258" s="255" t="s">
        <v>85</v>
      </c>
      <c r="AV258" s="14" t="s">
        <v>83</v>
      </c>
      <c r="AW258" s="14" t="s">
        <v>38</v>
      </c>
      <c r="AX258" s="14" t="s">
        <v>77</v>
      </c>
      <c r="AY258" s="255" t="s">
        <v>224</v>
      </c>
    </row>
    <row r="259" s="13" customFormat="1">
      <c r="A259" s="13"/>
      <c r="B259" s="235"/>
      <c r="C259" s="236"/>
      <c r="D259" s="228" t="s">
        <v>236</v>
      </c>
      <c r="E259" s="237" t="s">
        <v>40</v>
      </c>
      <c r="F259" s="238" t="s">
        <v>5190</v>
      </c>
      <c r="G259" s="236"/>
      <c r="H259" s="239">
        <v>1.3500000000000001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236</v>
      </c>
      <c r="AU259" s="245" t="s">
        <v>85</v>
      </c>
      <c r="AV259" s="13" t="s">
        <v>85</v>
      </c>
      <c r="AW259" s="13" t="s">
        <v>38</v>
      </c>
      <c r="AX259" s="13" t="s">
        <v>77</v>
      </c>
      <c r="AY259" s="245" t="s">
        <v>224</v>
      </c>
    </row>
    <row r="260" s="13" customFormat="1">
      <c r="A260" s="13"/>
      <c r="B260" s="235"/>
      <c r="C260" s="236"/>
      <c r="D260" s="228" t="s">
        <v>236</v>
      </c>
      <c r="E260" s="237" t="s">
        <v>40</v>
      </c>
      <c r="F260" s="238" t="s">
        <v>5191</v>
      </c>
      <c r="G260" s="236"/>
      <c r="H260" s="239">
        <v>1.6000000000000001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236</v>
      </c>
      <c r="AU260" s="245" t="s">
        <v>85</v>
      </c>
      <c r="AV260" s="13" t="s">
        <v>85</v>
      </c>
      <c r="AW260" s="13" t="s">
        <v>38</v>
      </c>
      <c r="AX260" s="13" t="s">
        <v>77</v>
      </c>
      <c r="AY260" s="245" t="s">
        <v>224</v>
      </c>
    </row>
    <row r="261" s="15" customFormat="1">
      <c r="A261" s="15"/>
      <c r="B261" s="256"/>
      <c r="C261" s="257"/>
      <c r="D261" s="228" t="s">
        <v>236</v>
      </c>
      <c r="E261" s="258" t="s">
        <v>40</v>
      </c>
      <c r="F261" s="259" t="s">
        <v>253</v>
      </c>
      <c r="G261" s="257"/>
      <c r="H261" s="260">
        <v>2.9500000000000002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236</v>
      </c>
      <c r="AU261" s="266" t="s">
        <v>85</v>
      </c>
      <c r="AV261" s="15" t="s">
        <v>230</v>
      </c>
      <c r="AW261" s="15" t="s">
        <v>38</v>
      </c>
      <c r="AX261" s="15" t="s">
        <v>83</v>
      </c>
      <c r="AY261" s="266" t="s">
        <v>224</v>
      </c>
    </row>
    <row r="262" s="2" customFormat="1" ht="16.5" customHeight="1">
      <c r="A262" s="40"/>
      <c r="B262" s="41"/>
      <c r="C262" s="215" t="s">
        <v>462</v>
      </c>
      <c r="D262" s="215" t="s">
        <v>226</v>
      </c>
      <c r="E262" s="216" t="s">
        <v>974</v>
      </c>
      <c r="F262" s="217" t="s">
        <v>975</v>
      </c>
      <c r="G262" s="218" t="s">
        <v>163</v>
      </c>
      <c r="H262" s="219">
        <v>2.9500000000000002</v>
      </c>
      <c r="I262" s="220"/>
      <c r="J262" s="221">
        <f>ROUND(I262*H262,2)</f>
        <v>0</v>
      </c>
      <c r="K262" s="217" t="s">
        <v>229</v>
      </c>
      <c r="L262" s="46"/>
      <c r="M262" s="222" t="s">
        <v>40</v>
      </c>
      <c r="N262" s="223" t="s">
        <v>48</v>
      </c>
      <c r="O262" s="86"/>
      <c r="P262" s="224">
        <f>O262*H262</f>
        <v>0</v>
      </c>
      <c r="Q262" s="224">
        <v>2.234</v>
      </c>
      <c r="R262" s="224">
        <f>Q262*H262</f>
        <v>6.5903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230</v>
      </c>
      <c r="AT262" s="226" t="s">
        <v>226</v>
      </c>
      <c r="AU262" s="226" t="s">
        <v>85</v>
      </c>
      <c r="AY262" s="19" t="s">
        <v>224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83</v>
      </c>
      <c r="BK262" s="227">
        <f>ROUND(I262*H262,2)</f>
        <v>0</v>
      </c>
      <c r="BL262" s="19" t="s">
        <v>230</v>
      </c>
      <c r="BM262" s="226" t="s">
        <v>688</v>
      </c>
    </row>
    <row r="263" s="2" customFormat="1">
      <c r="A263" s="40"/>
      <c r="B263" s="41"/>
      <c r="C263" s="42"/>
      <c r="D263" s="228" t="s">
        <v>232</v>
      </c>
      <c r="E263" s="42"/>
      <c r="F263" s="229" t="s">
        <v>977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232</v>
      </c>
      <c r="AU263" s="19" t="s">
        <v>85</v>
      </c>
    </row>
    <row r="264" s="2" customFormat="1">
      <c r="A264" s="40"/>
      <c r="B264" s="41"/>
      <c r="C264" s="42"/>
      <c r="D264" s="233" t="s">
        <v>234</v>
      </c>
      <c r="E264" s="42"/>
      <c r="F264" s="234" t="s">
        <v>978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234</v>
      </c>
      <c r="AU264" s="19" t="s">
        <v>85</v>
      </c>
    </row>
    <row r="265" s="13" customFormat="1">
      <c r="A265" s="13"/>
      <c r="B265" s="235"/>
      <c r="C265" s="236"/>
      <c r="D265" s="228" t="s">
        <v>236</v>
      </c>
      <c r="E265" s="237" t="s">
        <v>40</v>
      </c>
      <c r="F265" s="238" t="s">
        <v>5192</v>
      </c>
      <c r="G265" s="236"/>
      <c r="H265" s="239">
        <v>1.3500000000000001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236</v>
      </c>
      <c r="AU265" s="245" t="s">
        <v>85</v>
      </c>
      <c r="AV265" s="13" t="s">
        <v>85</v>
      </c>
      <c r="AW265" s="13" t="s">
        <v>38</v>
      </c>
      <c r="AX265" s="13" t="s">
        <v>77</v>
      </c>
      <c r="AY265" s="245" t="s">
        <v>224</v>
      </c>
    </row>
    <row r="266" s="13" customFormat="1">
      <c r="A266" s="13"/>
      <c r="B266" s="235"/>
      <c r="C266" s="236"/>
      <c r="D266" s="228" t="s">
        <v>236</v>
      </c>
      <c r="E266" s="237" t="s">
        <v>40</v>
      </c>
      <c r="F266" s="238" t="s">
        <v>5193</v>
      </c>
      <c r="G266" s="236"/>
      <c r="H266" s="239">
        <v>1.6000000000000001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236</v>
      </c>
      <c r="AU266" s="245" t="s">
        <v>85</v>
      </c>
      <c r="AV266" s="13" t="s">
        <v>85</v>
      </c>
      <c r="AW266" s="13" t="s">
        <v>38</v>
      </c>
      <c r="AX266" s="13" t="s">
        <v>77</v>
      </c>
      <c r="AY266" s="245" t="s">
        <v>224</v>
      </c>
    </row>
    <row r="267" s="15" customFormat="1">
      <c r="A267" s="15"/>
      <c r="B267" s="256"/>
      <c r="C267" s="257"/>
      <c r="D267" s="228" t="s">
        <v>236</v>
      </c>
      <c r="E267" s="258" t="s">
        <v>40</v>
      </c>
      <c r="F267" s="259" t="s">
        <v>253</v>
      </c>
      <c r="G267" s="257"/>
      <c r="H267" s="260">
        <v>2.9500000000000002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236</v>
      </c>
      <c r="AU267" s="266" t="s">
        <v>85</v>
      </c>
      <c r="AV267" s="15" t="s">
        <v>230</v>
      </c>
      <c r="AW267" s="15" t="s">
        <v>38</v>
      </c>
      <c r="AX267" s="15" t="s">
        <v>83</v>
      </c>
      <c r="AY267" s="266" t="s">
        <v>224</v>
      </c>
    </row>
    <row r="268" s="12" customFormat="1" ht="22.8" customHeight="1">
      <c r="A268" s="12"/>
      <c r="B268" s="199"/>
      <c r="C268" s="200"/>
      <c r="D268" s="201" t="s">
        <v>76</v>
      </c>
      <c r="E268" s="213" t="s">
        <v>259</v>
      </c>
      <c r="F268" s="213" t="s">
        <v>1004</v>
      </c>
      <c r="G268" s="200"/>
      <c r="H268" s="200"/>
      <c r="I268" s="203"/>
      <c r="J268" s="214">
        <f>BK268</f>
        <v>0</v>
      </c>
      <c r="K268" s="200"/>
      <c r="L268" s="205"/>
      <c r="M268" s="206"/>
      <c r="N268" s="207"/>
      <c r="O268" s="207"/>
      <c r="P268" s="208">
        <f>SUM(P269:P326)</f>
        <v>0</v>
      </c>
      <c r="Q268" s="207"/>
      <c r="R268" s="208">
        <f>SUM(R269:R326)</f>
        <v>860.85072000000014</v>
      </c>
      <c r="S268" s="207"/>
      <c r="T268" s="209">
        <f>SUM(T269:T326)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0" t="s">
        <v>83</v>
      </c>
      <c r="AT268" s="211" t="s">
        <v>76</v>
      </c>
      <c r="AU268" s="211" t="s">
        <v>83</v>
      </c>
      <c r="AY268" s="210" t="s">
        <v>224</v>
      </c>
      <c r="BK268" s="212">
        <f>SUM(BK269:BK326)</f>
        <v>0</v>
      </c>
    </row>
    <row r="269" s="2" customFormat="1" ht="16.5" customHeight="1">
      <c r="A269" s="40"/>
      <c r="B269" s="41"/>
      <c r="C269" s="215" t="s">
        <v>468</v>
      </c>
      <c r="D269" s="215" t="s">
        <v>226</v>
      </c>
      <c r="E269" s="216" t="s">
        <v>4784</v>
      </c>
      <c r="F269" s="217" t="s">
        <v>4785</v>
      </c>
      <c r="G269" s="218" t="s">
        <v>152</v>
      </c>
      <c r="H269" s="219">
        <v>1199</v>
      </c>
      <c r="I269" s="220"/>
      <c r="J269" s="221">
        <f>ROUND(I269*H269,2)</f>
        <v>0</v>
      </c>
      <c r="K269" s="217" t="s">
        <v>229</v>
      </c>
      <c r="L269" s="46"/>
      <c r="M269" s="222" t="s">
        <v>40</v>
      </c>
      <c r="N269" s="223" t="s">
        <v>48</v>
      </c>
      <c r="O269" s="86"/>
      <c r="P269" s="224">
        <f>O269*H269</f>
        <v>0</v>
      </c>
      <c r="Q269" s="224">
        <v>0.64400000000000002</v>
      </c>
      <c r="R269" s="224">
        <f>Q269*H269</f>
        <v>772.15600000000006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230</v>
      </c>
      <c r="AT269" s="226" t="s">
        <v>226</v>
      </c>
      <c r="AU269" s="226" t="s">
        <v>85</v>
      </c>
      <c r="AY269" s="19" t="s">
        <v>224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83</v>
      </c>
      <c r="BK269" s="227">
        <f>ROUND(I269*H269,2)</f>
        <v>0</v>
      </c>
      <c r="BL269" s="19" t="s">
        <v>230</v>
      </c>
      <c r="BM269" s="226" t="s">
        <v>704</v>
      </c>
    </row>
    <row r="270" s="2" customFormat="1">
      <c r="A270" s="40"/>
      <c r="B270" s="41"/>
      <c r="C270" s="42"/>
      <c r="D270" s="228" t="s">
        <v>232</v>
      </c>
      <c r="E270" s="42"/>
      <c r="F270" s="229" t="s">
        <v>4786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232</v>
      </c>
      <c r="AU270" s="19" t="s">
        <v>85</v>
      </c>
    </row>
    <row r="271" s="2" customFormat="1">
      <c r="A271" s="40"/>
      <c r="B271" s="41"/>
      <c r="C271" s="42"/>
      <c r="D271" s="233" t="s">
        <v>234</v>
      </c>
      <c r="E271" s="42"/>
      <c r="F271" s="234" t="s">
        <v>4787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234</v>
      </c>
      <c r="AU271" s="19" t="s">
        <v>85</v>
      </c>
    </row>
    <row r="272" s="14" customFormat="1">
      <c r="A272" s="14"/>
      <c r="B272" s="246"/>
      <c r="C272" s="247"/>
      <c r="D272" s="228" t="s">
        <v>236</v>
      </c>
      <c r="E272" s="248" t="s">
        <v>40</v>
      </c>
      <c r="F272" s="249" t="s">
        <v>5194</v>
      </c>
      <c r="G272" s="247"/>
      <c r="H272" s="248" t="s">
        <v>40</v>
      </c>
      <c r="I272" s="250"/>
      <c r="J272" s="247"/>
      <c r="K272" s="247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236</v>
      </c>
      <c r="AU272" s="255" t="s">
        <v>85</v>
      </c>
      <c r="AV272" s="14" t="s">
        <v>83</v>
      </c>
      <c r="AW272" s="14" t="s">
        <v>38</v>
      </c>
      <c r="AX272" s="14" t="s">
        <v>77</v>
      </c>
      <c r="AY272" s="255" t="s">
        <v>224</v>
      </c>
    </row>
    <row r="273" s="13" customFormat="1">
      <c r="A273" s="13"/>
      <c r="B273" s="235"/>
      <c r="C273" s="236"/>
      <c r="D273" s="228" t="s">
        <v>236</v>
      </c>
      <c r="E273" s="237" t="s">
        <v>40</v>
      </c>
      <c r="F273" s="238" t="s">
        <v>5195</v>
      </c>
      <c r="G273" s="236"/>
      <c r="H273" s="239">
        <v>487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236</v>
      </c>
      <c r="AU273" s="245" t="s">
        <v>85</v>
      </c>
      <c r="AV273" s="13" t="s">
        <v>85</v>
      </c>
      <c r="AW273" s="13" t="s">
        <v>38</v>
      </c>
      <c r="AX273" s="13" t="s">
        <v>77</v>
      </c>
      <c r="AY273" s="245" t="s">
        <v>224</v>
      </c>
    </row>
    <row r="274" s="13" customFormat="1">
      <c r="A274" s="13"/>
      <c r="B274" s="235"/>
      <c r="C274" s="236"/>
      <c r="D274" s="228" t="s">
        <v>236</v>
      </c>
      <c r="E274" s="237" t="s">
        <v>40</v>
      </c>
      <c r="F274" s="238" t="s">
        <v>5196</v>
      </c>
      <c r="G274" s="236"/>
      <c r="H274" s="239">
        <v>712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236</v>
      </c>
      <c r="AU274" s="245" t="s">
        <v>85</v>
      </c>
      <c r="AV274" s="13" t="s">
        <v>85</v>
      </c>
      <c r="AW274" s="13" t="s">
        <v>38</v>
      </c>
      <c r="AX274" s="13" t="s">
        <v>77</v>
      </c>
      <c r="AY274" s="245" t="s">
        <v>224</v>
      </c>
    </row>
    <row r="275" s="15" customFormat="1">
      <c r="A275" s="15"/>
      <c r="B275" s="256"/>
      <c r="C275" s="257"/>
      <c r="D275" s="228" t="s">
        <v>236</v>
      </c>
      <c r="E275" s="258" t="s">
        <v>40</v>
      </c>
      <c r="F275" s="259" t="s">
        <v>253</v>
      </c>
      <c r="G275" s="257"/>
      <c r="H275" s="260">
        <v>1199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6" t="s">
        <v>236</v>
      </c>
      <c r="AU275" s="266" t="s">
        <v>85</v>
      </c>
      <c r="AV275" s="15" t="s">
        <v>230</v>
      </c>
      <c r="AW275" s="15" t="s">
        <v>38</v>
      </c>
      <c r="AX275" s="15" t="s">
        <v>83</v>
      </c>
      <c r="AY275" s="266" t="s">
        <v>224</v>
      </c>
    </row>
    <row r="276" s="2" customFormat="1" ht="16.5" customHeight="1">
      <c r="A276" s="40"/>
      <c r="B276" s="41"/>
      <c r="C276" s="215" t="s">
        <v>478</v>
      </c>
      <c r="D276" s="215" t="s">
        <v>226</v>
      </c>
      <c r="E276" s="216" t="s">
        <v>4789</v>
      </c>
      <c r="F276" s="217" t="s">
        <v>4790</v>
      </c>
      <c r="G276" s="218" t="s">
        <v>152</v>
      </c>
      <c r="H276" s="219">
        <v>434</v>
      </c>
      <c r="I276" s="220"/>
      <c r="J276" s="221">
        <f>ROUND(I276*H276,2)</f>
        <v>0</v>
      </c>
      <c r="K276" s="217" t="s">
        <v>229</v>
      </c>
      <c r="L276" s="46"/>
      <c r="M276" s="222" t="s">
        <v>40</v>
      </c>
      <c r="N276" s="223" t="s">
        <v>48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230</v>
      </c>
      <c r="AT276" s="226" t="s">
        <v>226</v>
      </c>
      <c r="AU276" s="226" t="s">
        <v>85</v>
      </c>
      <c r="AY276" s="19" t="s">
        <v>224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83</v>
      </c>
      <c r="BK276" s="227">
        <f>ROUND(I276*H276,2)</f>
        <v>0</v>
      </c>
      <c r="BL276" s="19" t="s">
        <v>230</v>
      </c>
      <c r="BM276" s="226" t="s">
        <v>716</v>
      </c>
    </row>
    <row r="277" s="2" customFormat="1">
      <c r="A277" s="40"/>
      <c r="B277" s="41"/>
      <c r="C277" s="42"/>
      <c r="D277" s="228" t="s">
        <v>232</v>
      </c>
      <c r="E277" s="42"/>
      <c r="F277" s="229" t="s">
        <v>4791</v>
      </c>
      <c r="G277" s="42"/>
      <c r="H277" s="42"/>
      <c r="I277" s="230"/>
      <c r="J277" s="42"/>
      <c r="K277" s="42"/>
      <c r="L277" s="46"/>
      <c r="M277" s="231"/>
      <c r="N277" s="23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232</v>
      </c>
      <c r="AU277" s="19" t="s">
        <v>85</v>
      </c>
    </row>
    <row r="278" s="2" customFormat="1">
      <c r="A278" s="40"/>
      <c r="B278" s="41"/>
      <c r="C278" s="42"/>
      <c r="D278" s="233" t="s">
        <v>234</v>
      </c>
      <c r="E278" s="42"/>
      <c r="F278" s="234" t="s">
        <v>4792</v>
      </c>
      <c r="G278" s="42"/>
      <c r="H278" s="42"/>
      <c r="I278" s="230"/>
      <c r="J278" s="42"/>
      <c r="K278" s="42"/>
      <c r="L278" s="46"/>
      <c r="M278" s="231"/>
      <c r="N278" s="23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234</v>
      </c>
      <c r="AU278" s="19" t="s">
        <v>85</v>
      </c>
    </row>
    <row r="279" s="14" customFormat="1">
      <c r="A279" s="14"/>
      <c r="B279" s="246"/>
      <c r="C279" s="247"/>
      <c r="D279" s="228" t="s">
        <v>236</v>
      </c>
      <c r="E279" s="248" t="s">
        <v>40</v>
      </c>
      <c r="F279" s="249" t="s">
        <v>4793</v>
      </c>
      <c r="G279" s="247"/>
      <c r="H279" s="248" t="s">
        <v>40</v>
      </c>
      <c r="I279" s="250"/>
      <c r="J279" s="247"/>
      <c r="K279" s="247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236</v>
      </c>
      <c r="AU279" s="255" t="s">
        <v>85</v>
      </c>
      <c r="AV279" s="14" t="s">
        <v>83</v>
      </c>
      <c r="AW279" s="14" t="s">
        <v>38</v>
      </c>
      <c r="AX279" s="14" t="s">
        <v>77</v>
      </c>
      <c r="AY279" s="255" t="s">
        <v>224</v>
      </c>
    </row>
    <row r="280" s="13" customFormat="1">
      <c r="A280" s="13"/>
      <c r="B280" s="235"/>
      <c r="C280" s="236"/>
      <c r="D280" s="228" t="s">
        <v>236</v>
      </c>
      <c r="E280" s="237" t="s">
        <v>40</v>
      </c>
      <c r="F280" s="238" t="s">
        <v>5197</v>
      </c>
      <c r="G280" s="236"/>
      <c r="H280" s="239">
        <v>434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236</v>
      </c>
      <c r="AU280" s="245" t="s">
        <v>85</v>
      </c>
      <c r="AV280" s="13" t="s">
        <v>85</v>
      </c>
      <c r="AW280" s="13" t="s">
        <v>38</v>
      </c>
      <c r="AX280" s="13" t="s">
        <v>77</v>
      </c>
      <c r="AY280" s="245" t="s">
        <v>224</v>
      </c>
    </row>
    <row r="281" s="15" customFormat="1">
      <c r="A281" s="15"/>
      <c r="B281" s="256"/>
      <c r="C281" s="257"/>
      <c r="D281" s="228" t="s">
        <v>236</v>
      </c>
      <c r="E281" s="258" t="s">
        <v>40</v>
      </c>
      <c r="F281" s="259" t="s">
        <v>253</v>
      </c>
      <c r="G281" s="257"/>
      <c r="H281" s="260">
        <v>434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236</v>
      </c>
      <c r="AU281" s="266" t="s">
        <v>85</v>
      </c>
      <c r="AV281" s="15" t="s">
        <v>230</v>
      </c>
      <c r="AW281" s="15" t="s">
        <v>38</v>
      </c>
      <c r="AX281" s="15" t="s">
        <v>83</v>
      </c>
      <c r="AY281" s="266" t="s">
        <v>224</v>
      </c>
    </row>
    <row r="282" s="2" customFormat="1" ht="16.5" customHeight="1">
      <c r="A282" s="40"/>
      <c r="B282" s="41"/>
      <c r="C282" s="215" t="s">
        <v>484</v>
      </c>
      <c r="D282" s="215" t="s">
        <v>226</v>
      </c>
      <c r="E282" s="216" t="s">
        <v>4801</v>
      </c>
      <c r="F282" s="217" t="s">
        <v>4802</v>
      </c>
      <c r="G282" s="218" t="s">
        <v>152</v>
      </c>
      <c r="H282" s="219">
        <v>434</v>
      </c>
      <c r="I282" s="220"/>
      <c r="J282" s="221">
        <f>ROUND(I282*H282,2)</f>
        <v>0</v>
      </c>
      <c r="K282" s="217" t="s">
        <v>229</v>
      </c>
      <c r="L282" s="46"/>
      <c r="M282" s="222" t="s">
        <v>40</v>
      </c>
      <c r="N282" s="223" t="s">
        <v>48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230</v>
      </c>
      <c r="AT282" s="226" t="s">
        <v>226</v>
      </c>
      <c r="AU282" s="226" t="s">
        <v>85</v>
      </c>
      <c r="AY282" s="19" t="s">
        <v>224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83</v>
      </c>
      <c r="BK282" s="227">
        <f>ROUND(I282*H282,2)</f>
        <v>0</v>
      </c>
      <c r="BL282" s="19" t="s">
        <v>230</v>
      </c>
      <c r="BM282" s="226" t="s">
        <v>737</v>
      </c>
    </row>
    <row r="283" s="2" customFormat="1">
      <c r="A283" s="40"/>
      <c r="B283" s="41"/>
      <c r="C283" s="42"/>
      <c r="D283" s="228" t="s">
        <v>232</v>
      </c>
      <c r="E283" s="42"/>
      <c r="F283" s="229" t="s">
        <v>4803</v>
      </c>
      <c r="G283" s="42"/>
      <c r="H283" s="42"/>
      <c r="I283" s="230"/>
      <c r="J283" s="42"/>
      <c r="K283" s="42"/>
      <c r="L283" s="46"/>
      <c r="M283" s="231"/>
      <c r="N283" s="232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232</v>
      </c>
      <c r="AU283" s="19" t="s">
        <v>85</v>
      </c>
    </row>
    <row r="284" s="2" customFormat="1">
      <c r="A284" s="40"/>
      <c r="B284" s="41"/>
      <c r="C284" s="42"/>
      <c r="D284" s="233" t="s">
        <v>234</v>
      </c>
      <c r="E284" s="42"/>
      <c r="F284" s="234" t="s">
        <v>4804</v>
      </c>
      <c r="G284" s="42"/>
      <c r="H284" s="42"/>
      <c r="I284" s="230"/>
      <c r="J284" s="42"/>
      <c r="K284" s="42"/>
      <c r="L284" s="46"/>
      <c r="M284" s="231"/>
      <c r="N284" s="232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234</v>
      </c>
      <c r="AU284" s="19" t="s">
        <v>85</v>
      </c>
    </row>
    <row r="285" s="14" customFormat="1">
      <c r="A285" s="14"/>
      <c r="B285" s="246"/>
      <c r="C285" s="247"/>
      <c r="D285" s="228" t="s">
        <v>236</v>
      </c>
      <c r="E285" s="248" t="s">
        <v>40</v>
      </c>
      <c r="F285" s="249" t="s">
        <v>4805</v>
      </c>
      <c r="G285" s="247"/>
      <c r="H285" s="248" t="s">
        <v>40</v>
      </c>
      <c r="I285" s="250"/>
      <c r="J285" s="247"/>
      <c r="K285" s="247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236</v>
      </c>
      <c r="AU285" s="255" t="s">
        <v>85</v>
      </c>
      <c r="AV285" s="14" t="s">
        <v>83</v>
      </c>
      <c r="AW285" s="14" t="s">
        <v>38</v>
      </c>
      <c r="AX285" s="14" t="s">
        <v>77</v>
      </c>
      <c r="AY285" s="255" t="s">
        <v>224</v>
      </c>
    </row>
    <row r="286" s="13" customFormat="1">
      <c r="A286" s="13"/>
      <c r="B286" s="235"/>
      <c r="C286" s="236"/>
      <c r="D286" s="228" t="s">
        <v>236</v>
      </c>
      <c r="E286" s="237" t="s">
        <v>40</v>
      </c>
      <c r="F286" s="238" t="s">
        <v>5198</v>
      </c>
      <c r="G286" s="236"/>
      <c r="H286" s="239">
        <v>434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236</v>
      </c>
      <c r="AU286" s="245" t="s">
        <v>85</v>
      </c>
      <c r="AV286" s="13" t="s">
        <v>85</v>
      </c>
      <c r="AW286" s="13" t="s">
        <v>38</v>
      </c>
      <c r="AX286" s="13" t="s">
        <v>77</v>
      </c>
      <c r="AY286" s="245" t="s">
        <v>224</v>
      </c>
    </row>
    <row r="287" s="15" customFormat="1">
      <c r="A287" s="15"/>
      <c r="B287" s="256"/>
      <c r="C287" s="257"/>
      <c r="D287" s="228" t="s">
        <v>236</v>
      </c>
      <c r="E287" s="258" t="s">
        <v>40</v>
      </c>
      <c r="F287" s="259" t="s">
        <v>253</v>
      </c>
      <c r="G287" s="257"/>
      <c r="H287" s="260">
        <v>434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236</v>
      </c>
      <c r="AU287" s="266" t="s">
        <v>85</v>
      </c>
      <c r="AV287" s="15" t="s">
        <v>230</v>
      </c>
      <c r="AW287" s="15" t="s">
        <v>38</v>
      </c>
      <c r="AX287" s="15" t="s">
        <v>83</v>
      </c>
      <c r="AY287" s="266" t="s">
        <v>224</v>
      </c>
    </row>
    <row r="288" s="2" customFormat="1" ht="16.5" customHeight="1">
      <c r="A288" s="40"/>
      <c r="B288" s="41"/>
      <c r="C288" s="215" t="s">
        <v>489</v>
      </c>
      <c r="D288" s="215" t="s">
        <v>226</v>
      </c>
      <c r="E288" s="216" t="s">
        <v>5199</v>
      </c>
      <c r="F288" s="217" t="s">
        <v>5200</v>
      </c>
      <c r="G288" s="218" t="s">
        <v>152</v>
      </c>
      <c r="H288" s="219">
        <v>452</v>
      </c>
      <c r="I288" s="220"/>
      <c r="J288" s="221">
        <f>ROUND(I288*H288,2)</f>
        <v>0</v>
      </c>
      <c r="K288" s="217" t="s">
        <v>229</v>
      </c>
      <c r="L288" s="46"/>
      <c r="M288" s="222" t="s">
        <v>40</v>
      </c>
      <c r="N288" s="223" t="s">
        <v>48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230</v>
      </c>
      <c r="AT288" s="226" t="s">
        <v>226</v>
      </c>
      <c r="AU288" s="226" t="s">
        <v>85</v>
      </c>
      <c r="AY288" s="19" t="s">
        <v>224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83</v>
      </c>
      <c r="BK288" s="227">
        <f>ROUND(I288*H288,2)</f>
        <v>0</v>
      </c>
      <c r="BL288" s="19" t="s">
        <v>230</v>
      </c>
      <c r="BM288" s="226" t="s">
        <v>750</v>
      </c>
    </row>
    <row r="289" s="2" customFormat="1">
      <c r="A289" s="40"/>
      <c r="B289" s="41"/>
      <c r="C289" s="42"/>
      <c r="D289" s="228" t="s">
        <v>232</v>
      </c>
      <c r="E289" s="42"/>
      <c r="F289" s="229" t="s">
        <v>5201</v>
      </c>
      <c r="G289" s="42"/>
      <c r="H289" s="42"/>
      <c r="I289" s="230"/>
      <c r="J289" s="42"/>
      <c r="K289" s="42"/>
      <c r="L289" s="46"/>
      <c r="M289" s="231"/>
      <c r="N289" s="232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232</v>
      </c>
      <c r="AU289" s="19" t="s">
        <v>85</v>
      </c>
    </row>
    <row r="290" s="2" customFormat="1">
      <c r="A290" s="40"/>
      <c r="B290" s="41"/>
      <c r="C290" s="42"/>
      <c r="D290" s="233" t="s">
        <v>234</v>
      </c>
      <c r="E290" s="42"/>
      <c r="F290" s="234" t="s">
        <v>5202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234</v>
      </c>
      <c r="AU290" s="19" t="s">
        <v>85</v>
      </c>
    </row>
    <row r="291" s="14" customFormat="1">
      <c r="A291" s="14"/>
      <c r="B291" s="246"/>
      <c r="C291" s="247"/>
      <c r="D291" s="228" t="s">
        <v>236</v>
      </c>
      <c r="E291" s="248" t="s">
        <v>40</v>
      </c>
      <c r="F291" s="249" t="s">
        <v>5203</v>
      </c>
      <c r="G291" s="247"/>
      <c r="H291" s="248" t="s">
        <v>40</v>
      </c>
      <c r="I291" s="250"/>
      <c r="J291" s="247"/>
      <c r="K291" s="247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236</v>
      </c>
      <c r="AU291" s="255" t="s">
        <v>85</v>
      </c>
      <c r="AV291" s="14" t="s">
        <v>83</v>
      </c>
      <c r="AW291" s="14" t="s">
        <v>38</v>
      </c>
      <c r="AX291" s="14" t="s">
        <v>77</v>
      </c>
      <c r="AY291" s="255" t="s">
        <v>224</v>
      </c>
    </row>
    <row r="292" s="13" customFormat="1">
      <c r="A292" s="13"/>
      <c r="B292" s="235"/>
      <c r="C292" s="236"/>
      <c r="D292" s="228" t="s">
        <v>236</v>
      </c>
      <c r="E292" s="237" t="s">
        <v>40</v>
      </c>
      <c r="F292" s="238" t="s">
        <v>5204</v>
      </c>
      <c r="G292" s="236"/>
      <c r="H292" s="239">
        <v>452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236</v>
      </c>
      <c r="AU292" s="245" t="s">
        <v>85</v>
      </c>
      <c r="AV292" s="13" t="s">
        <v>85</v>
      </c>
      <c r="AW292" s="13" t="s">
        <v>38</v>
      </c>
      <c r="AX292" s="13" t="s">
        <v>77</v>
      </c>
      <c r="AY292" s="245" t="s">
        <v>224</v>
      </c>
    </row>
    <row r="293" s="15" customFormat="1">
      <c r="A293" s="15"/>
      <c r="B293" s="256"/>
      <c r="C293" s="257"/>
      <c r="D293" s="228" t="s">
        <v>236</v>
      </c>
      <c r="E293" s="258" t="s">
        <v>40</v>
      </c>
      <c r="F293" s="259" t="s">
        <v>253</v>
      </c>
      <c r="G293" s="257"/>
      <c r="H293" s="260">
        <v>452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236</v>
      </c>
      <c r="AU293" s="266" t="s">
        <v>85</v>
      </c>
      <c r="AV293" s="15" t="s">
        <v>230</v>
      </c>
      <c r="AW293" s="15" t="s">
        <v>38</v>
      </c>
      <c r="AX293" s="15" t="s">
        <v>83</v>
      </c>
      <c r="AY293" s="266" t="s">
        <v>224</v>
      </c>
    </row>
    <row r="294" s="2" customFormat="1" ht="16.5" customHeight="1">
      <c r="A294" s="40"/>
      <c r="B294" s="41"/>
      <c r="C294" s="215" t="s">
        <v>493</v>
      </c>
      <c r="D294" s="215" t="s">
        <v>226</v>
      </c>
      <c r="E294" s="216" t="s">
        <v>1049</v>
      </c>
      <c r="F294" s="217" t="s">
        <v>1050</v>
      </c>
      <c r="G294" s="218" t="s">
        <v>152</v>
      </c>
      <c r="H294" s="219">
        <v>434</v>
      </c>
      <c r="I294" s="220"/>
      <c r="J294" s="221">
        <f>ROUND(I294*H294,2)</f>
        <v>0</v>
      </c>
      <c r="K294" s="217" t="s">
        <v>229</v>
      </c>
      <c r="L294" s="46"/>
      <c r="M294" s="222" t="s">
        <v>40</v>
      </c>
      <c r="N294" s="223" t="s">
        <v>48</v>
      </c>
      <c r="O294" s="86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230</v>
      </c>
      <c r="AT294" s="226" t="s">
        <v>226</v>
      </c>
      <c r="AU294" s="226" t="s">
        <v>85</v>
      </c>
      <c r="AY294" s="19" t="s">
        <v>224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83</v>
      </c>
      <c r="BK294" s="227">
        <f>ROUND(I294*H294,2)</f>
        <v>0</v>
      </c>
      <c r="BL294" s="19" t="s">
        <v>230</v>
      </c>
      <c r="BM294" s="226" t="s">
        <v>766</v>
      </c>
    </row>
    <row r="295" s="2" customFormat="1">
      <c r="A295" s="40"/>
      <c r="B295" s="41"/>
      <c r="C295" s="42"/>
      <c r="D295" s="228" t="s">
        <v>232</v>
      </c>
      <c r="E295" s="42"/>
      <c r="F295" s="229" t="s">
        <v>1052</v>
      </c>
      <c r="G295" s="42"/>
      <c r="H295" s="42"/>
      <c r="I295" s="230"/>
      <c r="J295" s="42"/>
      <c r="K295" s="42"/>
      <c r="L295" s="46"/>
      <c r="M295" s="231"/>
      <c r="N295" s="23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232</v>
      </c>
      <c r="AU295" s="19" t="s">
        <v>85</v>
      </c>
    </row>
    <row r="296" s="2" customFormat="1">
      <c r="A296" s="40"/>
      <c r="B296" s="41"/>
      <c r="C296" s="42"/>
      <c r="D296" s="233" t="s">
        <v>234</v>
      </c>
      <c r="E296" s="42"/>
      <c r="F296" s="234" t="s">
        <v>1053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234</v>
      </c>
      <c r="AU296" s="19" t="s">
        <v>85</v>
      </c>
    </row>
    <row r="297" s="14" customFormat="1">
      <c r="A297" s="14"/>
      <c r="B297" s="246"/>
      <c r="C297" s="247"/>
      <c r="D297" s="228" t="s">
        <v>236</v>
      </c>
      <c r="E297" s="248" t="s">
        <v>40</v>
      </c>
      <c r="F297" s="249" t="s">
        <v>4807</v>
      </c>
      <c r="G297" s="247"/>
      <c r="H297" s="248" t="s">
        <v>40</v>
      </c>
      <c r="I297" s="250"/>
      <c r="J297" s="247"/>
      <c r="K297" s="247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236</v>
      </c>
      <c r="AU297" s="255" t="s">
        <v>85</v>
      </c>
      <c r="AV297" s="14" t="s">
        <v>83</v>
      </c>
      <c r="AW297" s="14" t="s">
        <v>38</v>
      </c>
      <c r="AX297" s="14" t="s">
        <v>77</v>
      </c>
      <c r="AY297" s="255" t="s">
        <v>224</v>
      </c>
    </row>
    <row r="298" s="13" customFormat="1">
      <c r="A298" s="13"/>
      <c r="B298" s="235"/>
      <c r="C298" s="236"/>
      <c r="D298" s="228" t="s">
        <v>236</v>
      </c>
      <c r="E298" s="237" t="s">
        <v>40</v>
      </c>
      <c r="F298" s="238" t="s">
        <v>5197</v>
      </c>
      <c r="G298" s="236"/>
      <c r="H298" s="239">
        <v>434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236</v>
      </c>
      <c r="AU298" s="245" t="s">
        <v>85</v>
      </c>
      <c r="AV298" s="13" t="s">
        <v>85</v>
      </c>
      <c r="AW298" s="13" t="s">
        <v>38</v>
      </c>
      <c r="AX298" s="13" t="s">
        <v>77</v>
      </c>
      <c r="AY298" s="245" t="s">
        <v>224</v>
      </c>
    </row>
    <row r="299" s="15" customFormat="1">
      <c r="A299" s="15"/>
      <c r="B299" s="256"/>
      <c r="C299" s="257"/>
      <c r="D299" s="228" t="s">
        <v>236</v>
      </c>
      <c r="E299" s="258" t="s">
        <v>40</v>
      </c>
      <c r="F299" s="259" t="s">
        <v>253</v>
      </c>
      <c r="G299" s="257"/>
      <c r="H299" s="260">
        <v>434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6" t="s">
        <v>236</v>
      </c>
      <c r="AU299" s="266" t="s">
        <v>85</v>
      </c>
      <c r="AV299" s="15" t="s">
        <v>230</v>
      </c>
      <c r="AW299" s="15" t="s">
        <v>38</v>
      </c>
      <c r="AX299" s="15" t="s">
        <v>83</v>
      </c>
      <c r="AY299" s="266" t="s">
        <v>224</v>
      </c>
    </row>
    <row r="300" s="2" customFormat="1" ht="16.5" customHeight="1">
      <c r="A300" s="40"/>
      <c r="B300" s="41"/>
      <c r="C300" s="215" t="s">
        <v>503</v>
      </c>
      <c r="D300" s="215" t="s">
        <v>226</v>
      </c>
      <c r="E300" s="216" t="s">
        <v>4809</v>
      </c>
      <c r="F300" s="217" t="s">
        <v>4810</v>
      </c>
      <c r="G300" s="218" t="s">
        <v>152</v>
      </c>
      <c r="H300" s="219">
        <v>434</v>
      </c>
      <c r="I300" s="220"/>
      <c r="J300" s="221">
        <f>ROUND(I300*H300,2)</f>
        <v>0</v>
      </c>
      <c r="K300" s="217" t="s">
        <v>229</v>
      </c>
      <c r="L300" s="46"/>
      <c r="M300" s="222" t="s">
        <v>40</v>
      </c>
      <c r="N300" s="223" t="s">
        <v>48</v>
      </c>
      <c r="O300" s="86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230</v>
      </c>
      <c r="AT300" s="226" t="s">
        <v>226</v>
      </c>
      <c r="AU300" s="226" t="s">
        <v>85</v>
      </c>
      <c r="AY300" s="19" t="s">
        <v>224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83</v>
      </c>
      <c r="BK300" s="227">
        <f>ROUND(I300*H300,2)</f>
        <v>0</v>
      </c>
      <c r="BL300" s="19" t="s">
        <v>230</v>
      </c>
      <c r="BM300" s="226" t="s">
        <v>781</v>
      </c>
    </row>
    <row r="301" s="2" customFormat="1">
      <c r="A301" s="40"/>
      <c r="B301" s="41"/>
      <c r="C301" s="42"/>
      <c r="D301" s="228" t="s">
        <v>232</v>
      </c>
      <c r="E301" s="42"/>
      <c r="F301" s="229" t="s">
        <v>4811</v>
      </c>
      <c r="G301" s="42"/>
      <c r="H301" s="42"/>
      <c r="I301" s="230"/>
      <c r="J301" s="42"/>
      <c r="K301" s="42"/>
      <c r="L301" s="46"/>
      <c r="M301" s="231"/>
      <c r="N301" s="232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232</v>
      </c>
      <c r="AU301" s="19" t="s">
        <v>85</v>
      </c>
    </row>
    <row r="302" s="2" customFormat="1">
      <c r="A302" s="40"/>
      <c r="B302" s="41"/>
      <c r="C302" s="42"/>
      <c r="D302" s="233" t="s">
        <v>234</v>
      </c>
      <c r="E302" s="42"/>
      <c r="F302" s="234" t="s">
        <v>4812</v>
      </c>
      <c r="G302" s="42"/>
      <c r="H302" s="42"/>
      <c r="I302" s="230"/>
      <c r="J302" s="42"/>
      <c r="K302" s="42"/>
      <c r="L302" s="46"/>
      <c r="M302" s="231"/>
      <c r="N302" s="232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234</v>
      </c>
      <c r="AU302" s="19" t="s">
        <v>85</v>
      </c>
    </row>
    <row r="303" s="14" customFormat="1">
      <c r="A303" s="14"/>
      <c r="B303" s="246"/>
      <c r="C303" s="247"/>
      <c r="D303" s="228" t="s">
        <v>236</v>
      </c>
      <c r="E303" s="248" t="s">
        <v>40</v>
      </c>
      <c r="F303" s="249" t="s">
        <v>4813</v>
      </c>
      <c r="G303" s="247"/>
      <c r="H303" s="248" t="s">
        <v>40</v>
      </c>
      <c r="I303" s="250"/>
      <c r="J303" s="247"/>
      <c r="K303" s="247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236</v>
      </c>
      <c r="AU303" s="255" t="s">
        <v>85</v>
      </c>
      <c r="AV303" s="14" t="s">
        <v>83</v>
      </c>
      <c r="AW303" s="14" t="s">
        <v>38</v>
      </c>
      <c r="AX303" s="14" t="s">
        <v>77</v>
      </c>
      <c r="AY303" s="255" t="s">
        <v>224</v>
      </c>
    </row>
    <row r="304" s="13" customFormat="1">
      <c r="A304" s="13"/>
      <c r="B304" s="235"/>
      <c r="C304" s="236"/>
      <c r="D304" s="228" t="s">
        <v>236</v>
      </c>
      <c r="E304" s="237" t="s">
        <v>40</v>
      </c>
      <c r="F304" s="238" t="s">
        <v>5197</v>
      </c>
      <c r="G304" s="236"/>
      <c r="H304" s="239">
        <v>434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236</v>
      </c>
      <c r="AU304" s="245" t="s">
        <v>85</v>
      </c>
      <c r="AV304" s="13" t="s">
        <v>85</v>
      </c>
      <c r="AW304" s="13" t="s">
        <v>38</v>
      </c>
      <c r="AX304" s="13" t="s">
        <v>77</v>
      </c>
      <c r="AY304" s="245" t="s">
        <v>224</v>
      </c>
    </row>
    <row r="305" s="15" customFormat="1">
      <c r="A305" s="15"/>
      <c r="B305" s="256"/>
      <c r="C305" s="257"/>
      <c r="D305" s="228" t="s">
        <v>236</v>
      </c>
      <c r="E305" s="258" t="s">
        <v>40</v>
      </c>
      <c r="F305" s="259" t="s">
        <v>253</v>
      </c>
      <c r="G305" s="257"/>
      <c r="H305" s="260">
        <v>434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6" t="s">
        <v>236</v>
      </c>
      <c r="AU305" s="266" t="s">
        <v>85</v>
      </c>
      <c r="AV305" s="15" t="s">
        <v>230</v>
      </c>
      <c r="AW305" s="15" t="s">
        <v>38</v>
      </c>
      <c r="AX305" s="15" t="s">
        <v>83</v>
      </c>
      <c r="AY305" s="266" t="s">
        <v>224</v>
      </c>
    </row>
    <row r="306" s="2" customFormat="1" ht="16.5" customHeight="1">
      <c r="A306" s="40"/>
      <c r="B306" s="41"/>
      <c r="C306" s="215" t="s">
        <v>161</v>
      </c>
      <c r="D306" s="215" t="s">
        <v>226</v>
      </c>
      <c r="E306" s="216" t="s">
        <v>4818</v>
      </c>
      <c r="F306" s="217" t="s">
        <v>4819</v>
      </c>
      <c r="G306" s="218" t="s">
        <v>152</v>
      </c>
      <c r="H306" s="219">
        <v>434</v>
      </c>
      <c r="I306" s="220"/>
      <c r="J306" s="221">
        <f>ROUND(I306*H306,2)</f>
        <v>0</v>
      </c>
      <c r="K306" s="217" t="s">
        <v>229</v>
      </c>
      <c r="L306" s="46"/>
      <c r="M306" s="222" t="s">
        <v>40</v>
      </c>
      <c r="N306" s="223" t="s">
        <v>48</v>
      </c>
      <c r="O306" s="86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230</v>
      </c>
      <c r="AT306" s="226" t="s">
        <v>226</v>
      </c>
      <c r="AU306" s="226" t="s">
        <v>85</v>
      </c>
      <c r="AY306" s="19" t="s">
        <v>224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83</v>
      </c>
      <c r="BK306" s="227">
        <f>ROUND(I306*H306,2)</f>
        <v>0</v>
      </c>
      <c r="BL306" s="19" t="s">
        <v>230</v>
      </c>
      <c r="BM306" s="226" t="s">
        <v>795</v>
      </c>
    </row>
    <row r="307" s="2" customFormat="1">
      <c r="A307" s="40"/>
      <c r="B307" s="41"/>
      <c r="C307" s="42"/>
      <c r="D307" s="228" t="s">
        <v>232</v>
      </c>
      <c r="E307" s="42"/>
      <c r="F307" s="229" t="s">
        <v>4820</v>
      </c>
      <c r="G307" s="42"/>
      <c r="H307" s="42"/>
      <c r="I307" s="230"/>
      <c r="J307" s="42"/>
      <c r="K307" s="42"/>
      <c r="L307" s="46"/>
      <c r="M307" s="231"/>
      <c r="N307" s="23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232</v>
      </c>
      <c r="AU307" s="19" t="s">
        <v>85</v>
      </c>
    </row>
    <row r="308" s="2" customFormat="1">
      <c r="A308" s="40"/>
      <c r="B308" s="41"/>
      <c r="C308" s="42"/>
      <c r="D308" s="233" t="s">
        <v>234</v>
      </c>
      <c r="E308" s="42"/>
      <c r="F308" s="234" t="s">
        <v>4821</v>
      </c>
      <c r="G308" s="42"/>
      <c r="H308" s="42"/>
      <c r="I308" s="230"/>
      <c r="J308" s="42"/>
      <c r="K308" s="42"/>
      <c r="L308" s="46"/>
      <c r="M308" s="231"/>
      <c r="N308" s="23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234</v>
      </c>
      <c r="AU308" s="19" t="s">
        <v>85</v>
      </c>
    </row>
    <row r="309" s="14" customFormat="1">
      <c r="A309" s="14"/>
      <c r="B309" s="246"/>
      <c r="C309" s="247"/>
      <c r="D309" s="228" t="s">
        <v>236</v>
      </c>
      <c r="E309" s="248" t="s">
        <v>40</v>
      </c>
      <c r="F309" s="249" t="s">
        <v>4822</v>
      </c>
      <c r="G309" s="247"/>
      <c r="H309" s="248" t="s">
        <v>40</v>
      </c>
      <c r="I309" s="250"/>
      <c r="J309" s="247"/>
      <c r="K309" s="247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236</v>
      </c>
      <c r="AU309" s="255" t="s">
        <v>85</v>
      </c>
      <c r="AV309" s="14" t="s">
        <v>83</v>
      </c>
      <c r="AW309" s="14" t="s">
        <v>38</v>
      </c>
      <c r="AX309" s="14" t="s">
        <v>77</v>
      </c>
      <c r="AY309" s="255" t="s">
        <v>224</v>
      </c>
    </row>
    <row r="310" s="13" customFormat="1">
      <c r="A310" s="13"/>
      <c r="B310" s="235"/>
      <c r="C310" s="236"/>
      <c r="D310" s="228" t="s">
        <v>236</v>
      </c>
      <c r="E310" s="237" t="s">
        <v>40</v>
      </c>
      <c r="F310" s="238" t="s">
        <v>5197</v>
      </c>
      <c r="G310" s="236"/>
      <c r="H310" s="239">
        <v>434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236</v>
      </c>
      <c r="AU310" s="245" t="s">
        <v>85</v>
      </c>
      <c r="AV310" s="13" t="s">
        <v>85</v>
      </c>
      <c r="AW310" s="13" t="s">
        <v>38</v>
      </c>
      <c r="AX310" s="13" t="s">
        <v>77</v>
      </c>
      <c r="AY310" s="245" t="s">
        <v>224</v>
      </c>
    </row>
    <row r="311" s="15" customFormat="1">
      <c r="A311" s="15"/>
      <c r="B311" s="256"/>
      <c r="C311" s="257"/>
      <c r="D311" s="228" t="s">
        <v>236</v>
      </c>
      <c r="E311" s="258" t="s">
        <v>40</v>
      </c>
      <c r="F311" s="259" t="s">
        <v>253</v>
      </c>
      <c r="G311" s="257"/>
      <c r="H311" s="260">
        <v>434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236</v>
      </c>
      <c r="AU311" s="266" t="s">
        <v>85</v>
      </c>
      <c r="AV311" s="15" t="s">
        <v>230</v>
      </c>
      <c r="AW311" s="15" t="s">
        <v>38</v>
      </c>
      <c r="AX311" s="15" t="s">
        <v>83</v>
      </c>
      <c r="AY311" s="266" t="s">
        <v>224</v>
      </c>
    </row>
    <row r="312" s="2" customFormat="1" ht="16.5" customHeight="1">
      <c r="A312" s="40"/>
      <c r="B312" s="41"/>
      <c r="C312" s="215" t="s">
        <v>515</v>
      </c>
      <c r="D312" s="215" t="s">
        <v>226</v>
      </c>
      <c r="E312" s="216" t="s">
        <v>4824</v>
      </c>
      <c r="F312" s="217" t="s">
        <v>4825</v>
      </c>
      <c r="G312" s="218" t="s">
        <v>152</v>
      </c>
      <c r="H312" s="219">
        <v>411</v>
      </c>
      <c r="I312" s="220"/>
      <c r="J312" s="221">
        <f>ROUND(I312*H312,2)</f>
        <v>0</v>
      </c>
      <c r="K312" s="217" t="s">
        <v>229</v>
      </c>
      <c r="L312" s="46"/>
      <c r="M312" s="222" t="s">
        <v>40</v>
      </c>
      <c r="N312" s="223" t="s">
        <v>48</v>
      </c>
      <c r="O312" s="86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230</v>
      </c>
      <c r="AT312" s="226" t="s">
        <v>226</v>
      </c>
      <c r="AU312" s="226" t="s">
        <v>85</v>
      </c>
      <c r="AY312" s="19" t="s">
        <v>224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83</v>
      </c>
      <c r="BK312" s="227">
        <f>ROUND(I312*H312,2)</f>
        <v>0</v>
      </c>
      <c r="BL312" s="19" t="s">
        <v>230</v>
      </c>
      <c r="BM312" s="226" t="s">
        <v>808</v>
      </c>
    </row>
    <row r="313" s="2" customFormat="1">
      <c r="A313" s="40"/>
      <c r="B313" s="41"/>
      <c r="C313" s="42"/>
      <c r="D313" s="228" t="s">
        <v>232</v>
      </c>
      <c r="E313" s="42"/>
      <c r="F313" s="229" t="s">
        <v>4826</v>
      </c>
      <c r="G313" s="42"/>
      <c r="H313" s="42"/>
      <c r="I313" s="230"/>
      <c r="J313" s="42"/>
      <c r="K313" s="42"/>
      <c r="L313" s="46"/>
      <c r="M313" s="231"/>
      <c r="N313" s="232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232</v>
      </c>
      <c r="AU313" s="19" t="s">
        <v>85</v>
      </c>
    </row>
    <row r="314" s="2" customFormat="1">
      <c r="A314" s="40"/>
      <c r="B314" s="41"/>
      <c r="C314" s="42"/>
      <c r="D314" s="233" t="s">
        <v>234</v>
      </c>
      <c r="E314" s="42"/>
      <c r="F314" s="234" t="s">
        <v>4827</v>
      </c>
      <c r="G314" s="42"/>
      <c r="H314" s="42"/>
      <c r="I314" s="230"/>
      <c r="J314" s="42"/>
      <c r="K314" s="42"/>
      <c r="L314" s="46"/>
      <c r="M314" s="231"/>
      <c r="N314" s="232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234</v>
      </c>
      <c r="AU314" s="19" t="s">
        <v>85</v>
      </c>
    </row>
    <row r="315" s="2" customFormat="1" ht="16.5" customHeight="1">
      <c r="A315" s="40"/>
      <c r="B315" s="41"/>
      <c r="C315" s="215" t="s">
        <v>521</v>
      </c>
      <c r="D315" s="215" t="s">
        <v>226</v>
      </c>
      <c r="E315" s="216" t="s">
        <v>5205</v>
      </c>
      <c r="F315" s="217" t="s">
        <v>5206</v>
      </c>
      <c r="G315" s="218" t="s">
        <v>152</v>
      </c>
      <c r="H315" s="219">
        <v>452</v>
      </c>
      <c r="I315" s="220"/>
      <c r="J315" s="221">
        <f>ROUND(I315*H315,2)</f>
        <v>0</v>
      </c>
      <c r="K315" s="217" t="s">
        <v>229</v>
      </c>
      <c r="L315" s="46"/>
      <c r="M315" s="222" t="s">
        <v>40</v>
      </c>
      <c r="N315" s="223" t="s">
        <v>48</v>
      </c>
      <c r="O315" s="86"/>
      <c r="P315" s="224">
        <f>O315*H315</f>
        <v>0</v>
      </c>
      <c r="Q315" s="224">
        <v>0.19536000000000001</v>
      </c>
      <c r="R315" s="224">
        <f>Q315*H315</f>
        <v>88.302720000000008</v>
      </c>
      <c r="S315" s="224">
        <v>0</v>
      </c>
      <c r="T315" s="22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6" t="s">
        <v>230</v>
      </c>
      <c r="AT315" s="226" t="s">
        <v>226</v>
      </c>
      <c r="AU315" s="226" t="s">
        <v>85</v>
      </c>
      <c r="AY315" s="19" t="s">
        <v>224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9" t="s">
        <v>83</v>
      </c>
      <c r="BK315" s="227">
        <f>ROUND(I315*H315,2)</f>
        <v>0</v>
      </c>
      <c r="BL315" s="19" t="s">
        <v>230</v>
      </c>
      <c r="BM315" s="226" t="s">
        <v>822</v>
      </c>
    </row>
    <row r="316" s="2" customFormat="1">
      <c r="A316" s="40"/>
      <c r="B316" s="41"/>
      <c r="C316" s="42"/>
      <c r="D316" s="228" t="s">
        <v>232</v>
      </c>
      <c r="E316" s="42"/>
      <c r="F316" s="229" t="s">
        <v>5207</v>
      </c>
      <c r="G316" s="42"/>
      <c r="H316" s="42"/>
      <c r="I316" s="230"/>
      <c r="J316" s="42"/>
      <c r="K316" s="42"/>
      <c r="L316" s="46"/>
      <c r="M316" s="231"/>
      <c r="N316" s="232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232</v>
      </c>
      <c r="AU316" s="19" t="s">
        <v>85</v>
      </c>
    </row>
    <row r="317" s="2" customFormat="1">
      <c r="A317" s="40"/>
      <c r="B317" s="41"/>
      <c r="C317" s="42"/>
      <c r="D317" s="233" t="s">
        <v>234</v>
      </c>
      <c r="E317" s="42"/>
      <c r="F317" s="234" t="s">
        <v>5208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234</v>
      </c>
      <c r="AU317" s="19" t="s">
        <v>85</v>
      </c>
    </row>
    <row r="318" s="14" customFormat="1">
      <c r="A318" s="14"/>
      <c r="B318" s="246"/>
      <c r="C318" s="247"/>
      <c r="D318" s="228" t="s">
        <v>236</v>
      </c>
      <c r="E318" s="248" t="s">
        <v>40</v>
      </c>
      <c r="F318" s="249" t="s">
        <v>5209</v>
      </c>
      <c r="G318" s="247"/>
      <c r="H318" s="248" t="s">
        <v>40</v>
      </c>
      <c r="I318" s="250"/>
      <c r="J318" s="247"/>
      <c r="K318" s="247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236</v>
      </c>
      <c r="AU318" s="255" t="s">
        <v>85</v>
      </c>
      <c r="AV318" s="14" t="s">
        <v>83</v>
      </c>
      <c r="AW318" s="14" t="s">
        <v>38</v>
      </c>
      <c r="AX318" s="14" t="s">
        <v>77</v>
      </c>
      <c r="AY318" s="255" t="s">
        <v>224</v>
      </c>
    </row>
    <row r="319" s="13" customFormat="1">
      <c r="A319" s="13"/>
      <c r="B319" s="235"/>
      <c r="C319" s="236"/>
      <c r="D319" s="228" t="s">
        <v>236</v>
      </c>
      <c r="E319" s="237" t="s">
        <v>40</v>
      </c>
      <c r="F319" s="238" t="s">
        <v>5210</v>
      </c>
      <c r="G319" s="236"/>
      <c r="H319" s="239">
        <v>452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236</v>
      </c>
      <c r="AU319" s="245" t="s">
        <v>85</v>
      </c>
      <c r="AV319" s="13" t="s">
        <v>85</v>
      </c>
      <c r="AW319" s="13" t="s">
        <v>38</v>
      </c>
      <c r="AX319" s="13" t="s">
        <v>77</v>
      </c>
      <c r="AY319" s="245" t="s">
        <v>224</v>
      </c>
    </row>
    <row r="320" s="15" customFormat="1">
      <c r="A320" s="15"/>
      <c r="B320" s="256"/>
      <c r="C320" s="257"/>
      <c r="D320" s="228" t="s">
        <v>236</v>
      </c>
      <c r="E320" s="258" t="s">
        <v>40</v>
      </c>
      <c r="F320" s="259" t="s">
        <v>253</v>
      </c>
      <c r="G320" s="257"/>
      <c r="H320" s="260">
        <v>452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6" t="s">
        <v>236</v>
      </c>
      <c r="AU320" s="266" t="s">
        <v>85</v>
      </c>
      <c r="AV320" s="15" t="s">
        <v>230</v>
      </c>
      <c r="AW320" s="15" t="s">
        <v>38</v>
      </c>
      <c r="AX320" s="15" t="s">
        <v>83</v>
      </c>
      <c r="AY320" s="266" t="s">
        <v>224</v>
      </c>
    </row>
    <row r="321" s="2" customFormat="1" ht="16.5" customHeight="1">
      <c r="A321" s="40"/>
      <c r="B321" s="41"/>
      <c r="C321" s="215" t="s">
        <v>527</v>
      </c>
      <c r="D321" s="215" t="s">
        <v>226</v>
      </c>
      <c r="E321" s="216" t="s">
        <v>4838</v>
      </c>
      <c r="F321" s="217" t="s">
        <v>4839</v>
      </c>
      <c r="G321" s="218" t="s">
        <v>160</v>
      </c>
      <c r="H321" s="219">
        <v>175</v>
      </c>
      <c r="I321" s="220"/>
      <c r="J321" s="221">
        <f>ROUND(I321*H321,2)</f>
        <v>0</v>
      </c>
      <c r="K321" s="217" t="s">
        <v>40</v>
      </c>
      <c r="L321" s="46"/>
      <c r="M321" s="222" t="s">
        <v>40</v>
      </c>
      <c r="N321" s="223" t="s">
        <v>48</v>
      </c>
      <c r="O321" s="86"/>
      <c r="P321" s="224">
        <f>O321*H321</f>
        <v>0</v>
      </c>
      <c r="Q321" s="224">
        <v>0.0022399999999999998</v>
      </c>
      <c r="R321" s="224">
        <f>Q321*H321</f>
        <v>0.39199999999999996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230</v>
      </c>
      <c r="AT321" s="226" t="s">
        <v>226</v>
      </c>
      <c r="AU321" s="226" t="s">
        <v>85</v>
      </c>
      <c r="AY321" s="19" t="s">
        <v>224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83</v>
      </c>
      <c r="BK321" s="227">
        <f>ROUND(I321*H321,2)</f>
        <v>0</v>
      </c>
      <c r="BL321" s="19" t="s">
        <v>230</v>
      </c>
      <c r="BM321" s="226" t="s">
        <v>835</v>
      </c>
    </row>
    <row r="322" s="2" customFormat="1">
      <c r="A322" s="40"/>
      <c r="B322" s="41"/>
      <c r="C322" s="42"/>
      <c r="D322" s="228" t="s">
        <v>232</v>
      </c>
      <c r="E322" s="42"/>
      <c r="F322" s="229" t="s">
        <v>4840</v>
      </c>
      <c r="G322" s="42"/>
      <c r="H322" s="42"/>
      <c r="I322" s="230"/>
      <c r="J322" s="42"/>
      <c r="K322" s="42"/>
      <c r="L322" s="46"/>
      <c r="M322" s="231"/>
      <c r="N322" s="232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232</v>
      </c>
      <c r="AU322" s="19" t="s">
        <v>85</v>
      </c>
    </row>
    <row r="323" s="14" customFormat="1">
      <c r="A323" s="14"/>
      <c r="B323" s="246"/>
      <c r="C323" s="247"/>
      <c r="D323" s="228" t="s">
        <v>236</v>
      </c>
      <c r="E323" s="248" t="s">
        <v>40</v>
      </c>
      <c r="F323" s="249" t="s">
        <v>4841</v>
      </c>
      <c r="G323" s="247"/>
      <c r="H323" s="248" t="s">
        <v>40</v>
      </c>
      <c r="I323" s="250"/>
      <c r="J323" s="247"/>
      <c r="K323" s="247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236</v>
      </c>
      <c r="AU323" s="255" t="s">
        <v>85</v>
      </c>
      <c r="AV323" s="14" t="s">
        <v>83</v>
      </c>
      <c r="AW323" s="14" t="s">
        <v>38</v>
      </c>
      <c r="AX323" s="14" t="s">
        <v>77</v>
      </c>
      <c r="AY323" s="255" t="s">
        <v>224</v>
      </c>
    </row>
    <row r="324" s="13" customFormat="1">
      <c r="A324" s="13"/>
      <c r="B324" s="235"/>
      <c r="C324" s="236"/>
      <c r="D324" s="228" t="s">
        <v>236</v>
      </c>
      <c r="E324" s="237" t="s">
        <v>40</v>
      </c>
      <c r="F324" s="238" t="s">
        <v>5211</v>
      </c>
      <c r="G324" s="236"/>
      <c r="H324" s="239">
        <v>102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236</v>
      </c>
      <c r="AU324" s="245" t="s">
        <v>85</v>
      </c>
      <c r="AV324" s="13" t="s">
        <v>85</v>
      </c>
      <c r="AW324" s="13" t="s">
        <v>38</v>
      </c>
      <c r="AX324" s="13" t="s">
        <v>77</v>
      </c>
      <c r="AY324" s="245" t="s">
        <v>224</v>
      </c>
    </row>
    <row r="325" s="13" customFormat="1">
      <c r="A325" s="13"/>
      <c r="B325" s="235"/>
      <c r="C325" s="236"/>
      <c r="D325" s="228" t="s">
        <v>236</v>
      </c>
      <c r="E325" s="237" t="s">
        <v>40</v>
      </c>
      <c r="F325" s="238" t="s">
        <v>5212</v>
      </c>
      <c r="G325" s="236"/>
      <c r="H325" s="239">
        <v>73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236</v>
      </c>
      <c r="AU325" s="245" t="s">
        <v>85</v>
      </c>
      <c r="AV325" s="13" t="s">
        <v>85</v>
      </c>
      <c r="AW325" s="13" t="s">
        <v>38</v>
      </c>
      <c r="AX325" s="13" t="s">
        <v>77</v>
      </c>
      <c r="AY325" s="245" t="s">
        <v>224</v>
      </c>
    </row>
    <row r="326" s="15" customFormat="1">
      <c r="A326" s="15"/>
      <c r="B326" s="256"/>
      <c r="C326" s="257"/>
      <c r="D326" s="228" t="s">
        <v>236</v>
      </c>
      <c r="E326" s="258" t="s">
        <v>40</v>
      </c>
      <c r="F326" s="259" t="s">
        <v>253</v>
      </c>
      <c r="G326" s="257"/>
      <c r="H326" s="260">
        <v>175</v>
      </c>
      <c r="I326" s="261"/>
      <c r="J326" s="257"/>
      <c r="K326" s="257"/>
      <c r="L326" s="262"/>
      <c r="M326" s="263"/>
      <c r="N326" s="264"/>
      <c r="O326" s="264"/>
      <c r="P326" s="264"/>
      <c r="Q326" s="264"/>
      <c r="R326" s="264"/>
      <c r="S326" s="264"/>
      <c r="T326" s="26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6" t="s">
        <v>236</v>
      </c>
      <c r="AU326" s="266" t="s">
        <v>85</v>
      </c>
      <c r="AV326" s="15" t="s">
        <v>230</v>
      </c>
      <c r="AW326" s="15" t="s">
        <v>38</v>
      </c>
      <c r="AX326" s="15" t="s">
        <v>83</v>
      </c>
      <c r="AY326" s="266" t="s">
        <v>224</v>
      </c>
    </row>
    <row r="327" s="12" customFormat="1" ht="22.8" customHeight="1">
      <c r="A327" s="12"/>
      <c r="B327" s="199"/>
      <c r="C327" s="200"/>
      <c r="D327" s="201" t="s">
        <v>76</v>
      </c>
      <c r="E327" s="213" t="s">
        <v>279</v>
      </c>
      <c r="F327" s="213" t="s">
        <v>1098</v>
      </c>
      <c r="G327" s="200"/>
      <c r="H327" s="200"/>
      <c r="I327" s="203"/>
      <c r="J327" s="214">
        <f>BK327</f>
        <v>0</v>
      </c>
      <c r="K327" s="200"/>
      <c r="L327" s="205"/>
      <c r="M327" s="206"/>
      <c r="N327" s="207"/>
      <c r="O327" s="207"/>
      <c r="P327" s="208">
        <f>SUM(P328:P415)</f>
        <v>0</v>
      </c>
      <c r="Q327" s="207"/>
      <c r="R327" s="208">
        <f>SUM(R328:R415)</f>
        <v>48.251193799999996</v>
      </c>
      <c r="S327" s="207"/>
      <c r="T327" s="209">
        <f>SUM(T328:T415)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0" t="s">
        <v>83</v>
      </c>
      <c r="AT327" s="211" t="s">
        <v>76</v>
      </c>
      <c r="AU327" s="211" t="s">
        <v>83</v>
      </c>
      <c r="AY327" s="210" t="s">
        <v>224</v>
      </c>
      <c r="BK327" s="212">
        <f>SUM(BK328:BK415)</f>
        <v>0</v>
      </c>
    </row>
    <row r="328" s="2" customFormat="1" ht="21.75" customHeight="1">
      <c r="A328" s="40"/>
      <c r="B328" s="41"/>
      <c r="C328" s="215" t="s">
        <v>534</v>
      </c>
      <c r="D328" s="215" t="s">
        <v>226</v>
      </c>
      <c r="E328" s="216" t="s">
        <v>4845</v>
      </c>
      <c r="F328" s="217" t="s">
        <v>4846</v>
      </c>
      <c r="G328" s="218" t="s">
        <v>160</v>
      </c>
      <c r="H328" s="219">
        <v>14</v>
      </c>
      <c r="I328" s="220"/>
      <c r="J328" s="221">
        <f>ROUND(I328*H328,2)</f>
        <v>0</v>
      </c>
      <c r="K328" s="217" t="s">
        <v>229</v>
      </c>
      <c r="L328" s="46"/>
      <c r="M328" s="222" t="s">
        <v>40</v>
      </c>
      <c r="N328" s="223" t="s">
        <v>48</v>
      </c>
      <c r="O328" s="86"/>
      <c r="P328" s="224">
        <f>O328*H328</f>
        <v>0</v>
      </c>
      <c r="Q328" s="224">
        <v>3.0000000000000001E-05</v>
      </c>
      <c r="R328" s="224">
        <f>Q328*H328</f>
        <v>0.00042000000000000002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230</v>
      </c>
      <c r="AT328" s="226" t="s">
        <v>226</v>
      </c>
      <c r="AU328" s="226" t="s">
        <v>85</v>
      </c>
      <c r="AY328" s="19" t="s">
        <v>224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83</v>
      </c>
      <c r="BK328" s="227">
        <f>ROUND(I328*H328,2)</f>
        <v>0</v>
      </c>
      <c r="BL328" s="19" t="s">
        <v>230</v>
      </c>
      <c r="BM328" s="226" t="s">
        <v>178</v>
      </c>
    </row>
    <row r="329" s="2" customFormat="1">
      <c r="A329" s="40"/>
      <c r="B329" s="41"/>
      <c r="C329" s="42"/>
      <c r="D329" s="228" t="s">
        <v>232</v>
      </c>
      <c r="E329" s="42"/>
      <c r="F329" s="229" t="s">
        <v>4847</v>
      </c>
      <c r="G329" s="42"/>
      <c r="H329" s="42"/>
      <c r="I329" s="230"/>
      <c r="J329" s="42"/>
      <c r="K329" s="42"/>
      <c r="L329" s="46"/>
      <c r="M329" s="231"/>
      <c r="N329" s="232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232</v>
      </c>
      <c r="AU329" s="19" t="s">
        <v>85</v>
      </c>
    </row>
    <row r="330" s="2" customFormat="1">
      <c r="A330" s="40"/>
      <c r="B330" s="41"/>
      <c r="C330" s="42"/>
      <c r="D330" s="233" t="s">
        <v>234</v>
      </c>
      <c r="E330" s="42"/>
      <c r="F330" s="234" t="s">
        <v>4848</v>
      </c>
      <c r="G330" s="42"/>
      <c r="H330" s="42"/>
      <c r="I330" s="230"/>
      <c r="J330" s="42"/>
      <c r="K330" s="42"/>
      <c r="L330" s="46"/>
      <c r="M330" s="231"/>
      <c r="N330" s="232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234</v>
      </c>
      <c r="AU330" s="19" t="s">
        <v>85</v>
      </c>
    </row>
    <row r="331" s="13" customFormat="1">
      <c r="A331" s="13"/>
      <c r="B331" s="235"/>
      <c r="C331" s="236"/>
      <c r="D331" s="228" t="s">
        <v>236</v>
      </c>
      <c r="E331" s="237" t="s">
        <v>40</v>
      </c>
      <c r="F331" s="238" t="s">
        <v>5213</v>
      </c>
      <c r="G331" s="236"/>
      <c r="H331" s="239">
        <v>14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5" t="s">
        <v>236</v>
      </c>
      <c r="AU331" s="245" t="s">
        <v>85</v>
      </c>
      <c r="AV331" s="13" t="s">
        <v>85</v>
      </c>
      <c r="AW331" s="13" t="s">
        <v>38</v>
      </c>
      <c r="AX331" s="13" t="s">
        <v>77</v>
      </c>
      <c r="AY331" s="245" t="s">
        <v>224</v>
      </c>
    </row>
    <row r="332" s="15" customFormat="1">
      <c r="A332" s="15"/>
      <c r="B332" s="256"/>
      <c r="C332" s="257"/>
      <c r="D332" s="228" t="s">
        <v>236</v>
      </c>
      <c r="E332" s="258" t="s">
        <v>40</v>
      </c>
      <c r="F332" s="259" t="s">
        <v>253</v>
      </c>
      <c r="G332" s="257"/>
      <c r="H332" s="260">
        <v>14</v>
      </c>
      <c r="I332" s="261"/>
      <c r="J332" s="257"/>
      <c r="K332" s="257"/>
      <c r="L332" s="262"/>
      <c r="M332" s="263"/>
      <c r="N332" s="264"/>
      <c r="O332" s="264"/>
      <c r="P332" s="264"/>
      <c r="Q332" s="264"/>
      <c r="R332" s="264"/>
      <c r="S332" s="264"/>
      <c r="T332" s="26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6" t="s">
        <v>236</v>
      </c>
      <c r="AU332" s="266" t="s">
        <v>85</v>
      </c>
      <c r="AV332" s="15" t="s">
        <v>230</v>
      </c>
      <c r="AW332" s="15" t="s">
        <v>38</v>
      </c>
      <c r="AX332" s="15" t="s">
        <v>83</v>
      </c>
      <c r="AY332" s="266" t="s">
        <v>224</v>
      </c>
    </row>
    <row r="333" s="2" customFormat="1" ht="16.5" customHeight="1">
      <c r="A333" s="40"/>
      <c r="B333" s="41"/>
      <c r="C333" s="268" t="s">
        <v>541</v>
      </c>
      <c r="D333" s="268" t="s">
        <v>305</v>
      </c>
      <c r="E333" s="269" t="s">
        <v>4850</v>
      </c>
      <c r="F333" s="270" t="s">
        <v>4851</v>
      </c>
      <c r="G333" s="271" t="s">
        <v>160</v>
      </c>
      <c r="H333" s="272">
        <v>14.210000000000001</v>
      </c>
      <c r="I333" s="273"/>
      <c r="J333" s="274">
        <f>ROUND(I333*H333,2)</f>
        <v>0</v>
      </c>
      <c r="K333" s="270" t="s">
        <v>229</v>
      </c>
      <c r="L333" s="275"/>
      <c r="M333" s="276" t="s">
        <v>40</v>
      </c>
      <c r="N333" s="277" t="s">
        <v>48</v>
      </c>
      <c r="O333" s="86"/>
      <c r="P333" s="224">
        <f>O333*H333</f>
        <v>0</v>
      </c>
      <c r="Q333" s="224">
        <v>0.024</v>
      </c>
      <c r="R333" s="224">
        <f>Q333*H333</f>
        <v>0.34104000000000001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279</v>
      </c>
      <c r="AT333" s="226" t="s">
        <v>305</v>
      </c>
      <c r="AU333" s="226" t="s">
        <v>85</v>
      </c>
      <c r="AY333" s="19" t="s">
        <v>224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83</v>
      </c>
      <c r="BK333" s="227">
        <f>ROUND(I333*H333,2)</f>
        <v>0</v>
      </c>
      <c r="BL333" s="19" t="s">
        <v>230</v>
      </c>
      <c r="BM333" s="226" t="s">
        <v>850</v>
      </c>
    </row>
    <row r="334" s="2" customFormat="1">
      <c r="A334" s="40"/>
      <c r="B334" s="41"/>
      <c r="C334" s="42"/>
      <c r="D334" s="228" t="s">
        <v>232</v>
      </c>
      <c r="E334" s="42"/>
      <c r="F334" s="229" t="s">
        <v>4851</v>
      </c>
      <c r="G334" s="42"/>
      <c r="H334" s="42"/>
      <c r="I334" s="230"/>
      <c r="J334" s="42"/>
      <c r="K334" s="42"/>
      <c r="L334" s="46"/>
      <c r="M334" s="231"/>
      <c r="N334" s="232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232</v>
      </c>
      <c r="AU334" s="19" t="s">
        <v>85</v>
      </c>
    </row>
    <row r="335" s="2" customFormat="1">
      <c r="A335" s="40"/>
      <c r="B335" s="41"/>
      <c r="C335" s="42"/>
      <c r="D335" s="233" t="s">
        <v>234</v>
      </c>
      <c r="E335" s="42"/>
      <c r="F335" s="234" t="s">
        <v>4852</v>
      </c>
      <c r="G335" s="42"/>
      <c r="H335" s="42"/>
      <c r="I335" s="230"/>
      <c r="J335" s="42"/>
      <c r="K335" s="42"/>
      <c r="L335" s="46"/>
      <c r="M335" s="231"/>
      <c r="N335" s="232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234</v>
      </c>
      <c r="AU335" s="19" t="s">
        <v>85</v>
      </c>
    </row>
    <row r="336" s="13" customFormat="1">
      <c r="A336" s="13"/>
      <c r="B336" s="235"/>
      <c r="C336" s="236"/>
      <c r="D336" s="228" t="s">
        <v>236</v>
      </c>
      <c r="E336" s="237" t="s">
        <v>40</v>
      </c>
      <c r="F336" s="238" t="s">
        <v>5214</v>
      </c>
      <c r="G336" s="236"/>
      <c r="H336" s="239">
        <v>14.210000000000001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236</v>
      </c>
      <c r="AU336" s="245" t="s">
        <v>85</v>
      </c>
      <c r="AV336" s="13" t="s">
        <v>85</v>
      </c>
      <c r="AW336" s="13" t="s">
        <v>38</v>
      </c>
      <c r="AX336" s="13" t="s">
        <v>77</v>
      </c>
      <c r="AY336" s="245" t="s">
        <v>224</v>
      </c>
    </row>
    <row r="337" s="15" customFormat="1">
      <c r="A337" s="15"/>
      <c r="B337" s="256"/>
      <c r="C337" s="257"/>
      <c r="D337" s="228" t="s">
        <v>236</v>
      </c>
      <c r="E337" s="258" t="s">
        <v>40</v>
      </c>
      <c r="F337" s="259" t="s">
        <v>253</v>
      </c>
      <c r="G337" s="257"/>
      <c r="H337" s="260">
        <v>14.210000000000001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236</v>
      </c>
      <c r="AU337" s="266" t="s">
        <v>85</v>
      </c>
      <c r="AV337" s="15" t="s">
        <v>230</v>
      </c>
      <c r="AW337" s="15" t="s">
        <v>38</v>
      </c>
      <c r="AX337" s="15" t="s">
        <v>83</v>
      </c>
      <c r="AY337" s="266" t="s">
        <v>224</v>
      </c>
    </row>
    <row r="338" s="2" customFormat="1" ht="16.5" customHeight="1">
      <c r="A338" s="40"/>
      <c r="B338" s="41"/>
      <c r="C338" s="268" t="s">
        <v>549</v>
      </c>
      <c r="D338" s="268" t="s">
        <v>305</v>
      </c>
      <c r="E338" s="269" t="s">
        <v>4854</v>
      </c>
      <c r="F338" s="270" t="s">
        <v>4855</v>
      </c>
      <c r="G338" s="271" t="s">
        <v>811</v>
      </c>
      <c r="H338" s="272">
        <v>14.210000000000001</v>
      </c>
      <c r="I338" s="273"/>
      <c r="J338" s="274">
        <f>ROUND(I338*H338,2)</f>
        <v>0</v>
      </c>
      <c r="K338" s="270" t="s">
        <v>229</v>
      </c>
      <c r="L338" s="275"/>
      <c r="M338" s="276" t="s">
        <v>40</v>
      </c>
      <c r="N338" s="277" t="s">
        <v>48</v>
      </c>
      <c r="O338" s="86"/>
      <c r="P338" s="224">
        <f>O338*H338</f>
        <v>0</v>
      </c>
      <c r="Q338" s="224">
        <v>0.02</v>
      </c>
      <c r="R338" s="224">
        <f>Q338*H338</f>
        <v>0.28420000000000001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279</v>
      </c>
      <c r="AT338" s="226" t="s">
        <v>305</v>
      </c>
      <c r="AU338" s="226" t="s">
        <v>85</v>
      </c>
      <c r="AY338" s="19" t="s">
        <v>224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83</v>
      </c>
      <c r="BK338" s="227">
        <f>ROUND(I338*H338,2)</f>
        <v>0</v>
      </c>
      <c r="BL338" s="19" t="s">
        <v>230</v>
      </c>
      <c r="BM338" s="226" t="s">
        <v>860</v>
      </c>
    </row>
    <row r="339" s="2" customFormat="1">
      <c r="A339" s="40"/>
      <c r="B339" s="41"/>
      <c r="C339" s="42"/>
      <c r="D339" s="228" t="s">
        <v>232</v>
      </c>
      <c r="E339" s="42"/>
      <c r="F339" s="229" t="s">
        <v>4855</v>
      </c>
      <c r="G339" s="42"/>
      <c r="H339" s="42"/>
      <c r="I339" s="230"/>
      <c r="J339" s="42"/>
      <c r="K339" s="42"/>
      <c r="L339" s="46"/>
      <c r="M339" s="231"/>
      <c r="N339" s="232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232</v>
      </c>
      <c r="AU339" s="19" t="s">
        <v>85</v>
      </c>
    </row>
    <row r="340" s="2" customFormat="1">
      <c r="A340" s="40"/>
      <c r="B340" s="41"/>
      <c r="C340" s="42"/>
      <c r="D340" s="233" t="s">
        <v>234</v>
      </c>
      <c r="E340" s="42"/>
      <c r="F340" s="234" t="s">
        <v>4856</v>
      </c>
      <c r="G340" s="42"/>
      <c r="H340" s="42"/>
      <c r="I340" s="230"/>
      <c r="J340" s="42"/>
      <c r="K340" s="42"/>
      <c r="L340" s="46"/>
      <c r="M340" s="231"/>
      <c r="N340" s="232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234</v>
      </c>
      <c r="AU340" s="19" t="s">
        <v>85</v>
      </c>
    </row>
    <row r="341" s="13" customFormat="1">
      <c r="A341" s="13"/>
      <c r="B341" s="235"/>
      <c r="C341" s="236"/>
      <c r="D341" s="228" t="s">
        <v>236</v>
      </c>
      <c r="E341" s="237" t="s">
        <v>40</v>
      </c>
      <c r="F341" s="238" t="s">
        <v>5214</v>
      </c>
      <c r="G341" s="236"/>
      <c r="H341" s="239">
        <v>14.210000000000001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236</v>
      </c>
      <c r="AU341" s="245" t="s">
        <v>85</v>
      </c>
      <c r="AV341" s="13" t="s">
        <v>85</v>
      </c>
      <c r="AW341" s="13" t="s">
        <v>38</v>
      </c>
      <c r="AX341" s="13" t="s">
        <v>77</v>
      </c>
      <c r="AY341" s="245" t="s">
        <v>224</v>
      </c>
    </row>
    <row r="342" s="15" customFormat="1">
      <c r="A342" s="15"/>
      <c r="B342" s="256"/>
      <c r="C342" s="257"/>
      <c r="D342" s="228" t="s">
        <v>236</v>
      </c>
      <c r="E342" s="258" t="s">
        <v>40</v>
      </c>
      <c r="F342" s="259" t="s">
        <v>253</v>
      </c>
      <c r="G342" s="257"/>
      <c r="H342" s="260">
        <v>14.210000000000001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6" t="s">
        <v>236</v>
      </c>
      <c r="AU342" s="266" t="s">
        <v>85</v>
      </c>
      <c r="AV342" s="15" t="s">
        <v>230</v>
      </c>
      <c r="AW342" s="15" t="s">
        <v>38</v>
      </c>
      <c r="AX342" s="15" t="s">
        <v>83</v>
      </c>
      <c r="AY342" s="266" t="s">
        <v>224</v>
      </c>
    </row>
    <row r="343" s="2" customFormat="1" ht="21.75" customHeight="1">
      <c r="A343" s="40"/>
      <c r="B343" s="41"/>
      <c r="C343" s="215" t="s">
        <v>555</v>
      </c>
      <c r="D343" s="215" t="s">
        <v>226</v>
      </c>
      <c r="E343" s="216" t="s">
        <v>5215</v>
      </c>
      <c r="F343" s="217" t="s">
        <v>5216</v>
      </c>
      <c r="G343" s="218" t="s">
        <v>160</v>
      </c>
      <c r="H343" s="219">
        <v>6</v>
      </c>
      <c r="I343" s="220"/>
      <c r="J343" s="221">
        <f>ROUND(I343*H343,2)</f>
        <v>0</v>
      </c>
      <c r="K343" s="217" t="s">
        <v>229</v>
      </c>
      <c r="L343" s="46"/>
      <c r="M343" s="222" t="s">
        <v>40</v>
      </c>
      <c r="N343" s="223" t="s">
        <v>48</v>
      </c>
      <c r="O343" s="86"/>
      <c r="P343" s="224">
        <f>O343*H343</f>
        <v>0</v>
      </c>
      <c r="Q343" s="224">
        <v>4.0000000000000003E-05</v>
      </c>
      <c r="R343" s="224">
        <f>Q343*H343</f>
        <v>0.00024000000000000003</v>
      </c>
      <c r="S343" s="224">
        <v>0</v>
      </c>
      <c r="T343" s="225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6" t="s">
        <v>230</v>
      </c>
      <c r="AT343" s="226" t="s">
        <v>226</v>
      </c>
      <c r="AU343" s="226" t="s">
        <v>85</v>
      </c>
      <c r="AY343" s="19" t="s">
        <v>224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83</v>
      </c>
      <c r="BK343" s="227">
        <f>ROUND(I343*H343,2)</f>
        <v>0</v>
      </c>
      <c r="BL343" s="19" t="s">
        <v>230</v>
      </c>
      <c r="BM343" s="226" t="s">
        <v>869</v>
      </c>
    </row>
    <row r="344" s="2" customFormat="1">
      <c r="A344" s="40"/>
      <c r="B344" s="41"/>
      <c r="C344" s="42"/>
      <c r="D344" s="228" t="s">
        <v>232</v>
      </c>
      <c r="E344" s="42"/>
      <c r="F344" s="229" t="s">
        <v>5217</v>
      </c>
      <c r="G344" s="42"/>
      <c r="H344" s="42"/>
      <c r="I344" s="230"/>
      <c r="J344" s="42"/>
      <c r="K344" s="42"/>
      <c r="L344" s="46"/>
      <c r="M344" s="231"/>
      <c r="N344" s="232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232</v>
      </c>
      <c r="AU344" s="19" t="s">
        <v>85</v>
      </c>
    </row>
    <row r="345" s="2" customFormat="1">
      <c r="A345" s="40"/>
      <c r="B345" s="41"/>
      <c r="C345" s="42"/>
      <c r="D345" s="233" t="s">
        <v>234</v>
      </c>
      <c r="E345" s="42"/>
      <c r="F345" s="234" t="s">
        <v>5218</v>
      </c>
      <c r="G345" s="42"/>
      <c r="H345" s="42"/>
      <c r="I345" s="230"/>
      <c r="J345" s="42"/>
      <c r="K345" s="42"/>
      <c r="L345" s="46"/>
      <c r="M345" s="231"/>
      <c r="N345" s="232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234</v>
      </c>
      <c r="AU345" s="19" t="s">
        <v>85</v>
      </c>
    </row>
    <row r="346" s="2" customFormat="1" ht="16.5" customHeight="1">
      <c r="A346" s="40"/>
      <c r="B346" s="41"/>
      <c r="C346" s="268" t="s">
        <v>563</v>
      </c>
      <c r="D346" s="268" t="s">
        <v>305</v>
      </c>
      <c r="E346" s="269" t="s">
        <v>5219</v>
      </c>
      <c r="F346" s="270" t="s">
        <v>5220</v>
      </c>
      <c r="G346" s="271" t="s">
        <v>160</v>
      </c>
      <c r="H346" s="272">
        <v>6.0899999999999999</v>
      </c>
      <c r="I346" s="273"/>
      <c r="J346" s="274">
        <f>ROUND(I346*H346,2)</f>
        <v>0</v>
      </c>
      <c r="K346" s="270" t="s">
        <v>229</v>
      </c>
      <c r="L346" s="275"/>
      <c r="M346" s="276" t="s">
        <v>40</v>
      </c>
      <c r="N346" s="277" t="s">
        <v>48</v>
      </c>
      <c r="O346" s="86"/>
      <c r="P346" s="224">
        <f>O346*H346</f>
        <v>0</v>
      </c>
      <c r="Q346" s="224">
        <v>0.042999999999999997</v>
      </c>
      <c r="R346" s="224">
        <f>Q346*H346</f>
        <v>0.26186999999999999</v>
      </c>
      <c r="S346" s="224">
        <v>0</v>
      </c>
      <c r="T346" s="22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6" t="s">
        <v>279</v>
      </c>
      <c r="AT346" s="226" t="s">
        <v>305</v>
      </c>
      <c r="AU346" s="226" t="s">
        <v>85</v>
      </c>
      <c r="AY346" s="19" t="s">
        <v>224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9" t="s">
        <v>83</v>
      </c>
      <c r="BK346" s="227">
        <f>ROUND(I346*H346,2)</f>
        <v>0</v>
      </c>
      <c r="BL346" s="19" t="s">
        <v>230</v>
      </c>
      <c r="BM346" s="226" t="s">
        <v>884</v>
      </c>
    </row>
    <row r="347" s="2" customFormat="1">
      <c r="A347" s="40"/>
      <c r="B347" s="41"/>
      <c r="C347" s="42"/>
      <c r="D347" s="228" t="s">
        <v>232</v>
      </c>
      <c r="E347" s="42"/>
      <c r="F347" s="229" t="s">
        <v>5220</v>
      </c>
      <c r="G347" s="42"/>
      <c r="H347" s="42"/>
      <c r="I347" s="230"/>
      <c r="J347" s="42"/>
      <c r="K347" s="42"/>
      <c r="L347" s="46"/>
      <c r="M347" s="231"/>
      <c r="N347" s="232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232</v>
      </c>
      <c r="AU347" s="19" t="s">
        <v>85</v>
      </c>
    </row>
    <row r="348" s="2" customFormat="1">
      <c r="A348" s="40"/>
      <c r="B348" s="41"/>
      <c r="C348" s="42"/>
      <c r="D348" s="233" t="s">
        <v>234</v>
      </c>
      <c r="E348" s="42"/>
      <c r="F348" s="234" t="s">
        <v>5221</v>
      </c>
      <c r="G348" s="42"/>
      <c r="H348" s="42"/>
      <c r="I348" s="230"/>
      <c r="J348" s="42"/>
      <c r="K348" s="42"/>
      <c r="L348" s="46"/>
      <c r="M348" s="231"/>
      <c r="N348" s="232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234</v>
      </c>
      <c r="AU348" s="19" t="s">
        <v>85</v>
      </c>
    </row>
    <row r="349" s="13" customFormat="1">
      <c r="A349" s="13"/>
      <c r="B349" s="235"/>
      <c r="C349" s="236"/>
      <c r="D349" s="228" t="s">
        <v>236</v>
      </c>
      <c r="E349" s="237" t="s">
        <v>40</v>
      </c>
      <c r="F349" s="238" t="s">
        <v>5222</v>
      </c>
      <c r="G349" s="236"/>
      <c r="H349" s="239">
        <v>6.0899999999999999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236</v>
      </c>
      <c r="AU349" s="245" t="s">
        <v>85</v>
      </c>
      <c r="AV349" s="13" t="s">
        <v>85</v>
      </c>
      <c r="AW349" s="13" t="s">
        <v>38</v>
      </c>
      <c r="AX349" s="13" t="s">
        <v>77</v>
      </c>
      <c r="AY349" s="245" t="s">
        <v>224</v>
      </c>
    </row>
    <row r="350" s="15" customFormat="1">
      <c r="A350" s="15"/>
      <c r="B350" s="256"/>
      <c r="C350" s="257"/>
      <c r="D350" s="228" t="s">
        <v>236</v>
      </c>
      <c r="E350" s="258" t="s">
        <v>40</v>
      </c>
      <c r="F350" s="259" t="s">
        <v>253</v>
      </c>
      <c r="G350" s="257"/>
      <c r="H350" s="260">
        <v>6.0899999999999999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6" t="s">
        <v>236</v>
      </c>
      <c r="AU350" s="266" t="s">
        <v>85</v>
      </c>
      <c r="AV350" s="15" t="s">
        <v>230</v>
      </c>
      <c r="AW350" s="15" t="s">
        <v>38</v>
      </c>
      <c r="AX350" s="15" t="s">
        <v>83</v>
      </c>
      <c r="AY350" s="266" t="s">
        <v>224</v>
      </c>
    </row>
    <row r="351" s="2" customFormat="1" ht="16.5" customHeight="1">
      <c r="A351" s="40"/>
      <c r="B351" s="41"/>
      <c r="C351" s="268" t="s">
        <v>571</v>
      </c>
      <c r="D351" s="268" t="s">
        <v>305</v>
      </c>
      <c r="E351" s="269" t="s">
        <v>4854</v>
      </c>
      <c r="F351" s="270" t="s">
        <v>4855</v>
      </c>
      <c r="G351" s="271" t="s">
        <v>811</v>
      </c>
      <c r="H351" s="272">
        <v>6.0899999999999999</v>
      </c>
      <c r="I351" s="273"/>
      <c r="J351" s="274">
        <f>ROUND(I351*H351,2)</f>
        <v>0</v>
      </c>
      <c r="K351" s="270" t="s">
        <v>229</v>
      </c>
      <c r="L351" s="275"/>
      <c r="M351" s="276" t="s">
        <v>40</v>
      </c>
      <c r="N351" s="277" t="s">
        <v>48</v>
      </c>
      <c r="O351" s="86"/>
      <c r="P351" s="224">
        <f>O351*H351</f>
        <v>0</v>
      </c>
      <c r="Q351" s="224">
        <v>0.02</v>
      </c>
      <c r="R351" s="224">
        <f>Q351*H351</f>
        <v>0.12180000000000001</v>
      </c>
      <c r="S351" s="224">
        <v>0</v>
      </c>
      <c r="T351" s="22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6" t="s">
        <v>279</v>
      </c>
      <c r="AT351" s="226" t="s">
        <v>305</v>
      </c>
      <c r="AU351" s="226" t="s">
        <v>85</v>
      </c>
      <c r="AY351" s="19" t="s">
        <v>224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83</v>
      </c>
      <c r="BK351" s="227">
        <f>ROUND(I351*H351,2)</f>
        <v>0</v>
      </c>
      <c r="BL351" s="19" t="s">
        <v>230</v>
      </c>
      <c r="BM351" s="226" t="s">
        <v>899</v>
      </c>
    </row>
    <row r="352" s="2" customFormat="1">
      <c r="A352" s="40"/>
      <c r="B352" s="41"/>
      <c r="C352" s="42"/>
      <c r="D352" s="228" t="s">
        <v>232</v>
      </c>
      <c r="E352" s="42"/>
      <c r="F352" s="229" t="s">
        <v>4855</v>
      </c>
      <c r="G352" s="42"/>
      <c r="H352" s="42"/>
      <c r="I352" s="230"/>
      <c r="J352" s="42"/>
      <c r="K352" s="42"/>
      <c r="L352" s="46"/>
      <c r="M352" s="231"/>
      <c r="N352" s="232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232</v>
      </c>
      <c r="AU352" s="19" t="s">
        <v>85</v>
      </c>
    </row>
    <row r="353" s="2" customFormat="1">
      <c r="A353" s="40"/>
      <c r="B353" s="41"/>
      <c r="C353" s="42"/>
      <c r="D353" s="233" t="s">
        <v>234</v>
      </c>
      <c r="E353" s="42"/>
      <c r="F353" s="234" t="s">
        <v>4856</v>
      </c>
      <c r="G353" s="42"/>
      <c r="H353" s="42"/>
      <c r="I353" s="230"/>
      <c r="J353" s="42"/>
      <c r="K353" s="42"/>
      <c r="L353" s="46"/>
      <c r="M353" s="231"/>
      <c r="N353" s="232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234</v>
      </c>
      <c r="AU353" s="19" t="s">
        <v>85</v>
      </c>
    </row>
    <row r="354" s="13" customFormat="1">
      <c r="A354" s="13"/>
      <c r="B354" s="235"/>
      <c r="C354" s="236"/>
      <c r="D354" s="228" t="s">
        <v>236</v>
      </c>
      <c r="E354" s="237" t="s">
        <v>40</v>
      </c>
      <c r="F354" s="238" t="s">
        <v>5222</v>
      </c>
      <c r="G354" s="236"/>
      <c r="H354" s="239">
        <v>6.0899999999999999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236</v>
      </c>
      <c r="AU354" s="245" t="s">
        <v>85</v>
      </c>
      <c r="AV354" s="13" t="s">
        <v>85</v>
      </c>
      <c r="AW354" s="13" t="s">
        <v>38</v>
      </c>
      <c r="AX354" s="13" t="s">
        <v>77</v>
      </c>
      <c r="AY354" s="245" t="s">
        <v>224</v>
      </c>
    </row>
    <row r="355" s="15" customFormat="1">
      <c r="A355" s="15"/>
      <c r="B355" s="256"/>
      <c r="C355" s="257"/>
      <c r="D355" s="228" t="s">
        <v>236</v>
      </c>
      <c r="E355" s="258" t="s">
        <v>40</v>
      </c>
      <c r="F355" s="259" t="s">
        <v>253</v>
      </c>
      <c r="G355" s="257"/>
      <c r="H355" s="260">
        <v>6.0899999999999999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6" t="s">
        <v>236</v>
      </c>
      <c r="AU355" s="266" t="s">
        <v>85</v>
      </c>
      <c r="AV355" s="15" t="s">
        <v>230</v>
      </c>
      <c r="AW355" s="15" t="s">
        <v>38</v>
      </c>
      <c r="AX355" s="15" t="s">
        <v>83</v>
      </c>
      <c r="AY355" s="266" t="s">
        <v>224</v>
      </c>
    </row>
    <row r="356" s="2" customFormat="1" ht="16.5" customHeight="1">
      <c r="A356" s="40"/>
      <c r="B356" s="41"/>
      <c r="C356" s="215" t="s">
        <v>577</v>
      </c>
      <c r="D356" s="215" t="s">
        <v>226</v>
      </c>
      <c r="E356" s="216" t="s">
        <v>4857</v>
      </c>
      <c r="F356" s="217" t="s">
        <v>4858</v>
      </c>
      <c r="G356" s="218" t="s">
        <v>811</v>
      </c>
      <c r="H356" s="219">
        <v>2</v>
      </c>
      <c r="I356" s="220"/>
      <c r="J356" s="221">
        <f>ROUND(I356*H356,2)</f>
        <v>0</v>
      </c>
      <c r="K356" s="217" t="s">
        <v>229</v>
      </c>
      <c r="L356" s="46"/>
      <c r="M356" s="222" t="s">
        <v>40</v>
      </c>
      <c r="N356" s="223" t="s">
        <v>48</v>
      </c>
      <c r="O356" s="86"/>
      <c r="P356" s="224">
        <f>O356*H356</f>
        <v>0</v>
      </c>
      <c r="Q356" s="224">
        <v>0.00012999999999999999</v>
      </c>
      <c r="R356" s="224">
        <f>Q356*H356</f>
        <v>0.00025999999999999998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230</v>
      </c>
      <c r="AT356" s="226" t="s">
        <v>226</v>
      </c>
      <c r="AU356" s="226" t="s">
        <v>85</v>
      </c>
      <c r="AY356" s="19" t="s">
        <v>224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83</v>
      </c>
      <c r="BK356" s="227">
        <f>ROUND(I356*H356,2)</f>
        <v>0</v>
      </c>
      <c r="BL356" s="19" t="s">
        <v>230</v>
      </c>
      <c r="BM356" s="226" t="s">
        <v>913</v>
      </c>
    </row>
    <row r="357" s="2" customFormat="1">
      <c r="A357" s="40"/>
      <c r="B357" s="41"/>
      <c r="C357" s="42"/>
      <c r="D357" s="228" t="s">
        <v>232</v>
      </c>
      <c r="E357" s="42"/>
      <c r="F357" s="229" t="s">
        <v>4859</v>
      </c>
      <c r="G357" s="42"/>
      <c r="H357" s="42"/>
      <c r="I357" s="230"/>
      <c r="J357" s="42"/>
      <c r="K357" s="42"/>
      <c r="L357" s="46"/>
      <c r="M357" s="231"/>
      <c r="N357" s="232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232</v>
      </c>
      <c r="AU357" s="19" t="s">
        <v>85</v>
      </c>
    </row>
    <row r="358" s="2" customFormat="1">
      <c r="A358" s="40"/>
      <c r="B358" s="41"/>
      <c r="C358" s="42"/>
      <c r="D358" s="233" t="s">
        <v>234</v>
      </c>
      <c r="E358" s="42"/>
      <c r="F358" s="234" t="s">
        <v>4860</v>
      </c>
      <c r="G358" s="42"/>
      <c r="H358" s="42"/>
      <c r="I358" s="230"/>
      <c r="J358" s="42"/>
      <c r="K358" s="42"/>
      <c r="L358" s="46"/>
      <c r="M358" s="231"/>
      <c r="N358" s="232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234</v>
      </c>
      <c r="AU358" s="19" t="s">
        <v>85</v>
      </c>
    </row>
    <row r="359" s="13" customFormat="1">
      <c r="A359" s="13"/>
      <c r="B359" s="235"/>
      <c r="C359" s="236"/>
      <c r="D359" s="228" t="s">
        <v>236</v>
      </c>
      <c r="E359" s="237" t="s">
        <v>40</v>
      </c>
      <c r="F359" s="238" t="s">
        <v>5223</v>
      </c>
      <c r="G359" s="236"/>
      <c r="H359" s="239">
        <v>2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5" t="s">
        <v>236</v>
      </c>
      <c r="AU359" s="245" t="s">
        <v>85</v>
      </c>
      <c r="AV359" s="13" t="s">
        <v>85</v>
      </c>
      <c r="AW359" s="13" t="s">
        <v>38</v>
      </c>
      <c r="AX359" s="13" t="s">
        <v>77</v>
      </c>
      <c r="AY359" s="245" t="s">
        <v>224</v>
      </c>
    </row>
    <row r="360" s="15" customFormat="1">
      <c r="A360" s="15"/>
      <c r="B360" s="256"/>
      <c r="C360" s="257"/>
      <c r="D360" s="228" t="s">
        <v>236</v>
      </c>
      <c r="E360" s="258" t="s">
        <v>40</v>
      </c>
      <c r="F360" s="259" t="s">
        <v>253</v>
      </c>
      <c r="G360" s="257"/>
      <c r="H360" s="260">
        <v>2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6" t="s">
        <v>236</v>
      </c>
      <c r="AU360" s="266" t="s">
        <v>85</v>
      </c>
      <c r="AV360" s="15" t="s">
        <v>230</v>
      </c>
      <c r="AW360" s="15" t="s">
        <v>38</v>
      </c>
      <c r="AX360" s="15" t="s">
        <v>83</v>
      </c>
      <c r="AY360" s="266" t="s">
        <v>224</v>
      </c>
    </row>
    <row r="361" s="2" customFormat="1" ht="24.15" customHeight="1">
      <c r="A361" s="40"/>
      <c r="B361" s="41"/>
      <c r="C361" s="268" t="s">
        <v>585</v>
      </c>
      <c r="D361" s="268" t="s">
        <v>305</v>
      </c>
      <c r="E361" s="269" t="s">
        <v>4862</v>
      </c>
      <c r="F361" s="270" t="s">
        <v>4863</v>
      </c>
      <c r="G361" s="271" t="s">
        <v>811</v>
      </c>
      <c r="H361" s="272">
        <v>2.0299999999999998</v>
      </c>
      <c r="I361" s="273"/>
      <c r="J361" s="274">
        <f>ROUND(I361*H361,2)</f>
        <v>0</v>
      </c>
      <c r="K361" s="270" t="s">
        <v>229</v>
      </c>
      <c r="L361" s="275"/>
      <c r="M361" s="276" t="s">
        <v>40</v>
      </c>
      <c r="N361" s="277" t="s">
        <v>48</v>
      </c>
      <c r="O361" s="86"/>
      <c r="P361" s="224">
        <f>O361*H361</f>
        <v>0</v>
      </c>
      <c r="Q361" s="224">
        <v>0.016</v>
      </c>
      <c r="R361" s="224">
        <f>Q361*H361</f>
        <v>0.032479999999999995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279</v>
      </c>
      <c r="AT361" s="226" t="s">
        <v>305</v>
      </c>
      <c r="AU361" s="226" t="s">
        <v>85</v>
      </c>
      <c r="AY361" s="19" t="s">
        <v>224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83</v>
      </c>
      <c r="BK361" s="227">
        <f>ROUND(I361*H361,2)</f>
        <v>0</v>
      </c>
      <c r="BL361" s="19" t="s">
        <v>230</v>
      </c>
      <c r="BM361" s="226" t="s">
        <v>927</v>
      </c>
    </row>
    <row r="362" s="2" customFormat="1">
      <c r="A362" s="40"/>
      <c r="B362" s="41"/>
      <c r="C362" s="42"/>
      <c r="D362" s="228" t="s">
        <v>232</v>
      </c>
      <c r="E362" s="42"/>
      <c r="F362" s="229" t="s">
        <v>4863</v>
      </c>
      <c r="G362" s="42"/>
      <c r="H362" s="42"/>
      <c r="I362" s="230"/>
      <c r="J362" s="42"/>
      <c r="K362" s="42"/>
      <c r="L362" s="46"/>
      <c r="M362" s="231"/>
      <c r="N362" s="232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232</v>
      </c>
      <c r="AU362" s="19" t="s">
        <v>85</v>
      </c>
    </row>
    <row r="363" s="2" customFormat="1">
      <c r="A363" s="40"/>
      <c r="B363" s="41"/>
      <c r="C363" s="42"/>
      <c r="D363" s="233" t="s">
        <v>234</v>
      </c>
      <c r="E363" s="42"/>
      <c r="F363" s="234" t="s">
        <v>4864</v>
      </c>
      <c r="G363" s="42"/>
      <c r="H363" s="42"/>
      <c r="I363" s="230"/>
      <c r="J363" s="42"/>
      <c r="K363" s="42"/>
      <c r="L363" s="46"/>
      <c r="M363" s="231"/>
      <c r="N363" s="232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234</v>
      </c>
      <c r="AU363" s="19" t="s">
        <v>85</v>
      </c>
    </row>
    <row r="364" s="13" customFormat="1">
      <c r="A364" s="13"/>
      <c r="B364" s="235"/>
      <c r="C364" s="236"/>
      <c r="D364" s="228" t="s">
        <v>236</v>
      </c>
      <c r="E364" s="237" t="s">
        <v>40</v>
      </c>
      <c r="F364" s="238" t="s">
        <v>5224</v>
      </c>
      <c r="G364" s="236"/>
      <c r="H364" s="239">
        <v>2.0299999999999998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236</v>
      </c>
      <c r="AU364" s="245" t="s">
        <v>85</v>
      </c>
      <c r="AV364" s="13" t="s">
        <v>85</v>
      </c>
      <c r="AW364" s="13" t="s">
        <v>38</v>
      </c>
      <c r="AX364" s="13" t="s">
        <v>77</v>
      </c>
      <c r="AY364" s="245" t="s">
        <v>224</v>
      </c>
    </row>
    <row r="365" s="15" customFormat="1">
      <c r="A365" s="15"/>
      <c r="B365" s="256"/>
      <c r="C365" s="257"/>
      <c r="D365" s="228" t="s">
        <v>236</v>
      </c>
      <c r="E365" s="258" t="s">
        <v>40</v>
      </c>
      <c r="F365" s="259" t="s">
        <v>253</v>
      </c>
      <c r="G365" s="257"/>
      <c r="H365" s="260">
        <v>2.0299999999999998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6" t="s">
        <v>236</v>
      </c>
      <c r="AU365" s="266" t="s">
        <v>85</v>
      </c>
      <c r="AV365" s="15" t="s">
        <v>230</v>
      </c>
      <c r="AW365" s="15" t="s">
        <v>38</v>
      </c>
      <c r="AX365" s="15" t="s">
        <v>83</v>
      </c>
      <c r="AY365" s="266" t="s">
        <v>224</v>
      </c>
    </row>
    <row r="366" s="2" customFormat="1" ht="16.5" customHeight="1">
      <c r="A366" s="40"/>
      <c r="B366" s="41"/>
      <c r="C366" s="268" t="s">
        <v>593</v>
      </c>
      <c r="D366" s="268" t="s">
        <v>305</v>
      </c>
      <c r="E366" s="269" t="s">
        <v>4866</v>
      </c>
      <c r="F366" s="270" t="s">
        <v>4867</v>
      </c>
      <c r="G366" s="271" t="s">
        <v>811</v>
      </c>
      <c r="H366" s="272">
        <v>2.0299999999999998</v>
      </c>
      <c r="I366" s="273"/>
      <c r="J366" s="274">
        <f>ROUND(I366*H366,2)</f>
        <v>0</v>
      </c>
      <c r="K366" s="270" t="s">
        <v>229</v>
      </c>
      <c r="L366" s="275"/>
      <c r="M366" s="276" t="s">
        <v>40</v>
      </c>
      <c r="N366" s="277" t="s">
        <v>48</v>
      </c>
      <c r="O366" s="86"/>
      <c r="P366" s="224">
        <f>O366*H366</f>
        <v>0</v>
      </c>
      <c r="Q366" s="224">
        <v>0.00029999999999999997</v>
      </c>
      <c r="R366" s="224">
        <f>Q366*H366</f>
        <v>0.00060899999999999984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279</v>
      </c>
      <c r="AT366" s="226" t="s">
        <v>305</v>
      </c>
      <c r="AU366" s="226" t="s">
        <v>85</v>
      </c>
      <c r="AY366" s="19" t="s">
        <v>224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83</v>
      </c>
      <c r="BK366" s="227">
        <f>ROUND(I366*H366,2)</f>
        <v>0</v>
      </c>
      <c r="BL366" s="19" t="s">
        <v>230</v>
      </c>
      <c r="BM366" s="226" t="s">
        <v>944</v>
      </c>
    </row>
    <row r="367" s="2" customFormat="1">
      <c r="A367" s="40"/>
      <c r="B367" s="41"/>
      <c r="C367" s="42"/>
      <c r="D367" s="228" t="s">
        <v>232</v>
      </c>
      <c r="E367" s="42"/>
      <c r="F367" s="229" t="s">
        <v>4867</v>
      </c>
      <c r="G367" s="42"/>
      <c r="H367" s="42"/>
      <c r="I367" s="230"/>
      <c r="J367" s="42"/>
      <c r="K367" s="42"/>
      <c r="L367" s="46"/>
      <c r="M367" s="231"/>
      <c r="N367" s="232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232</v>
      </c>
      <c r="AU367" s="19" t="s">
        <v>85</v>
      </c>
    </row>
    <row r="368" s="2" customFormat="1">
      <c r="A368" s="40"/>
      <c r="B368" s="41"/>
      <c r="C368" s="42"/>
      <c r="D368" s="233" t="s">
        <v>234</v>
      </c>
      <c r="E368" s="42"/>
      <c r="F368" s="234" t="s">
        <v>4868</v>
      </c>
      <c r="G368" s="42"/>
      <c r="H368" s="42"/>
      <c r="I368" s="230"/>
      <c r="J368" s="42"/>
      <c r="K368" s="42"/>
      <c r="L368" s="46"/>
      <c r="M368" s="231"/>
      <c r="N368" s="232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234</v>
      </c>
      <c r="AU368" s="19" t="s">
        <v>85</v>
      </c>
    </row>
    <row r="369" s="13" customFormat="1">
      <c r="A369" s="13"/>
      <c r="B369" s="235"/>
      <c r="C369" s="236"/>
      <c r="D369" s="228" t="s">
        <v>236</v>
      </c>
      <c r="E369" s="237" t="s">
        <v>40</v>
      </c>
      <c r="F369" s="238" t="s">
        <v>5224</v>
      </c>
      <c r="G369" s="236"/>
      <c r="H369" s="239">
        <v>2.0299999999999998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236</v>
      </c>
      <c r="AU369" s="245" t="s">
        <v>85</v>
      </c>
      <c r="AV369" s="13" t="s">
        <v>85</v>
      </c>
      <c r="AW369" s="13" t="s">
        <v>38</v>
      </c>
      <c r="AX369" s="13" t="s">
        <v>77</v>
      </c>
      <c r="AY369" s="245" t="s">
        <v>224</v>
      </c>
    </row>
    <row r="370" s="15" customFormat="1">
      <c r="A370" s="15"/>
      <c r="B370" s="256"/>
      <c r="C370" s="257"/>
      <c r="D370" s="228" t="s">
        <v>236</v>
      </c>
      <c r="E370" s="258" t="s">
        <v>40</v>
      </c>
      <c r="F370" s="259" t="s">
        <v>253</v>
      </c>
      <c r="G370" s="257"/>
      <c r="H370" s="260">
        <v>2.0299999999999998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6" t="s">
        <v>236</v>
      </c>
      <c r="AU370" s="266" t="s">
        <v>85</v>
      </c>
      <c r="AV370" s="15" t="s">
        <v>230</v>
      </c>
      <c r="AW370" s="15" t="s">
        <v>38</v>
      </c>
      <c r="AX370" s="15" t="s">
        <v>83</v>
      </c>
      <c r="AY370" s="266" t="s">
        <v>224</v>
      </c>
    </row>
    <row r="371" s="2" customFormat="1" ht="16.5" customHeight="1">
      <c r="A371" s="40"/>
      <c r="B371" s="41"/>
      <c r="C371" s="215" t="s">
        <v>601</v>
      </c>
      <c r="D371" s="215" t="s">
        <v>226</v>
      </c>
      <c r="E371" s="216" t="s">
        <v>4869</v>
      </c>
      <c r="F371" s="217" t="s">
        <v>4870</v>
      </c>
      <c r="G371" s="218" t="s">
        <v>811</v>
      </c>
      <c r="H371" s="219">
        <v>12</v>
      </c>
      <c r="I371" s="220"/>
      <c r="J371" s="221">
        <f>ROUND(I371*H371,2)</f>
        <v>0</v>
      </c>
      <c r="K371" s="217" t="s">
        <v>229</v>
      </c>
      <c r="L371" s="46"/>
      <c r="M371" s="222" t="s">
        <v>40</v>
      </c>
      <c r="N371" s="223" t="s">
        <v>48</v>
      </c>
      <c r="O371" s="86"/>
      <c r="P371" s="224">
        <f>O371*H371</f>
        <v>0</v>
      </c>
      <c r="Q371" s="224">
        <v>6.9999999999999994E-05</v>
      </c>
      <c r="R371" s="224">
        <f>Q371*H371</f>
        <v>0.00083999999999999993</v>
      </c>
      <c r="S371" s="224">
        <v>0</v>
      </c>
      <c r="T371" s="225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6" t="s">
        <v>230</v>
      </c>
      <c r="AT371" s="226" t="s">
        <v>226</v>
      </c>
      <c r="AU371" s="226" t="s">
        <v>85</v>
      </c>
      <c r="AY371" s="19" t="s">
        <v>224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83</v>
      </c>
      <c r="BK371" s="227">
        <f>ROUND(I371*H371,2)</f>
        <v>0</v>
      </c>
      <c r="BL371" s="19" t="s">
        <v>230</v>
      </c>
      <c r="BM371" s="226" t="s">
        <v>954</v>
      </c>
    </row>
    <row r="372" s="2" customFormat="1">
      <c r="A372" s="40"/>
      <c r="B372" s="41"/>
      <c r="C372" s="42"/>
      <c r="D372" s="228" t="s">
        <v>232</v>
      </c>
      <c r="E372" s="42"/>
      <c r="F372" s="229" t="s">
        <v>4871</v>
      </c>
      <c r="G372" s="42"/>
      <c r="H372" s="42"/>
      <c r="I372" s="230"/>
      <c r="J372" s="42"/>
      <c r="K372" s="42"/>
      <c r="L372" s="46"/>
      <c r="M372" s="231"/>
      <c r="N372" s="232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232</v>
      </c>
      <c r="AU372" s="19" t="s">
        <v>85</v>
      </c>
    </row>
    <row r="373" s="2" customFormat="1">
      <c r="A373" s="40"/>
      <c r="B373" s="41"/>
      <c r="C373" s="42"/>
      <c r="D373" s="233" t="s">
        <v>234</v>
      </c>
      <c r="E373" s="42"/>
      <c r="F373" s="234" t="s">
        <v>4872</v>
      </c>
      <c r="G373" s="42"/>
      <c r="H373" s="42"/>
      <c r="I373" s="230"/>
      <c r="J373" s="42"/>
      <c r="K373" s="42"/>
      <c r="L373" s="46"/>
      <c r="M373" s="231"/>
      <c r="N373" s="232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234</v>
      </c>
      <c r="AU373" s="19" t="s">
        <v>85</v>
      </c>
    </row>
    <row r="374" s="2" customFormat="1" ht="16.5" customHeight="1">
      <c r="A374" s="40"/>
      <c r="B374" s="41"/>
      <c r="C374" s="268" t="s">
        <v>609</v>
      </c>
      <c r="D374" s="268" t="s">
        <v>305</v>
      </c>
      <c r="E374" s="269" t="s">
        <v>4873</v>
      </c>
      <c r="F374" s="270" t="s">
        <v>4874</v>
      </c>
      <c r="G374" s="271" t="s">
        <v>811</v>
      </c>
      <c r="H374" s="272">
        <v>12</v>
      </c>
      <c r="I374" s="273"/>
      <c r="J374" s="274">
        <f>ROUND(I374*H374,2)</f>
        <v>0</v>
      </c>
      <c r="K374" s="270" t="s">
        <v>229</v>
      </c>
      <c r="L374" s="275"/>
      <c r="M374" s="276" t="s">
        <v>40</v>
      </c>
      <c r="N374" s="277" t="s">
        <v>48</v>
      </c>
      <c r="O374" s="86"/>
      <c r="P374" s="224">
        <f>O374*H374</f>
        <v>0</v>
      </c>
      <c r="Q374" s="224">
        <v>0.01</v>
      </c>
      <c r="R374" s="224">
        <f>Q374*H374</f>
        <v>0.12</v>
      </c>
      <c r="S374" s="224">
        <v>0</v>
      </c>
      <c r="T374" s="22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6" t="s">
        <v>279</v>
      </c>
      <c r="AT374" s="226" t="s">
        <v>305</v>
      </c>
      <c r="AU374" s="226" t="s">
        <v>85</v>
      </c>
      <c r="AY374" s="19" t="s">
        <v>224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9" t="s">
        <v>83</v>
      </c>
      <c r="BK374" s="227">
        <f>ROUND(I374*H374,2)</f>
        <v>0</v>
      </c>
      <c r="BL374" s="19" t="s">
        <v>230</v>
      </c>
      <c r="BM374" s="226" t="s">
        <v>965</v>
      </c>
    </row>
    <row r="375" s="2" customFormat="1">
      <c r="A375" s="40"/>
      <c r="B375" s="41"/>
      <c r="C375" s="42"/>
      <c r="D375" s="228" t="s">
        <v>232</v>
      </c>
      <c r="E375" s="42"/>
      <c r="F375" s="229" t="s">
        <v>4874</v>
      </c>
      <c r="G375" s="42"/>
      <c r="H375" s="42"/>
      <c r="I375" s="230"/>
      <c r="J375" s="42"/>
      <c r="K375" s="42"/>
      <c r="L375" s="46"/>
      <c r="M375" s="231"/>
      <c r="N375" s="232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232</v>
      </c>
      <c r="AU375" s="19" t="s">
        <v>85</v>
      </c>
    </row>
    <row r="376" s="2" customFormat="1">
      <c r="A376" s="40"/>
      <c r="B376" s="41"/>
      <c r="C376" s="42"/>
      <c r="D376" s="233" t="s">
        <v>234</v>
      </c>
      <c r="E376" s="42"/>
      <c r="F376" s="234" t="s">
        <v>4875</v>
      </c>
      <c r="G376" s="42"/>
      <c r="H376" s="42"/>
      <c r="I376" s="230"/>
      <c r="J376" s="42"/>
      <c r="K376" s="42"/>
      <c r="L376" s="46"/>
      <c r="M376" s="231"/>
      <c r="N376" s="232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234</v>
      </c>
      <c r="AU376" s="19" t="s">
        <v>85</v>
      </c>
    </row>
    <row r="377" s="2" customFormat="1" ht="16.5" customHeight="1">
      <c r="A377" s="40"/>
      <c r="B377" s="41"/>
      <c r="C377" s="215" t="s">
        <v>927</v>
      </c>
      <c r="D377" s="215" t="s">
        <v>226</v>
      </c>
      <c r="E377" s="216" t="s">
        <v>4876</v>
      </c>
      <c r="F377" s="217" t="s">
        <v>4877</v>
      </c>
      <c r="G377" s="218" t="s">
        <v>811</v>
      </c>
      <c r="H377" s="219">
        <v>4</v>
      </c>
      <c r="I377" s="220"/>
      <c r="J377" s="221">
        <f>ROUND(I377*H377,2)</f>
        <v>0</v>
      </c>
      <c r="K377" s="217" t="s">
        <v>40</v>
      </c>
      <c r="L377" s="46"/>
      <c r="M377" s="222" t="s">
        <v>40</v>
      </c>
      <c r="N377" s="223" t="s">
        <v>48</v>
      </c>
      <c r="O377" s="86"/>
      <c r="P377" s="224">
        <f>O377*H377</f>
        <v>0</v>
      </c>
      <c r="Q377" s="224">
        <v>0.2087</v>
      </c>
      <c r="R377" s="224">
        <f>Q377*H377</f>
        <v>0.83479999999999999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230</v>
      </c>
      <c r="AT377" s="226" t="s">
        <v>226</v>
      </c>
      <c r="AU377" s="226" t="s">
        <v>85</v>
      </c>
      <c r="AY377" s="19" t="s">
        <v>224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83</v>
      </c>
      <c r="BK377" s="227">
        <f>ROUND(I377*H377,2)</f>
        <v>0</v>
      </c>
      <c r="BL377" s="19" t="s">
        <v>230</v>
      </c>
      <c r="BM377" s="226" t="s">
        <v>5225</v>
      </c>
    </row>
    <row r="378" s="2" customFormat="1">
      <c r="A378" s="40"/>
      <c r="B378" s="41"/>
      <c r="C378" s="42"/>
      <c r="D378" s="228" t="s">
        <v>232</v>
      </c>
      <c r="E378" s="42"/>
      <c r="F378" s="229" t="s">
        <v>4879</v>
      </c>
      <c r="G378" s="42"/>
      <c r="H378" s="42"/>
      <c r="I378" s="230"/>
      <c r="J378" s="42"/>
      <c r="K378" s="42"/>
      <c r="L378" s="46"/>
      <c r="M378" s="231"/>
      <c r="N378" s="232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232</v>
      </c>
      <c r="AU378" s="19" t="s">
        <v>85</v>
      </c>
    </row>
    <row r="379" s="13" customFormat="1">
      <c r="A379" s="13"/>
      <c r="B379" s="235"/>
      <c r="C379" s="236"/>
      <c r="D379" s="228" t="s">
        <v>236</v>
      </c>
      <c r="E379" s="237" t="s">
        <v>40</v>
      </c>
      <c r="F379" s="238" t="s">
        <v>4880</v>
      </c>
      <c r="G379" s="236"/>
      <c r="H379" s="239">
        <v>4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236</v>
      </c>
      <c r="AU379" s="245" t="s">
        <v>85</v>
      </c>
      <c r="AV379" s="13" t="s">
        <v>85</v>
      </c>
      <c r="AW379" s="13" t="s">
        <v>38</v>
      </c>
      <c r="AX379" s="13" t="s">
        <v>77</v>
      </c>
      <c r="AY379" s="245" t="s">
        <v>224</v>
      </c>
    </row>
    <row r="380" s="15" customFormat="1">
      <c r="A380" s="15"/>
      <c r="B380" s="256"/>
      <c r="C380" s="257"/>
      <c r="D380" s="228" t="s">
        <v>236</v>
      </c>
      <c r="E380" s="258" t="s">
        <v>40</v>
      </c>
      <c r="F380" s="259" t="s">
        <v>253</v>
      </c>
      <c r="G380" s="257"/>
      <c r="H380" s="260">
        <v>4</v>
      </c>
      <c r="I380" s="261"/>
      <c r="J380" s="257"/>
      <c r="K380" s="257"/>
      <c r="L380" s="262"/>
      <c r="M380" s="263"/>
      <c r="N380" s="264"/>
      <c r="O380" s="264"/>
      <c r="P380" s="264"/>
      <c r="Q380" s="264"/>
      <c r="R380" s="264"/>
      <c r="S380" s="264"/>
      <c r="T380" s="26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6" t="s">
        <v>236</v>
      </c>
      <c r="AU380" s="266" t="s">
        <v>85</v>
      </c>
      <c r="AV380" s="15" t="s">
        <v>230</v>
      </c>
      <c r="AW380" s="15" t="s">
        <v>38</v>
      </c>
      <c r="AX380" s="15" t="s">
        <v>83</v>
      </c>
      <c r="AY380" s="266" t="s">
        <v>224</v>
      </c>
    </row>
    <row r="381" s="2" customFormat="1" ht="16.5" customHeight="1">
      <c r="A381" s="40"/>
      <c r="B381" s="41"/>
      <c r="C381" s="215" t="s">
        <v>936</v>
      </c>
      <c r="D381" s="215" t="s">
        <v>226</v>
      </c>
      <c r="E381" s="216" t="s">
        <v>5226</v>
      </c>
      <c r="F381" s="217" t="s">
        <v>5227</v>
      </c>
      <c r="G381" s="218" t="s">
        <v>811</v>
      </c>
      <c r="H381" s="219">
        <v>1</v>
      </c>
      <c r="I381" s="220"/>
      <c r="J381" s="221">
        <f>ROUND(I381*H381,2)</f>
        <v>0</v>
      </c>
      <c r="K381" s="217" t="s">
        <v>40</v>
      </c>
      <c r="L381" s="46"/>
      <c r="M381" s="222" t="s">
        <v>40</v>
      </c>
      <c r="N381" s="223" t="s">
        <v>48</v>
      </c>
      <c r="O381" s="86"/>
      <c r="P381" s="224">
        <f>O381*H381</f>
        <v>0</v>
      </c>
      <c r="Q381" s="224">
        <v>0.23691000000000001</v>
      </c>
      <c r="R381" s="224">
        <f>Q381*H381</f>
        <v>0.23691000000000001</v>
      </c>
      <c r="S381" s="224">
        <v>0</v>
      </c>
      <c r="T381" s="225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6" t="s">
        <v>230</v>
      </c>
      <c r="AT381" s="226" t="s">
        <v>226</v>
      </c>
      <c r="AU381" s="226" t="s">
        <v>85</v>
      </c>
      <c r="AY381" s="19" t="s">
        <v>224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9" t="s">
        <v>83</v>
      </c>
      <c r="BK381" s="227">
        <f>ROUND(I381*H381,2)</f>
        <v>0</v>
      </c>
      <c r="BL381" s="19" t="s">
        <v>230</v>
      </c>
      <c r="BM381" s="226" t="s">
        <v>5228</v>
      </c>
    </row>
    <row r="382" s="2" customFormat="1">
      <c r="A382" s="40"/>
      <c r="B382" s="41"/>
      <c r="C382" s="42"/>
      <c r="D382" s="228" t="s">
        <v>232</v>
      </c>
      <c r="E382" s="42"/>
      <c r="F382" s="229" t="s">
        <v>5229</v>
      </c>
      <c r="G382" s="42"/>
      <c r="H382" s="42"/>
      <c r="I382" s="230"/>
      <c r="J382" s="42"/>
      <c r="K382" s="42"/>
      <c r="L382" s="46"/>
      <c r="M382" s="231"/>
      <c r="N382" s="232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232</v>
      </c>
      <c r="AU382" s="19" t="s">
        <v>85</v>
      </c>
    </row>
    <row r="383" s="13" customFormat="1">
      <c r="A383" s="13"/>
      <c r="B383" s="235"/>
      <c r="C383" s="236"/>
      <c r="D383" s="228" t="s">
        <v>236</v>
      </c>
      <c r="E383" s="237" t="s">
        <v>40</v>
      </c>
      <c r="F383" s="238" t="s">
        <v>5230</v>
      </c>
      <c r="G383" s="236"/>
      <c r="H383" s="239">
        <v>1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236</v>
      </c>
      <c r="AU383" s="245" t="s">
        <v>85</v>
      </c>
      <c r="AV383" s="13" t="s">
        <v>85</v>
      </c>
      <c r="AW383" s="13" t="s">
        <v>38</v>
      </c>
      <c r="AX383" s="13" t="s">
        <v>77</v>
      </c>
      <c r="AY383" s="245" t="s">
        <v>224</v>
      </c>
    </row>
    <row r="384" s="15" customFormat="1">
      <c r="A384" s="15"/>
      <c r="B384" s="256"/>
      <c r="C384" s="257"/>
      <c r="D384" s="228" t="s">
        <v>236</v>
      </c>
      <c r="E384" s="258" t="s">
        <v>40</v>
      </c>
      <c r="F384" s="259" t="s">
        <v>253</v>
      </c>
      <c r="G384" s="257"/>
      <c r="H384" s="260">
        <v>1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6" t="s">
        <v>236</v>
      </c>
      <c r="AU384" s="266" t="s">
        <v>85</v>
      </c>
      <c r="AV384" s="15" t="s">
        <v>230</v>
      </c>
      <c r="AW384" s="15" t="s">
        <v>38</v>
      </c>
      <c r="AX384" s="15" t="s">
        <v>83</v>
      </c>
      <c r="AY384" s="266" t="s">
        <v>224</v>
      </c>
    </row>
    <row r="385" s="2" customFormat="1" ht="16.5" customHeight="1">
      <c r="A385" s="40"/>
      <c r="B385" s="41"/>
      <c r="C385" s="215" t="s">
        <v>616</v>
      </c>
      <c r="D385" s="215" t="s">
        <v>226</v>
      </c>
      <c r="E385" s="216" t="s">
        <v>4881</v>
      </c>
      <c r="F385" s="217" t="s">
        <v>4882</v>
      </c>
      <c r="G385" s="218" t="s">
        <v>811</v>
      </c>
      <c r="H385" s="219">
        <v>6</v>
      </c>
      <c r="I385" s="220"/>
      <c r="J385" s="221">
        <f>ROUND(I385*H385,2)</f>
        <v>0</v>
      </c>
      <c r="K385" s="217" t="s">
        <v>229</v>
      </c>
      <c r="L385" s="46"/>
      <c r="M385" s="222" t="s">
        <v>40</v>
      </c>
      <c r="N385" s="223" t="s">
        <v>48</v>
      </c>
      <c r="O385" s="86"/>
      <c r="P385" s="224">
        <f>O385*H385</f>
        <v>0</v>
      </c>
      <c r="Q385" s="224">
        <v>0.34089999999999998</v>
      </c>
      <c r="R385" s="224">
        <f>Q385*H385</f>
        <v>2.0453999999999999</v>
      </c>
      <c r="S385" s="224">
        <v>0</v>
      </c>
      <c r="T385" s="225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6" t="s">
        <v>230</v>
      </c>
      <c r="AT385" s="226" t="s">
        <v>226</v>
      </c>
      <c r="AU385" s="226" t="s">
        <v>85</v>
      </c>
      <c r="AY385" s="19" t="s">
        <v>224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9" t="s">
        <v>83</v>
      </c>
      <c r="BK385" s="227">
        <f>ROUND(I385*H385,2)</f>
        <v>0</v>
      </c>
      <c r="BL385" s="19" t="s">
        <v>230</v>
      </c>
      <c r="BM385" s="226" t="s">
        <v>983</v>
      </c>
    </row>
    <row r="386" s="2" customFormat="1">
      <c r="A386" s="40"/>
      <c r="B386" s="41"/>
      <c r="C386" s="42"/>
      <c r="D386" s="228" t="s">
        <v>232</v>
      </c>
      <c r="E386" s="42"/>
      <c r="F386" s="229" t="s">
        <v>4882</v>
      </c>
      <c r="G386" s="42"/>
      <c r="H386" s="42"/>
      <c r="I386" s="230"/>
      <c r="J386" s="42"/>
      <c r="K386" s="42"/>
      <c r="L386" s="46"/>
      <c r="M386" s="231"/>
      <c r="N386" s="232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232</v>
      </c>
      <c r="AU386" s="19" t="s">
        <v>85</v>
      </c>
    </row>
    <row r="387" s="2" customFormat="1">
      <c r="A387" s="40"/>
      <c r="B387" s="41"/>
      <c r="C387" s="42"/>
      <c r="D387" s="233" t="s">
        <v>234</v>
      </c>
      <c r="E387" s="42"/>
      <c r="F387" s="234" t="s">
        <v>4883</v>
      </c>
      <c r="G387" s="42"/>
      <c r="H387" s="42"/>
      <c r="I387" s="230"/>
      <c r="J387" s="42"/>
      <c r="K387" s="42"/>
      <c r="L387" s="46"/>
      <c r="M387" s="231"/>
      <c r="N387" s="232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234</v>
      </c>
      <c r="AU387" s="19" t="s">
        <v>85</v>
      </c>
    </row>
    <row r="388" s="2" customFormat="1" ht="16.5" customHeight="1">
      <c r="A388" s="40"/>
      <c r="B388" s="41"/>
      <c r="C388" s="268" t="s">
        <v>622</v>
      </c>
      <c r="D388" s="268" t="s">
        <v>305</v>
      </c>
      <c r="E388" s="269" t="s">
        <v>4884</v>
      </c>
      <c r="F388" s="270" t="s">
        <v>4885</v>
      </c>
      <c r="G388" s="271" t="s">
        <v>811</v>
      </c>
      <c r="H388" s="272">
        <v>6</v>
      </c>
      <c r="I388" s="273"/>
      <c r="J388" s="274">
        <f>ROUND(I388*H388,2)</f>
        <v>0</v>
      </c>
      <c r="K388" s="270" t="s">
        <v>40</v>
      </c>
      <c r="L388" s="275"/>
      <c r="M388" s="276" t="s">
        <v>40</v>
      </c>
      <c r="N388" s="277" t="s">
        <v>48</v>
      </c>
      <c r="O388" s="86"/>
      <c r="P388" s="224">
        <f>O388*H388</f>
        <v>0</v>
      </c>
      <c r="Q388" s="224">
        <v>0.108</v>
      </c>
      <c r="R388" s="224">
        <f>Q388*H388</f>
        <v>0.64800000000000002</v>
      </c>
      <c r="S388" s="224">
        <v>0</v>
      </c>
      <c r="T388" s="225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6" t="s">
        <v>279</v>
      </c>
      <c r="AT388" s="226" t="s">
        <v>305</v>
      </c>
      <c r="AU388" s="226" t="s">
        <v>85</v>
      </c>
      <c r="AY388" s="19" t="s">
        <v>224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83</v>
      </c>
      <c r="BK388" s="227">
        <f>ROUND(I388*H388,2)</f>
        <v>0</v>
      </c>
      <c r="BL388" s="19" t="s">
        <v>230</v>
      </c>
      <c r="BM388" s="226" t="s">
        <v>998</v>
      </c>
    </row>
    <row r="389" s="2" customFormat="1">
      <c r="A389" s="40"/>
      <c r="B389" s="41"/>
      <c r="C389" s="42"/>
      <c r="D389" s="228" t="s">
        <v>232</v>
      </c>
      <c r="E389" s="42"/>
      <c r="F389" s="229" t="s">
        <v>4886</v>
      </c>
      <c r="G389" s="42"/>
      <c r="H389" s="42"/>
      <c r="I389" s="230"/>
      <c r="J389" s="42"/>
      <c r="K389" s="42"/>
      <c r="L389" s="46"/>
      <c r="M389" s="231"/>
      <c r="N389" s="232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232</v>
      </c>
      <c r="AU389" s="19" t="s">
        <v>85</v>
      </c>
    </row>
    <row r="390" s="2" customFormat="1" ht="16.5" customHeight="1">
      <c r="A390" s="40"/>
      <c r="B390" s="41"/>
      <c r="C390" s="268" t="s">
        <v>629</v>
      </c>
      <c r="D390" s="268" t="s">
        <v>305</v>
      </c>
      <c r="E390" s="269" t="s">
        <v>4887</v>
      </c>
      <c r="F390" s="270" t="s">
        <v>4888</v>
      </c>
      <c r="G390" s="271" t="s">
        <v>811</v>
      </c>
      <c r="H390" s="272">
        <v>6</v>
      </c>
      <c r="I390" s="273"/>
      <c r="J390" s="274">
        <f>ROUND(I390*H390,2)</f>
        <v>0</v>
      </c>
      <c r="K390" s="270" t="s">
        <v>40</v>
      </c>
      <c r="L390" s="275"/>
      <c r="M390" s="276" t="s">
        <v>40</v>
      </c>
      <c r="N390" s="277" t="s">
        <v>48</v>
      </c>
      <c r="O390" s="86"/>
      <c r="P390" s="224">
        <f>O390*H390</f>
        <v>0</v>
      </c>
      <c r="Q390" s="224">
        <v>0.070000000000000007</v>
      </c>
      <c r="R390" s="224">
        <f>Q390*H390</f>
        <v>0.42000000000000004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279</v>
      </c>
      <c r="AT390" s="226" t="s">
        <v>305</v>
      </c>
      <c r="AU390" s="226" t="s">
        <v>85</v>
      </c>
      <c r="AY390" s="19" t="s">
        <v>224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83</v>
      </c>
      <c r="BK390" s="227">
        <f>ROUND(I390*H390,2)</f>
        <v>0</v>
      </c>
      <c r="BL390" s="19" t="s">
        <v>230</v>
      </c>
      <c r="BM390" s="226" t="s">
        <v>1011</v>
      </c>
    </row>
    <row r="391" s="2" customFormat="1">
      <c r="A391" s="40"/>
      <c r="B391" s="41"/>
      <c r="C391" s="42"/>
      <c r="D391" s="228" t="s">
        <v>232</v>
      </c>
      <c r="E391" s="42"/>
      <c r="F391" s="229" t="s">
        <v>4888</v>
      </c>
      <c r="G391" s="42"/>
      <c r="H391" s="42"/>
      <c r="I391" s="230"/>
      <c r="J391" s="42"/>
      <c r="K391" s="42"/>
      <c r="L391" s="46"/>
      <c r="M391" s="231"/>
      <c r="N391" s="232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232</v>
      </c>
      <c r="AU391" s="19" t="s">
        <v>85</v>
      </c>
    </row>
    <row r="392" s="2" customFormat="1" ht="16.5" customHeight="1">
      <c r="A392" s="40"/>
      <c r="B392" s="41"/>
      <c r="C392" s="268" t="s">
        <v>635</v>
      </c>
      <c r="D392" s="268" t="s">
        <v>305</v>
      </c>
      <c r="E392" s="269" t="s">
        <v>4889</v>
      </c>
      <c r="F392" s="270" t="s">
        <v>4890</v>
      </c>
      <c r="G392" s="271" t="s">
        <v>811</v>
      </c>
      <c r="H392" s="272">
        <v>5</v>
      </c>
      <c r="I392" s="273"/>
      <c r="J392" s="274">
        <f>ROUND(I392*H392,2)</f>
        <v>0</v>
      </c>
      <c r="K392" s="270" t="s">
        <v>40</v>
      </c>
      <c r="L392" s="275"/>
      <c r="M392" s="276" t="s">
        <v>40</v>
      </c>
      <c r="N392" s="277" t="s">
        <v>48</v>
      </c>
      <c r="O392" s="86"/>
      <c r="P392" s="224">
        <f>O392*H392</f>
        <v>0</v>
      </c>
      <c r="Q392" s="224">
        <v>0.075999999999999998</v>
      </c>
      <c r="R392" s="224">
        <f>Q392*H392</f>
        <v>0.38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279</v>
      </c>
      <c r="AT392" s="226" t="s">
        <v>305</v>
      </c>
      <c r="AU392" s="226" t="s">
        <v>85</v>
      </c>
      <c r="AY392" s="19" t="s">
        <v>224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83</v>
      </c>
      <c r="BK392" s="227">
        <f>ROUND(I392*H392,2)</f>
        <v>0</v>
      </c>
      <c r="BL392" s="19" t="s">
        <v>230</v>
      </c>
      <c r="BM392" s="226" t="s">
        <v>1022</v>
      </c>
    </row>
    <row r="393" s="2" customFormat="1">
      <c r="A393" s="40"/>
      <c r="B393" s="41"/>
      <c r="C393" s="42"/>
      <c r="D393" s="228" t="s">
        <v>232</v>
      </c>
      <c r="E393" s="42"/>
      <c r="F393" s="229" t="s">
        <v>4890</v>
      </c>
      <c r="G393" s="42"/>
      <c r="H393" s="42"/>
      <c r="I393" s="230"/>
      <c r="J393" s="42"/>
      <c r="K393" s="42"/>
      <c r="L393" s="46"/>
      <c r="M393" s="231"/>
      <c r="N393" s="232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232</v>
      </c>
      <c r="AU393" s="19" t="s">
        <v>85</v>
      </c>
    </row>
    <row r="394" s="2" customFormat="1" ht="16.5" customHeight="1">
      <c r="A394" s="40"/>
      <c r="B394" s="41"/>
      <c r="C394" s="268" t="s">
        <v>641</v>
      </c>
      <c r="D394" s="268" t="s">
        <v>305</v>
      </c>
      <c r="E394" s="269" t="s">
        <v>4891</v>
      </c>
      <c r="F394" s="270" t="s">
        <v>4892</v>
      </c>
      <c r="G394" s="271" t="s">
        <v>811</v>
      </c>
      <c r="H394" s="272">
        <v>9</v>
      </c>
      <c r="I394" s="273"/>
      <c r="J394" s="274">
        <f>ROUND(I394*H394,2)</f>
        <v>0</v>
      </c>
      <c r="K394" s="270" t="s">
        <v>40</v>
      </c>
      <c r="L394" s="275"/>
      <c r="M394" s="276" t="s">
        <v>40</v>
      </c>
      <c r="N394" s="277" t="s">
        <v>48</v>
      </c>
      <c r="O394" s="86"/>
      <c r="P394" s="224">
        <f>O394*H394</f>
        <v>0</v>
      </c>
      <c r="Q394" s="224">
        <v>0.155</v>
      </c>
      <c r="R394" s="224">
        <f>Q394*H394</f>
        <v>1.395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279</v>
      </c>
      <c r="AT394" s="226" t="s">
        <v>305</v>
      </c>
      <c r="AU394" s="226" t="s">
        <v>85</v>
      </c>
      <c r="AY394" s="19" t="s">
        <v>224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83</v>
      </c>
      <c r="BK394" s="227">
        <f>ROUND(I394*H394,2)</f>
        <v>0</v>
      </c>
      <c r="BL394" s="19" t="s">
        <v>230</v>
      </c>
      <c r="BM394" s="226" t="s">
        <v>1030</v>
      </c>
    </row>
    <row r="395" s="2" customFormat="1">
      <c r="A395" s="40"/>
      <c r="B395" s="41"/>
      <c r="C395" s="42"/>
      <c r="D395" s="228" t="s">
        <v>232</v>
      </c>
      <c r="E395" s="42"/>
      <c r="F395" s="229" t="s">
        <v>4892</v>
      </c>
      <c r="G395" s="42"/>
      <c r="H395" s="42"/>
      <c r="I395" s="230"/>
      <c r="J395" s="42"/>
      <c r="K395" s="42"/>
      <c r="L395" s="46"/>
      <c r="M395" s="231"/>
      <c r="N395" s="232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232</v>
      </c>
      <c r="AU395" s="19" t="s">
        <v>85</v>
      </c>
    </row>
    <row r="396" s="2" customFormat="1" ht="16.5" customHeight="1">
      <c r="A396" s="40"/>
      <c r="B396" s="41"/>
      <c r="C396" s="268" t="s">
        <v>647</v>
      </c>
      <c r="D396" s="268" t="s">
        <v>305</v>
      </c>
      <c r="E396" s="269" t="s">
        <v>4893</v>
      </c>
      <c r="F396" s="270" t="s">
        <v>4894</v>
      </c>
      <c r="G396" s="271" t="s">
        <v>811</v>
      </c>
      <c r="H396" s="272">
        <v>6</v>
      </c>
      <c r="I396" s="273"/>
      <c r="J396" s="274">
        <f>ROUND(I396*H396,2)</f>
        <v>0</v>
      </c>
      <c r="K396" s="270" t="s">
        <v>40</v>
      </c>
      <c r="L396" s="275"/>
      <c r="M396" s="276" t="s">
        <v>40</v>
      </c>
      <c r="N396" s="277" t="s">
        <v>48</v>
      </c>
      <c r="O396" s="86"/>
      <c r="P396" s="224">
        <f>O396*H396</f>
        <v>0</v>
      </c>
      <c r="Q396" s="224">
        <v>0.28000000000000003</v>
      </c>
      <c r="R396" s="224">
        <f>Q396*H396</f>
        <v>1.6800000000000002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279</v>
      </c>
      <c r="AT396" s="226" t="s">
        <v>305</v>
      </c>
      <c r="AU396" s="226" t="s">
        <v>85</v>
      </c>
      <c r="AY396" s="19" t="s">
        <v>224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83</v>
      </c>
      <c r="BK396" s="227">
        <f>ROUND(I396*H396,2)</f>
        <v>0</v>
      </c>
      <c r="BL396" s="19" t="s">
        <v>230</v>
      </c>
      <c r="BM396" s="226" t="s">
        <v>1042</v>
      </c>
    </row>
    <row r="397" s="2" customFormat="1">
      <c r="A397" s="40"/>
      <c r="B397" s="41"/>
      <c r="C397" s="42"/>
      <c r="D397" s="228" t="s">
        <v>232</v>
      </c>
      <c r="E397" s="42"/>
      <c r="F397" s="229" t="s">
        <v>4894</v>
      </c>
      <c r="G397" s="42"/>
      <c r="H397" s="42"/>
      <c r="I397" s="230"/>
      <c r="J397" s="42"/>
      <c r="K397" s="42"/>
      <c r="L397" s="46"/>
      <c r="M397" s="231"/>
      <c r="N397" s="232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232</v>
      </c>
      <c r="AU397" s="19" t="s">
        <v>85</v>
      </c>
    </row>
    <row r="398" s="2" customFormat="1" ht="16.5" customHeight="1">
      <c r="A398" s="40"/>
      <c r="B398" s="41"/>
      <c r="C398" s="268" t="s">
        <v>653</v>
      </c>
      <c r="D398" s="268" t="s">
        <v>305</v>
      </c>
      <c r="E398" s="269" t="s">
        <v>4895</v>
      </c>
      <c r="F398" s="270" t="s">
        <v>4896</v>
      </c>
      <c r="G398" s="271" t="s">
        <v>811</v>
      </c>
      <c r="H398" s="272">
        <v>6</v>
      </c>
      <c r="I398" s="273"/>
      <c r="J398" s="274">
        <f>ROUND(I398*H398,2)</f>
        <v>0</v>
      </c>
      <c r="K398" s="270" t="s">
        <v>40</v>
      </c>
      <c r="L398" s="275"/>
      <c r="M398" s="276" t="s">
        <v>40</v>
      </c>
      <c r="N398" s="277" t="s">
        <v>48</v>
      </c>
      <c r="O398" s="86"/>
      <c r="P398" s="224">
        <f>O398*H398</f>
        <v>0</v>
      </c>
      <c r="Q398" s="224">
        <v>0.14999999999999999</v>
      </c>
      <c r="R398" s="224">
        <f>Q398*H398</f>
        <v>0.89999999999999991</v>
      </c>
      <c r="S398" s="224">
        <v>0</v>
      </c>
      <c r="T398" s="225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6" t="s">
        <v>279</v>
      </c>
      <c r="AT398" s="226" t="s">
        <v>305</v>
      </c>
      <c r="AU398" s="226" t="s">
        <v>85</v>
      </c>
      <c r="AY398" s="19" t="s">
        <v>224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9" t="s">
        <v>83</v>
      </c>
      <c r="BK398" s="227">
        <f>ROUND(I398*H398,2)</f>
        <v>0</v>
      </c>
      <c r="BL398" s="19" t="s">
        <v>230</v>
      </c>
      <c r="BM398" s="226" t="s">
        <v>1055</v>
      </c>
    </row>
    <row r="399" s="2" customFormat="1">
      <c r="A399" s="40"/>
      <c r="B399" s="41"/>
      <c r="C399" s="42"/>
      <c r="D399" s="228" t="s">
        <v>232</v>
      </c>
      <c r="E399" s="42"/>
      <c r="F399" s="229" t="s">
        <v>4896</v>
      </c>
      <c r="G399" s="42"/>
      <c r="H399" s="42"/>
      <c r="I399" s="230"/>
      <c r="J399" s="42"/>
      <c r="K399" s="42"/>
      <c r="L399" s="46"/>
      <c r="M399" s="231"/>
      <c r="N399" s="232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232</v>
      </c>
      <c r="AU399" s="19" t="s">
        <v>85</v>
      </c>
    </row>
    <row r="400" s="2" customFormat="1" ht="16.5" customHeight="1">
      <c r="A400" s="40"/>
      <c r="B400" s="41"/>
      <c r="C400" s="215" t="s">
        <v>659</v>
      </c>
      <c r="D400" s="215" t="s">
        <v>226</v>
      </c>
      <c r="E400" s="216" t="s">
        <v>4897</v>
      </c>
      <c r="F400" s="217" t="s">
        <v>4898</v>
      </c>
      <c r="G400" s="218" t="s">
        <v>811</v>
      </c>
      <c r="H400" s="219">
        <v>2</v>
      </c>
      <c r="I400" s="220"/>
      <c r="J400" s="221">
        <f>ROUND(I400*H400,2)</f>
        <v>0</v>
      </c>
      <c r="K400" s="217" t="s">
        <v>229</v>
      </c>
      <c r="L400" s="46"/>
      <c r="M400" s="222" t="s">
        <v>40</v>
      </c>
      <c r="N400" s="223" t="s">
        <v>48</v>
      </c>
      <c r="O400" s="86"/>
      <c r="P400" s="224">
        <f>O400*H400</f>
        <v>0</v>
      </c>
      <c r="Q400" s="224">
        <v>0.32973999999999998</v>
      </c>
      <c r="R400" s="224">
        <f>Q400*H400</f>
        <v>0.65947999999999996</v>
      </c>
      <c r="S400" s="224">
        <v>0</v>
      </c>
      <c r="T400" s="225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6" t="s">
        <v>230</v>
      </c>
      <c r="AT400" s="226" t="s">
        <v>226</v>
      </c>
      <c r="AU400" s="226" t="s">
        <v>85</v>
      </c>
      <c r="AY400" s="19" t="s">
        <v>224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9" t="s">
        <v>83</v>
      </c>
      <c r="BK400" s="227">
        <f>ROUND(I400*H400,2)</f>
        <v>0</v>
      </c>
      <c r="BL400" s="19" t="s">
        <v>230</v>
      </c>
      <c r="BM400" s="226" t="s">
        <v>1068</v>
      </c>
    </row>
    <row r="401" s="2" customFormat="1">
      <c r="A401" s="40"/>
      <c r="B401" s="41"/>
      <c r="C401" s="42"/>
      <c r="D401" s="228" t="s">
        <v>232</v>
      </c>
      <c r="E401" s="42"/>
      <c r="F401" s="229" t="s">
        <v>4898</v>
      </c>
      <c r="G401" s="42"/>
      <c r="H401" s="42"/>
      <c r="I401" s="230"/>
      <c r="J401" s="42"/>
      <c r="K401" s="42"/>
      <c r="L401" s="46"/>
      <c r="M401" s="231"/>
      <c r="N401" s="232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232</v>
      </c>
      <c r="AU401" s="19" t="s">
        <v>85</v>
      </c>
    </row>
    <row r="402" s="2" customFormat="1">
      <c r="A402" s="40"/>
      <c r="B402" s="41"/>
      <c r="C402" s="42"/>
      <c r="D402" s="233" t="s">
        <v>234</v>
      </c>
      <c r="E402" s="42"/>
      <c r="F402" s="234" t="s">
        <v>4899</v>
      </c>
      <c r="G402" s="42"/>
      <c r="H402" s="42"/>
      <c r="I402" s="230"/>
      <c r="J402" s="42"/>
      <c r="K402" s="42"/>
      <c r="L402" s="46"/>
      <c r="M402" s="231"/>
      <c r="N402" s="232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234</v>
      </c>
      <c r="AU402" s="19" t="s">
        <v>85</v>
      </c>
    </row>
    <row r="403" s="13" customFormat="1">
      <c r="A403" s="13"/>
      <c r="B403" s="235"/>
      <c r="C403" s="236"/>
      <c r="D403" s="228" t="s">
        <v>236</v>
      </c>
      <c r="E403" s="237" t="s">
        <v>40</v>
      </c>
      <c r="F403" s="238" t="s">
        <v>5231</v>
      </c>
      <c r="G403" s="236"/>
      <c r="H403" s="239">
        <v>2</v>
      </c>
      <c r="I403" s="240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236</v>
      </c>
      <c r="AU403" s="245" t="s">
        <v>85</v>
      </c>
      <c r="AV403" s="13" t="s">
        <v>85</v>
      </c>
      <c r="AW403" s="13" t="s">
        <v>38</v>
      </c>
      <c r="AX403" s="13" t="s">
        <v>77</v>
      </c>
      <c r="AY403" s="245" t="s">
        <v>224</v>
      </c>
    </row>
    <row r="404" s="15" customFormat="1">
      <c r="A404" s="15"/>
      <c r="B404" s="256"/>
      <c r="C404" s="257"/>
      <c r="D404" s="228" t="s">
        <v>236</v>
      </c>
      <c r="E404" s="258" t="s">
        <v>40</v>
      </c>
      <c r="F404" s="259" t="s">
        <v>253</v>
      </c>
      <c r="G404" s="257"/>
      <c r="H404" s="260">
        <v>2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236</v>
      </c>
      <c r="AU404" s="266" t="s">
        <v>85</v>
      </c>
      <c r="AV404" s="15" t="s">
        <v>230</v>
      </c>
      <c r="AW404" s="15" t="s">
        <v>38</v>
      </c>
      <c r="AX404" s="15" t="s">
        <v>83</v>
      </c>
      <c r="AY404" s="266" t="s">
        <v>224</v>
      </c>
    </row>
    <row r="405" s="2" customFormat="1" ht="21.75" customHeight="1">
      <c r="A405" s="40"/>
      <c r="B405" s="41"/>
      <c r="C405" s="215" t="s">
        <v>665</v>
      </c>
      <c r="D405" s="215" t="s">
        <v>226</v>
      </c>
      <c r="E405" s="216" t="s">
        <v>4901</v>
      </c>
      <c r="F405" s="217" t="s">
        <v>4902</v>
      </c>
      <c r="G405" s="218" t="s">
        <v>811</v>
      </c>
      <c r="H405" s="219">
        <v>3</v>
      </c>
      <c r="I405" s="220"/>
      <c r="J405" s="221">
        <f>ROUND(I405*H405,2)</f>
        <v>0</v>
      </c>
      <c r="K405" s="217" t="s">
        <v>229</v>
      </c>
      <c r="L405" s="46"/>
      <c r="M405" s="222" t="s">
        <v>40</v>
      </c>
      <c r="N405" s="223" t="s">
        <v>48</v>
      </c>
      <c r="O405" s="86"/>
      <c r="P405" s="224">
        <f>O405*H405</f>
        <v>0</v>
      </c>
      <c r="Q405" s="224">
        <v>0.26469999999999999</v>
      </c>
      <c r="R405" s="224">
        <f>Q405*H405</f>
        <v>0.79410000000000003</v>
      </c>
      <c r="S405" s="224">
        <v>0</v>
      </c>
      <c r="T405" s="225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6" t="s">
        <v>230</v>
      </c>
      <c r="AT405" s="226" t="s">
        <v>226</v>
      </c>
      <c r="AU405" s="226" t="s">
        <v>85</v>
      </c>
      <c r="AY405" s="19" t="s">
        <v>224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9" t="s">
        <v>83</v>
      </c>
      <c r="BK405" s="227">
        <f>ROUND(I405*H405,2)</f>
        <v>0</v>
      </c>
      <c r="BL405" s="19" t="s">
        <v>230</v>
      </c>
      <c r="BM405" s="226" t="s">
        <v>1082</v>
      </c>
    </row>
    <row r="406" s="2" customFormat="1">
      <c r="A406" s="40"/>
      <c r="B406" s="41"/>
      <c r="C406" s="42"/>
      <c r="D406" s="228" t="s">
        <v>232</v>
      </c>
      <c r="E406" s="42"/>
      <c r="F406" s="229" t="s">
        <v>4903</v>
      </c>
      <c r="G406" s="42"/>
      <c r="H406" s="42"/>
      <c r="I406" s="230"/>
      <c r="J406" s="42"/>
      <c r="K406" s="42"/>
      <c r="L406" s="46"/>
      <c r="M406" s="231"/>
      <c r="N406" s="232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232</v>
      </c>
      <c r="AU406" s="19" t="s">
        <v>85</v>
      </c>
    </row>
    <row r="407" s="2" customFormat="1">
      <c r="A407" s="40"/>
      <c r="B407" s="41"/>
      <c r="C407" s="42"/>
      <c r="D407" s="233" t="s">
        <v>234</v>
      </c>
      <c r="E407" s="42"/>
      <c r="F407" s="234" t="s">
        <v>4904</v>
      </c>
      <c r="G407" s="42"/>
      <c r="H407" s="42"/>
      <c r="I407" s="230"/>
      <c r="J407" s="42"/>
      <c r="K407" s="42"/>
      <c r="L407" s="46"/>
      <c r="M407" s="231"/>
      <c r="N407" s="232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234</v>
      </c>
      <c r="AU407" s="19" t="s">
        <v>85</v>
      </c>
    </row>
    <row r="408" s="13" customFormat="1">
      <c r="A408" s="13"/>
      <c r="B408" s="235"/>
      <c r="C408" s="236"/>
      <c r="D408" s="228" t="s">
        <v>236</v>
      </c>
      <c r="E408" s="237" t="s">
        <v>40</v>
      </c>
      <c r="F408" s="238" t="s">
        <v>4905</v>
      </c>
      <c r="G408" s="236"/>
      <c r="H408" s="239">
        <v>3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236</v>
      </c>
      <c r="AU408" s="245" t="s">
        <v>85</v>
      </c>
      <c r="AV408" s="13" t="s">
        <v>85</v>
      </c>
      <c r="AW408" s="13" t="s">
        <v>38</v>
      </c>
      <c r="AX408" s="13" t="s">
        <v>77</v>
      </c>
      <c r="AY408" s="245" t="s">
        <v>224</v>
      </c>
    </row>
    <row r="409" s="15" customFormat="1">
      <c r="A409" s="15"/>
      <c r="B409" s="256"/>
      <c r="C409" s="257"/>
      <c r="D409" s="228" t="s">
        <v>236</v>
      </c>
      <c r="E409" s="258" t="s">
        <v>40</v>
      </c>
      <c r="F409" s="259" t="s">
        <v>253</v>
      </c>
      <c r="G409" s="257"/>
      <c r="H409" s="260">
        <v>3</v>
      </c>
      <c r="I409" s="261"/>
      <c r="J409" s="257"/>
      <c r="K409" s="257"/>
      <c r="L409" s="262"/>
      <c r="M409" s="263"/>
      <c r="N409" s="264"/>
      <c r="O409" s="264"/>
      <c r="P409" s="264"/>
      <c r="Q409" s="264"/>
      <c r="R409" s="264"/>
      <c r="S409" s="264"/>
      <c r="T409" s="26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6" t="s">
        <v>236</v>
      </c>
      <c r="AU409" s="266" t="s">
        <v>85</v>
      </c>
      <c r="AV409" s="15" t="s">
        <v>230</v>
      </c>
      <c r="AW409" s="15" t="s">
        <v>38</v>
      </c>
      <c r="AX409" s="15" t="s">
        <v>83</v>
      </c>
      <c r="AY409" s="266" t="s">
        <v>224</v>
      </c>
    </row>
    <row r="410" s="2" customFormat="1" ht="16.5" customHeight="1">
      <c r="A410" s="40"/>
      <c r="B410" s="41"/>
      <c r="C410" s="215" t="s">
        <v>672</v>
      </c>
      <c r="D410" s="215" t="s">
        <v>226</v>
      </c>
      <c r="E410" s="216" t="s">
        <v>4906</v>
      </c>
      <c r="F410" s="217" t="s">
        <v>4907</v>
      </c>
      <c r="G410" s="218" t="s">
        <v>163</v>
      </c>
      <c r="H410" s="219">
        <v>15.119999999999999</v>
      </c>
      <c r="I410" s="220"/>
      <c r="J410" s="221">
        <f>ROUND(I410*H410,2)</f>
        <v>0</v>
      </c>
      <c r="K410" s="217" t="s">
        <v>229</v>
      </c>
      <c r="L410" s="46"/>
      <c r="M410" s="222" t="s">
        <v>40</v>
      </c>
      <c r="N410" s="223" t="s">
        <v>48</v>
      </c>
      <c r="O410" s="86"/>
      <c r="P410" s="224">
        <f>O410*H410</f>
        <v>0</v>
      </c>
      <c r="Q410" s="224">
        <v>2.45329</v>
      </c>
      <c r="R410" s="224">
        <f>Q410*H410</f>
        <v>37.093744799999996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230</v>
      </c>
      <c r="AT410" s="226" t="s">
        <v>226</v>
      </c>
      <c r="AU410" s="226" t="s">
        <v>85</v>
      </c>
      <c r="AY410" s="19" t="s">
        <v>224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83</v>
      </c>
      <c r="BK410" s="227">
        <f>ROUND(I410*H410,2)</f>
        <v>0</v>
      </c>
      <c r="BL410" s="19" t="s">
        <v>230</v>
      </c>
      <c r="BM410" s="226" t="s">
        <v>1099</v>
      </c>
    </row>
    <row r="411" s="2" customFormat="1">
      <c r="A411" s="40"/>
      <c r="B411" s="41"/>
      <c r="C411" s="42"/>
      <c r="D411" s="228" t="s">
        <v>232</v>
      </c>
      <c r="E411" s="42"/>
      <c r="F411" s="229" t="s">
        <v>4908</v>
      </c>
      <c r="G411" s="42"/>
      <c r="H411" s="42"/>
      <c r="I411" s="230"/>
      <c r="J411" s="42"/>
      <c r="K411" s="42"/>
      <c r="L411" s="46"/>
      <c r="M411" s="231"/>
      <c r="N411" s="232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232</v>
      </c>
      <c r="AU411" s="19" t="s">
        <v>85</v>
      </c>
    </row>
    <row r="412" s="2" customFormat="1">
      <c r="A412" s="40"/>
      <c r="B412" s="41"/>
      <c r="C412" s="42"/>
      <c r="D412" s="233" t="s">
        <v>234</v>
      </c>
      <c r="E412" s="42"/>
      <c r="F412" s="234" t="s">
        <v>4909</v>
      </c>
      <c r="G412" s="42"/>
      <c r="H412" s="42"/>
      <c r="I412" s="230"/>
      <c r="J412" s="42"/>
      <c r="K412" s="42"/>
      <c r="L412" s="46"/>
      <c r="M412" s="231"/>
      <c r="N412" s="232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234</v>
      </c>
      <c r="AU412" s="19" t="s">
        <v>85</v>
      </c>
    </row>
    <row r="413" s="13" customFormat="1">
      <c r="A413" s="13"/>
      <c r="B413" s="235"/>
      <c r="C413" s="236"/>
      <c r="D413" s="228" t="s">
        <v>236</v>
      </c>
      <c r="E413" s="237" t="s">
        <v>40</v>
      </c>
      <c r="F413" s="238" t="s">
        <v>5232</v>
      </c>
      <c r="G413" s="236"/>
      <c r="H413" s="239">
        <v>4.3200000000000003</v>
      </c>
      <c r="I413" s="240"/>
      <c r="J413" s="236"/>
      <c r="K413" s="236"/>
      <c r="L413" s="241"/>
      <c r="M413" s="242"/>
      <c r="N413" s="243"/>
      <c r="O413" s="243"/>
      <c r="P413" s="243"/>
      <c r="Q413" s="243"/>
      <c r="R413" s="243"/>
      <c r="S413" s="243"/>
      <c r="T413" s="24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5" t="s">
        <v>236</v>
      </c>
      <c r="AU413" s="245" t="s">
        <v>85</v>
      </c>
      <c r="AV413" s="13" t="s">
        <v>85</v>
      </c>
      <c r="AW413" s="13" t="s">
        <v>38</v>
      </c>
      <c r="AX413" s="13" t="s">
        <v>77</v>
      </c>
      <c r="AY413" s="245" t="s">
        <v>224</v>
      </c>
    </row>
    <row r="414" s="13" customFormat="1">
      <c r="A414" s="13"/>
      <c r="B414" s="235"/>
      <c r="C414" s="236"/>
      <c r="D414" s="228" t="s">
        <v>236</v>
      </c>
      <c r="E414" s="237" t="s">
        <v>40</v>
      </c>
      <c r="F414" s="238" t="s">
        <v>5233</v>
      </c>
      <c r="G414" s="236"/>
      <c r="H414" s="239">
        <v>10.800000000000001</v>
      </c>
      <c r="I414" s="240"/>
      <c r="J414" s="236"/>
      <c r="K414" s="236"/>
      <c r="L414" s="241"/>
      <c r="M414" s="242"/>
      <c r="N414" s="243"/>
      <c r="O414" s="243"/>
      <c r="P414" s="243"/>
      <c r="Q414" s="243"/>
      <c r="R414" s="243"/>
      <c r="S414" s="243"/>
      <c r="T414" s="24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5" t="s">
        <v>236</v>
      </c>
      <c r="AU414" s="245" t="s">
        <v>85</v>
      </c>
      <c r="AV414" s="13" t="s">
        <v>85</v>
      </c>
      <c r="AW414" s="13" t="s">
        <v>38</v>
      </c>
      <c r="AX414" s="13" t="s">
        <v>77</v>
      </c>
      <c r="AY414" s="245" t="s">
        <v>224</v>
      </c>
    </row>
    <row r="415" s="15" customFormat="1">
      <c r="A415" s="15"/>
      <c r="B415" s="256"/>
      <c r="C415" s="257"/>
      <c r="D415" s="228" t="s">
        <v>236</v>
      </c>
      <c r="E415" s="258" t="s">
        <v>40</v>
      </c>
      <c r="F415" s="259" t="s">
        <v>253</v>
      </c>
      <c r="G415" s="257"/>
      <c r="H415" s="260">
        <v>15.119999999999999</v>
      </c>
      <c r="I415" s="261"/>
      <c r="J415" s="257"/>
      <c r="K415" s="257"/>
      <c r="L415" s="262"/>
      <c r="M415" s="263"/>
      <c r="N415" s="264"/>
      <c r="O415" s="264"/>
      <c r="P415" s="264"/>
      <c r="Q415" s="264"/>
      <c r="R415" s="264"/>
      <c r="S415" s="264"/>
      <c r="T415" s="26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6" t="s">
        <v>236</v>
      </c>
      <c r="AU415" s="266" t="s">
        <v>85</v>
      </c>
      <c r="AV415" s="15" t="s">
        <v>230</v>
      </c>
      <c r="AW415" s="15" t="s">
        <v>38</v>
      </c>
      <c r="AX415" s="15" t="s">
        <v>83</v>
      </c>
      <c r="AY415" s="266" t="s">
        <v>224</v>
      </c>
    </row>
    <row r="416" s="12" customFormat="1" ht="22.8" customHeight="1">
      <c r="A416" s="12"/>
      <c r="B416" s="199"/>
      <c r="C416" s="200"/>
      <c r="D416" s="201" t="s">
        <v>76</v>
      </c>
      <c r="E416" s="213" t="s">
        <v>286</v>
      </c>
      <c r="F416" s="213" t="s">
        <v>1345</v>
      </c>
      <c r="G416" s="200"/>
      <c r="H416" s="200"/>
      <c r="I416" s="203"/>
      <c r="J416" s="214">
        <f>BK416</f>
        <v>0</v>
      </c>
      <c r="K416" s="200"/>
      <c r="L416" s="205"/>
      <c r="M416" s="206"/>
      <c r="N416" s="207"/>
      <c r="O416" s="207"/>
      <c r="P416" s="208">
        <f>SUM(P417:P546)</f>
        <v>0</v>
      </c>
      <c r="Q416" s="207"/>
      <c r="R416" s="208">
        <f>SUM(R417:R546)</f>
        <v>128.3458302</v>
      </c>
      <c r="S416" s="207"/>
      <c r="T416" s="209">
        <f>SUM(T417:T546)</f>
        <v>0.41000000000000003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0" t="s">
        <v>83</v>
      </c>
      <c r="AT416" s="211" t="s">
        <v>76</v>
      </c>
      <c r="AU416" s="211" t="s">
        <v>83</v>
      </c>
      <c r="AY416" s="210" t="s">
        <v>224</v>
      </c>
      <c r="BK416" s="212">
        <f>SUM(BK417:BK546)</f>
        <v>0</v>
      </c>
    </row>
    <row r="417" s="2" customFormat="1" ht="16.5" customHeight="1">
      <c r="A417" s="40"/>
      <c r="B417" s="41"/>
      <c r="C417" s="215" t="s">
        <v>679</v>
      </c>
      <c r="D417" s="215" t="s">
        <v>226</v>
      </c>
      <c r="E417" s="216" t="s">
        <v>4912</v>
      </c>
      <c r="F417" s="217" t="s">
        <v>4913</v>
      </c>
      <c r="G417" s="218" t="s">
        <v>811</v>
      </c>
      <c r="H417" s="219">
        <v>7</v>
      </c>
      <c r="I417" s="220"/>
      <c r="J417" s="221">
        <f>ROUND(I417*H417,2)</f>
        <v>0</v>
      </c>
      <c r="K417" s="217" t="s">
        <v>229</v>
      </c>
      <c r="L417" s="46"/>
      <c r="M417" s="222" t="s">
        <v>40</v>
      </c>
      <c r="N417" s="223" t="s">
        <v>48</v>
      </c>
      <c r="O417" s="86"/>
      <c r="P417" s="224">
        <f>O417*H417</f>
        <v>0</v>
      </c>
      <c r="Q417" s="224">
        <v>0.00069999999999999999</v>
      </c>
      <c r="R417" s="224">
        <f>Q417*H417</f>
        <v>0.0048999999999999998</v>
      </c>
      <c r="S417" s="224">
        <v>0</v>
      </c>
      <c r="T417" s="225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6" t="s">
        <v>230</v>
      </c>
      <c r="AT417" s="226" t="s">
        <v>226</v>
      </c>
      <c r="AU417" s="226" t="s">
        <v>85</v>
      </c>
      <c r="AY417" s="19" t="s">
        <v>224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19" t="s">
        <v>83</v>
      </c>
      <c r="BK417" s="227">
        <f>ROUND(I417*H417,2)</f>
        <v>0</v>
      </c>
      <c r="BL417" s="19" t="s">
        <v>230</v>
      </c>
      <c r="BM417" s="226" t="s">
        <v>1112</v>
      </c>
    </row>
    <row r="418" s="2" customFormat="1">
      <c r="A418" s="40"/>
      <c r="B418" s="41"/>
      <c r="C418" s="42"/>
      <c r="D418" s="228" t="s">
        <v>232</v>
      </c>
      <c r="E418" s="42"/>
      <c r="F418" s="229" t="s">
        <v>4914</v>
      </c>
      <c r="G418" s="42"/>
      <c r="H418" s="42"/>
      <c r="I418" s="230"/>
      <c r="J418" s="42"/>
      <c r="K418" s="42"/>
      <c r="L418" s="46"/>
      <c r="M418" s="231"/>
      <c r="N418" s="232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232</v>
      </c>
      <c r="AU418" s="19" t="s">
        <v>85</v>
      </c>
    </row>
    <row r="419" s="2" customFormat="1">
      <c r="A419" s="40"/>
      <c r="B419" s="41"/>
      <c r="C419" s="42"/>
      <c r="D419" s="233" t="s">
        <v>234</v>
      </c>
      <c r="E419" s="42"/>
      <c r="F419" s="234" t="s">
        <v>4915</v>
      </c>
      <c r="G419" s="42"/>
      <c r="H419" s="42"/>
      <c r="I419" s="230"/>
      <c r="J419" s="42"/>
      <c r="K419" s="42"/>
      <c r="L419" s="46"/>
      <c r="M419" s="231"/>
      <c r="N419" s="232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234</v>
      </c>
      <c r="AU419" s="19" t="s">
        <v>85</v>
      </c>
    </row>
    <row r="420" s="13" customFormat="1">
      <c r="A420" s="13"/>
      <c r="B420" s="235"/>
      <c r="C420" s="236"/>
      <c r="D420" s="228" t="s">
        <v>236</v>
      </c>
      <c r="E420" s="237" t="s">
        <v>40</v>
      </c>
      <c r="F420" s="238" t="s">
        <v>5234</v>
      </c>
      <c r="G420" s="236"/>
      <c r="H420" s="239">
        <v>3</v>
      </c>
      <c r="I420" s="240"/>
      <c r="J420" s="236"/>
      <c r="K420" s="236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236</v>
      </c>
      <c r="AU420" s="245" t="s">
        <v>85</v>
      </c>
      <c r="AV420" s="13" t="s">
        <v>85</v>
      </c>
      <c r="AW420" s="13" t="s">
        <v>38</v>
      </c>
      <c r="AX420" s="13" t="s">
        <v>77</v>
      </c>
      <c r="AY420" s="245" t="s">
        <v>224</v>
      </c>
    </row>
    <row r="421" s="13" customFormat="1">
      <c r="A421" s="13"/>
      <c r="B421" s="235"/>
      <c r="C421" s="236"/>
      <c r="D421" s="228" t="s">
        <v>236</v>
      </c>
      <c r="E421" s="237" t="s">
        <v>40</v>
      </c>
      <c r="F421" s="238" t="s">
        <v>5235</v>
      </c>
      <c r="G421" s="236"/>
      <c r="H421" s="239">
        <v>4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236</v>
      </c>
      <c r="AU421" s="245" t="s">
        <v>85</v>
      </c>
      <c r="AV421" s="13" t="s">
        <v>85</v>
      </c>
      <c r="AW421" s="13" t="s">
        <v>38</v>
      </c>
      <c r="AX421" s="13" t="s">
        <v>77</v>
      </c>
      <c r="AY421" s="245" t="s">
        <v>224</v>
      </c>
    </row>
    <row r="422" s="15" customFormat="1">
      <c r="A422" s="15"/>
      <c r="B422" s="256"/>
      <c r="C422" s="257"/>
      <c r="D422" s="228" t="s">
        <v>236</v>
      </c>
      <c r="E422" s="258" t="s">
        <v>40</v>
      </c>
      <c r="F422" s="259" t="s">
        <v>253</v>
      </c>
      <c r="G422" s="257"/>
      <c r="H422" s="260">
        <v>7</v>
      </c>
      <c r="I422" s="261"/>
      <c r="J422" s="257"/>
      <c r="K422" s="257"/>
      <c r="L422" s="262"/>
      <c r="M422" s="263"/>
      <c r="N422" s="264"/>
      <c r="O422" s="264"/>
      <c r="P422" s="264"/>
      <c r="Q422" s="264"/>
      <c r="R422" s="264"/>
      <c r="S422" s="264"/>
      <c r="T422" s="26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6" t="s">
        <v>236</v>
      </c>
      <c r="AU422" s="266" t="s">
        <v>85</v>
      </c>
      <c r="AV422" s="15" t="s">
        <v>230</v>
      </c>
      <c r="AW422" s="15" t="s">
        <v>38</v>
      </c>
      <c r="AX422" s="15" t="s">
        <v>83</v>
      </c>
      <c r="AY422" s="266" t="s">
        <v>224</v>
      </c>
    </row>
    <row r="423" s="2" customFormat="1" ht="16.5" customHeight="1">
      <c r="A423" s="40"/>
      <c r="B423" s="41"/>
      <c r="C423" s="268" t="s">
        <v>688</v>
      </c>
      <c r="D423" s="268" t="s">
        <v>305</v>
      </c>
      <c r="E423" s="269" t="s">
        <v>5236</v>
      </c>
      <c r="F423" s="270" t="s">
        <v>5237</v>
      </c>
      <c r="G423" s="271" t="s">
        <v>811</v>
      </c>
      <c r="H423" s="272">
        <v>1</v>
      </c>
      <c r="I423" s="273"/>
      <c r="J423" s="274">
        <f>ROUND(I423*H423,2)</f>
        <v>0</v>
      </c>
      <c r="K423" s="270" t="s">
        <v>229</v>
      </c>
      <c r="L423" s="275"/>
      <c r="M423" s="276" t="s">
        <v>40</v>
      </c>
      <c r="N423" s="277" t="s">
        <v>48</v>
      </c>
      <c r="O423" s="86"/>
      <c r="P423" s="224">
        <f>O423*H423</f>
        <v>0</v>
      </c>
      <c r="Q423" s="224">
        <v>0.0025000000000000001</v>
      </c>
      <c r="R423" s="224">
        <f>Q423*H423</f>
        <v>0.0025000000000000001</v>
      </c>
      <c r="S423" s="224">
        <v>0</v>
      </c>
      <c r="T423" s="225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6" t="s">
        <v>279</v>
      </c>
      <c r="AT423" s="226" t="s">
        <v>305</v>
      </c>
      <c r="AU423" s="226" t="s">
        <v>85</v>
      </c>
      <c r="AY423" s="19" t="s">
        <v>224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19" t="s">
        <v>83</v>
      </c>
      <c r="BK423" s="227">
        <f>ROUND(I423*H423,2)</f>
        <v>0</v>
      </c>
      <c r="BL423" s="19" t="s">
        <v>230</v>
      </c>
      <c r="BM423" s="226" t="s">
        <v>1125</v>
      </c>
    </row>
    <row r="424" s="2" customFormat="1">
      <c r="A424" s="40"/>
      <c r="B424" s="41"/>
      <c r="C424" s="42"/>
      <c r="D424" s="228" t="s">
        <v>232</v>
      </c>
      <c r="E424" s="42"/>
      <c r="F424" s="229" t="s">
        <v>5237</v>
      </c>
      <c r="G424" s="42"/>
      <c r="H424" s="42"/>
      <c r="I424" s="230"/>
      <c r="J424" s="42"/>
      <c r="K424" s="42"/>
      <c r="L424" s="46"/>
      <c r="M424" s="231"/>
      <c r="N424" s="232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232</v>
      </c>
      <c r="AU424" s="19" t="s">
        <v>85</v>
      </c>
    </row>
    <row r="425" s="2" customFormat="1">
      <c r="A425" s="40"/>
      <c r="B425" s="41"/>
      <c r="C425" s="42"/>
      <c r="D425" s="233" t="s">
        <v>234</v>
      </c>
      <c r="E425" s="42"/>
      <c r="F425" s="234" t="s">
        <v>5238</v>
      </c>
      <c r="G425" s="42"/>
      <c r="H425" s="42"/>
      <c r="I425" s="230"/>
      <c r="J425" s="42"/>
      <c r="K425" s="42"/>
      <c r="L425" s="46"/>
      <c r="M425" s="231"/>
      <c r="N425" s="232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234</v>
      </c>
      <c r="AU425" s="19" t="s">
        <v>85</v>
      </c>
    </row>
    <row r="426" s="13" customFormat="1">
      <c r="A426" s="13"/>
      <c r="B426" s="235"/>
      <c r="C426" s="236"/>
      <c r="D426" s="228" t="s">
        <v>236</v>
      </c>
      <c r="E426" s="237" t="s">
        <v>40</v>
      </c>
      <c r="F426" s="238" t="s">
        <v>5239</v>
      </c>
      <c r="G426" s="236"/>
      <c r="H426" s="239">
        <v>1</v>
      </c>
      <c r="I426" s="240"/>
      <c r="J426" s="236"/>
      <c r="K426" s="236"/>
      <c r="L426" s="241"/>
      <c r="M426" s="242"/>
      <c r="N426" s="243"/>
      <c r="O426" s="243"/>
      <c r="P426" s="243"/>
      <c r="Q426" s="243"/>
      <c r="R426" s="243"/>
      <c r="S426" s="243"/>
      <c r="T426" s="24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5" t="s">
        <v>236</v>
      </c>
      <c r="AU426" s="245" t="s">
        <v>85</v>
      </c>
      <c r="AV426" s="13" t="s">
        <v>85</v>
      </c>
      <c r="AW426" s="13" t="s">
        <v>38</v>
      </c>
      <c r="AX426" s="13" t="s">
        <v>77</v>
      </c>
      <c r="AY426" s="245" t="s">
        <v>224</v>
      </c>
    </row>
    <row r="427" s="15" customFormat="1">
      <c r="A427" s="15"/>
      <c r="B427" s="256"/>
      <c r="C427" s="257"/>
      <c r="D427" s="228" t="s">
        <v>236</v>
      </c>
      <c r="E427" s="258" t="s">
        <v>40</v>
      </c>
      <c r="F427" s="259" t="s">
        <v>253</v>
      </c>
      <c r="G427" s="257"/>
      <c r="H427" s="260">
        <v>1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6" t="s">
        <v>236</v>
      </c>
      <c r="AU427" s="266" t="s">
        <v>85</v>
      </c>
      <c r="AV427" s="15" t="s">
        <v>230</v>
      </c>
      <c r="AW427" s="15" t="s">
        <v>38</v>
      </c>
      <c r="AX427" s="15" t="s">
        <v>83</v>
      </c>
      <c r="AY427" s="266" t="s">
        <v>224</v>
      </c>
    </row>
    <row r="428" s="2" customFormat="1" ht="16.5" customHeight="1">
      <c r="A428" s="40"/>
      <c r="B428" s="41"/>
      <c r="C428" s="268" t="s">
        <v>697</v>
      </c>
      <c r="D428" s="268" t="s">
        <v>305</v>
      </c>
      <c r="E428" s="269" t="s">
        <v>5240</v>
      </c>
      <c r="F428" s="270" t="s">
        <v>5241</v>
      </c>
      <c r="G428" s="271" t="s">
        <v>811</v>
      </c>
      <c r="H428" s="272">
        <v>2</v>
      </c>
      <c r="I428" s="273"/>
      <c r="J428" s="274">
        <f>ROUND(I428*H428,2)</f>
        <v>0</v>
      </c>
      <c r="K428" s="270" t="s">
        <v>229</v>
      </c>
      <c r="L428" s="275"/>
      <c r="M428" s="276" t="s">
        <v>40</v>
      </c>
      <c r="N428" s="277" t="s">
        <v>48</v>
      </c>
      <c r="O428" s="86"/>
      <c r="P428" s="224">
        <f>O428*H428</f>
        <v>0</v>
      </c>
      <c r="Q428" s="224">
        <v>0.0025999999999999999</v>
      </c>
      <c r="R428" s="224">
        <f>Q428*H428</f>
        <v>0.0051999999999999998</v>
      </c>
      <c r="S428" s="224">
        <v>0</v>
      </c>
      <c r="T428" s="225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6" t="s">
        <v>279</v>
      </c>
      <c r="AT428" s="226" t="s">
        <v>305</v>
      </c>
      <c r="AU428" s="226" t="s">
        <v>85</v>
      </c>
      <c r="AY428" s="19" t="s">
        <v>224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9" t="s">
        <v>83</v>
      </c>
      <c r="BK428" s="227">
        <f>ROUND(I428*H428,2)</f>
        <v>0</v>
      </c>
      <c r="BL428" s="19" t="s">
        <v>230</v>
      </c>
      <c r="BM428" s="226" t="s">
        <v>1137</v>
      </c>
    </row>
    <row r="429" s="2" customFormat="1">
      <c r="A429" s="40"/>
      <c r="B429" s="41"/>
      <c r="C429" s="42"/>
      <c r="D429" s="228" t="s">
        <v>232</v>
      </c>
      <c r="E429" s="42"/>
      <c r="F429" s="229" t="s">
        <v>5241</v>
      </c>
      <c r="G429" s="42"/>
      <c r="H429" s="42"/>
      <c r="I429" s="230"/>
      <c r="J429" s="42"/>
      <c r="K429" s="42"/>
      <c r="L429" s="46"/>
      <c r="M429" s="231"/>
      <c r="N429" s="232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232</v>
      </c>
      <c r="AU429" s="19" t="s">
        <v>85</v>
      </c>
    </row>
    <row r="430" s="2" customFormat="1">
      <c r="A430" s="40"/>
      <c r="B430" s="41"/>
      <c r="C430" s="42"/>
      <c r="D430" s="233" t="s">
        <v>234</v>
      </c>
      <c r="E430" s="42"/>
      <c r="F430" s="234" t="s">
        <v>5242</v>
      </c>
      <c r="G430" s="42"/>
      <c r="H430" s="42"/>
      <c r="I430" s="230"/>
      <c r="J430" s="42"/>
      <c r="K430" s="42"/>
      <c r="L430" s="46"/>
      <c r="M430" s="231"/>
      <c r="N430" s="232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234</v>
      </c>
      <c r="AU430" s="19" t="s">
        <v>85</v>
      </c>
    </row>
    <row r="431" s="13" customFormat="1">
      <c r="A431" s="13"/>
      <c r="B431" s="235"/>
      <c r="C431" s="236"/>
      <c r="D431" s="228" t="s">
        <v>236</v>
      </c>
      <c r="E431" s="237" t="s">
        <v>40</v>
      </c>
      <c r="F431" s="238" t="s">
        <v>5243</v>
      </c>
      <c r="G431" s="236"/>
      <c r="H431" s="239">
        <v>2</v>
      </c>
      <c r="I431" s="240"/>
      <c r="J431" s="236"/>
      <c r="K431" s="236"/>
      <c r="L431" s="241"/>
      <c r="M431" s="242"/>
      <c r="N431" s="243"/>
      <c r="O431" s="243"/>
      <c r="P431" s="243"/>
      <c r="Q431" s="243"/>
      <c r="R431" s="243"/>
      <c r="S431" s="243"/>
      <c r="T431" s="24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5" t="s">
        <v>236</v>
      </c>
      <c r="AU431" s="245" t="s">
        <v>85</v>
      </c>
      <c r="AV431" s="13" t="s">
        <v>85</v>
      </c>
      <c r="AW431" s="13" t="s">
        <v>38</v>
      </c>
      <c r="AX431" s="13" t="s">
        <v>77</v>
      </c>
      <c r="AY431" s="245" t="s">
        <v>224</v>
      </c>
    </row>
    <row r="432" s="15" customFormat="1">
      <c r="A432" s="15"/>
      <c r="B432" s="256"/>
      <c r="C432" s="257"/>
      <c r="D432" s="228" t="s">
        <v>236</v>
      </c>
      <c r="E432" s="258" t="s">
        <v>40</v>
      </c>
      <c r="F432" s="259" t="s">
        <v>253</v>
      </c>
      <c r="G432" s="257"/>
      <c r="H432" s="260">
        <v>2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6" t="s">
        <v>236</v>
      </c>
      <c r="AU432" s="266" t="s">
        <v>85</v>
      </c>
      <c r="AV432" s="15" t="s">
        <v>230</v>
      </c>
      <c r="AW432" s="15" t="s">
        <v>38</v>
      </c>
      <c r="AX432" s="15" t="s">
        <v>83</v>
      </c>
      <c r="AY432" s="266" t="s">
        <v>224</v>
      </c>
    </row>
    <row r="433" s="2" customFormat="1" ht="16.5" customHeight="1">
      <c r="A433" s="40"/>
      <c r="B433" s="41"/>
      <c r="C433" s="215" t="s">
        <v>704</v>
      </c>
      <c r="D433" s="215" t="s">
        <v>226</v>
      </c>
      <c r="E433" s="216" t="s">
        <v>4926</v>
      </c>
      <c r="F433" s="217" t="s">
        <v>4927</v>
      </c>
      <c r="G433" s="218" t="s">
        <v>811</v>
      </c>
      <c r="H433" s="219">
        <v>5</v>
      </c>
      <c r="I433" s="220"/>
      <c r="J433" s="221">
        <f>ROUND(I433*H433,2)</f>
        <v>0</v>
      </c>
      <c r="K433" s="217" t="s">
        <v>229</v>
      </c>
      <c r="L433" s="46"/>
      <c r="M433" s="222" t="s">
        <v>40</v>
      </c>
      <c r="N433" s="223" t="s">
        <v>48</v>
      </c>
      <c r="O433" s="86"/>
      <c r="P433" s="224">
        <f>O433*H433</f>
        <v>0</v>
      </c>
      <c r="Q433" s="224">
        <v>0.11241</v>
      </c>
      <c r="R433" s="224">
        <f>Q433*H433</f>
        <v>0.56204999999999994</v>
      </c>
      <c r="S433" s="224">
        <v>0</v>
      </c>
      <c r="T433" s="225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6" t="s">
        <v>230</v>
      </c>
      <c r="AT433" s="226" t="s">
        <v>226</v>
      </c>
      <c r="AU433" s="226" t="s">
        <v>85</v>
      </c>
      <c r="AY433" s="19" t="s">
        <v>224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19" t="s">
        <v>83</v>
      </c>
      <c r="BK433" s="227">
        <f>ROUND(I433*H433,2)</f>
        <v>0</v>
      </c>
      <c r="BL433" s="19" t="s">
        <v>230</v>
      </c>
      <c r="BM433" s="226" t="s">
        <v>1150</v>
      </c>
    </row>
    <row r="434" s="2" customFormat="1">
      <c r="A434" s="40"/>
      <c r="B434" s="41"/>
      <c r="C434" s="42"/>
      <c r="D434" s="228" t="s">
        <v>232</v>
      </c>
      <c r="E434" s="42"/>
      <c r="F434" s="229" t="s">
        <v>4928</v>
      </c>
      <c r="G434" s="42"/>
      <c r="H434" s="42"/>
      <c r="I434" s="230"/>
      <c r="J434" s="42"/>
      <c r="K434" s="42"/>
      <c r="L434" s="46"/>
      <c r="M434" s="231"/>
      <c r="N434" s="232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232</v>
      </c>
      <c r="AU434" s="19" t="s">
        <v>85</v>
      </c>
    </row>
    <row r="435" s="2" customFormat="1">
      <c r="A435" s="40"/>
      <c r="B435" s="41"/>
      <c r="C435" s="42"/>
      <c r="D435" s="233" t="s">
        <v>234</v>
      </c>
      <c r="E435" s="42"/>
      <c r="F435" s="234" t="s">
        <v>4929</v>
      </c>
      <c r="G435" s="42"/>
      <c r="H435" s="42"/>
      <c r="I435" s="230"/>
      <c r="J435" s="42"/>
      <c r="K435" s="42"/>
      <c r="L435" s="46"/>
      <c r="M435" s="231"/>
      <c r="N435" s="232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234</v>
      </c>
      <c r="AU435" s="19" t="s">
        <v>85</v>
      </c>
    </row>
    <row r="436" s="2" customFormat="1" ht="16.5" customHeight="1">
      <c r="A436" s="40"/>
      <c r="B436" s="41"/>
      <c r="C436" s="268" t="s">
        <v>710</v>
      </c>
      <c r="D436" s="268" t="s">
        <v>305</v>
      </c>
      <c r="E436" s="269" t="s">
        <v>4930</v>
      </c>
      <c r="F436" s="270" t="s">
        <v>4931</v>
      </c>
      <c r="G436" s="271" t="s">
        <v>811</v>
      </c>
      <c r="H436" s="272">
        <v>5</v>
      </c>
      <c r="I436" s="273"/>
      <c r="J436" s="274">
        <f>ROUND(I436*H436,2)</f>
        <v>0</v>
      </c>
      <c r="K436" s="270" t="s">
        <v>229</v>
      </c>
      <c r="L436" s="275"/>
      <c r="M436" s="276" t="s">
        <v>40</v>
      </c>
      <c r="N436" s="277" t="s">
        <v>48</v>
      </c>
      <c r="O436" s="86"/>
      <c r="P436" s="224">
        <f>O436*H436</f>
        <v>0</v>
      </c>
      <c r="Q436" s="224">
        <v>0.0061000000000000004</v>
      </c>
      <c r="R436" s="224">
        <f>Q436*H436</f>
        <v>0.030500000000000003</v>
      </c>
      <c r="S436" s="224">
        <v>0</v>
      </c>
      <c r="T436" s="225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6" t="s">
        <v>279</v>
      </c>
      <c r="AT436" s="226" t="s">
        <v>305</v>
      </c>
      <c r="AU436" s="226" t="s">
        <v>85</v>
      </c>
      <c r="AY436" s="19" t="s">
        <v>224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19" t="s">
        <v>83</v>
      </c>
      <c r="BK436" s="227">
        <f>ROUND(I436*H436,2)</f>
        <v>0</v>
      </c>
      <c r="BL436" s="19" t="s">
        <v>230</v>
      </c>
      <c r="BM436" s="226" t="s">
        <v>1164</v>
      </c>
    </row>
    <row r="437" s="2" customFormat="1">
      <c r="A437" s="40"/>
      <c r="B437" s="41"/>
      <c r="C437" s="42"/>
      <c r="D437" s="228" t="s">
        <v>232</v>
      </c>
      <c r="E437" s="42"/>
      <c r="F437" s="229" t="s">
        <v>4931</v>
      </c>
      <c r="G437" s="42"/>
      <c r="H437" s="42"/>
      <c r="I437" s="230"/>
      <c r="J437" s="42"/>
      <c r="K437" s="42"/>
      <c r="L437" s="46"/>
      <c r="M437" s="231"/>
      <c r="N437" s="232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232</v>
      </c>
      <c r="AU437" s="19" t="s">
        <v>85</v>
      </c>
    </row>
    <row r="438" s="2" customFormat="1">
      <c r="A438" s="40"/>
      <c r="B438" s="41"/>
      <c r="C438" s="42"/>
      <c r="D438" s="233" t="s">
        <v>234</v>
      </c>
      <c r="E438" s="42"/>
      <c r="F438" s="234" t="s">
        <v>4932</v>
      </c>
      <c r="G438" s="42"/>
      <c r="H438" s="42"/>
      <c r="I438" s="230"/>
      <c r="J438" s="42"/>
      <c r="K438" s="42"/>
      <c r="L438" s="46"/>
      <c r="M438" s="231"/>
      <c r="N438" s="232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234</v>
      </c>
      <c r="AU438" s="19" t="s">
        <v>85</v>
      </c>
    </row>
    <row r="439" s="2" customFormat="1" ht="16.5" customHeight="1">
      <c r="A439" s="40"/>
      <c r="B439" s="41"/>
      <c r="C439" s="268" t="s">
        <v>716</v>
      </c>
      <c r="D439" s="268" t="s">
        <v>305</v>
      </c>
      <c r="E439" s="269" t="s">
        <v>4933</v>
      </c>
      <c r="F439" s="270" t="s">
        <v>4934</v>
      </c>
      <c r="G439" s="271" t="s">
        <v>811</v>
      </c>
      <c r="H439" s="272">
        <v>5</v>
      </c>
      <c r="I439" s="273"/>
      <c r="J439" s="274">
        <f>ROUND(I439*H439,2)</f>
        <v>0</v>
      </c>
      <c r="K439" s="270" t="s">
        <v>229</v>
      </c>
      <c r="L439" s="275"/>
      <c r="M439" s="276" t="s">
        <v>40</v>
      </c>
      <c r="N439" s="277" t="s">
        <v>48</v>
      </c>
      <c r="O439" s="86"/>
      <c r="P439" s="224">
        <f>O439*H439</f>
        <v>0</v>
      </c>
      <c r="Q439" s="224">
        <v>0.0030000000000000001</v>
      </c>
      <c r="R439" s="224">
        <f>Q439*H439</f>
        <v>0.014999999999999999</v>
      </c>
      <c r="S439" s="224">
        <v>0</v>
      </c>
      <c r="T439" s="225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6" t="s">
        <v>279</v>
      </c>
      <c r="AT439" s="226" t="s">
        <v>305</v>
      </c>
      <c r="AU439" s="226" t="s">
        <v>85</v>
      </c>
      <c r="AY439" s="19" t="s">
        <v>224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19" t="s">
        <v>83</v>
      </c>
      <c r="BK439" s="227">
        <f>ROUND(I439*H439,2)</f>
        <v>0</v>
      </c>
      <c r="BL439" s="19" t="s">
        <v>230</v>
      </c>
      <c r="BM439" s="226" t="s">
        <v>1181</v>
      </c>
    </row>
    <row r="440" s="2" customFormat="1">
      <c r="A440" s="40"/>
      <c r="B440" s="41"/>
      <c r="C440" s="42"/>
      <c r="D440" s="228" t="s">
        <v>232</v>
      </c>
      <c r="E440" s="42"/>
      <c r="F440" s="229" t="s">
        <v>4934</v>
      </c>
      <c r="G440" s="42"/>
      <c r="H440" s="42"/>
      <c r="I440" s="230"/>
      <c r="J440" s="42"/>
      <c r="K440" s="42"/>
      <c r="L440" s="46"/>
      <c r="M440" s="231"/>
      <c r="N440" s="232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232</v>
      </c>
      <c r="AU440" s="19" t="s">
        <v>85</v>
      </c>
    </row>
    <row r="441" s="2" customFormat="1">
      <c r="A441" s="40"/>
      <c r="B441" s="41"/>
      <c r="C441" s="42"/>
      <c r="D441" s="233" t="s">
        <v>234</v>
      </c>
      <c r="E441" s="42"/>
      <c r="F441" s="234" t="s">
        <v>4935</v>
      </c>
      <c r="G441" s="42"/>
      <c r="H441" s="42"/>
      <c r="I441" s="230"/>
      <c r="J441" s="42"/>
      <c r="K441" s="42"/>
      <c r="L441" s="46"/>
      <c r="M441" s="231"/>
      <c r="N441" s="232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234</v>
      </c>
      <c r="AU441" s="19" t="s">
        <v>85</v>
      </c>
    </row>
    <row r="442" s="2" customFormat="1" ht="16.5" customHeight="1">
      <c r="A442" s="40"/>
      <c r="B442" s="41"/>
      <c r="C442" s="268" t="s">
        <v>725</v>
      </c>
      <c r="D442" s="268" t="s">
        <v>305</v>
      </c>
      <c r="E442" s="269" t="s">
        <v>4936</v>
      </c>
      <c r="F442" s="270" t="s">
        <v>4937</v>
      </c>
      <c r="G442" s="271" t="s">
        <v>811</v>
      </c>
      <c r="H442" s="272">
        <v>5</v>
      </c>
      <c r="I442" s="273"/>
      <c r="J442" s="274">
        <f>ROUND(I442*H442,2)</f>
        <v>0</v>
      </c>
      <c r="K442" s="270" t="s">
        <v>229</v>
      </c>
      <c r="L442" s="275"/>
      <c r="M442" s="276" t="s">
        <v>40</v>
      </c>
      <c r="N442" s="277" t="s">
        <v>48</v>
      </c>
      <c r="O442" s="86"/>
      <c r="P442" s="224">
        <f>O442*H442</f>
        <v>0</v>
      </c>
      <c r="Q442" s="224">
        <v>0.00010000000000000001</v>
      </c>
      <c r="R442" s="224">
        <f>Q442*H442</f>
        <v>0.00050000000000000001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279</v>
      </c>
      <c r="AT442" s="226" t="s">
        <v>305</v>
      </c>
      <c r="AU442" s="226" t="s">
        <v>85</v>
      </c>
      <c r="AY442" s="19" t="s">
        <v>224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83</v>
      </c>
      <c r="BK442" s="227">
        <f>ROUND(I442*H442,2)</f>
        <v>0</v>
      </c>
      <c r="BL442" s="19" t="s">
        <v>230</v>
      </c>
      <c r="BM442" s="226" t="s">
        <v>1197</v>
      </c>
    </row>
    <row r="443" s="2" customFormat="1">
      <c r="A443" s="40"/>
      <c r="B443" s="41"/>
      <c r="C443" s="42"/>
      <c r="D443" s="228" t="s">
        <v>232</v>
      </c>
      <c r="E443" s="42"/>
      <c r="F443" s="229" t="s">
        <v>4937</v>
      </c>
      <c r="G443" s="42"/>
      <c r="H443" s="42"/>
      <c r="I443" s="230"/>
      <c r="J443" s="42"/>
      <c r="K443" s="42"/>
      <c r="L443" s="46"/>
      <c r="M443" s="231"/>
      <c r="N443" s="232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232</v>
      </c>
      <c r="AU443" s="19" t="s">
        <v>85</v>
      </c>
    </row>
    <row r="444" s="2" customFormat="1">
      <c r="A444" s="40"/>
      <c r="B444" s="41"/>
      <c r="C444" s="42"/>
      <c r="D444" s="233" t="s">
        <v>234</v>
      </c>
      <c r="E444" s="42"/>
      <c r="F444" s="234" t="s">
        <v>4938</v>
      </c>
      <c r="G444" s="42"/>
      <c r="H444" s="42"/>
      <c r="I444" s="230"/>
      <c r="J444" s="42"/>
      <c r="K444" s="42"/>
      <c r="L444" s="46"/>
      <c r="M444" s="231"/>
      <c r="N444" s="232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234</v>
      </c>
      <c r="AU444" s="19" t="s">
        <v>85</v>
      </c>
    </row>
    <row r="445" s="2" customFormat="1" ht="16.5" customHeight="1">
      <c r="A445" s="40"/>
      <c r="B445" s="41"/>
      <c r="C445" s="268" t="s">
        <v>737</v>
      </c>
      <c r="D445" s="268" t="s">
        <v>305</v>
      </c>
      <c r="E445" s="269" t="s">
        <v>4939</v>
      </c>
      <c r="F445" s="270" t="s">
        <v>4940</v>
      </c>
      <c r="G445" s="271" t="s">
        <v>811</v>
      </c>
      <c r="H445" s="272">
        <v>4</v>
      </c>
      <c r="I445" s="273"/>
      <c r="J445" s="274">
        <f>ROUND(I445*H445,2)</f>
        <v>0</v>
      </c>
      <c r="K445" s="270" t="s">
        <v>229</v>
      </c>
      <c r="L445" s="275"/>
      <c r="M445" s="276" t="s">
        <v>40</v>
      </c>
      <c r="N445" s="277" t="s">
        <v>48</v>
      </c>
      <c r="O445" s="86"/>
      <c r="P445" s="224">
        <f>O445*H445</f>
        <v>0</v>
      </c>
      <c r="Q445" s="224">
        <v>0.00035</v>
      </c>
      <c r="R445" s="224">
        <f>Q445*H445</f>
        <v>0.0014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279</v>
      </c>
      <c r="AT445" s="226" t="s">
        <v>305</v>
      </c>
      <c r="AU445" s="226" t="s">
        <v>85</v>
      </c>
      <c r="AY445" s="19" t="s">
        <v>224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83</v>
      </c>
      <c r="BK445" s="227">
        <f>ROUND(I445*H445,2)</f>
        <v>0</v>
      </c>
      <c r="BL445" s="19" t="s">
        <v>230</v>
      </c>
      <c r="BM445" s="226" t="s">
        <v>1211</v>
      </c>
    </row>
    <row r="446" s="2" customFormat="1">
      <c r="A446" s="40"/>
      <c r="B446" s="41"/>
      <c r="C446" s="42"/>
      <c r="D446" s="228" t="s">
        <v>232</v>
      </c>
      <c r="E446" s="42"/>
      <c r="F446" s="229" t="s">
        <v>4940</v>
      </c>
      <c r="G446" s="42"/>
      <c r="H446" s="42"/>
      <c r="I446" s="230"/>
      <c r="J446" s="42"/>
      <c r="K446" s="42"/>
      <c r="L446" s="46"/>
      <c r="M446" s="231"/>
      <c r="N446" s="232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232</v>
      </c>
      <c r="AU446" s="19" t="s">
        <v>85</v>
      </c>
    </row>
    <row r="447" s="2" customFormat="1">
      <c r="A447" s="40"/>
      <c r="B447" s="41"/>
      <c r="C447" s="42"/>
      <c r="D447" s="233" t="s">
        <v>234</v>
      </c>
      <c r="E447" s="42"/>
      <c r="F447" s="234" t="s">
        <v>4941</v>
      </c>
      <c r="G447" s="42"/>
      <c r="H447" s="42"/>
      <c r="I447" s="230"/>
      <c r="J447" s="42"/>
      <c r="K447" s="42"/>
      <c r="L447" s="46"/>
      <c r="M447" s="231"/>
      <c r="N447" s="232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234</v>
      </c>
      <c r="AU447" s="19" t="s">
        <v>85</v>
      </c>
    </row>
    <row r="448" s="2" customFormat="1" ht="16.5" customHeight="1">
      <c r="A448" s="40"/>
      <c r="B448" s="41"/>
      <c r="C448" s="215" t="s">
        <v>743</v>
      </c>
      <c r="D448" s="215" t="s">
        <v>226</v>
      </c>
      <c r="E448" s="216" t="s">
        <v>4942</v>
      </c>
      <c r="F448" s="217" t="s">
        <v>4943</v>
      </c>
      <c r="G448" s="218" t="s">
        <v>160</v>
      </c>
      <c r="H448" s="219">
        <v>130</v>
      </c>
      <c r="I448" s="220"/>
      <c r="J448" s="221">
        <f>ROUND(I448*H448,2)</f>
        <v>0</v>
      </c>
      <c r="K448" s="217" t="s">
        <v>229</v>
      </c>
      <c r="L448" s="46"/>
      <c r="M448" s="222" t="s">
        <v>40</v>
      </c>
      <c r="N448" s="223" t="s">
        <v>48</v>
      </c>
      <c r="O448" s="86"/>
      <c r="P448" s="224">
        <f>O448*H448</f>
        <v>0</v>
      </c>
      <c r="Q448" s="224">
        <v>0.00011</v>
      </c>
      <c r="R448" s="224">
        <f>Q448*H448</f>
        <v>0.0143</v>
      </c>
      <c r="S448" s="224">
        <v>0</v>
      </c>
      <c r="T448" s="225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6" t="s">
        <v>230</v>
      </c>
      <c r="AT448" s="226" t="s">
        <v>226</v>
      </c>
      <c r="AU448" s="226" t="s">
        <v>85</v>
      </c>
      <c r="AY448" s="19" t="s">
        <v>224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19" t="s">
        <v>83</v>
      </c>
      <c r="BK448" s="227">
        <f>ROUND(I448*H448,2)</f>
        <v>0</v>
      </c>
      <c r="BL448" s="19" t="s">
        <v>230</v>
      </c>
      <c r="BM448" s="226" t="s">
        <v>1223</v>
      </c>
    </row>
    <row r="449" s="2" customFormat="1">
      <c r="A449" s="40"/>
      <c r="B449" s="41"/>
      <c r="C449" s="42"/>
      <c r="D449" s="228" t="s">
        <v>232</v>
      </c>
      <c r="E449" s="42"/>
      <c r="F449" s="229" t="s">
        <v>4944</v>
      </c>
      <c r="G449" s="42"/>
      <c r="H449" s="42"/>
      <c r="I449" s="230"/>
      <c r="J449" s="42"/>
      <c r="K449" s="42"/>
      <c r="L449" s="46"/>
      <c r="M449" s="231"/>
      <c r="N449" s="232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232</v>
      </c>
      <c r="AU449" s="19" t="s">
        <v>85</v>
      </c>
    </row>
    <row r="450" s="2" customFormat="1">
      <c r="A450" s="40"/>
      <c r="B450" s="41"/>
      <c r="C450" s="42"/>
      <c r="D450" s="233" t="s">
        <v>234</v>
      </c>
      <c r="E450" s="42"/>
      <c r="F450" s="234" t="s">
        <v>4945</v>
      </c>
      <c r="G450" s="42"/>
      <c r="H450" s="42"/>
      <c r="I450" s="230"/>
      <c r="J450" s="42"/>
      <c r="K450" s="42"/>
      <c r="L450" s="46"/>
      <c r="M450" s="231"/>
      <c r="N450" s="232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234</v>
      </c>
      <c r="AU450" s="19" t="s">
        <v>85</v>
      </c>
    </row>
    <row r="451" s="13" customFormat="1">
      <c r="A451" s="13"/>
      <c r="B451" s="235"/>
      <c r="C451" s="236"/>
      <c r="D451" s="228" t="s">
        <v>236</v>
      </c>
      <c r="E451" s="237" t="s">
        <v>40</v>
      </c>
      <c r="F451" s="238" t="s">
        <v>5244</v>
      </c>
      <c r="G451" s="236"/>
      <c r="H451" s="239">
        <v>130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5" t="s">
        <v>236</v>
      </c>
      <c r="AU451" s="245" t="s">
        <v>85</v>
      </c>
      <c r="AV451" s="13" t="s">
        <v>85</v>
      </c>
      <c r="AW451" s="13" t="s">
        <v>38</v>
      </c>
      <c r="AX451" s="13" t="s">
        <v>77</v>
      </c>
      <c r="AY451" s="245" t="s">
        <v>224</v>
      </c>
    </row>
    <row r="452" s="15" customFormat="1">
      <c r="A452" s="15"/>
      <c r="B452" s="256"/>
      <c r="C452" s="257"/>
      <c r="D452" s="228" t="s">
        <v>236</v>
      </c>
      <c r="E452" s="258" t="s">
        <v>40</v>
      </c>
      <c r="F452" s="259" t="s">
        <v>253</v>
      </c>
      <c r="G452" s="257"/>
      <c r="H452" s="260">
        <v>130</v>
      </c>
      <c r="I452" s="261"/>
      <c r="J452" s="257"/>
      <c r="K452" s="257"/>
      <c r="L452" s="262"/>
      <c r="M452" s="263"/>
      <c r="N452" s="264"/>
      <c r="O452" s="264"/>
      <c r="P452" s="264"/>
      <c r="Q452" s="264"/>
      <c r="R452" s="264"/>
      <c r="S452" s="264"/>
      <c r="T452" s="26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6" t="s">
        <v>236</v>
      </c>
      <c r="AU452" s="266" t="s">
        <v>85</v>
      </c>
      <c r="AV452" s="15" t="s">
        <v>230</v>
      </c>
      <c r="AW452" s="15" t="s">
        <v>38</v>
      </c>
      <c r="AX452" s="15" t="s">
        <v>83</v>
      </c>
      <c r="AY452" s="266" t="s">
        <v>224</v>
      </c>
    </row>
    <row r="453" s="2" customFormat="1" ht="16.5" customHeight="1">
      <c r="A453" s="40"/>
      <c r="B453" s="41"/>
      <c r="C453" s="215" t="s">
        <v>750</v>
      </c>
      <c r="D453" s="215" t="s">
        <v>226</v>
      </c>
      <c r="E453" s="216" t="s">
        <v>4964</v>
      </c>
      <c r="F453" s="217" t="s">
        <v>4965</v>
      </c>
      <c r="G453" s="218" t="s">
        <v>152</v>
      </c>
      <c r="H453" s="219">
        <v>51</v>
      </c>
      <c r="I453" s="220"/>
      <c r="J453" s="221">
        <f>ROUND(I453*H453,2)</f>
        <v>0</v>
      </c>
      <c r="K453" s="217" t="s">
        <v>229</v>
      </c>
      <c r="L453" s="46"/>
      <c r="M453" s="222" t="s">
        <v>40</v>
      </c>
      <c r="N453" s="223" t="s">
        <v>48</v>
      </c>
      <c r="O453" s="86"/>
      <c r="P453" s="224">
        <f>O453*H453</f>
        <v>0</v>
      </c>
      <c r="Q453" s="224">
        <v>0.00084999999999999995</v>
      </c>
      <c r="R453" s="224">
        <f>Q453*H453</f>
        <v>0.04335</v>
      </c>
      <c r="S453" s="224">
        <v>0</v>
      </c>
      <c r="T453" s="225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6" t="s">
        <v>230</v>
      </c>
      <c r="AT453" s="226" t="s">
        <v>226</v>
      </c>
      <c r="AU453" s="226" t="s">
        <v>85</v>
      </c>
      <c r="AY453" s="19" t="s">
        <v>224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19" t="s">
        <v>83</v>
      </c>
      <c r="BK453" s="227">
        <f>ROUND(I453*H453,2)</f>
        <v>0</v>
      </c>
      <c r="BL453" s="19" t="s">
        <v>230</v>
      </c>
      <c r="BM453" s="226" t="s">
        <v>1233</v>
      </c>
    </row>
    <row r="454" s="2" customFormat="1">
      <c r="A454" s="40"/>
      <c r="B454" s="41"/>
      <c r="C454" s="42"/>
      <c r="D454" s="228" t="s">
        <v>232</v>
      </c>
      <c r="E454" s="42"/>
      <c r="F454" s="229" t="s">
        <v>4966</v>
      </c>
      <c r="G454" s="42"/>
      <c r="H454" s="42"/>
      <c r="I454" s="230"/>
      <c r="J454" s="42"/>
      <c r="K454" s="42"/>
      <c r="L454" s="46"/>
      <c r="M454" s="231"/>
      <c r="N454" s="232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232</v>
      </c>
      <c r="AU454" s="19" t="s">
        <v>85</v>
      </c>
    </row>
    <row r="455" s="2" customFormat="1">
      <c r="A455" s="40"/>
      <c r="B455" s="41"/>
      <c r="C455" s="42"/>
      <c r="D455" s="233" t="s">
        <v>234</v>
      </c>
      <c r="E455" s="42"/>
      <c r="F455" s="234" t="s">
        <v>4967</v>
      </c>
      <c r="G455" s="42"/>
      <c r="H455" s="42"/>
      <c r="I455" s="230"/>
      <c r="J455" s="42"/>
      <c r="K455" s="42"/>
      <c r="L455" s="46"/>
      <c r="M455" s="231"/>
      <c r="N455" s="232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234</v>
      </c>
      <c r="AU455" s="19" t="s">
        <v>85</v>
      </c>
    </row>
    <row r="456" s="13" customFormat="1">
      <c r="A456" s="13"/>
      <c r="B456" s="235"/>
      <c r="C456" s="236"/>
      <c r="D456" s="228" t="s">
        <v>236</v>
      </c>
      <c r="E456" s="237" t="s">
        <v>40</v>
      </c>
      <c r="F456" s="238" t="s">
        <v>5245</v>
      </c>
      <c r="G456" s="236"/>
      <c r="H456" s="239">
        <v>45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236</v>
      </c>
      <c r="AU456" s="245" t="s">
        <v>85</v>
      </c>
      <c r="AV456" s="13" t="s">
        <v>85</v>
      </c>
      <c r="AW456" s="13" t="s">
        <v>38</v>
      </c>
      <c r="AX456" s="13" t="s">
        <v>77</v>
      </c>
      <c r="AY456" s="245" t="s">
        <v>224</v>
      </c>
    </row>
    <row r="457" s="13" customFormat="1">
      <c r="A457" s="13"/>
      <c r="B457" s="235"/>
      <c r="C457" s="236"/>
      <c r="D457" s="228" t="s">
        <v>236</v>
      </c>
      <c r="E457" s="237" t="s">
        <v>40</v>
      </c>
      <c r="F457" s="238" t="s">
        <v>5246</v>
      </c>
      <c r="G457" s="236"/>
      <c r="H457" s="239">
        <v>6</v>
      </c>
      <c r="I457" s="240"/>
      <c r="J457" s="236"/>
      <c r="K457" s="236"/>
      <c r="L457" s="241"/>
      <c r="M457" s="242"/>
      <c r="N457" s="243"/>
      <c r="O457" s="243"/>
      <c r="P457" s="243"/>
      <c r="Q457" s="243"/>
      <c r="R457" s="243"/>
      <c r="S457" s="243"/>
      <c r="T457" s="24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5" t="s">
        <v>236</v>
      </c>
      <c r="AU457" s="245" t="s">
        <v>85</v>
      </c>
      <c r="AV457" s="13" t="s">
        <v>85</v>
      </c>
      <c r="AW457" s="13" t="s">
        <v>38</v>
      </c>
      <c r="AX457" s="13" t="s">
        <v>77</v>
      </c>
      <c r="AY457" s="245" t="s">
        <v>224</v>
      </c>
    </row>
    <row r="458" s="15" customFormat="1">
      <c r="A458" s="15"/>
      <c r="B458" s="256"/>
      <c r="C458" s="257"/>
      <c r="D458" s="228" t="s">
        <v>236</v>
      </c>
      <c r="E458" s="258" t="s">
        <v>40</v>
      </c>
      <c r="F458" s="259" t="s">
        <v>253</v>
      </c>
      <c r="G458" s="257"/>
      <c r="H458" s="260">
        <v>51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6" t="s">
        <v>236</v>
      </c>
      <c r="AU458" s="266" t="s">
        <v>85</v>
      </c>
      <c r="AV458" s="15" t="s">
        <v>230</v>
      </c>
      <c r="AW458" s="15" t="s">
        <v>38</v>
      </c>
      <c r="AX458" s="15" t="s">
        <v>83</v>
      </c>
      <c r="AY458" s="266" t="s">
        <v>224</v>
      </c>
    </row>
    <row r="459" s="2" customFormat="1" ht="16.5" customHeight="1">
      <c r="A459" s="40"/>
      <c r="B459" s="41"/>
      <c r="C459" s="215" t="s">
        <v>756</v>
      </c>
      <c r="D459" s="215" t="s">
        <v>226</v>
      </c>
      <c r="E459" s="216" t="s">
        <v>4976</v>
      </c>
      <c r="F459" s="217" t="s">
        <v>4977</v>
      </c>
      <c r="G459" s="218" t="s">
        <v>160</v>
      </c>
      <c r="H459" s="219">
        <v>130</v>
      </c>
      <c r="I459" s="220"/>
      <c r="J459" s="221">
        <f>ROUND(I459*H459,2)</f>
        <v>0</v>
      </c>
      <c r="K459" s="217" t="s">
        <v>229</v>
      </c>
      <c r="L459" s="46"/>
      <c r="M459" s="222" t="s">
        <v>40</v>
      </c>
      <c r="N459" s="223" t="s">
        <v>48</v>
      </c>
      <c r="O459" s="86"/>
      <c r="P459" s="224">
        <f>O459*H459</f>
        <v>0</v>
      </c>
      <c r="Q459" s="224">
        <v>0.00033</v>
      </c>
      <c r="R459" s="224">
        <f>Q459*H459</f>
        <v>0.042900000000000001</v>
      </c>
      <c r="S459" s="224">
        <v>0</v>
      </c>
      <c r="T459" s="225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6" t="s">
        <v>230</v>
      </c>
      <c r="AT459" s="226" t="s">
        <v>226</v>
      </c>
      <c r="AU459" s="226" t="s">
        <v>85</v>
      </c>
      <c r="AY459" s="19" t="s">
        <v>224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9" t="s">
        <v>83</v>
      </c>
      <c r="BK459" s="227">
        <f>ROUND(I459*H459,2)</f>
        <v>0</v>
      </c>
      <c r="BL459" s="19" t="s">
        <v>230</v>
      </c>
      <c r="BM459" s="226" t="s">
        <v>1243</v>
      </c>
    </row>
    <row r="460" s="2" customFormat="1">
      <c r="A460" s="40"/>
      <c r="B460" s="41"/>
      <c r="C460" s="42"/>
      <c r="D460" s="228" t="s">
        <v>232</v>
      </c>
      <c r="E460" s="42"/>
      <c r="F460" s="229" t="s">
        <v>4978</v>
      </c>
      <c r="G460" s="42"/>
      <c r="H460" s="42"/>
      <c r="I460" s="230"/>
      <c r="J460" s="42"/>
      <c r="K460" s="42"/>
      <c r="L460" s="46"/>
      <c r="M460" s="231"/>
      <c r="N460" s="232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232</v>
      </c>
      <c r="AU460" s="19" t="s">
        <v>85</v>
      </c>
    </row>
    <row r="461" s="2" customFormat="1">
      <c r="A461" s="40"/>
      <c r="B461" s="41"/>
      <c r="C461" s="42"/>
      <c r="D461" s="233" t="s">
        <v>234</v>
      </c>
      <c r="E461" s="42"/>
      <c r="F461" s="234" t="s">
        <v>4979</v>
      </c>
      <c r="G461" s="42"/>
      <c r="H461" s="42"/>
      <c r="I461" s="230"/>
      <c r="J461" s="42"/>
      <c r="K461" s="42"/>
      <c r="L461" s="46"/>
      <c r="M461" s="231"/>
      <c r="N461" s="232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234</v>
      </c>
      <c r="AU461" s="19" t="s">
        <v>85</v>
      </c>
    </row>
    <row r="462" s="13" customFormat="1">
      <c r="A462" s="13"/>
      <c r="B462" s="235"/>
      <c r="C462" s="236"/>
      <c r="D462" s="228" t="s">
        <v>236</v>
      </c>
      <c r="E462" s="237" t="s">
        <v>40</v>
      </c>
      <c r="F462" s="238" t="s">
        <v>5244</v>
      </c>
      <c r="G462" s="236"/>
      <c r="H462" s="239">
        <v>130</v>
      </c>
      <c r="I462" s="240"/>
      <c r="J462" s="236"/>
      <c r="K462" s="236"/>
      <c r="L462" s="241"/>
      <c r="M462" s="242"/>
      <c r="N462" s="243"/>
      <c r="O462" s="243"/>
      <c r="P462" s="243"/>
      <c r="Q462" s="243"/>
      <c r="R462" s="243"/>
      <c r="S462" s="243"/>
      <c r="T462" s="24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5" t="s">
        <v>236</v>
      </c>
      <c r="AU462" s="245" t="s">
        <v>85</v>
      </c>
      <c r="AV462" s="13" t="s">
        <v>85</v>
      </c>
      <c r="AW462" s="13" t="s">
        <v>38</v>
      </c>
      <c r="AX462" s="13" t="s">
        <v>77</v>
      </c>
      <c r="AY462" s="245" t="s">
        <v>224</v>
      </c>
    </row>
    <row r="463" s="15" customFormat="1">
      <c r="A463" s="15"/>
      <c r="B463" s="256"/>
      <c r="C463" s="257"/>
      <c r="D463" s="228" t="s">
        <v>236</v>
      </c>
      <c r="E463" s="258" t="s">
        <v>40</v>
      </c>
      <c r="F463" s="259" t="s">
        <v>253</v>
      </c>
      <c r="G463" s="257"/>
      <c r="H463" s="260">
        <v>130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6" t="s">
        <v>236</v>
      </c>
      <c r="AU463" s="266" t="s">
        <v>85</v>
      </c>
      <c r="AV463" s="15" t="s">
        <v>230</v>
      </c>
      <c r="AW463" s="15" t="s">
        <v>38</v>
      </c>
      <c r="AX463" s="15" t="s">
        <v>83</v>
      </c>
      <c r="AY463" s="266" t="s">
        <v>224</v>
      </c>
    </row>
    <row r="464" s="2" customFormat="1" ht="16.5" customHeight="1">
      <c r="A464" s="40"/>
      <c r="B464" s="41"/>
      <c r="C464" s="215" t="s">
        <v>766</v>
      </c>
      <c r="D464" s="215" t="s">
        <v>226</v>
      </c>
      <c r="E464" s="216" t="s">
        <v>4992</v>
      </c>
      <c r="F464" s="217" t="s">
        <v>4993</v>
      </c>
      <c r="G464" s="218" t="s">
        <v>152</v>
      </c>
      <c r="H464" s="219">
        <v>51</v>
      </c>
      <c r="I464" s="220"/>
      <c r="J464" s="221">
        <f>ROUND(I464*H464,2)</f>
        <v>0</v>
      </c>
      <c r="K464" s="217" t="s">
        <v>229</v>
      </c>
      <c r="L464" s="46"/>
      <c r="M464" s="222" t="s">
        <v>40</v>
      </c>
      <c r="N464" s="223" t="s">
        <v>48</v>
      </c>
      <c r="O464" s="86"/>
      <c r="P464" s="224">
        <f>O464*H464</f>
        <v>0</v>
      </c>
      <c r="Q464" s="224">
        <v>0.0025999999999999999</v>
      </c>
      <c r="R464" s="224">
        <f>Q464*H464</f>
        <v>0.1326</v>
      </c>
      <c r="S464" s="224">
        <v>0</v>
      </c>
      <c r="T464" s="225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6" t="s">
        <v>230</v>
      </c>
      <c r="AT464" s="226" t="s">
        <v>226</v>
      </c>
      <c r="AU464" s="226" t="s">
        <v>85</v>
      </c>
      <c r="AY464" s="19" t="s">
        <v>224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9" t="s">
        <v>83</v>
      </c>
      <c r="BK464" s="227">
        <f>ROUND(I464*H464,2)</f>
        <v>0</v>
      </c>
      <c r="BL464" s="19" t="s">
        <v>230</v>
      </c>
      <c r="BM464" s="226" t="s">
        <v>1258</v>
      </c>
    </row>
    <row r="465" s="2" customFormat="1">
      <c r="A465" s="40"/>
      <c r="B465" s="41"/>
      <c r="C465" s="42"/>
      <c r="D465" s="228" t="s">
        <v>232</v>
      </c>
      <c r="E465" s="42"/>
      <c r="F465" s="229" t="s">
        <v>4994</v>
      </c>
      <c r="G465" s="42"/>
      <c r="H465" s="42"/>
      <c r="I465" s="230"/>
      <c r="J465" s="42"/>
      <c r="K465" s="42"/>
      <c r="L465" s="46"/>
      <c r="M465" s="231"/>
      <c r="N465" s="232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232</v>
      </c>
      <c r="AU465" s="19" t="s">
        <v>85</v>
      </c>
    </row>
    <row r="466" s="2" customFormat="1">
      <c r="A466" s="40"/>
      <c r="B466" s="41"/>
      <c r="C466" s="42"/>
      <c r="D466" s="233" t="s">
        <v>234</v>
      </c>
      <c r="E466" s="42"/>
      <c r="F466" s="234" t="s">
        <v>4995</v>
      </c>
      <c r="G466" s="42"/>
      <c r="H466" s="42"/>
      <c r="I466" s="230"/>
      <c r="J466" s="42"/>
      <c r="K466" s="42"/>
      <c r="L466" s="46"/>
      <c r="M466" s="231"/>
      <c r="N466" s="232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234</v>
      </c>
      <c r="AU466" s="19" t="s">
        <v>85</v>
      </c>
    </row>
    <row r="467" s="13" customFormat="1">
      <c r="A467" s="13"/>
      <c r="B467" s="235"/>
      <c r="C467" s="236"/>
      <c r="D467" s="228" t="s">
        <v>236</v>
      </c>
      <c r="E467" s="237" t="s">
        <v>40</v>
      </c>
      <c r="F467" s="238" t="s">
        <v>5245</v>
      </c>
      <c r="G467" s="236"/>
      <c r="H467" s="239">
        <v>45</v>
      </c>
      <c r="I467" s="240"/>
      <c r="J467" s="236"/>
      <c r="K467" s="236"/>
      <c r="L467" s="241"/>
      <c r="M467" s="242"/>
      <c r="N467" s="243"/>
      <c r="O467" s="243"/>
      <c r="P467" s="243"/>
      <c r="Q467" s="243"/>
      <c r="R467" s="243"/>
      <c r="S467" s="243"/>
      <c r="T467" s="24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5" t="s">
        <v>236</v>
      </c>
      <c r="AU467" s="245" t="s">
        <v>85</v>
      </c>
      <c r="AV467" s="13" t="s">
        <v>85</v>
      </c>
      <c r="AW467" s="13" t="s">
        <v>38</v>
      </c>
      <c r="AX467" s="13" t="s">
        <v>77</v>
      </c>
      <c r="AY467" s="245" t="s">
        <v>224</v>
      </c>
    </row>
    <row r="468" s="13" customFormat="1">
      <c r="A468" s="13"/>
      <c r="B468" s="235"/>
      <c r="C468" s="236"/>
      <c r="D468" s="228" t="s">
        <v>236</v>
      </c>
      <c r="E468" s="237" t="s">
        <v>40</v>
      </c>
      <c r="F468" s="238" t="s">
        <v>5246</v>
      </c>
      <c r="G468" s="236"/>
      <c r="H468" s="239">
        <v>6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236</v>
      </c>
      <c r="AU468" s="245" t="s">
        <v>85</v>
      </c>
      <c r="AV468" s="13" t="s">
        <v>85</v>
      </c>
      <c r="AW468" s="13" t="s">
        <v>38</v>
      </c>
      <c r="AX468" s="13" t="s">
        <v>77</v>
      </c>
      <c r="AY468" s="245" t="s">
        <v>224</v>
      </c>
    </row>
    <row r="469" s="15" customFormat="1">
      <c r="A469" s="15"/>
      <c r="B469" s="256"/>
      <c r="C469" s="257"/>
      <c r="D469" s="228" t="s">
        <v>236</v>
      </c>
      <c r="E469" s="258" t="s">
        <v>40</v>
      </c>
      <c r="F469" s="259" t="s">
        <v>253</v>
      </c>
      <c r="G469" s="257"/>
      <c r="H469" s="260">
        <v>51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6" t="s">
        <v>236</v>
      </c>
      <c r="AU469" s="266" t="s">
        <v>85</v>
      </c>
      <c r="AV469" s="15" t="s">
        <v>230</v>
      </c>
      <c r="AW469" s="15" t="s">
        <v>38</v>
      </c>
      <c r="AX469" s="15" t="s">
        <v>83</v>
      </c>
      <c r="AY469" s="266" t="s">
        <v>224</v>
      </c>
    </row>
    <row r="470" s="2" customFormat="1" ht="16.5" customHeight="1">
      <c r="A470" s="40"/>
      <c r="B470" s="41"/>
      <c r="C470" s="215" t="s">
        <v>773</v>
      </c>
      <c r="D470" s="215" t="s">
        <v>226</v>
      </c>
      <c r="E470" s="216" t="s">
        <v>5001</v>
      </c>
      <c r="F470" s="217" t="s">
        <v>5002</v>
      </c>
      <c r="G470" s="218" t="s">
        <v>160</v>
      </c>
      <c r="H470" s="219">
        <v>130</v>
      </c>
      <c r="I470" s="220"/>
      <c r="J470" s="221">
        <f>ROUND(I470*H470,2)</f>
        <v>0</v>
      </c>
      <c r="K470" s="217" t="s">
        <v>229</v>
      </c>
      <c r="L470" s="46"/>
      <c r="M470" s="222" t="s">
        <v>40</v>
      </c>
      <c r="N470" s="223" t="s">
        <v>48</v>
      </c>
      <c r="O470" s="86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6" t="s">
        <v>230</v>
      </c>
      <c r="AT470" s="226" t="s">
        <v>226</v>
      </c>
      <c r="AU470" s="226" t="s">
        <v>85</v>
      </c>
      <c r="AY470" s="19" t="s">
        <v>224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9" t="s">
        <v>83</v>
      </c>
      <c r="BK470" s="227">
        <f>ROUND(I470*H470,2)</f>
        <v>0</v>
      </c>
      <c r="BL470" s="19" t="s">
        <v>230</v>
      </c>
      <c r="BM470" s="226" t="s">
        <v>1272</v>
      </c>
    </row>
    <row r="471" s="2" customFormat="1">
      <c r="A471" s="40"/>
      <c r="B471" s="41"/>
      <c r="C471" s="42"/>
      <c r="D471" s="228" t="s">
        <v>232</v>
      </c>
      <c r="E471" s="42"/>
      <c r="F471" s="229" t="s">
        <v>5003</v>
      </c>
      <c r="G471" s="42"/>
      <c r="H471" s="42"/>
      <c r="I471" s="230"/>
      <c r="J471" s="42"/>
      <c r="K471" s="42"/>
      <c r="L471" s="46"/>
      <c r="M471" s="231"/>
      <c r="N471" s="232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232</v>
      </c>
      <c r="AU471" s="19" t="s">
        <v>85</v>
      </c>
    </row>
    <row r="472" s="2" customFormat="1">
      <c r="A472" s="40"/>
      <c r="B472" s="41"/>
      <c r="C472" s="42"/>
      <c r="D472" s="233" t="s">
        <v>234</v>
      </c>
      <c r="E472" s="42"/>
      <c r="F472" s="234" t="s">
        <v>5004</v>
      </c>
      <c r="G472" s="42"/>
      <c r="H472" s="42"/>
      <c r="I472" s="230"/>
      <c r="J472" s="42"/>
      <c r="K472" s="42"/>
      <c r="L472" s="46"/>
      <c r="M472" s="231"/>
      <c r="N472" s="232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234</v>
      </c>
      <c r="AU472" s="19" t="s">
        <v>85</v>
      </c>
    </row>
    <row r="473" s="13" customFormat="1">
      <c r="A473" s="13"/>
      <c r="B473" s="235"/>
      <c r="C473" s="236"/>
      <c r="D473" s="228" t="s">
        <v>236</v>
      </c>
      <c r="E473" s="237" t="s">
        <v>40</v>
      </c>
      <c r="F473" s="238" t="s">
        <v>5244</v>
      </c>
      <c r="G473" s="236"/>
      <c r="H473" s="239">
        <v>130</v>
      </c>
      <c r="I473" s="240"/>
      <c r="J473" s="236"/>
      <c r="K473" s="236"/>
      <c r="L473" s="241"/>
      <c r="M473" s="242"/>
      <c r="N473" s="243"/>
      <c r="O473" s="243"/>
      <c r="P473" s="243"/>
      <c r="Q473" s="243"/>
      <c r="R473" s="243"/>
      <c r="S473" s="243"/>
      <c r="T473" s="24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5" t="s">
        <v>236</v>
      </c>
      <c r="AU473" s="245" t="s">
        <v>85</v>
      </c>
      <c r="AV473" s="13" t="s">
        <v>85</v>
      </c>
      <c r="AW473" s="13" t="s">
        <v>38</v>
      </c>
      <c r="AX473" s="13" t="s">
        <v>77</v>
      </c>
      <c r="AY473" s="245" t="s">
        <v>224</v>
      </c>
    </row>
    <row r="474" s="15" customFormat="1">
      <c r="A474" s="15"/>
      <c r="B474" s="256"/>
      <c r="C474" s="257"/>
      <c r="D474" s="228" t="s">
        <v>236</v>
      </c>
      <c r="E474" s="258" t="s">
        <v>40</v>
      </c>
      <c r="F474" s="259" t="s">
        <v>253</v>
      </c>
      <c r="G474" s="257"/>
      <c r="H474" s="260">
        <v>130</v>
      </c>
      <c r="I474" s="261"/>
      <c r="J474" s="257"/>
      <c r="K474" s="257"/>
      <c r="L474" s="262"/>
      <c r="M474" s="263"/>
      <c r="N474" s="264"/>
      <c r="O474" s="264"/>
      <c r="P474" s="264"/>
      <c r="Q474" s="264"/>
      <c r="R474" s="264"/>
      <c r="S474" s="264"/>
      <c r="T474" s="26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6" t="s">
        <v>236</v>
      </c>
      <c r="AU474" s="266" t="s">
        <v>85</v>
      </c>
      <c r="AV474" s="15" t="s">
        <v>230</v>
      </c>
      <c r="AW474" s="15" t="s">
        <v>38</v>
      </c>
      <c r="AX474" s="15" t="s">
        <v>83</v>
      </c>
      <c r="AY474" s="266" t="s">
        <v>224</v>
      </c>
    </row>
    <row r="475" s="2" customFormat="1" ht="16.5" customHeight="1">
      <c r="A475" s="40"/>
      <c r="B475" s="41"/>
      <c r="C475" s="215" t="s">
        <v>781</v>
      </c>
      <c r="D475" s="215" t="s">
        <v>226</v>
      </c>
      <c r="E475" s="216" t="s">
        <v>5005</v>
      </c>
      <c r="F475" s="217" t="s">
        <v>5006</v>
      </c>
      <c r="G475" s="218" t="s">
        <v>152</v>
      </c>
      <c r="H475" s="219">
        <v>51</v>
      </c>
      <c r="I475" s="220"/>
      <c r="J475" s="221">
        <f>ROUND(I475*H475,2)</f>
        <v>0</v>
      </c>
      <c r="K475" s="217" t="s">
        <v>229</v>
      </c>
      <c r="L475" s="46"/>
      <c r="M475" s="222" t="s">
        <v>40</v>
      </c>
      <c r="N475" s="223" t="s">
        <v>48</v>
      </c>
      <c r="O475" s="86"/>
      <c r="P475" s="224">
        <f>O475*H475</f>
        <v>0</v>
      </c>
      <c r="Q475" s="224">
        <v>1.0000000000000001E-05</v>
      </c>
      <c r="R475" s="224">
        <f>Q475*H475</f>
        <v>0.00051000000000000004</v>
      </c>
      <c r="S475" s="224">
        <v>0</v>
      </c>
      <c r="T475" s="225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6" t="s">
        <v>230</v>
      </c>
      <c r="AT475" s="226" t="s">
        <v>226</v>
      </c>
      <c r="AU475" s="226" t="s">
        <v>85</v>
      </c>
      <c r="AY475" s="19" t="s">
        <v>224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19" t="s">
        <v>83</v>
      </c>
      <c r="BK475" s="227">
        <f>ROUND(I475*H475,2)</f>
        <v>0</v>
      </c>
      <c r="BL475" s="19" t="s">
        <v>230</v>
      </c>
      <c r="BM475" s="226" t="s">
        <v>1286</v>
      </c>
    </row>
    <row r="476" s="2" customFormat="1">
      <c r="A476" s="40"/>
      <c r="B476" s="41"/>
      <c r="C476" s="42"/>
      <c r="D476" s="228" t="s">
        <v>232</v>
      </c>
      <c r="E476" s="42"/>
      <c r="F476" s="229" t="s">
        <v>5007</v>
      </c>
      <c r="G476" s="42"/>
      <c r="H476" s="42"/>
      <c r="I476" s="230"/>
      <c r="J476" s="42"/>
      <c r="K476" s="42"/>
      <c r="L476" s="46"/>
      <c r="M476" s="231"/>
      <c r="N476" s="232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232</v>
      </c>
      <c r="AU476" s="19" t="s">
        <v>85</v>
      </c>
    </row>
    <row r="477" s="2" customFormat="1">
      <c r="A477" s="40"/>
      <c r="B477" s="41"/>
      <c r="C477" s="42"/>
      <c r="D477" s="233" t="s">
        <v>234</v>
      </c>
      <c r="E477" s="42"/>
      <c r="F477" s="234" t="s">
        <v>5008</v>
      </c>
      <c r="G477" s="42"/>
      <c r="H477" s="42"/>
      <c r="I477" s="230"/>
      <c r="J477" s="42"/>
      <c r="K477" s="42"/>
      <c r="L477" s="46"/>
      <c r="M477" s="231"/>
      <c r="N477" s="232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234</v>
      </c>
      <c r="AU477" s="19" t="s">
        <v>85</v>
      </c>
    </row>
    <row r="478" s="13" customFormat="1">
      <c r="A478" s="13"/>
      <c r="B478" s="235"/>
      <c r="C478" s="236"/>
      <c r="D478" s="228" t="s">
        <v>236</v>
      </c>
      <c r="E478" s="237" t="s">
        <v>40</v>
      </c>
      <c r="F478" s="238" t="s">
        <v>5245</v>
      </c>
      <c r="G478" s="236"/>
      <c r="H478" s="239">
        <v>45</v>
      </c>
      <c r="I478" s="240"/>
      <c r="J478" s="236"/>
      <c r="K478" s="236"/>
      <c r="L478" s="241"/>
      <c r="M478" s="242"/>
      <c r="N478" s="243"/>
      <c r="O478" s="243"/>
      <c r="P478" s="243"/>
      <c r="Q478" s="243"/>
      <c r="R478" s="243"/>
      <c r="S478" s="243"/>
      <c r="T478" s="24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5" t="s">
        <v>236</v>
      </c>
      <c r="AU478" s="245" t="s">
        <v>85</v>
      </c>
      <c r="AV478" s="13" t="s">
        <v>85</v>
      </c>
      <c r="AW478" s="13" t="s">
        <v>38</v>
      </c>
      <c r="AX478" s="13" t="s">
        <v>77</v>
      </c>
      <c r="AY478" s="245" t="s">
        <v>224</v>
      </c>
    </row>
    <row r="479" s="13" customFormat="1">
      <c r="A479" s="13"/>
      <c r="B479" s="235"/>
      <c r="C479" s="236"/>
      <c r="D479" s="228" t="s">
        <v>236</v>
      </c>
      <c r="E479" s="237" t="s">
        <v>40</v>
      </c>
      <c r="F479" s="238" t="s">
        <v>5246</v>
      </c>
      <c r="G479" s="236"/>
      <c r="H479" s="239">
        <v>6</v>
      </c>
      <c r="I479" s="240"/>
      <c r="J479" s="236"/>
      <c r="K479" s="236"/>
      <c r="L479" s="241"/>
      <c r="M479" s="242"/>
      <c r="N479" s="243"/>
      <c r="O479" s="243"/>
      <c r="P479" s="243"/>
      <c r="Q479" s="243"/>
      <c r="R479" s="243"/>
      <c r="S479" s="243"/>
      <c r="T479" s="24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5" t="s">
        <v>236</v>
      </c>
      <c r="AU479" s="245" t="s">
        <v>85</v>
      </c>
      <c r="AV479" s="13" t="s">
        <v>85</v>
      </c>
      <c r="AW479" s="13" t="s">
        <v>38</v>
      </c>
      <c r="AX479" s="13" t="s">
        <v>77</v>
      </c>
      <c r="AY479" s="245" t="s">
        <v>224</v>
      </c>
    </row>
    <row r="480" s="15" customFormat="1">
      <c r="A480" s="15"/>
      <c r="B480" s="256"/>
      <c r="C480" s="257"/>
      <c r="D480" s="228" t="s">
        <v>236</v>
      </c>
      <c r="E480" s="258" t="s">
        <v>40</v>
      </c>
      <c r="F480" s="259" t="s">
        <v>253</v>
      </c>
      <c r="G480" s="257"/>
      <c r="H480" s="260">
        <v>51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6" t="s">
        <v>236</v>
      </c>
      <c r="AU480" s="266" t="s">
        <v>85</v>
      </c>
      <c r="AV480" s="15" t="s">
        <v>230</v>
      </c>
      <c r="AW480" s="15" t="s">
        <v>38</v>
      </c>
      <c r="AX480" s="15" t="s">
        <v>83</v>
      </c>
      <c r="AY480" s="266" t="s">
        <v>224</v>
      </c>
    </row>
    <row r="481" s="2" customFormat="1" ht="16.5" customHeight="1">
      <c r="A481" s="40"/>
      <c r="B481" s="41"/>
      <c r="C481" s="215" t="s">
        <v>788</v>
      </c>
      <c r="D481" s="215" t="s">
        <v>226</v>
      </c>
      <c r="E481" s="216" t="s">
        <v>5247</v>
      </c>
      <c r="F481" s="217" t="s">
        <v>5248</v>
      </c>
      <c r="G481" s="218" t="s">
        <v>160</v>
      </c>
      <c r="H481" s="219">
        <v>112</v>
      </c>
      <c r="I481" s="220"/>
      <c r="J481" s="221">
        <f>ROUND(I481*H481,2)</f>
        <v>0</v>
      </c>
      <c r="K481" s="217" t="s">
        <v>229</v>
      </c>
      <c r="L481" s="46"/>
      <c r="M481" s="222" t="s">
        <v>40</v>
      </c>
      <c r="N481" s="223" t="s">
        <v>48</v>
      </c>
      <c r="O481" s="86"/>
      <c r="P481" s="224">
        <f>O481*H481</f>
        <v>0</v>
      </c>
      <c r="Q481" s="224">
        <v>0.071900000000000006</v>
      </c>
      <c r="R481" s="224">
        <f>Q481*H481</f>
        <v>8.0528000000000013</v>
      </c>
      <c r="S481" s="224">
        <v>0</v>
      </c>
      <c r="T481" s="225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6" t="s">
        <v>230</v>
      </c>
      <c r="AT481" s="226" t="s">
        <v>226</v>
      </c>
      <c r="AU481" s="226" t="s">
        <v>85</v>
      </c>
      <c r="AY481" s="19" t="s">
        <v>224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19" t="s">
        <v>83</v>
      </c>
      <c r="BK481" s="227">
        <f>ROUND(I481*H481,2)</f>
        <v>0</v>
      </c>
      <c r="BL481" s="19" t="s">
        <v>230</v>
      </c>
      <c r="BM481" s="226" t="s">
        <v>1299</v>
      </c>
    </row>
    <row r="482" s="2" customFormat="1">
      <c r="A482" s="40"/>
      <c r="B482" s="41"/>
      <c r="C482" s="42"/>
      <c r="D482" s="228" t="s">
        <v>232</v>
      </c>
      <c r="E482" s="42"/>
      <c r="F482" s="229" t="s">
        <v>5249</v>
      </c>
      <c r="G482" s="42"/>
      <c r="H482" s="42"/>
      <c r="I482" s="230"/>
      <c r="J482" s="42"/>
      <c r="K482" s="42"/>
      <c r="L482" s="46"/>
      <c r="M482" s="231"/>
      <c r="N482" s="232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232</v>
      </c>
      <c r="AU482" s="19" t="s">
        <v>85</v>
      </c>
    </row>
    <row r="483" s="2" customFormat="1">
      <c r="A483" s="40"/>
      <c r="B483" s="41"/>
      <c r="C483" s="42"/>
      <c r="D483" s="233" t="s">
        <v>234</v>
      </c>
      <c r="E483" s="42"/>
      <c r="F483" s="234" t="s">
        <v>5250</v>
      </c>
      <c r="G483" s="42"/>
      <c r="H483" s="42"/>
      <c r="I483" s="230"/>
      <c r="J483" s="42"/>
      <c r="K483" s="42"/>
      <c r="L483" s="46"/>
      <c r="M483" s="231"/>
      <c r="N483" s="232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234</v>
      </c>
      <c r="AU483" s="19" t="s">
        <v>85</v>
      </c>
    </row>
    <row r="484" s="13" customFormat="1">
      <c r="A484" s="13"/>
      <c r="B484" s="235"/>
      <c r="C484" s="236"/>
      <c r="D484" s="228" t="s">
        <v>236</v>
      </c>
      <c r="E484" s="237" t="s">
        <v>40</v>
      </c>
      <c r="F484" s="238" t="s">
        <v>5251</v>
      </c>
      <c r="G484" s="236"/>
      <c r="H484" s="239">
        <v>112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236</v>
      </c>
      <c r="AU484" s="245" t="s">
        <v>85</v>
      </c>
      <c r="AV484" s="13" t="s">
        <v>85</v>
      </c>
      <c r="AW484" s="13" t="s">
        <v>38</v>
      </c>
      <c r="AX484" s="13" t="s">
        <v>77</v>
      </c>
      <c r="AY484" s="245" t="s">
        <v>224</v>
      </c>
    </row>
    <row r="485" s="15" customFormat="1">
      <c r="A485" s="15"/>
      <c r="B485" s="256"/>
      <c r="C485" s="257"/>
      <c r="D485" s="228" t="s">
        <v>236</v>
      </c>
      <c r="E485" s="258" t="s">
        <v>40</v>
      </c>
      <c r="F485" s="259" t="s">
        <v>253</v>
      </c>
      <c r="G485" s="257"/>
      <c r="H485" s="260">
        <v>112</v>
      </c>
      <c r="I485" s="261"/>
      <c r="J485" s="257"/>
      <c r="K485" s="257"/>
      <c r="L485" s="262"/>
      <c r="M485" s="263"/>
      <c r="N485" s="264"/>
      <c r="O485" s="264"/>
      <c r="P485" s="264"/>
      <c r="Q485" s="264"/>
      <c r="R485" s="264"/>
      <c r="S485" s="264"/>
      <c r="T485" s="26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6" t="s">
        <v>236</v>
      </c>
      <c r="AU485" s="266" t="s">
        <v>85</v>
      </c>
      <c r="AV485" s="15" t="s">
        <v>230</v>
      </c>
      <c r="AW485" s="15" t="s">
        <v>38</v>
      </c>
      <c r="AX485" s="15" t="s">
        <v>83</v>
      </c>
      <c r="AY485" s="266" t="s">
        <v>224</v>
      </c>
    </row>
    <row r="486" s="2" customFormat="1" ht="16.5" customHeight="1">
      <c r="A486" s="40"/>
      <c r="B486" s="41"/>
      <c r="C486" s="215" t="s">
        <v>795</v>
      </c>
      <c r="D486" s="215" t="s">
        <v>226</v>
      </c>
      <c r="E486" s="216" t="s">
        <v>5252</v>
      </c>
      <c r="F486" s="217" t="s">
        <v>5253</v>
      </c>
      <c r="G486" s="218" t="s">
        <v>160</v>
      </c>
      <c r="H486" s="219">
        <v>28</v>
      </c>
      <c r="I486" s="220"/>
      <c r="J486" s="221">
        <f>ROUND(I486*H486,2)</f>
        <v>0</v>
      </c>
      <c r="K486" s="217" t="s">
        <v>229</v>
      </c>
      <c r="L486" s="46"/>
      <c r="M486" s="222" t="s">
        <v>40</v>
      </c>
      <c r="N486" s="223" t="s">
        <v>48</v>
      </c>
      <c r="O486" s="86"/>
      <c r="P486" s="224">
        <f>O486*H486</f>
        <v>0</v>
      </c>
      <c r="Q486" s="224">
        <v>0.089779999999999999</v>
      </c>
      <c r="R486" s="224">
        <f>Q486*H486</f>
        <v>2.5138400000000001</v>
      </c>
      <c r="S486" s="224">
        <v>0</v>
      </c>
      <c r="T486" s="225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6" t="s">
        <v>230</v>
      </c>
      <c r="AT486" s="226" t="s">
        <v>226</v>
      </c>
      <c r="AU486" s="226" t="s">
        <v>85</v>
      </c>
      <c r="AY486" s="19" t="s">
        <v>224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19" t="s">
        <v>83</v>
      </c>
      <c r="BK486" s="227">
        <f>ROUND(I486*H486,2)</f>
        <v>0</v>
      </c>
      <c r="BL486" s="19" t="s">
        <v>230</v>
      </c>
      <c r="BM486" s="226" t="s">
        <v>1312</v>
      </c>
    </row>
    <row r="487" s="2" customFormat="1">
      <c r="A487" s="40"/>
      <c r="B487" s="41"/>
      <c r="C487" s="42"/>
      <c r="D487" s="228" t="s">
        <v>232</v>
      </c>
      <c r="E487" s="42"/>
      <c r="F487" s="229" t="s">
        <v>5254</v>
      </c>
      <c r="G487" s="42"/>
      <c r="H487" s="42"/>
      <c r="I487" s="230"/>
      <c r="J487" s="42"/>
      <c r="K487" s="42"/>
      <c r="L487" s="46"/>
      <c r="M487" s="231"/>
      <c r="N487" s="232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232</v>
      </c>
      <c r="AU487" s="19" t="s">
        <v>85</v>
      </c>
    </row>
    <row r="488" s="2" customFormat="1">
      <c r="A488" s="40"/>
      <c r="B488" s="41"/>
      <c r="C488" s="42"/>
      <c r="D488" s="233" t="s">
        <v>234</v>
      </c>
      <c r="E488" s="42"/>
      <c r="F488" s="234" t="s">
        <v>5255</v>
      </c>
      <c r="G488" s="42"/>
      <c r="H488" s="42"/>
      <c r="I488" s="230"/>
      <c r="J488" s="42"/>
      <c r="K488" s="42"/>
      <c r="L488" s="46"/>
      <c r="M488" s="231"/>
      <c r="N488" s="232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234</v>
      </c>
      <c r="AU488" s="19" t="s">
        <v>85</v>
      </c>
    </row>
    <row r="489" s="13" customFormat="1">
      <c r="A489" s="13"/>
      <c r="B489" s="235"/>
      <c r="C489" s="236"/>
      <c r="D489" s="228" t="s">
        <v>236</v>
      </c>
      <c r="E489" s="237" t="s">
        <v>40</v>
      </c>
      <c r="F489" s="238" t="s">
        <v>5256</v>
      </c>
      <c r="G489" s="236"/>
      <c r="H489" s="239">
        <v>28</v>
      </c>
      <c r="I489" s="240"/>
      <c r="J489" s="236"/>
      <c r="K489" s="236"/>
      <c r="L489" s="241"/>
      <c r="M489" s="242"/>
      <c r="N489" s="243"/>
      <c r="O489" s="243"/>
      <c r="P489" s="243"/>
      <c r="Q489" s="243"/>
      <c r="R489" s="243"/>
      <c r="S489" s="243"/>
      <c r="T489" s="24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5" t="s">
        <v>236</v>
      </c>
      <c r="AU489" s="245" t="s">
        <v>85</v>
      </c>
      <c r="AV489" s="13" t="s">
        <v>85</v>
      </c>
      <c r="AW489" s="13" t="s">
        <v>38</v>
      </c>
      <c r="AX489" s="13" t="s">
        <v>77</v>
      </c>
      <c r="AY489" s="245" t="s">
        <v>224</v>
      </c>
    </row>
    <row r="490" s="15" customFormat="1">
      <c r="A490" s="15"/>
      <c r="B490" s="256"/>
      <c r="C490" s="257"/>
      <c r="D490" s="228" t="s">
        <v>236</v>
      </c>
      <c r="E490" s="258" t="s">
        <v>40</v>
      </c>
      <c r="F490" s="259" t="s">
        <v>253</v>
      </c>
      <c r="G490" s="257"/>
      <c r="H490" s="260">
        <v>28</v>
      </c>
      <c r="I490" s="261"/>
      <c r="J490" s="257"/>
      <c r="K490" s="257"/>
      <c r="L490" s="262"/>
      <c r="M490" s="263"/>
      <c r="N490" s="264"/>
      <c r="O490" s="264"/>
      <c r="P490" s="264"/>
      <c r="Q490" s="264"/>
      <c r="R490" s="264"/>
      <c r="S490" s="264"/>
      <c r="T490" s="26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6" t="s">
        <v>236</v>
      </c>
      <c r="AU490" s="266" t="s">
        <v>85</v>
      </c>
      <c r="AV490" s="15" t="s">
        <v>230</v>
      </c>
      <c r="AW490" s="15" t="s">
        <v>38</v>
      </c>
      <c r="AX490" s="15" t="s">
        <v>83</v>
      </c>
      <c r="AY490" s="266" t="s">
        <v>224</v>
      </c>
    </row>
    <row r="491" s="2" customFormat="1" ht="16.5" customHeight="1">
      <c r="A491" s="40"/>
      <c r="B491" s="41"/>
      <c r="C491" s="215" t="s">
        <v>802</v>
      </c>
      <c r="D491" s="215" t="s">
        <v>226</v>
      </c>
      <c r="E491" s="216" t="s">
        <v>5023</v>
      </c>
      <c r="F491" s="217" t="s">
        <v>5024</v>
      </c>
      <c r="G491" s="218" t="s">
        <v>160</v>
      </c>
      <c r="H491" s="219">
        <v>233</v>
      </c>
      <c r="I491" s="220"/>
      <c r="J491" s="221">
        <f>ROUND(I491*H491,2)</f>
        <v>0</v>
      </c>
      <c r="K491" s="217" t="s">
        <v>229</v>
      </c>
      <c r="L491" s="46"/>
      <c r="M491" s="222" t="s">
        <v>40</v>
      </c>
      <c r="N491" s="223" t="s">
        <v>48</v>
      </c>
      <c r="O491" s="86"/>
      <c r="P491" s="224">
        <f>O491*H491</f>
        <v>0</v>
      </c>
      <c r="Q491" s="224">
        <v>0.14066999999999999</v>
      </c>
      <c r="R491" s="224">
        <f>Q491*H491</f>
        <v>32.776109999999996</v>
      </c>
      <c r="S491" s="224">
        <v>0</v>
      </c>
      <c r="T491" s="225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6" t="s">
        <v>230</v>
      </c>
      <c r="AT491" s="226" t="s">
        <v>226</v>
      </c>
      <c r="AU491" s="226" t="s">
        <v>85</v>
      </c>
      <c r="AY491" s="19" t="s">
        <v>224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19" t="s">
        <v>83</v>
      </c>
      <c r="BK491" s="227">
        <f>ROUND(I491*H491,2)</f>
        <v>0</v>
      </c>
      <c r="BL491" s="19" t="s">
        <v>230</v>
      </c>
      <c r="BM491" s="226" t="s">
        <v>1326</v>
      </c>
    </row>
    <row r="492" s="2" customFormat="1">
      <c r="A492" s="40"/>
      <c r="B492" s="41"/>
      <c r="C492" s="42"/>
      <c r="D492" s="228" t="s">
        <v>232</v>
      </c>
      <c r="E492" s="42"/>
      <c r="F492" s="229" t="s">
        <v>5025</v>
      </c>
      <c r="G492" s="42"/>
      <c r="H492" s="42"/>
      <c r="I492" s="230"/>
      <c r="J492" s="42"/>
      <c r="K492" s="42"/>
      <c r="L492" s="46"/>
      <c r="M492" s="231"/>
      <c r="N492" s="232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232</v>
      </c>
      <c r="AU492" s="19" t="s">
        <v>85</v>
      </c>
    </row>
    <row r="493" s="2" customFormat="1">
      <c r="A493" s="40"/>
      <c r="B493" s="41"/>
      <c r="C493" s="42"/>
      <c r="D493" s="233" t="s">
        <v>234</v>
      </c>
      <c r="E493" s="42"/>
      <c r="F493" s="234" t="s">
        <v>5026</v>
      </c>
      <c r="G493" s="42"/>
      <c r="H493" s="42"/>
      <c r="I493" s="230"/>
      <c r="J493" s="42"/>
      <c r="K493" s="42"/>
      <c r="L493" s="46"/>
      <c r="M493" s="231"/>
      <c r="N493" s="232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234</v>
      </c>
      <c r="AU493" s="19" t="s">
        <v>85</v>
      </c>
    </row>
    <row r="494" s="14" customFormat="1">
      <c r="A494" s="14"/>
      <c r="B494" s="246"/>
      <c r="C494" s="247"/>
      <c r="D494" s="228" t="s">
        <v>236</v>
      </c>
      <c r="E494" s="248" t="s">
        <v>40</v>
      </c>
      <c r="F494" s="249" t="s">
        <v>5027</v>
      </c>
      <c r="G494" s="247"/>
      <c r="H494" s="248" t="s">
        <v>40</v>
      </c>
      <c r="I494" s="250"/>
      <c r="J494" s="247"/>
      <c r="K494" s="247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236</v>
      </c>
      <c r="AU494" s="255" t="s">
        <v>85</v>
      </c>
      <c r="AV494" s="14" t="s">
        <v>83</v>
      </c>
      <c r="AW494" s="14" t="s">
        <v>38</v>
      </c>
      <c r="AX494" s="14" t="s">
        <v>77</v>
      </c>
      <c r="AY494" s="255" t="s">
        <v>224</v>
      </c>
    </row>
    <row r="495" s="13" customFormat="1">
      <c r="A495" s="13"/>
      <c r="B495" s="235"/>
      <c r="C495" s="236"/>
      <c r="D495" s="228" t="s">
        <v>236</v>
      </c>
      <c r="E495" s="237" t="s">
        <v>40</v>
      </c>
      <c r="F495" s="238" t="s">
        <v>5257</v>
      </c>
      <c r="G495" s="236"/>
      <c r="H495" s="239">
        <v>30</v>
      </c>
      <c r="I495" s="240"/>
      <c r="J495" s="236"/>
      <c r="K495" s="236"/>
      <c r="L495" s="241"/>
      <c r="M495" s="242"/>
      <c r="N495" s="243"/>
      <c r="O495" s="243"/>
      <c r="P495" s="243"/>
      <c r="Q495" s="243"/>
      <c r="R495" s="243"/>
      <c r="S495" s="243"/>
      <c r="T495" s="24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5" t="s">
        <v>236</v>
      </c>
      <c r="AU495" s="245" t="s">
        <v>85</v>
      </c>
      <c r="AV495" s="13" t="s">
        <v>85</v>
      </c>
      <c r="AW495" s="13" t="s">
        <v>38</v>
      </c>
      <c r="AX495" s="13" t="s">
        <v>77</v>
      </c>
      <c r="AY495" s="245" t="s">
        <v>224</v>
      </c>
    </row>
    <row r="496" s="13" customFormat="1">
      <c r="A496" s="13"/>
      <c r="B496" s="235"/>
      <c r="C496" s="236"/>
      <c r="D496" s="228" t="s">
        <v>236</v>
      </c>
      <c r="E496" s="237" t="s">
        <v>40</v>
      </c>
      <c r="F496" s="238" t="s">
        <v>5258</v>
      </c>
      <c r="G496" s="236"/>
      <c r="H496" s="239">
        <v>65</v>
      </c>
      <c r="I496" s="240"/>
      <c r="J496" s="236"/>
      <c r="K496" s="236"/>
      <c r="L496" s="241"/>
      <c r="M496" s="242"/>
      <c r="N496" s="243"/>
      <c r="O496" s="243"/>
      <c r="P496" s="243"/>
      <c r="Q496" s="243"/>
      <c r="R496" s="243"/>
      <c r="S496" s="243"/>
      <c r="T496" s="24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5" t="s">
        <v>236</v>
      </c>
      <c r="AU496" s="245" t="s">
        <v>85</v>
      </c>
      <c r="AV496" s="13" t="s">
        <v>85</v>
      </c>
      <c r="AW496" s="13" t="s">
        <v>38</v>
      </c>
      <c r="AX496" s="13" t="s">
        <v>77</v>
      </c>
      <c r="AY496" s="245" t="s">
        <v>224</v>
      </c>
    </row>
    <row r="497" s="13" customFormat="1">
      <c r="A497" s="13"/>
      <c r="B497" s="235"/>
      <c r="C497" s="236"/>
      <c r="D497" s="228" t="s">
        <v>236</v>
      </c>
      <c r="E497" s="237" t="s">
        <v>40</v>
      </c>
      <c r="F497" s="238" t="s">
        <v>5259</v>
      </c>
      <c r="G497" s="236"/>
      <c r="H497" s="239">
        <v>12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236</v>
      </c>
      <c r="AU497" s="245" t="s">
        <v>85</v>
      </c>
      <c r="AV497" s="13" t="s">
        <v>85</v>
      </c>
      <c r="AW497" s="13" t="s">
        <v>38</v>
      </c>
      <c r="AX497" s="13" t="s">
        <v>77</v>
      </c>
      <c r="AY497" s="245" t="s">
        <v>224</v>
      </c>
    </row>
    <row r="498" s="13" customFormat="1">
      <c r="A498" s="13"/>
      <c r="B498" s="235"/>
      <c r="C498" s="236"/>
      <c r="D498" s="228" t="s">
        <v>236</v>
      </c>
      <c r="E498" s="237" t="s">
        <v>40</v>
      </c>
      <c r="F498" s="238" t="s">
        <v>5260</v>
      </c>
      <c r="G498" s="236"/>
      <c r="H498" s="239">
        <v>126</v>
      </c>
      <c r="I498" s="240"/>
      <c r="J498" s="236"/>
      <c r="K498" s="236"/>
      <c r="L498" s="241"/>
      <c r="M498" s="242"/>
      <c r="N498" s="243"/>
      <c r="O498" s="243"/>
      <c r="P498" s="243"/>
      <c r="Q498" s="243"/>
      <c r="R498" s="243"/>
      <c r="S498" s="243"/>
      <c r="T498" s="24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5" t="s">
        <v>236</v>
      </c>
      <c r="AU498" s="245" t="s">
        <v>85</v>
      </c>
      <c r="AV498" s="13" t="s">
        <v>85</v>
      </c>
      <c r="AW498" s="13" t="s">
        <v>38</v>
      </c>
      <c r="AX498" s="13" t="s">
        <v>77</v>
      </c>
      <c r="AY498" s="245" t="s">
        <v>224</v>
      </c>
    </row>
    <row r="499" s="15" customFormat="1">
      <c r="A499" s="15"/>
      <c r="B499" s="256"/>
      <c r="C499" s="257"/>
      <c r="D499" s="228" t="s">
        <v>236</v>
      </c>
      <c r="E499" s="258" t="s">
        <v>40</v>
      </c>
      <c r="F499" s="259" t="s">
        <v>253</v>
      </c>
      <c r="G499" s="257"/>
      <c r="H499" s="260">
        <v>233</v>
      </c>
      <c r="I499" s="261"/>
      <c r="J499" s="257"/>
      <c r="K499" s="257"/>
      <c r="L499" s="262"/>
      <c r="M499" s="263"/>
      <c r="N499" s="264"/>
      <c r="O499" s="264"/>
      <c r="P499" s="264"/>
      <c r="Q499" s="264"/>
      <c r="R499" s="264"/>
      <c r="S499" s="264"/>
      <c r="T499" s="26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6" t="s">
        <v>236</v>
      </c>
      <c r="AU499" s="266" t="s">
        <v>85</v>
      </c>
      <c r="AV499" s="15" t="s">
        <v>230</v>
      </c>
      <c r="AW499" s="15" t="s">
        <v>38</v>
      </c>
      <c r="AX499" s="15" t="s">
        <v>83</v>
      </c>
      <c r="AY499" s="266" t="s">
        <v>224</v>
      </c>
    </row>
    <row r="500" s="2" customFormat="1" ht="16.5" customHeight="1">
      <c r="A500" s="40"/>
      <c r="B500" s="41"/>
      <c r="C500" s="268" t="s">
        <v>808</v>
      </c>
      <c r="D500" s="268" t="s">
        <v>305</v>
      </c>
      <c r="E500" s="269" t="s">
        <v>5035</v>
      </c>
      <c r="F500" s="270" t="s">
        <v>5036</v>
      </c>
      <c r="G500" s="271" t="s">
        <v>160</v>
      </c>
      <c r="H500" s="272">
        <v>30</v>
      </c>
      <c r="I500" s="273"/>
      <c r="J500" s="274">
        <f>ROUND(I500*H500,2)</f>
        <v>0</v>
      </c>
      <c r="K500" s="270" t="s">
        <v>229</v>
      </c>
      <c r="L500" s="275"/>
      <c r="M500" s="276" t="s">
        <v>40</v>
      </c>
      <c r="N500" s="277" t="s">
        <v>48</v>
      </c>
      <c r="O500" s="86"/>
      <c r="P500" s="224">
        <f>O500*H500</f>
        <v>0</v>
      </c>
      <c r="Q500" s="224">
        <v>0.125</v>
      </c>
      <c r="R500" s="224">
        <f>Q500*H500</f>
        <v>3.75</v>
      </c>
      <c r="S500" s="224">
        <v>0</v>
      </c>
      <c r="T500" s="225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6" t="s">
        <v>279</v>
      </c>
      <c r="AT500" s="226" t="s">
        <v>305</v>
      </c>
      <c r="AU500" s="226" t="s">
        <v>85</v>
      </c>
      <c r="AY500" s="19" t="s">
        <v>224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19" t="s">
        <v>83</v>
      </c>
      <c r="BK500" s="227">
        <f>ROUND(I500*H500,2)</f>
        <v>0</v>
      </c>
      <c r="BL500" s="19" t="s">
        <v>230</v>
      </c>
      <c r="BM500" s="226" t="s">
        <v>1340</v>
      </c>
    </row>
    <row r="501" s="2" customFormat="1">
      <c r="A501" s="40"/>
      <c r="B501" s="41"/>
      <c r="C501" s="42"/>
      <c r="D501" s="228" t="s">
        <v>232</v>
      </c>
      <c r="E501" s="42"/>
      <c r="F501" s="229" t="s">
        <v>5036</v>
      </c>
      <c r="G501" s="42"/>
      <c r="H501" s="42"/>
      <c r="I501" s="230"/>
      <c r="J501" s="42"/>
      <c r="K501" s="42"/>
      <c r="L501" s="46"/>
      <c r="M501" s="231"/>
      <c r="N501" s="232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232</v>
      </c>
      <c r="AU501" s="19" t="s">
        <v>85</v>
      </c>
    </row>
    <row r="502" s="2" customFormat="1">
      <c r="A502" s="40"/>
      <c r="B502" s="41"/>
      <c r="C502" s="42"/>
      <c r="D502" s="233" t="s">
        <v>234</v>
      </c>
      <c r="E502" s="42"/>
      <c r="F502" s="234" t="s">
        <v>5037</v>
      </c>
      <c r="G502" s="42"/>
      <c r="H502" s="42"/>
      <c r="I502" s="230"/>
      <c r="J502" s="42"/>
      <c r="K502" s="42"/>
      <c r="L502" s="46"/>
      <c r="M502" s="231"/>
      <c r="N502" s="232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234</v>
      </c>
      <c r="AU502" s="19" t="s">
        <v>85</v>
      </c>
    </row>
    <row r="503" s="2" customFormat="1" ht="16.5" customHeight="1">
      <c r="A503" s="40"/>
      <c r="B503" s="41"/>
      <c r="C503" s="268" t="s">
        <v>816</v>
      </c>
      <c r="D503" s="268" t="s">
        <v>305</v>
      </c>
      <c r="E503" s="269" t="s">
        <v>5261</v>
      </c>
      <c r="F503" s="270" t="s">
        <v>5262</v>
      </c>
      <c r="G503" s="271" t="s">
        <v>160</v>
      </c>
      <c r="H503" s="272">
        <v>12.18</v>
      </c>
      <c r="I503" s="273"/>
      <c r="J503" s="274">
        <f>ROUND(I503*H503,2)</f>
        <v>0</v>
      </c>
      <c r="K503" s="270" t="s">
        <v>229</v>
      </c>
      <c r="L503" s="275"/>
      <c r="M503" s="276" t="s">
        <v>40</v>
      </c>
      <c r="N503" s="277" t="s">
        <v>48</v>
      </c>
      <c r="O503" s="86"/>
      <c r="P503" s="224">
        <f>O503*H503</f>
        <v>0</v>
      </c>
      <c r="Q503" s="224">
        <v>0.125</v>
      </c>
      <c r="R503" s="224">
        <f>Q503*H503</f>
        <v>1.5225</v>
      </c>
      <c r="S503" s="224">
        <v>0</v>
      </c>
      <c r="T503" s="225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6" t="s">
        <v>279</v>
      </c>
      <c r="AT503" s="226" t="s">
        <v>305</v>
      </c>
      <c r="AU503" s="226" t="s">
        <v>85</v>
      </c>
      <c r="AY503" s="19" t="s">
        <v>224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19" t="s">
        <v>83</v>
      </c>
      <c r="BK503" s="227">
        <f>ROUND(I503*H503,2)</f>
        <v>0</v>
      </c>
      <c r="BL503" s="19" t="s">
        <v>230</v>
      </c>
      <c r="BM503" s="226" t="s">
        <v>1353</v>
      </c>
    </row>
    <row r="504" s="2" customFormat="1">
      <c r="A504" s="40"/>
      <c r="B504" s="41"/>
      <c r="C504" s="42"/>
      <c r="D504" s="228" t="s">
        <v>232</v>
      </c>
      <c r="E504" s="42"/>
      <c r="F504" s="229" t="s">
        <v>5262</v>
      </c>
      <c r="G504" s="42"/>
      <c r="H504" s="42"/>
      <c r="I504" s="230"/>
      <c r="J504" s="42"/>
      <c r="K504" s="42"/>
      <c r="L504" s="46"/>
      <c r="M504" s="231"/>
      <c r="N504" s="232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232</v>
      </c>
      <c r="AU504" s="19" t="s">
        <v>85</v>
      </c>
    </row>
    <row r="505" s="2" customFormat="1">
      <c r="A505" s="40"/>
      <c r="B505" s="41"/>
      <c r="C505" s="42"/>
      <c r="D505" s="233" t="s">
        <v>234</v>
      </c>
      <c r="E505" s="42"/>
      <c r="F505" s="234" t="s">
        <v>5263</v>
      </c>
      <c r="G505" s="42"/>
      <c r="H505" s="42"/>
      <c r="I505" s="230"/>
      <c r="J505" s="42"/>
      <c r="K505" s="42"/>
      <c r="L505" s="46"/>
      <c r="M505" s="231"/>
      <c r="N505" s="232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234</v>
      </c>
      <c r="AU505" s="19" t="s">
        <v>85</v>
      </c>
    </row>
    <row r="506" s="13" customFormat="1">
      <c r="A506" s="13"/>
      <c r="B506" s="235"/>
      <c r="C506" s="236"/>
      <c r="D506" s="228" t="s">
        <v>236</v>
      </c>
      <c r="E506" s="237" t="s">
        <v>40</v>
      </c>
      <c r="F506" s="238" t="s">
        <v>5264</v>
      </c>
      <c r="G506" s="236"/>
      <c r="H506" s="239">
        <v>12.18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5" t="s">
        <v>236</v>
      </c>
      <c r="AU506" s="245" t="s">
        <v>85</v>
      </c>
      <c r="AV506" s="13" t="s">
        <v>85</v>
      </c>
      <c r="AW506" s="13" t="s">
        <v>38</v>
      </c>
      <c r="AX506" s="13" t="s">
        <v>77</v>
      </c>
      <c r="AY506" s="245" t="s">
        <v>224</v>
      </c>
    </row>
    <row r="507" s="15" customFormat="1">
      <c r="A507" s="15"/>
      <c r="B507" s="256"/>
      <c r="C507" s="257"/>
      <c r="D507" s="228" t="s">
        <v>236</v>
      </c>
      <c r="E507" s="258" t="s">
        <v>40</v>
      </c>
      <c r="F507" s="259" t="s">
        <v>253</v>
      </c>
      <c r="G507" s="257"/>
      <c r="H507" s="260">
        <v>12.18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6" t="s">
        <v>236</v>
      </c>
      <c r="AU507" s="266" t="s">
        <v>85</v>
      </c>
      <c r="AV507" s="15" t="s">
        <v>230</v>
      </c>
      <c r="AW507" s="15" t="s">
        <v>38</v>
      </c>
      <c r="AX507" s="15" t="s">
        <v>83</v>
      </c>
      <c r="AY507" s="266" t="s">
        <v>224</v>
      </c>
    </row>
    <row r="508" s="2" customFormat="1" ht="16.5" customHeight="1">
      <c r="A508" s="40"/>
      <c r="B508" s="41"/>
      <c r="C508" s="268" t="s">
        <v>822</v>
      </c>
      <c r="D508" s="268" t="s">
        <v>305</v>
      </c>
      <c r="E508" s="269" t="s">
        <v>5265</v>
      </c>
      <c r="F508" s="270" t="s">
        <v>5266</v>
      </c>
      <c r="G508" s="271" t="s">
        <v>160</v>
      </c>
      <c r="H508" s="272">
        <v>65.974999999999994</v>
      </c>
      <c r="I508" s="273"/>
      <c r="J508" s="274">
        <f>ROUND(I508*H508,2)</f>
        <v>0</v>
      </c>
      <c r="K508" s="270" t="s">
        <v>229</v>
      </c>
      <c r="L508" s="275"/>
      <c r="M508" s="276" t="s">
        <v>40</v>
      </c>
      <c r="N508" s="277" t="s">
        <v>48</v>
      </c>
      <c r="O508" s="86"/>
      <c r="P508" s="224">
        <f>O508*H508</f>
        <v>0</v>
      </c>
      <c r="Q508" s="224">
        <v>0.125</v>
      </c>
      <c r="R508" s="224">
        <f>Q508*H508</f>
        <v>8.2468749999999993</v>
      </c>
      <c r="S508" s="224">
        <v>0</v>
      </c>
      <c r="T508" s="225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6" t="s">
        <v>279</v>
      </c>
      <c r="AT508" s="226" t="s">
        <v>305</v>
      </c>
      <c r="AU508" s="226" t="s">
        <v>85</v>
      </c>
      <c r="AY508" s="19" t="s">
        <v>224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19" t="s">
        <v>83</v>
      </c>
      <c r="BK508" s="227">
        <f>ROUND(I508*H508,2)</f>
        <v>0</v>
      </c>
      <c r="BL508" s="19" t="s">
        <v>230</v>
      </c>
      <c r="BM508" s="226" t="s">
        <v>1367</v>
      </c>
    </row>
    <row r="509" s="2" customFormat="1">
      <c r="A509" s="40"/>
      <c r="B509" s="41"/>
      <c r="C509" s="42"/>
      <c r="D509" s="228" t="s">
        <v>232</v>
      </c>
      <c r="E509" s="42"/>
      <c r="F509" s="229" t="s">
        <v>5266</v>
      </c>
      <c r="G509" s="42"/>
      <c r="H509" s="42"/>
      <c r="I509" s="230"/>
      <c r="J509" s="42"/>
      <c r="K509" s="42"/>
      <c r="L509" s="46"/>
      <c r="M509" s="231"/>
      <c r="N509" s="232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232</v>
      </c>
      <c r="AU509" s="19" t="s">
        <v>85</v>
      </c>
    </row>
    <row r="510" s="2" customFormat="1">
      <c r="A510" s="40"/>
      <c r="B510" s="41"/>
      <c r="C510" s="42"/>
      <c r="D510" s="233" t="s">
        <v>234</v>
      </c>
      <c r="E510" s="42"/>
      <c r="F510" s="234" t="s">
        <v>5267</v>
      </c>
      <c r="G510" s="42"/>
      <c r="H510" s="42"/>
      <c r="I510" s="230"/>
      <c r="J510" s="42"/>
      <c r="K510" s="42"/>
      <c r="L510" s="46"/>
      <c r="M510" s="231"/>
      <c r="N510" s="232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234</v>
      </c>
      <c r="AU510" s="19" t="s">
        <v>85</v>
      </c>
    </row>
    <row r="511" s="13" customFormat="1">
      <c r="A511" s="13"/>
      <c r="B511" s="235"/>
      <c r="C511" s="236"/>
      <c r="D511" s="228" t="s">
        <v>236</v>
      </c>
      <c r="E511" s="237" t="s">
        <v>40</v>
      </c>
      <c r="F511" s="238" t="s">
        <v>5268</v>
      </c>
      <c r="G511" s="236"/>
      <c r="H511" s="239">
        <v>65.974999999999994</v>
      </c>
      <c r="I511" s="240"/>
      <c r="J511" s="236"/>
      <c r="K511" s="236"/>
      <c r="L511" s="241"/>
      <c r="M511" s="242"/>
      <c r="N511" s="243"/>
      <c r="O511" s="243"/>
      <c r="P511" s="243"/>
      <c r="Q511" s="243"/>
      <c r="R511" s="243"/>
      <c r="S511" s="243"/>
      <c r="T511" s="24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5" t="s">
        <v>236</v>
      </c>
      <c r="AU511" s="245" t="s">
        <v>85</v>
      </c>
      <c r="AV511" s="13" t="s">
        <v>85</v>
      </c>
      <c r="AW511" s="13" t="s">
        <v>38</v>
      </c>
      <c r="AX511" s="13" t="s">
        <v>77</v>
      </c>
      <c r="AY511" s="245" t="s">
        <v>224</v>
      </c>
    </row>
    <row r="512" s="15" customFormat="1">
      <c r="A512" s="15"/>
      <c r="B512" s="256"/>
      <c r="C512" s="257"/>
      <c r="D512" s="228" t="s">
        <v>236</v>
      </c>
      <c r="E512" s="258" t="s">
        <v>40</v>
      </c>
      <c r="F512" s="259" t="s">
        <v>253</v>
      </c>
      <c r="G512" s="257"/>
      <c r="H512" s="260">
        <v>65.974999999999994</v>
      </c>
      <c r="I512" s="261"/>
      <c r="J512" s="257"/>
      <c r="K512" s="257"/>
      <c r="L512" s="262"/>
      <c r="M512" s="263"/>
      <c r="N512" s="264"/>
      <c r="O512" s="264"/>
      <c r="P512" s="264"/>
      <c r="Q512" s="264"/>
      <c r="R512" s="264"/>
      <c r="S512" s="264"/>
      <c r="T512" s="26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6" t="s">
        <v>236</v>
      </c>
      <c r="AU512" s="266" t="s">
        <v>85</v>
      </c>
      <c r="AV512" s="15" t="s">
        <v>230</v>
      </c>
      <c r="AW512" s="15" t="s">
        <v>38</v>
      </c>
      <c r="AX512" s="15" t="s">
        <v>83</v>
      </c>
      <c r="AY512" s="266" t="s">
        <v>224</v>
      </c>
    </row>
    <row r="513" s="2" customFormat="1" ht="16.5" customHeight="1">
      <c r="A513" s="40"/>
      <c r="B513" s="41"/>
      <c r="C513" s="215" t="s">
        <v>829</v>
      </c>
      <c r="D513" s="215" t="s">
        <v>226</v>
      </c>
      <c r="E513" s="216" t="s">
        <v>5041</v>
      </c>
      <c r="F513" s="217" t="s">
        <v>5042</v>
      </c>
      <c r="G513" s="218" t="s">
        <v>160</v>
      </c>
      <c r="H513" s="219">
        <v>80</v>
      </c>
      <c r="I513" s="220"/>
      <c r="J513" s="221">
        <f>ROUND(I513*H513,2)</f>
        <v>0</v>
      </c>
      <c r="K513" s="217" t="s">
        <v>229</v>
      </c>
      <c r="L513" s="46"/>
      <c r="M513" s="222" t="s">
        <v>40</v>
      </c>
      <c r="N513" s="223" t="s">
        <v>48</v>
      </c>
      <c r="O513" s="86"/>
      <c r="P513" s="224">
        <f>O513*H513</f>
        <v>0</v>
      </c>
      <c r="Q513" s="224">
        <v>0.34612999999999999</v>
      </c>
      <c r="R513" s="224">
        <f>Q513*H513</f>
        <v>27.6904</v>
      </c>
      <c r="S513" s="224">
        <v>0</v>
      </c>
      <c r="T513" s="225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6" t="s">
        <v>230</v>
      </c>
      <c r="AT513" s="226" t="s">
        <v>226</v>
      </c>
      <c r="AU513" s="226" t="s">
        <v>85</v>
      </c>
      <c r="AY513" s="19" t="s">
        <v>224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19" t="s">
        <v>83</v>
      </c>
      <c r="BK513" s="227">
        <f>ROUND(I513*H513,2)</f>
        <v>0</v>
      </c>
      <c r="BL513" s="19" t="s">
        <v>230</v>
      </c>
      <c r="BM513" s="226" t="s">
        <v>1378</v>
      </c>
    </row>
    <row r="514" s="2" customFormat="1">
      <c r="A514" s="40"/>
      <c r="B514" s="41"/>
      <c r="C514" s="42"/>
      <c r="D514" s="228" t="s">
        <v>232</v>
      </c>
      <c r="E514" s="42"/>
      <c r="F514" s="229" t="s">
        <v>5043</v>
      </c>
      <c r="G514" s="42"/>
      <c r="H514" s="42"/>
      <c r="I514" s="230"/>
      <c r="J514" s="42"/>
      <c r="K514" s="42"/>
      <c r="L514" s="46"/>
      <c r="M514" s="231"/>
      <c r="N514" s="232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232</v>
      </c>
      <c r="AU514" s="19" t="s">
        <v>85</v>
      </c>
    </row>
    <row r="515" s="2" customFormat="1">
      <c r="A515" s="40"/>
      <c r="B515" s="41"/>
      <c r="C515" s="42"/>
      <c r="D515" s="233" t="s">
        <v>234</v>
      </c>
      <c r="E515" s="42"/>
      <c r="F515" s="234" t="s">
        <v>5044</v>
      </c>
      <c r="G515" s="42"/>
      <c r="H515" s="42"/>
      <c r="I515" s="230"/>
      <c r="J515" s="42"/>
      <c r="K515" s="42"/>
      <c r="L515" s="46"/>
      <c r="M515" s="231"/>
      <c r="N515" s="232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234</v>
      </c>
      <c r="AU515" s="19" t="s">
        <v>85</v>
      </c>
    </row>
    <row r="516" s="13" customFormat="1">
      <c r="A516" s="13"/>
      <c r="B516" s="235"/>
      <c r="C516" s="236"/>
      <c r="D516" s="228" t="s">
        <v>236</v>
      </c>
      <c r="E516" s="237" t="s">
        <v>40</v>
      </c>
      <c r="F516" s="238" t="s">
        <v>5269</v>
      </c>
      <c r="G516" s="236"/>
      <c r="H516" s="239">
        <v>80</v>
      </c>
      <c r="I516" s="240"/>
      <c r="J516" s="236"/>
      <c r="K516" s="236"/>
      <c r="L516" s="241"/>
      <c r="M516" s="242"/>
      <c r="N516" s="243"/>
      <c r="O516" s="243"/>
      <c r="P516" s="243"/>
      <c r="Q516" s="243"/>
      <c r="R516" s="243"/>
      <c r="S516" s="243"/>
      <c r="T516" s="24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5" t="s">
        <v>236</v>
      </c>
      <c r="AU516" s="245" t="s">
        <v>85</v>
      </c>
      <c r="AV516" s="13" t="s">
        <v>85</v>
      </c>
      <c r="AW516" s="13" t="s">
        <v>38</v>
      </c>
      <c r="AX516" s="13" t="s">
        <v>77</v>
      </c>
      <c r="AY516" s="245" t="s">
        <v>224</v>
      </c>
    </row>
    <row r="517" s="15" customFormat="1">
      <c r="A517" s="15"/>
      <c r="B517" s="256"/>
      <c r="C517" s="257"/>
      <c r="D517" s="228" t="s">
        <v>236</v>
      </c>
      <c r="E517" s="258" t="s">
        <v>40</v>
      </c>
      <c r="F517" s="259" t="s">
        <v>253</v>
      </c>
      <c r="G517" s="257"/>
      <c r="H517" s="260">
        <v>80</v>
      </c>
      <c r="I517" s="261"/>
      <c r="J517" s="257"/>
      <c r="K517" s="257"/>
      <c r="L517" s="262"/>
      <c r="M517" s="263"/>
      <c r="N517" s="264"/>
      <c r="O517" s="264"/>
      <c r="P517" s="264"/>
      <c r="Q517" s="264"/>
      <c r="R517" s="264"/>
      <c r="S517" s="264"/>
      <c r="T517" s="26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6" t="s">
        <v>236</v>
      </c>
      <c r="AU517" s="266" t="s">
        <v>85</v>
      </c>
      <c r="AV517" s="15" t="s">
        <v>230</v>
      </c>
      <c r="AW517" s="15" t="s">
        <v>38</v>
      </c>
      <c r="AX517" s="15" t="s">
        <v>83</v>
      </c>
      <c r="AY517" s="266" t="s">
        <v>224</v>
      </c>
    </row>
    <row r="518" s="2" customFormat="1" ht="16.5" customHeight="1">
      <c r="A518" s="40"/>
      <c r="B518" s="41"/>
      <c r="C518" s="215" t="s">
        <v>835</v>
      </c>
      <c r="D518" s="215" t="s">
        <v>226</v>
      </c>
      <c r="E518" s="216" t="s">
        <v>5054</v>
      </c>
      <c r="F518" s="217" t="s">
        <v>5055</v>
      </c>
      <c r="G518" s="218" t="s">
        <v>163</v>
      </c>
      <c r="H518" s="219">
        <v>18.780000000000001</v>
      </c>
      <c r="I518" s="220"/>
      <c r="J518" s="221">
        <f>ROUND(I518*H518,2)</f>
        <v>0</v>
      </c>
      <c r="K518" s="217" t="s">
        <v>229</v>
      </c>
      <c r="L518" s="46"/>
      <c r="M518" s="222" t="s">
        <v>40</v>
      </c>
      <c r="N518" s="223" t="s">
        <v>48</v>
      </c>
      <c r="O518" s="86"/>
      <c r="P518" s="224">
        <f>O518*H518</f>
        <v>0</v>
      </c>
      <c r="Q518" s="224">
        <v>2.2563399999999998</v>
      </c>
      <c r="R518" s="224">
        <f>Q518*H518</f>
        <v>42.374065199999997</v>
      </c>
      <c r="S518" s="224">
        <v>0</v>
      </c>
      <c r="T518" s="225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6" t="s">
        <v>230</v>
      </c>
      <c r="AT518" s="226" t="s">
        <v>226</v>
      </c>
      <c r="AU518" s="226" t="s">
        <v>85</v>
      </c>
      <c r="AY518" s="19" t="s">
        <v>224</v>
      </c>
      <c r="BE518" s="227">
        <f>IF(N518="základní",J518,0)</f>
        <v>0</v>
      </c>
      <c r="BF518" s="227">
        <f>IF(N518="snížená",J518,0)</f>
        <v>0</v>
      </c>
      <c r="BG518" s="227">
        <f>IF(N518="zákl. přenesená",J518,0)</f>
        <v>0</v>
      </c>
      <c r="BH518" s="227">
        <f>IF(N518="sníž. přenesená",J518,0)</f>
        <v>0</v>
      </c>
      <c r="BI518" s="227">
        <f>IF(N518="nulová",J518,0)</f>
        <v>0</v>
      </c>
      <c r="BJ518" s="19" t="s">
        <v>83</v>
      </c>
      <c r="BK518" s="227">
        <f>ROUND(I518*H518,2)</f>
        <v>0</v>
      </c>
      <c r="BL518" s="19" t="s">
        <v>230</v>
      </c>
      <c r="BM518" s="226" t="s">
        <v>1392</v>
      </c>
    </row>
    <row r="519" s="2" customFormat="1">
      <c r="A519" s="40"/>
      <c r="B519" s="41"/>
      <c r="C519" s="42"/>
      <c r="D519" s="228" t="s">
        <v>232</v>
      </c>
      <c r="E519" s="42"/>
      <c r="F519" s="229" t="s">
        <v>5056</v>
      </c>
      <c r="G519" s="42"/>
      <c r="H519" s="42"/>
      <c r="I519" s="230"/>
      <c r="J519" s="42"/>
      <c r="K519" s="42"/>
      <c r="L519" s="46"/>
      <c r="M519" s="231"/>
      <c r="N519" s="232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232</v>
      </c>
      <c r="AU519" s="19" t="s">
        <v>85</v>
      </c>
    </row>
    <row r="520" s="2" customFormat="1">
      <c r="A520" s="40"/>
      <c r="B520" s="41"/>
      <c r="C520" s="42"/>
      <c r="D520" s="233" t="s">
        <v>234</v>
      </c>
      <c r="E520" s="42"/>
      <c r="F520" s="234" t="s">
        <v>5057</v>
      </c>
      <c r="G520" s="42"/>
      <c r="H520" s="42"/>
      <c r="I520" s="230"/>
      <c r="J520" s="42"/>
      <c r="K520" s="42"/>
      <c r="L520" s="46"/>
      <c r="M520" s="231"/>
      <c r="N520" s="232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234</v>
      </c>
      <c r="AU520" s="19" t="s">
        <v>85</v>
      </c>
    </row>
    <row r="521" s="13" customFormat="1">
      <c r="A521" s="13"/>
      <c r="B521" s="235"/>
      <c r="C521" s="236"/>
      <c r="D521" s="228" t="s">
        <v>236</v>
      </c>
      <c r="E521" s="237" t="s">
        <v>40</v>
      </c>
      <c r="F521" s="238" t="s">
        <v>5270</v>
      </c>
      <c r="G521" s="236"/>
      <c r="H521" s="239">
        <v>18.780000000000001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5" t="s">
        <v>236</v>
      </c>
      <c r="AU521" s="245" t="s">
        <v>85</v>
      </c>
      <c r="AV521" s="13" t="s">
        <v>85</v>
      </c>
      <c r="AW521" s="13" t="s">
        <v>38</v>
      </c>
      <c r="AX521" s="13" t="s">
        <v>77</v>
      </c>
      <c r="AY521" s="245" t="s">
        <v>224</v>
      </c>
    </row>
    <row r="522" s="15" customFormat="1">
      <c r="A522" s="15"/>
      <c r="B522" s="256"/>
      <c r="C522" s="257"/>
      <c r="D522" s="228" t="s">
        <v>236</v>
      </c>
      <c r="E522" s="258" t="s">
        <v>40</v>
      </c>
      <c r="F522" s="259" t="s">
        <v>253</v>
      </c>
      <c r="G522" s="257"/>
      <c r="H522" s="260">
        <v>18.780000000000001</v>
      </c>
      <c r="I522" s="261"/>
      <c r="J522" s="257"/>
      <c r="K522" s="257"/>
      <c r="L522" s="262"/>
      <c r="M522" s="263"/>
      <c r="N522" s="264"/>
      <c r="O522" s="264"/>
      <c r="P522" s="264"/>
      <c r="Q522" s="264"/>
      <c r="R522" s="264"/>
      <c r="S522" s="264"/>
      <c r="T522" s="26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6" t="s">
        <v>236</v>
      </c>
      <c r="AU522" s="266" t="s">
        <v>85</v>
      </c>
      <c r="AV522" s="15" t="s">
        <v>230</v>
      </c>
      <c r="AW522" s="15" t="s">
        <v>38</v>
      </c>
      <c r="AX522" s="15" t="s">
        <v>83</v>
      </c>
      <c r="AY522" s="266" t="s">
        <v>224</v>
      </c>
    </row>
    <row r="523" s="2" customFormat="1" ht="16.5" customHeight="1">
      <c r="A523" s="40"/>
      <c r="B523" s="41"/>
      <c r="C523" s="215" t="s">
        <v>842</v>
      </c>
      <c r="D523" s="215" t="s">
        <v>226</v>
      </c>
      <c r="E523" s="216" t="s">
        <v>5059</v>
      </c>
      <c r="F523" s="217" t="s">
        <v>5060</v>
      </c>
      <c r="G523" s="218" t="s">
        <v>152</v>
      </c>
      <c r="H523" s="219">
        <v>1199</v>
      </c>
      <c r="I523" s="220"/>
      <c r="J523" s="221">
        <f>ROUND(I523*H523,2)</f>
        <v>0</v>
      </c>
      <c r="K523" s="217" t="s">
        <v>229</v>
      </c>
      <c r="L523" s="46"/>
      <c r="M523" s="222" t="s">
        <v>40</v>
      </c>
      <c r="N523" s="223" t="s">
        <v>48</v>
      </c>
      <c r="O523" s="86"/>
      <c r="P523" s="224">
        <f>O523*H523</f>
        <v>0</v>
      </c>
      <c r="Q523" s="224">
        <v>0.00046999999999999999</v>
      </c>
      <c r="R523" s="224">
        <f>Q523*H523</f>
        <v>0.56352999999999998</v>
      </c>
      <c r="S523" s="224">
        <v>0</v>
      </c>
      <c r="T523" s="225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6" t="s">
        <v>230</v>
      </c>
      <c r="AT523" s="226" t="s">
        <v>226</v>
      </c>
      <c r="AU523" s="226" t="s">
        <v>85</v>
      </c>
      <c r="AY523" s="19" t="s">
        <v>224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19" t="s">
        <v>83</v>
      </c>
      <c r="BK523" s="227">
        <f>ROUND(I523*H523,2)</f>
        <v>0</v>
      </c>
      <c r="BL523" s="19" t="s">
        <v>230</v>
      </c>
      <c r="BM523" s="226" t="s">
        <v>1405</v>
      </c>
    </row>
    <row r="524" s="2" customFormat="1">
      <c r="A524" s="40"/>
      <c r="B524" s="41"/>
      <c r="C524" s="42"/>
      <c r="D524" s="228" t="s">
        <v>232</v>
      </c>
      <c r="E524" s="42"/>
      <c r="F524" s="229" t="s">
        <v>5061</v>
      </c>
      <c r="G524" s="42"/>
      <c r="H524" s="42"/>
      <c r="I524" s="230"/>
      <c r="J524" s="42"/>
      <c r="K524" s="42"/>
      <c r="L524" s="46"/>
      <c r="M524" s="231"/>
      <c r="N524" s="232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232</v>
      </c>
      <c r="AU524" s="19" t="s">
        <v>85</v>
      </c>
    </row>
    <row r="525" s="2" customFormat="1">
      <c r="A525" s="40"/>
      <c r="B525" s="41"/>
      <c r="C525" s="42"/>
      <c r="D525" s="233" t="s">
        <v>234</v>
      </c>
      <c r="E525" s="42"/>
      <c r="F525" s="234" t="s">
        <v>5062</v>
      </c>
      <c r="G525" s="42"/>
      <c r="H525" s="42"/>
      <c r="I525" s="230"/>
      <c r="J525" s="42"/>
      <c r="K525" s="42"/>
      <c r="L525" s="46"/>
      <c r="M525" s="231"/>
      <c r="N525" s="232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234</v>
      </c>
      <c r="AU525" s="19" t="s">
        <v>85</v>
      </c>
    </row>
    <row r="526" s="13" customFormat="1">
      <c r="A526" s="13"/>
      <c r="B526" s="235"/>
      <c r="C526" s="236"/>
      <c r="D526" s="228" t="s">
        <v>236</v>
      </c>
      <c r="E526" s="237" t="s">
        <v>40</v>
      </c>
      <c r="F526" s="238" t="s">
        <v>5271</v>
      </c>
      <c r="G526" s="236"/>
      <c r="H526" s="239">
        <v>1199</v>
      </c>
      <c r="I526" s="240"/>
      <c r="J526" s="236"/>
      <c r="K526" s="236"/>
      <c r="L526" s="241"/>
      <c r="M526" s="242"/>
      <c r="N526" s="243"/>
      <c r="O526" s="243"/>
      <c r="P526" s="243"/>
      <c r="Q526" s="243"/>
      <c r="R526" s="243"/>
      <c r="S526" s="243"/>
      <c r="T526" s="24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5" t="s">
        <v>236</v>
      </c>
      <c r="AU526" s="245" t="s">
        <v>85</v>
      </c>
      <c r="AV526" s="13" t="s">
        <v>85</v>
      </c>
      <c r="AW526" s="13" t="s">
        <v>38</v>
      </c>
      <c r="AX526" s="13" t="s">
        <v>77</v>
      </c>
      <c r="AY526" s="245" t="s">
        <v>224</v>
      </c>
    </row>
    <row r="527" s="15" customFormat="1">
      <c r="A527" s="15"/>
      <c r="B527" s="256"/>
      <c r="C527" s="257"/>
      <c r="D527" s="228" t="s">
        <v>236</v>
      </c>
      <c r="E527" s="258" t="s">
        <v>40</v>
      </c>
      <c r="F527" s="259" t="s">
        <v>253</v>
      </c>
      <c r="G527" s="257"/>
      <c r="H527" s="260">
        <v>1199</v>
      </c>
      <c r="I527" s="261"/>
      <c r="J527" s="257"/>
      <c r="K527" s="257"/>
      <c r="L527" s="262"/>
      <c r="M527" s="263"/>
      <c r="N527" s="264"/>
      <c r="O527" s="264"/>
      <c r="P527" s="264"/>
      <c r="Q527" s="264"/>
      <c r="R527" s="264"/>
      <c r="S527" s="264"/>
      <c r="T527" s="26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6" t="s">
        <v>236</v>
      </c>
      <c r="AU527" s="266" t="s">
        <v>85</v>
      </c>
      <c r="AV527" s="15" t="s">
        <v>230</v>
      </c>
      <c r="AW527" s="15" t="s">
        <v>38</v>
      </c>
      <c r="AX527" s="15" t="s">
        <v>83</v>
      </c>
      <c r="AY527" s="266" t="s">
        <v>224</v>
      </c>
    </row>
    <row r="528" s="2" customFormat="1" ht="16.5" customHeight="1">
      <c r="A528" s="40"/>
      <c r="B528" s="41"/>
      <c r="C528" s="215" t="s">
        <v>178</v>
      </c>
      <c r="D528" s="215" t="s">
        <v>226</v>
      </c>
      <c r="E528" s="216" t="s">
        <v>5064</v>
      </c>
      <c r="F528" s="217" t="s">
        <v>5065</v>
      </c>
      <c r="G528" s="218" t="s">
        <v>160</v>
      </c>
      <c r="H528" s="219">
        <v>175</v>
      </c>
      <c r="I528" s="220"/>
      <c r="J528" s="221">
        <f>ROUND(I528*H528,2)</f>
        <v>0</v>
      </c>
      <c r="K528" s="217" t="s">
        <v>229</v>
      </c>
      <c r="L528" s="46"/>
      <c r="M528" s="222" t="s">
        <v>40</v>
      </c>
      <c r="N528" s="223" t="s">
        <v>48</v>
      </c>
      <c r="O528" s="86"/>
      <c r="P528" s="224">
        <f>O528*H528</f>
        <v>0</v>
      </c>
      <c r="Q528" s="224">
        <v>0</v>
      </c>
      <c r="R528" s="224">
        <f>Q528*H528</f>
        <v>0</v>
      </c>
      <c r="S528" s="224">
        <v>0</v>
      </c>
      <c r="T528" s="225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6" t="s">
        <v>230</v>
      </c>
      <c r="AT528" s="226" t="s">
        <v>226</v>
      </c>
      <c r="AU528" s="226" t="s">
        <v>85</v>
      </c>
      <c r="AY528" s="19" t="s">
        <v>224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19" t="s">
        <v>83</v>
      </c>
      <c r="BK528" s="227">
        <f>ROUND(I528*H528,2)</f>
        <v>0</v>
      </c>
      <c r="BL528" s="19" t="s">
        <v>230</v>
      </c>
      <c r="BM528" s="226" t="s">
        <v>1419</v>
      </c>
    </row>
    <row r="529" s="2" customFormat="1">
      <c r="A529" s="40"/>
      <c r="B529" s="41"/>
      <c r="C529" s="42"/>
      <c r="D529" s="228" t="s">
        <v>232</v>
      </c>
      <c r="E529" s="42"/>
      <c r="F529" s="229" t="s">
        <v>5066</v>
      </c>
      <c r="G529" s="42"/>
      <c r="H529" s="42"/>
      <c r="I529" s="230"/>
      <c r="J529" s="42"/>
      <c r="K529" s="42"/>
      <c r="L529" s="46"/>
      <c r="M529" s="231"/>
      <c r="N529" s="232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232</v>
      </c>
      <c r="AU529" s="19" t="s">
        <v>85</v>
      </c>
    </row>
    <row r="530" s="2" customFormat="1">
      <c r="A530" s="40"/>
      <c r="B530" s="41"/>
      <c r="C530" s="42"/>
      <c r="D530" s="233" t="s">
        <v>234</v>
      </c>
      <c r="E530" s="42"/>
      <c r="F530" s="234" t="s">
        <v>5067</v>
      </c>
      <c r="G530" s="42"/>
      <c r="H530" s="42"/>
      <c r="I530" s="230"/>
      <c r="J530" s="42"/>
      <c r="K530" s="42"/>
      <c r="L530" s="46"/>
      <c r="M530" s="231"/>
      <c r="N530" s="232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234</v>
      </c>
      <c r="AU530" s="19" t="s">
        <v>85</v>
      </c>
    </row>
    <row r="531" s="13" customFormat="1">
      <c r="A531" s="13"/>
      <c r="B531" s="235"/>
      <c r="C531" s="236"/>
      <c r="D531" s="228" t="s">
        <v>236</v>
      </c>
      <c r="E531" s="237" t="s">
        <v>40</v>
      </c>
      <c r="F531" s="238" t="s">
        <v>5211</v>
      </c>
      <c r="G531" s="236"/>
      <c r="H531" s="239">
        <v>102</v>
      </c>
      <c r="I531" s="240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5" t="s">
        <v>236</v>
      </c>
      <c r="AU531" s="245" t="s">
        <v>85</v>
      </c>
      <c r="AV531" s="13" t="s">
        <v>85</v>
      </c>
      <c r="AW531" s="13" t="s">
        <v>38</v>
      </c>
      <c r="AX531" s="13" t="s">
        <v>77</v>
      </c>
      <c r="AY531" s="245" t="s">
        <v>224</v>
      </c>
    </row>
    <row r="532" s="13" customFormat="1">
      <c r="A532" s="13"/>
      <c r="B532" s="235"/>
      <c r="C532" s="236"/>
      <c r="D532" s="228" t="s">
        <v>236</v>
      </c>
      <c r="E532" s="237" t="s">
        <v>40</v>
      </c>
      <c r="F532" s="238" t="s">
        <v>5272</v>
      </c>
      <c r="G532" s="236"/>
      <c r="H532" s="239">
        <v>73</v>
      </c>
      <c r="I532" s="240"/>
      <c r="J532" s="236"/>
      <c r="K532" s="236"/>
      <c r="L532" s="241"/>
      <c r="M532" s="242"/>
      <c r="N532" s="243"/>
      <c r="O532" s="243"/>
      <c r="P532" s="243"/>
      <c r="Q532" s="243"/>
      <c r="R532" s="243"/>
      <c r="S532" s="243"/>
      <c r="T532" s="24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5" t="s">
        <v>236</v>
      </c>
      <c r="AU532" s="245" t="s">
        <v>85</v>
      </c>
      <c r="AV532" s="13" t="s">
        <v>85</v>
      </c>
      <c r="AW532" s="13" t="s">
        <v>38</v>
      </c>
      <c r="AX532" s="13" t="s">
        <v>77</v>
      </c>
      <c r="AY532" s="245" t="s">
        <v>224</v>
      </c>
    </row>
    <row r="533" s="15" customFormat="1">
      <c r="A533" s="15"/>
      <c r="B533" s="256"/>
      <c r="C533" s="257"/>
      <c r="D533" s="228" t="s">
        <v>236</v>
      </c>
      <c r="E533" s="258" t="s">
        <v>40</v>
      </c>
      <c r="F533" s="259" t="s">
        <v>253</v>
      </c>
      <c r="G533" s="257"/>
      <c r="H533" s="260">
        <v>175</v>
      </c>
      <c r="I533" s="261"/>
      <c r="J533" s="257"/>
      <c r="K533" s="257"/>
      <c r="L533" s="262"/>
      <c r="M533" s="263"/>
      <c r="N533" s="264"/>
      <c r="O533" s="264"/>
      <c r="P533" s="264"/>
      <c r="Q533" s="264"/>
      <c r="R533" s="264"/>
      <c r="S533" s="264"/>
      <c r="T533" s="26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6" t="s">
        <v>236</v>
      </c>
      <c r="AU533" s="266" t="s">
        <v>85</v>
      </c>
      <c r="AV533" s="15" t="s">
        <v>230</v>
      </c>
      <c r="AW533" s="15" t="s">
        <v>38</v>
      </c>
      <c r="AX533" s="15" t="s">
        <v>83</v>
      </c>
      <c r="AY533" s="266" t="s">
        <v>224</v>
      </c>
    </row>
    <row r="534" s="2" customFormat="1" ht="16.5" customHeight="1">
      <c r="A534" s="40"/>
      <c r="B534" s="41"/>
      <c r="C534" s="215" t="s">
        <v>847</v>
      </c>
      <c r="D534" s="215" t="s">
        <v>226</v>
      </c>
      <c r="E534" s="216" t="s">
        <v>5069</v>
      </c>
      <c r="F534" s="217" t="s">
        <v>5070</v>
      </c>
      <c r="G534" s="218" t="s">
        <v>811</v>
      </c>
      <c r="H534" s="219">
        <v>5</v>
      </c>
      <c r="I534" s="220"/>
      <c r="J534" s="221">
        <f>ROUND(I534*H534,2)</f>
        <v>0</v>
      </c>
      <c r="K534" s="217" t="s">
        <v>229</v>
      </c>
      <c r="L534" s="46"/>
      <c r="M534" s="222" t="s">
        <v>40</v>
      </c>
      <c r="N534" s="223" t="s">
        <v>48</v>
      </c>
      <c r="O534" s="86"/>
      <c r="P534" s="224">
        <f>O534*H534</f>
        <v>0</v>
      </c>
      <c r="Q534" s="224">
        <v>0</v>
      </c>
      <c r="R534" s="224">
        <f>Q534*H534</f>
        <v>0</v>
      </c>
      <c r="S534" s="224">
        <v>0.082000000000000003</v>
      </c>
      <c r="T534" s="225">
        <f>S534*H534</f>
        <v>0.41000000000000003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6" t="s">
        <v>230</v>
      </c>
      <c r="AT534" s="226" t="s">
        <v>226</v>
      </c>
      <c r="AU534" s="226" t="s">
        <v>85</v>
      </c>
      <c r="AY534" s="19" t="s">
        <v>224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19" t="s">
        <v>83</v>
      </c>
      <c r="BK534" s="227">
        <f>ROUND(I534*H534,2)</f>
        <v>0</v>
      </c>
      <c r="BL534" s="19" t="s">
        <v>230</v>
      </c>
      <c r="BM534" s="226" t="s">
        <v>1433</v>
      </c>
    </row>
    <row r="535" s="2" customFormat="1">
      <c r="A535" s="40"/>
      <c r="B535" s="41"/>
      <c r="C535" s="42"/>
      <c r="D535" s="228" t="s">
        <v>232</v>
      </c>
      <c r="E535" s="42"/>
      <c r="F535" s="229" t="s">
        <v>5071</v>
      </c>
      <c r="G535" s="42"/>
      <c r="H535" s="42"/>
      <c r="I535" s="230"/>
      <c r="J535" s="42"/>
      <c r="K535" s="42"/>
      <c r="L535" s="46"/>
      <c r="M535" s="231"/>
      <c r="N535" s="232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232</v>
      </c>
      <c r="AU535" s="19" t="s">
        <v>85</v>
      </c>
    </row>
    <row r="536" s="2" customFormat="1">
      <c r="A536" s="40"/>
      <c r="B536" s="41"/>
      <c r="C536" s="42"/>
      <c r="D536" s="233" t="s">
        <v>234</v>
      </c>
      <c r="E536" s="42"/>
      <c r="F536" s="234" t="s">
        <v>5072</v>
      </c>
      <c r="G536" s="42"/>
      <c r="H536" s="42"/>
      <c r="I536" s="230"/>
      <c r="J536" s="42"/>
      <c r="K536" s="42"/>
      <c r="L536" s="46"/>
      <c r="M536" s="231"/>
      <c r="N536" s="232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234</v>
      </c>
      <c r="AU536" s="19" t="s">
        <v>85</v>
      </c>
    </row>
    <row r="537" s="13" customFormat="1">
      <c r="A537" s="13"/>
      <c r="B537" s="235"/>
      <c r="C537" s="236"/>
      <c r="D537" s="228" t="s">
        <v>236</v>
      </c>
      <c r="E537" s="237" t="s">
        <v>40</v>
      </c>
      <c r="F537" s="238" t="s">
        <v>5273</v>
      </c>
      <c r="G537" s="236"/>
      <c r="H537" s="239">
        <v>5</v>
      </c>
      <c r="I537" s="240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5" t="s">
        <v>236</v>
      </c>
      <c r="AU537" s="245" t="s">
        <v>85</v>
      </c>
      <c r="AV537" s="13" t="s">
        <v>85</v>
      </c>
      <c r="AW537" s="13" t="s">
        <v>38</v>
      </c>
      <c r="AX537" s="13" t="s">
        <v>77</v>
      </c>
      <c r="AY537" s="245" t="s">
        <v>224</v>
      </c>
    </row>
    <row r="538" s="15" customFormat="1">
      <c r="A538" s="15"/>
      <c r="B538" s="256"/>
      <c r="C538" s="257"/>
      <c r="D538" s="228" t="s">
        <v>236</v>
      </c>
      <c r="E538" s="258" t="s">
        <v>40</v>
      </c>
      <c r="F538" s="259" t="s">
        <v>253</v>
      </c>
      <c r="G538" s="257"/>
      <c r="H538" s="260">
        <v>5</v>
      </c>
      <c r="I538" s="261"/>
      <c r="J538" s="257"/>
      <c r="K538" s="257"/>
      <c r="L538" s="262"/>
      <c r="M538" s="263"/>
      <c r="N538" s="264"/>
      <c r="O538" s="264"/>
      <c r="P538" s="264"/>
      <c r="Q538" s="264"/>
      <c r="R538" s="264"/>
      <c r="S538" s="264"/>
      <c r="T538" s="26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6" t="s">
        <v>236</v>
      </c>
      <c r="AU538" s="266" t="s">
        <v>85</v>
      </c>
      <c r="AV538" s="15" t="s">
        <v>230</v>
      </c>
      <c r="AW538" s="15" t="s">
        <v>38</v>
      </c>
      <c r="AX538" s="15" t="s">
        <v>83</v>
      </c>
      <c r="AY538" s="266" t="s">
        <v>224</v>
      </c>
    </row>
    <row r="539" s="2" customFormat="1" ht="16.5" customHeight="1">
      <c r="A539" s="40"/>
      <c r="B539" s="41"/>
      <c r="C539" s="215" t="s">
        <v>850</v>
      </c>
      <c r="D539" s="215" t="s">
        <v>226</v>
      </c>
      <c r="E539" s="216" t="s">
        <v>5084</v>
      </c>
      <c r="F539" s="217" t="s">
        <v>5085</v>
      </c>
      <c r="G539" s="218" t="s">
        <v>160</v>
      </c>
      <c r="H539" s="219">
        <v>65</v>
      </c>
      <c r="I539" s="220"/>
      <c r="J539" s="221">
        <f>ROUND(I539*H539,2)</f>
        <v>0</v>
      </c>
      <c r="K539" s="217" t="s">
        <v>229</v>
      </c>
      <c r="L539" s="46"/>
      <c r="M539" s="222" t="s">
        <v>40</v>
      </c>
      <c r="N539" s="223" t="s">
        <v>48</v>
      </c>
      <c r="O539" s="86"/>
      <c r="P539" s="224">
        <f>O539*H539</f>
        <v>0</v>
      </c>
      <c r="Q539" s="224">
        <v>0</v>
      </c>
      <c r="R539" s="224">
        <f>Q539*H539</f>
        <v>0</v>
      </c>
      <c r="S539" s="224">
        <v>0</v>
      </c>
      <c r="T539" s="225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26" t="s">
        <v>230</v>
      </c>
      <c r="AT539" s="226" t="s">
        <v>226</v>
      </c>
      <c r="AU539" s="226" t="s">
        <v>85</v>
      </c>
      <c r="AY539" s="19" t="s">
        <v>224</v>
      </c>
      <c r="BE539" s="227">
        <f>IF(N539="základní",J539,0)</f>
        <v>0</v>
      </c>
      <c r="BF539" s="227">
        <f>IF(N539="snížená",J539,0)</f>
        <v>0</v>
      </c>
      <c r="BG539" s="227">
        <f>IF(N539="zákl. přenesená",J539,0)</f>
        <v>0</v>
      </c>
      <c r="BH539" s="227">
        <f>IF(N539="sníž. přenesená",J539,0)</f>
        <v>0</v>
      </c>
      <c r="BI539" s="227">
        <f>IF(N539="nulová",J539,0)</f>
        <v>0</v>
      </c>
      <c r="BJ539" s="19" t="s">
        <v>83</v>
      </c>
      <c r="BK539" s="227">
        <f>ROUND(I539*H539,2)</f>
        <v>0</v>
      </c>
      <c r="BL539" s="19" t="s">
        <v>230</v>
      </c>
      <c r="BM539" s="226" t="s">
        <v>1449</v>
      </c>
    </row>
    <row r="540" s="2" customFormat="1">
      <c r="A540" s="40"/>
      <c r="B540" s="41"/>
      <c r="C540" s="42"/>
      <c r="D540" s="228" t="s">
        <v>232</v>
      </c>
      <c r="E540" s="42"/>
      <c r="F540" s="229" t="s">
        <v>5086</v>
      </c>
      <c r="G540" s="42"/>
      <c r="H540" s="42"/>
      <c r="I540" s="230"/>
      <c r="J540" s="42"/>
      <c r="K540" s="42"/>
      <c r="L540" s="46"/>
      <c r="M540" s="231"/>
      <c r="N540" s="232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232</v>
      </c>
      <c r="AU540" s="19" t="s">
        <v>85</v>
      </c>
    </row>
    <row r="541" s="2" customFormat="1">
      <c r="A541" s="40"/>
      <c r="B541" s="41"/>
      <c r="C541" s="42"/>
      <c r="D541" s="233" t="s">
        <v>234</v>
      </c>
      <c r="E541" s="42"/>
      <c r="F541" s="234" t="s">
        <v>5087</v>
      </c>
      <c r="G541" s="42"/>
      <c r="H541" s="42"/>
      <c r="I541" s="230"/>
      <c r="J541" s="42"/>
      <c r="K541" s="42"/>
      <c r="L541" s="46"/>
      <c r="M541" s="231"/>
      <c r="N541" s="232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234</v>
      </c>
      <c r="AU541" s="19" t="s">
        <v>85</v>
      </c>
    </row>
    <row r="542" s="2" customFormat="1" ht="16.5" customHeight="1">
      <c r="A542" s="40"/>
      <c r="B542" s="41"/>
      <c r="C542" s="215" t="s">
        <v>853</v>
      </c>
      <c r="D542" s="215" t="s">
        <v>226</v>
      </c>
      <c r="E542" s="216" t="s">
        <v>1420</v>
      </c>
      <c r="F542" s="217" t="s">
        <v>1421</v>
      </c>
      <c r="G542" s="218" t="s">
        <v>152</v>
      </c>
      <c r="H542" s="219">
        <v>331</v>
      </c>
      <c r="I542" s="220"/>
      <c r="J542" s="221">
        <f>ROUND(I542*H542,2)</f>
        <v>0</v>
      </c>
      <c r="K542" s="217" t="s">
        <v>229</v>
      </c>
      <c r="L542" s="46"/>
      <c r="M542" s="222" t="s">
        <v>40</v>
      </c>
      <c r="N542" s="223" t="s">
        <v>48</v>
      </c>
      <c r="O542" s="86"/>
      <c r="P542" s="224">
        <f>O542*H542</f>
        <v>0</v>
      </c>
      <c r="Q542" s="224">
        <v>0</v>
      </c>
      <c r="R542" s="224">
        <f>Q542*H542</f>
        <v>0</v>
      </c>
      <c r="S542" s="224">
        <v>0</v>
      </c>
      <c r="T542" s="225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26" t="s">
        <v>230</v>
      </c>
      <c r="AT542" s="226" t="s">
        <v>226</v>
      </c>
      <c r="AU542" s="226" t="s">
        <v>85</v>
      </c>
      <c r="AY542" s="19" t="s">
        <v>224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19" t="s">
        <v>83</v>
      </c>
      <c r="BK542" s="227">
        <f>ROUND(I542*H542,2)</f>
        <v>0</v>
      </c>
      <c r="BL542" s="19" t="s">
        <v>230</v>
      </c>
      <c r="BM542" s="226" t="s">
        <v>1462</v>
      </c>
    </row>
    <row r="543" s="2" customFormat="1">
      <c r="A543" s="40"/>
      <c r="B543" s="41"/>
      <c r="C543" s="42"/>
      <c r="D543" s="228" t="s">
        <v>232</v>
      </c>
      <c r="E543" s="42"/>
      <c r="F543" s="229" t="s">
        <v>1423</v>
      </c>
      <c r="G543" s="42"/>
      <c r="H543" s="42"/>
      <c r="I543" s="230"/>
      <c r="J543" s="42"/>
      <c r="K543" s="42"/>
      <c r="L543" s="46"/>
      <c r="M543" s="231"/>
      <c r="N543" s="232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232</v>
      </c>
      <c r="AU543" s="19" t="s">
        <v>85</v>
      </c>
    </row>
    <row r="544" s="2" customFormat="1">
      <c r="A544" s="40"/>
      <c r="B544" s="41"/>
      <c r="C544" s="42"/>
      <c r="D544" s="233" t="s">
        <v>234</v>
      </c>
      <c r="E544" s="42"/>
      <c r="F544" s="234" t="s">
        <v>1424</v>
      </c>
      <c r="G544" s="42"/>
      <c r="H544" s="42"/>
      <c r="I544" s="230"/>
      <c r="J544" s="42"/>
      <c r="K544" s="42"/>
      <c r="L544" s="46"/>
      <c r="M544" s="231"/>
      <c r="N544" s="232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234</v>
      </c>
      <c r="AU544" s="19" t="s">
        <v>85</v>
      </c>
    </row>
    <row r="545" s="13" customFormat="1">
      <c r="A545" s="13"/>
      <c r="B545" s="235"/>
      <c r="C545" s="236"/>
      <c r="D545" s="228" t="s">
        <v>236</v>
      </c>
      <c r="E545" s="237" t="s">
        <v>40</v>
      </c>
      <c r="F545" s="238" t="s">
        <v>5274</v>
      </c>
      <c r="G545" s="236"/>
      <c r="H545" s="239">
        <v>331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5" t="s">
        <v>236</v>
      </c>
      <c r="AU545" s="245" t="s">
        <v>85</v>
      </c>
      <c r="AV545" s="13" t="s">
        <v>85</v>
      </c>
      <c r="AW545" s="13" t="s">
        <v>38</v>
      </c>
      <c r="AX545" s="13" t="s">
        <v>77</v>
      </c>
      <c r="AY545" s="245" t="s">
        <v>224</v>
      </c>
    </row>
    <row r="546" s="15" customFormat="1">
      <c r="A546" s="15"/>
      <c r="B546" s="256"/>
      <c r="C546" s="257"/>
      <c r="D546" s="228" t="s">
        <v>236</v>
      </c>
      <c r="E546" s="258" t="s">
        <v>40</v>
      </c>
      <c r="F546" s="259" t="s">
        <v>253</v>
      </c>
      <c r="G546" s="257"/>
      <c r="H546" s="260">
        <v>331</v>
      </c>
      <c r="I546" s="261"/>
      <c r="J546" s="257"/>
      <c r="K546" s="257"/>
      <c r="L546" s="262"/>
      <c r="M546" s="263"/>
      <c r="N546" s="264"/>
      <c r="O546" s="264"/>
      <c r="P546" s="264"/>
      <c r="Q546" s="264"/>
      <c r="R546" s="264"/>
      <c r="S546" s="264"/>
      <c r="T546" s="26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6" t="s">
        <v>236</v>
      </c>
      <c r="AU546" s="266" t="s">
        <v>85</v>
      </c>
      <c r="AV546" s="15" t="s">
        <v>230</v>
      </c>
      <c r="AW546" s="15" t="s">
        <v>38</v>
      </c>
      <c r="AX546" s="15" t="s">
        <v>83</v>
      </c>
      <c r="AY546" s="266" t="s">
        <v>224</v>
      </c>
    </row>
    <row r="547" s="12" customFormat="1" ht="22.8" customHeight="1">
      <c r="A547" s="12"/>
      <c r="B547" s="199"/>
      <c r="C547" s="200"/>
      <c r="D547" s="201" t="s">
        <v>76</v>
      </c>
      <c r="E547" s="213" t="s">
        <v>1439</v>
      </c>
      <c r="F547" s="213" t="s">
        <v>1440</v>
      </c>
      <c r="G547" s="200"/>
      <c r="H547" s="200"/>
      <c r="I547" s="203"/>
      <c r="J547" s="214">
        <f>BK547</f>
        <v>0</v>
      </c>
      <c r="K547" s="200"/>
      <c r="L547" s="205"/>
      <c r="M547" s="206"/>
      <c r="N547" s="207"/>
      <c r="O547" s="207"/>
      <c r="P547" s="208">
        <f>SUM(P548:P619)</f>
        <v>0</v>
      </c>
      <c r="Q547" s="207"/>
      <c r="R547" s="208">
        <f>SUM(R548:R619)</f>
        <v>0</v>
      </c>
      <c r="S547" s="207"/>
      <c r="T547" s="209">
        <f>SUM(T548:T619)</f>
        <v>0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210" t="s">
        <v>83</v>
      </c>
      <c r="AT547" s="211" t="s">
        <v>76</v>
      </c>
      <c r="AU547" s="211" t="s">
        <v>83</v>
      </c>
      <c r="AY547" s="210" t="s">
        <v>224</v>
      </c>
      <c r="BK547" s="212">
        <f>SUM(BK548:BK619)</f>
        <v>0</v>
      </c>
    </row>
    <row r="548" s="2" customFormat="1" ht="16.5" customHeight="1">
      <c r="A548" s="40"/>
      <c r="B548" s="41"/>
      <c r="C548" s="215" t="s">
        <v>860</v>
      </c>
      <c r="D548" s="215" t="s">
        <v>226</v>
      </c>
      <c r="E548" s="216" t="s">
        <v>1469</v>
      </c>
      <c r="F548" s="217" t="s">
        <v>1470</v>
      </c>
      <c r="G548" s="218" t="s">
        <v>604</v>
      </c>
      <c r="H548" s="219">
        <v>1543.624</v>
      </c>
      <c r="I548" s="220"/>
      <c r="J548" s="221">
        <f>ROUND(I548*H548,2)</f>
        <v>0</v>
      </c>
      <c r="K548" s="217" t="s">
        <v>229</v>
      </c>
      <c r="L548" s="46"/>
      <c r="M548" s="222" t="s">
        <v>40</v>
      </c>
      <c r="N548" s="223" t="s">
        <v>48</v>
      </c>
      <c r="O548" s="86"/>
      <c r="P548" s="224">
        <f>O548*H548</f>
        <v>0</v>
      </c>
      <c r="Q548" s="224">
        <v>0</v>
      </c>
      <c r="R548" s="224">
        <f>Q548*H548</f>
        <v>0</v>
      </c>
      <c r="S548" s="224">
        <v>0</v>
      </c>
      <c r="T548" s="225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6" t="s">
        <v>230</v>
      </c>
      <c r="AT548" s="226" t="s">
        <v>226</v>
      </c>
      <c r="AU548" s="226" t="s">
        <v>85</v>
      </c>
      <c r="AY548" s="19" t="s">
        <v>224</v>
      </c>
      <c r="BE548" s="227">
        <f>IF(N548="základní",J548,0)</f>
        <v>0</v>
      </c>
      <c r="BF548" s="227">
        <f>IF(N548="snížená",J548,0)</f>
        <v>0</v>
      </c>
      <c r="BG548" s="227">
        <f>IF(N548="zákl. přenesená",J548,0)</f>
        <v>0</v>
      </c>
      <c r="BH548" s="227">
        <f>IF(N548="sníž. přenesená",J548,0)</f>
        <v>0</v>
      </c>
      <c r="BI548" s="227">
        <f>IF(N548="nulová",J548,0)</f>
        <v>0</v>
      </c>
      <c r="BJ548" s="19" t="s">
        <v>83</v>
      </c>
      <c r="BK548" s="227">
        <f>ROUND(I548*H548,2)</f>
        <v>0</v>
      </c>
      <c r="BL548" s="19" t="s">
        <v>230</v>
      </c>
      <c r="BM548" s="226" t="s">
        <v>1475</v>
      </c>
    </row>
    <row r="549" s="2" customFormat="1">
      <c r="A549" s="40"/>
      <c r="B549" s="41"/>
      <c r="C549" s="42"/>
      <c r="D549" s="228" t="s">
        <v>232</v>
      </c>
      <c r="E549" s="42"/>
      <c r="F549" s="229" t="s">
        <v>1472</v>
      </c>
      <c r="G549" s="42"/>
      <c r="H549" s="42"/>
      <c r="I549" s="230"/>
      <c r="J549" s="42"/>
      <c r="K549" s="42"/>
      <c r="L549" s="46"/>
      <c r="M549" s="231"/>
      <c r="N549" s="232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232</v>
      </c>
      <c r="AU549" s="19" t="s">
        <v>85</v>
      </c>
    </row>
    <row r="550" s="2" customFormat="1">
      <c r="A550" s="40"/>
      <c r="B550" s="41"/>
      <c r="C550" s="42"/>
      <c r="D550" s="233" t="s">
        <v>234</v>
      </c>
      <c r="E550" s="42"/>
      <c r="F550" s="234" t="s">
        <v>1473</v>
      </c>
      <c r="G550" s="42"/>
      <c r="H550" s="42"/>
      <c r="I550" s="230"/>
      <c r="J550" s="42"/>
      <c r="K550" s="42"/>
      <c r="L550" s="46"/>
      <c r="M550" s="231"/>
      <c r="N550" s="232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234</v>
      </c>
      <c r="AU550" s="19" t="s">
        <v>85</v>
      </c>
    </row>
    <row r="551" s="13" customFormat="1">
      <c r="A551" s="13"/>
      <c r="B551" s="235"/>
      <c r="C551" s="236"/>
      <c r="D551" s="228" t="s">
        <v>236</v>
      </c>
      <c r="E551" s="237" t="s">
        <v>40</v>
      </c>
      <c r="F551" s="238" t="s">
        <v>5275</v>
      </c>
      <c r="G551" s="236"/>
      <c r="H551" s="239">
        <v>34</v>
      </c>
      <c r="I551" s="240"/>
      <c r="J551" s="236"/>
      <c r="K551" s="236"/>
      <c r="L551" s="241"/>
      <c r="M551" s="242"/>
      <c r="N551" s="243"/>
      <c r="O551" s="243"/>
      <c r="P551" s="243"/>
      <c r="Q551" s="243"/>
      <c r="R551" s="243"/>
      <c r="S551" s="243"/>
      <c r="T551" s="24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5" t="s">
        <v>236</v>
      </c>
      <c r="AU551" s="245" t="s">
        <v>85</v>
      </c>
      <c r="AV551" s="13" t="s">
        <v>85</v>
      </c>
      <c r="AW551" s="13" t="s">
        <v>38</v>
      </c>
      <c r="AX551" s="13" t="s">
        <v>77</v>
      </c>
      <c r="AY551" s="245" t="s">
        <v>224</v>
      </c>
    </row>
    <row r="552" s="13" customFormat="1">
      <c r="A552" s="13"/>
      <c r="B552" s="235"/>
      <c r="C552" s="236"/>
      <c r="D552" s="228" t="s">
        <v>236</v>
      </c>
      <c r="E552" s="237" t="s">
        <v>40</v>
      </c>
      <c r="F552" s="238" t="s">
        <v>5276</v>
      </c>
      <c r="G552" s="236"/>
      <c r="H552" s="239">
        <v>5.3040000000000003</v>
      </c>
      <c r="I552" s="240"/>
      <c r="J552" s="236"/>
      <c r="K552" s="236"/>
      <c r="L552" s="241"/>
      <c r="M552" s="242"/>
      <c r="N552" s="243"/>
      <c r="O552" s="243"/>
      <c r="P552" s="243"/>
      <c r="Q552" s="243"/>
      <c r="R552" s="243"/>
      <c r="S552" s="243"/>
      <c r="T552" s="24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5" t="s">
        <v>236</v>
      </c>
      <c r="AU552" s="245" t="s">
        <v>85</v>
      </c>
      <c r="AV552" s="13" t="s">
        <v>85</v>
      </c>
      <c r="AW552" s="13" t="s">
        <v>38</v>
      </c>
      <c r="AX552" s="13" t="s">
        <v>77</v>
      </c>
      <c r="AY552" s="245" t="s">
        <v>224</v>
      </c>
    </row>
    <row r="553" s="13" customFormat="1">
      <c r="A553" s="13"/>
      <c r="B553" s="235"/>
      <c r="C553" s="236"/>
      <c r="D553" s="228" t="s">
        <v>236</v>
      </c>
      <c r="E553" s="237" t="s">
        <v>40</v>
      </c>
      <c r="F553" s="238" t="s">
        <v>5277</v>
      </c>
      <c r="G553" s="236"/>
      <c r="H553" s="239">
        <v>74.474999999999994</v>
      </c>
      <c r="I553" s="240"/>
      <c r="J553" s="236"/>
      <c r="K553" s="236"/>
      <c r="L553" s="241"/>
      <c r="M553" s="242"/>
      <c r="N553" s="243"/>
      <c r="O553" s="243"/>
      <c r="P553" s="243"/>
      <c r="Q553" s="243"/>
      <c r="R553" s="243"/>
      <c r="S553" s="243"/>
      <c r="T553" s="24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5" t="s">
        <v>236</v>
      </c>
      <c r="AU553" s="245" t="s">
        <v>85</v>
      </c>
      <c r="AV553" s="13" t="s">
        <v>85</v>
      </c>
      <c r="AW553" s="13" t="s">
        <v>38</v>
      </c>
      <c r="AX553" s="13" t="s">
        <v>77</v>
      </c>
      <c r="AY553" s="245" t="s">
        <v>224</v>
      </c>
    </row>
    <row r="554" s="13" customFormat="1">
      <c r="A554" s="13"/>
      <c r="B554" s="235"/>
      <c r="C554" s="236"/>
      <c r="D554" s="228" t="s">
        <v>236</v>
      </c>
      <c r="E554" s="237" t="s">
        <v>40</v>
      </c>
      <c r="F554" s="238" t="s">
        <v>5278</v>
      </c>
      <c r="G554" s="236"/>
      <c r="H554" s="239">
        <v>231.345</v>
      </c>
      <c r="I554" s="240"/>
      <c r="J554" s="236"/>
      <c r="K554" s="236"/>
      <c r="L554" s="241"/>
      <c r="M554" s="242"/>
      <c r="N554" s="243"/>
      <c r="O554" s="243"/>
      <c r="P554" s="243"/>
      <c r="Q554" s="243"/>
      <c r="R554" s="243"/>
      <c r="S554" s="243"/>
      <c r="T554" s="24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5" t="s">
        <v>236</v>
      </c>
      <c r="AU554" s="245" t="s">
        <v>85</v>
      </c>
      <c r="AV554" s="13" t="s">
        <v>85</v>
      </c>
      <c r="AW554" s="13" t="s">
        <v>38</v>
      </c>
      <c r="AX554" s="13" t="s">
        <v>77</v>
      </c>
      <c r="AY554" s="245" t="s">
        <v>224</v>
      </c>
    </row>
    <row r="555" s="13" customFormat="1">
      <c r="A555" s="13"/>
      <c r="B555" s="235"/>
      <c r="C555" s="236"/>
      <c r="D555" s="228" t="s">
        <v>236</v>
      </c>
      <c r="E555" s="237" t="s">
        <v>40</v>
      </c>
      <c r="F555" s="238" t="s">
        <v>5279</v>
      </c>
      <c r="G555" s="236"/>
      <c r="H555" s="239">
        <v>414.99000000000001</v>
      </c>
      <c r="I555" s="240"/>
      <c r="J555" s="236"/>
      <c r="K555" s="236"/>
      <c r="L555" s="241"/>
      <c r="M555" s="242"/>
      <c r="N555" s="243"/>
      <c r="O555" s="243"/>
      <c r="P555" s="243"/>
      <c r="Q555" s="243"/>
      <c r="R555" s="243"/>
      <c r="S555" s="243"/>
      <c r="T555" s="24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5" t="s">
        <v>236</v>
      </c>
      <c r="AU555" s="245" t="s">
        <v>85</v>
      </c>
      <c r="AV555" s="13" t="s">
        <v>85</v>
      </c>
      <c r="AW555" s="13" t="s">
        <v>38</v>
      </c>
      <c r="AX555" s="13" t="s">
        <v>77</v>
      </c>
      <c r="AY555" s="245" t="s">
        <v>224</v>
      </c>
    </row>
    <row r="556" s="13" customFormat="1">
      <c r="A556" s="13"/>
      <c r="B556" s="235"/>
      <c r="C556" s="236"/>
      <c r="D556" s="228" t="s">
        <v>236</v>
      </c>
      <c r="E556" s="237" t="s">
        <v>40</v>
      </c>
      <c r="F556" s="238" t="s">
        <v>5280</v>
      </c>
      <c r="G556" s="236"/>
      <c r="H556" s="239">
        <v>331.51499999999999</v>
      </c>
      <c r="I556" s="240"/>
      <c r="J556" s="236"/>
      <c r="K556" s="236"/>
      <c r="L556" s="241"/>
      <c r="M556" s="242"/>
      <c r="N556" s="243"/>
      <c r="O556" s="243"/>
      <c r="P556" s="243"/>
      <c r="Q556" s="243"/>
      <c r="R556" s="243"/>
      <c r="S556" s="243"/>
      <c r="T556" s="24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5" t="s">
        <v>236</v>
      </c>
      <c r="AU556" s="245" t="s">
        <v>85</v>
      </c>
      <c r="AV556" s="13" t="s">
        <v>85</v>
      </c>
      <c r="AW556" s="13" t="s">
        <v>38</v>
      </c>
      <c r="AX556" s="13" t="s">
        <v>77</v>
      </c>
      <c r="AY556" s="245" t="s">
        <v>224</v>
      </c>
    </row>
    <row r="557" s="13" customFormat="1">
      <c r="A557" s="13"/>
      <c r="B557" s="235"/>
      <c r="C557" s="236"/>
      <c r="D557" s="228" t="s">
        <v>236</v>
      </c>
      <c r="E557" s="237" t="s">
        <v>40</v>
      </c>
      <c r="F557" s="238" t="s">
        <v>5281</v>
      </c>
      <c r="G557" s="236"/>
      <c r="H557" s="239">
        <v>250.42500000000001</v>
      </c>
      <c r="I557" s="240"/>
      <c r="J557" s="236"/>
      <c r="K557" s="236"/>
      <c r="L557" s="241"/>
      <c r="M557" s="242"/>
      <c r="N557" s="243"/>
      <c r="O557" s="243"/>
      <c r="P557" s="243"/>
      <c r="Q557" s="243"/>
      <c r="R557" s="243"/>
      <c r="S557" s="243"/>
      <c r="T557" s="24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5" t="s">
        <v>236</v>
      </c>
      <c r="AU557" s="245" t="s">
        <v>85</v>
      </c>
      <c r="AV557" s="13" t="s">
        <v>85</v>
      </c>
      <c r="AW557" s="13" t="s">
        <v>38</v>
      </c>
      <c r="AX557" s="13" t="s">
        <v>77</v>
      </c>
      <c r="AY557" s="245" t="s">
        <v>224</v>
      </c>
    </row>
    <row r="558" s="13" customFormat="1">
      <c r="A558" s="13"/>
      <c r="B558" s="235"/>
      <c r="C558" s="236"/>
      <c r="D558" s="228" t="s">
        <v>236</v>
      </c>
      <c r="E558" s="237" t="s">
        <v>40</v>
      </c>
      <c r="F558" s="238" t="s">
        <v>5282</v>
      </c>
      <c r="G558" s="236"/>
      <c r="H558" s="239">
        <v>3.0800000000000001</v>
      </c>
      <c r="I558" s="240"/>
      <c r="J558" s="236"/>
      <c r="K558" s="236"/>
      <c r="L558" s="241"/>
      <c r="M558" s="242"/>
      <c r="N558" s="243"/>
      <c r="O558" s="243"/>
      <c r="P558" s="243"/>
      <c r="Q558" s="243"/>
      <c r="R558" s="243"/>
      <c r="S558" s="243"/>
      <c r="T558" s="24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5" t="s">
        <v>236</v>
      </c>
      <c r="AU558" s="245" t="s">
        <v>85</v>
      </c>
      <c r="AV558" s="13" t="s">
        <v>85</v>
      </c>
      <c r="AW558" s="13" t="s">
        <v>38</v>
      </c>
      <c r="AX558" s="13" t="s">
        <v>77</v>
      </c>
      <c r="AY558" s="245" t="s">
        <v>224</v>
      </c>
    </row>
    <row r="559" s="13" customFormat="1">
      <c r="A559" s="13"/>
      <c r="B559" s="235"/>
      <c r="C559" s="236"/>
      <c r="D559" s="228" t="s">
        <v>236</v>
      </c>
      <c r="E559" s="237" t="s">
        <v>40</v>
      </c>
      <c r="F559" s="238" t="s">
        <v>5283</v>
      </c>
      <c r="G559" s="236"/>
      <c r="H559" s="239">
        <v>198.49000000000001</v>
      </c>
      <c r="I559" s="240"/>
      <c r="J559" s="236"/>
      <c r="K559" s="236"/>
      <c r="L559" s="241"/>
      <c r="M559" s="242"/>
      <c r="N559" s="243"/>
      <c r="O559" s="243"/>
      <c r="P559" s="243"/>
      <c r="Q559" s="243"/>
      <c r="R559" s="243"/>
      <c r="S559" s="243"/>
      <c r="T559" s="24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5" t="s">
        <v>236</v>
      </c>
      <c r="AU559" s="245" t="s">
        <v>85</v>
      </c>
      <c r="AV559" s="13" t="s">
        <v>85</v>
      </c>
      <c r="AW559" s="13" t="s">
        <v>38</v>
      </c>
      <c r="AX559" s="13" t="s">
        <v>77</v>
      </c>
      <c r="AY559" s="245" t="s">
        <v>224</v>
      </c>
    </row>
    <row r="560" s="15" customFormat="1">
      <c r="A560" s="15"/>
      <c r="B560" s="256"/>
      <c r="C560" s="257"/>
      <c r="D560" s="228" t="s">
        <v>236</v>
      </c>
      <c r="E560" s="258" t="s">
        <v>40</v>
      </c>
      <c r="F560" s="259" t="s">
        <v>253</v>
      </c>
      <c r="G560" s="257"/>
      <c r="H560" s="260">
        <v>1543.624</v>
      </c>
      <c r="I560" s="261"/>
      <c r="J560" s="257"/>
      <c r="K560" s="257"/>
      <c r="L560" s="262"/>
      <c r="M560" s="263"/>
      <c r="N560" s="264"/>
      <c r="O560" s="264"/>
      <c r="P560" s="264"/>
      <c r="Q560" s="264"/>
      <c r="R560" s="264"/>
      <c r="S560" s="264"/>
      <c r="T560" s="26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66" t="s">
        <v>236</v>
      </c>
      <c r="AU560" s="266" t="s">
        <v>85</v>
      </c>
      <c r="AV560" s="15" t="s">
        <v>230</v>
      </c>
      <c r="AW560" s="15" t="s">
        <v>38</v>
      </c>
      <c r="AX560" s="15" t="s">
        <v>83</v>
      </c>
      <c r="AY560" s="266" t="s">
        <v>224</v>
      </c>
    </row>
    <row r="561" s="2" customFormat="1" ht="16.5" customHeight="1">
      <c r="A561" s="40"/>
      <c r="B561" s="41"/>
      <c r="C561" s="215" t="s">
        <v>862</v>
      </c>
      <c r="D561" s="215" t="s">
        <v>226</v>
      </c>
      <c r="E561" s="216" t="s">
        <v>1476</v>
      </c>
      <c r="F561" s="217" t="s">
        <v>1477</v>
      </c>
      <c r="G561" s="218" t="s">
        <v>604</v>
      </c>
      <c r="H561" s="219">
        <v>10805.368</v>
      </c>
      <c r="I561" s="220"/>
      <c r="J561" s="221">
        <f>ROUND(I561*H561,2)</f>
        <v>0</v>
      </c>
      <c r="K561" s="217" t="s">
        <v>229</v>
      </c>
      <c r="L561" s="46"/>
      <c r="M561" s="222" t="s">
        <v>40</v>
      </c>
      <c r="N561" s="223" t="s">
        <v>48</v>
      </c>
      <c r="O561" s="86"/>
      <c r="P561" s="224">
        <f>O561*H561</f>
        <v>0</v>
      </c>
      <c r="Q561" s="224">
        <v>0</v>
      </c>
      <c r="R561" s="224">
        <f>Q561*H561</f>
        <v>0</v>
      </c>
      <c r="S561" s="224">
        <v>0</v>
      </c>
      <c r="T561" s="225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26" t="s">
        <v>230</v>
      </c>
      <c r="AT561" s="226" t="s">
        <v>226</v>
      </c>
      <c r="AU561" s="226" t="s">
        <v>85</v>
      </c>
      <c r="AY561" s="19" t="s">
        <v>224</v>
      </c>
      <c r="BE561" s="227">
        <f>IF(N561="základní",J561,0)</f>
        <v>0</v>
      </c>
      <c r="BF561" s="227">
        <f>IF(N561="snížená",J561,0)</f>
        <v>0</v>
      </c>
      <c r="BG561" s="227">
        <f>IF(N561="zákl. přenesená",J561,0)</f>
        <v>0</v>
      </c>
      <c r="BH561" s="227">
        <f>IF(N561="sníž. přenesená",J561,0)</f>
        <v>0</v>
      </c>
      <c r="BI561" s="227">
        <f>IF(N561="nulová",J561,0)</f>
        <v>0</v>
      </c>
      <c r="BJ561" s="19" t="s">
        <v>83</v>
      </c>
      <c r="BK561" s="227">
        <f>ROUND(I561*H561,2)</f>
        <v>0</v>
      </c>
      <c r="BL561" s="19" t="s">
        <v>230</v>
      </c>
      <c r="BM561" s="226" t="s">
        <v>1489</v>
      </c>
    </row>
    <row r="562" s="2" customFormat="1">
      <c r="A562" s="40"/>
      <c r="B562" s="41"/>
      <c r="C562" s="42"/>
      <c r="D562" s="228" t="s">
        <v>232</v>
      </c>
      <c r="E562" s="42"/>
      <c r="F562" s="229" t="s">
        <v>1479</v>
      </c>
      <c r="G562" s="42"/>
      <c r="H562" s="42"/>
      <c r="I562" s="230"/>
      <c r="J562" s="42"/>
      <c r="K562" s="42"/>
      <c r="L562" s="46"/>
      <c r="M562" s="231"/>
      <c r="N562" s="232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232</v>
      </c>
      <c r="AU562" s="19" t="s">
        <v>85</v>
      </c>
    </row>
    <row r="563" s="2" customFormat="1">
      <c r="A563" s="40"/>
      <c r="B563" s="41"/>
      <c r="C563" s="42"/>
      <c r="D563" s="233" t="s">
        <v>234</v>
      </c>
      <c r="E563" s="42"/>
      <c r="F563" s="234" t="s">
        <v>1480</v>
      </c>
      <c r="G563" s="42"/>
      <c r="H563" s="42"/>
      <c r="I563" s="230"/>
      <c r="J563" s="42"/>
      <c r="K563" s="42"/>
      <c r="L563" s="46"/>
      <c r="M563" s="231"/>
      <c r="N563" s="232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234</v>
      </c>
      <c r="AU563" s="19" t="s">
        <v>85</v>
      </c>
    </row>
    <row r="564" s="14" customFormat="1">
      <c r="A564" s="14"/>
      <c r="B564" s="246"/>
      <c r="C564" s="247"/>
      <c r="D564" s="228" t="s">
        <v>236</v>
      </c>
      <c r="E564" s="248" t="s">
        <v>40</v>
      </c>
      <c r="F564" s="249" t="s">
        <v>5284</v>
      </c>
      <c r="G564" s="247"/>
      <c r="H564" s="248" t="s">
        <v>40</v>
      </c>
      <c r="I564" s="250"/>
      <c r="J564" s="247"/>
      <c r="K564" s="247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236</v>
      </c>
      <c r="AU564" s="255" t="s">
        <v>85</v>
      </c>
      <c r="AV564" s="14" t="s">
        <v>83</v>
      </c>
      <c r="AW564" s="14" t="s">
        <v>38</v>
      </c>
      <c r="AX564" s="14" t="s">
        <v>77</v>
      </c>
      <c r="AY564" s="255" t="s">
        <v>224</v>
      </c>
    </row>
    <row r="565" s="13" customFormat="1">
      <c r="A565" s="13"/>
      <c r="B565" s="235"/>
      <c r="C565" s="236"/>
      <c r="D565" s="228" t="s">
        <v>236</v>
      </c>
      <c r="E565" s="237" t="s">
        <v>40</v>
      </c>
      <c r="F565" s="238" t="s">
        <v>5285</v>
      </c>
      <c r="G565" s="236"/>
      <c r="H565" s="239">
        <v>238</v>
      </c>
      <c r="I565" s="240"/>
      <c r="J565" s="236"/>
      <c r="K565" s="236"/>
      <c r="L565" s="241"/>
      <c r="M565" s="242"/>
      <c r="N565" s="243"/>
      <c r="O565" s="243"/>
      <c r="P565" s="243"/>
      <c r="Q565" s="243"/>
      <c r="R565" s="243"/>
      <c r="S565" s="243"/>
      <c r="T565" s="24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5" t="s">
        <v>236</v>
      </c>
      <c r="AU565" s="245" t="s">
        <v>85</v>
      </c>
      <c r="AV565" s="13" t="s">
        <v>85</v>
      </c>
      <c r="AW565" s="13" t="s">
        <v>38</v>
      </c>
      <c r="AX565" s="13" t="s">
        <v>77</v>
      </c>
      <c r="AY565" s="245" t="s">
        <v>224</v>
      </c>
    </row>
    <row r="566" s="13" customFormat="1">
      <c r="A566" s="13"/>
      <c r="B566" s="235"/>
      <c r="C566" s="236"/>
      <c r="D566" s="228" t="s">
        <v>236</v>
      </c>
      <c r="E566" s="237" t="s">
        <v>40</v>
      </c>
      <c r="F566" s="238" t="s">
        <v>5286</v>
      </c>
      <c r="G566" s="236"/>
      <c r="H566" s="239">
        <v>37.128</v>
      </c>
      <c r="I566" s="240"/>
      <c r="J566" s="236"/>
      <c r="K566" s="236"/>
      <c r="L566" s="241"/>
      <c r="M566" s="242"/>
      <c r="N566" s="243"/>
      <c r="O566" s="243"/>
      <c r="P566" s="243"/>
      <c r="Q566" s="243"/>
      <c r="R566" s="243"/>
      <c r="S566" s="243"/>
      <c r="T566" s="24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5" t="s">
        <v>236</v>
      </c>
      <c r="AU566" s="245" t="s">
        <v>85</v>
      </c>
      <c r="AV566" s="13" t="s">
        <v>85</v>
      </c>
      <c r="AW566" s="13" t="s">
        <v>38</v>
      </c>
      <c r="AX566" s="13" t="s">
        <v>77</v>
      </c>
      <c r="AY566" s="245" t="s">
        <v>224</v>
      </c>
    </row>
    <row r="567" s="13" customFormat="1">
      <c r="A567" s="13"/>
      <c r="B567" s="235"/>
      <c r="C567" s="236"/>
      <c r="D567" s="228" t="s">
        <v>236</v>
      </c>
      <c r="E567" s="237" t="s">
        <v>40</v>
      </c>
      <c r="F567" s="238" t="s">
        <v>5287</v>
      </c>
      <c r="G567" s="236"/>
      <c r="H567" s="239">
        <v>521.32500000000005</v>
      </c>
      <c r="I567" s="240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5" t="s">
        <v>236</v>
      </c>
      <c r="AU567" s="245" t="s">
        <v>85</v>
      </c>
      <c r="AV567" s="13" t="s">
        <v>85</v>
      </c>
      <c r="AW567" s="13" t="s">
        <v>38</v>
      </c>
      <c r="AX567" s="13" t="s">
        <v>77</v>
      </c>
      <c r="AY567" s="245" t="s">
        <v>224</v>
      </c>
    </row>
    <row r="568" s="13" customFormat="1">
      <c r="A568" s="13"/>
      <c r="B568" s="235"/>
      <c r="C568" s="236"/>
      <c r="D568" s="228" t="s">
        <v>236</v>
      </c>
      <c r="E568" s="237" t="s">
        <v>40</v>
      </c>
      <c r="F568" s="238" t="s">
        <v>5288</v>
      </c>
      <c r="G568" s="236"/>
      <c r="H568" s="239">
        <v>1619.415</v>
      </c>
      <c r="I568" s="240"/>
      <c r="J568" s="236"/>
      <c r="K568" s="236"/>
      <c r="L568" s="241"/>
      <c r="M568" s="242"/>
      <c r="N568" s="243"/>
      <c r="O568" s="243"/>
      <c r="P568" s="243"/>
      <c r="Q568" s="243"/>
      <c r="R568" s="243"/>
      <c r="S568" s="243"/>
      <c r="T568" s="24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5" t="s">
        <v>236</v>
      </c>
      <c r="AU568" s="245" t="s">
        <v>85</v>
      </c>
      <c r="AV568" s="13" t="s">
        <v>85</v>
      </c>
      <c r="AW568" s="13" t="s">
        <v>38</v>
      </c>
      <c r="AX568" s="13" t="s">
        <v>77</v>
      </c>
      <c r="AY568" s="245" t="s">
        <v>224</v>
      </c>
    </row>
    <row r="569" s="13" customFormat="1">
      <c r="A569" s="13"/>
      <c r="B569" s="235"/>
      <c r="C569" s="236"/>
      <c r="D569" s="228" t="s">
        <v>236</v>
      </c>
      <c r="E569" s="237" t="s">
        <v>40</v>
      </c>
      <c r="F569" s="238" t="s">
        <v>5289</v>
      </c>
      <c r="G569" s="236"/>
      <c r="H569" s="239">
        <v>2904.9299999999998</v>
      </c>
      <c r="I569" s="240"/>
      <c r="J569" s="236"/>
      <c r="K569" s="236"/>
      <c r="L569" s="241"/>
      <c r="M569" s="242"/>
      <c r="N569" s="243"/>
      <c r="O569" s="243"/>
      <c r="P569" s="243"/>
      <c r="Q569" s="243"/>
      <c r="R569" s="243"/>
      <c r="S569" s="243"/>
      <c r="T569" s="24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5" t="s">
        <v>236</v>
      </c>
      <c r="AU569" s="245" t="s">
        <v>85</v>
      </c>
      <c r="AV569" s="13" t="s">
        <v>85</v>
      </c>
      <c r="AW569" s="13" t="s">
        <v>38</v>
      </c>
      <c r="AX569" s="13" t="s">
        <v>77</v>
      </c>
      <c r="AY569" s="245" t="s">
        <v>224</v>
      </c>
    </row>
    <row r="570" s="13" customFormat="1">
      <c r="A570" s="13"/>
      <c r="B570" s="235"/>
      <c r="C570" s="236"/>
      <c r="D570" s="228" t="s">
        <v>236</v>
      </c>
      <c r="E570" s="237" t="s">
        <v>40</v>
      </c>
      <c r="F570" s="238" t="s">
        <v>5290</v>
      </c>
      <c r="G570" s="236"/>
      <c r="H570" s="239">
        <v>2320.605</v>
      </c>
      <c r="I570" s="240"/>
      <c r="J570" s="236"/>
      <c r="K570" s="236"/>
      <c r="L570" s="241"/>
      <c r="M570" s="242"/>
      <c r="N570" s="243"/>
      <c r="O570" s="243"/>
      <c r="P570" s="243"/>
      <c r="Q570" s="243"/>
      <c r="R570" s="243"/>
      <c r="S570" s="243"/>
      <c r="T570" s="24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5" t="s">
        <v>236</v>
      </c>
      <c r="AU570" s="245" t="s">
        <v>85</v>
      </c>
      <c r="AV570" s="13" t="s">
        <v>85</v>
      </c>
      <c r="AW570" s="13" t="s">
        <v>38</v>
      </c>
      <c r="AX570" s="13" t="s">
        <v>77</v>
      </c>
      <c r="AY570" s="245" t="s">
        <v>224</v>
      </c>
    </row>
    <row r="571" s="13" customFormat="1">
      <c r="A571" s="13"/>
      <c r="B571" s="235"/>
      <c r="C571" s="236"/>
      <c r="D571" s="228" t="s">
        <v>236</v>
      </c>
      <c r="E571" s="237" t="s">
        <v>40</v>
      </c>
      <c r="F571" s="238" t="s">
        <v>5291</v>
      </c>
      <c r="G571" s="236"/>
      <c r="H571" s="239">
        <v>1752.9749999999999</v>
      </c>
      <c r="I571" s="240"/>
      <c r="J571" s="236"/>
      <c r="K571" s="236"/>
      <c r="L571" s="241"/>
      <c r="M571" s="242"/>
      <c r="N571" s="243"/>
      <c r="O571" s="243"/>
      <c r="P571" s="243"/>
      <c r="Q571" s="243"/>
      <c r="R571" s="243"/>
      <c r="S571" s="243"/>
      <c r="T571" s="24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5" t="s">
        <v>236</v>
      </c>
      <c r="AU571" s="245" t="s">
        <v>85</v>
      </c>
      <c r="AV571" s="13" t="s">
        <v>85</v>
      </c>
      <c r="AW571" s="13" t="s">
        <v>38</v>
      </c>
      <c r="AX571" s="13" t="s">
        <v>77</v>
      </c>
      <c r="AY571" s="245" t="s">
        <v>224</v>
      </c>
    </row>
    <row r="572" s="13" customFormat="1">
      <c r="A572" s="13"/>
      <c r="B572" s="235"/>
      <c r="C572" s="236"/>
      <c r="D572" s="228" t="s">
        <v>236</v>
      </c>
      <c r="E572" s="237" t="s">
        <v>40</v>
      </c>
      <c r="F572" s="238" t="s">
        <v>5292</v>
      </c>
      <c r="G572" s="236"/>
      <c r="H572" s="239">
        <v>21.559999999999999</v>
      </c>
      <c r="I572" s="240"/>
      <c r="J572" s="236"/>
      <c r="K572" s="236"/>
      <c r="L572" s="241"/>
      <c r="M572" s="242"/>
      <c r="N572" s="243"/>
      <c r="O572" s="243"/>
      <c r="P572" s="243"/>
      <c r="Q572" s="243"/>
      <c r="R572" s="243"/>
      <c r="S572" s="243"/>
      <c r="T572" s="24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5" t="s">
        <v>236</v>
      </c>
      <c r="AU572" s="245" t="s">
        <v>85</v>
      </c>
      <c r="AV572" s="13" t="s">
        <v>85</v>
      </c>
      <c r="AW572" s="13" t="s">
        <v>38</v>
      </c>
      <c r="AX572" s="13" t="s">
        <v>77</v>
      </c>
      <c r="AY572" s="245" t="s">
        <v>224</v>
      </c>
    </row>
    <row r="573" s="13" customFormat="1">
      <c r="A573" s="13"/>
      <c r="B573" s="235"/>
      <c r="C573" s="236"/>
      <c r="D573" s="228" t="s">
        <v>236</v>
      </c>
      <c r="E573" s="237" t="s">
        <v>40</v>
      </c>
      <c r="F573" s="238" t="s">
        <v>5293</v>
      </c>
      <c r="G573" s="236"/>
      <c r="H573" s="239">
        <v>1389.4300000000001</v>
      </c>
      <c r="I573" s="240"/>
      <c r="J573" s="236"/>
      <c r="K573" s="236"/>
      <c r="L573" s="241"/>
      <c r="M573" s="242"/>
      <c r="N573" s="243"/>
      <c r="O573" s="243"/>
      <c r="P573" s="243"/>
      <c r="Q573" s="243"/>
      <c r="R573" s="243"/>
      <c r="S573" s="243"/>
      <c r="T573" s="24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5" t="s">
        <v>236</v>
      </c>
      <c r="AU573" s="245" t="s">
        <v>85</v>
      </c>
      <c r="AV573" s="13" t="s">
        <v>85</v>
      </c>
      <c r="AW573" s="13" t="s">
        <v>38</v>
      </c>
      <c r="AX573" s="13" t="s">
        <v>77</v>
      </c>
      <c r="AY573" s="245" t="s">
        <v>224</v>
      </c>
    </row>
    <row r="574" s="15" customFormat="1">
      <c r="A574" s="15"/>
      <c r="B574" s="256"/>
      <c r="C574" s="257"/>
      <c r="D574" s="228" t="s">
        <v>236</v>
      </c>
      <c r="E574" s="258" t="s">
        <v>40</v>
      </c>
      <c r="F574" s="259" t="s">
        <v>253</v>
      </c>
      <c r="G574" s="257"/>
      <c r="H574" s="260">
        <v>10805.368</v>
      </c>
      <c r="I574" s="261"/>
      <c r="J574" s="257"/>
      <c r="K574" s="257"/>
      <c r="L574" s="262"/>
      <c r="M574" s="263"/>
      <c r="N574" s="264"/>
      <c r="O574" s="264"/>
      <c r="P574" s="264"/>
      <c r="Q574" s="264"/>
      <c r="R574" s="264"/>
      <c r="S574" s="264"/>
      <c r="T574" s="26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66" t="s">
        <v>236</v>
      </c>
      <c r="AU574" s="266" t="s">
        <v>85</v>
      </c>
      <c r="AV574" s="15" t="s">
        <v>230</v>
      </c>
      <c r="AW574" s="15" t="s">
        <v>38</v>
      </c>
      <c r="AX574" s="15" t="s">
        <v>83</v>
      </c>
      <c r="AY574" s="266" t="s">
        <v>224</v>
      </c>
    </row>
    <row r="575" s="2" customFormat="1" ht="16.5" customHeight="1">
      <c r="A575" s="40"/>
      <c r="B575" s="41"/>
      <c r="C575" s="215" t="s">
        <v>869</v>
      </c>
      <c r="D575" s="215" t="s">
        <v>226</v>
      </c>
      <c r="E575" s="216" t="s">
        <v>5103</v>
      </c>
      <c r="F575" s="217" t="s">
        <v>5104</v>
      </c>
      <c r="G575" s="218" t="s">
        <v>604</v>
      </c>
      <c r="H575" s="219">
        <v>0.81999999999999995</v>
      </c>
      <c r="I575" s="220"/>
      <c r="J575" s="221">
        <f>ROUND(I575*H575,2)</f>
        <v>0</v>
      </c>
      <c r="K575" s="217" t="s">
        <v>229</v>
      </c>
      <c r="L575" s="46"/>
      <c r="M575" s="222" t="s">
        <v>40</v>
      </c>
      <c r="N575" s="223" t="s">
        <v>48</v>
      </c>
      <c r="O575" s="86"/>
      <c r="P575" s="224">
        <f>O575*H575</f>
        <v>0</v>
      </c>
      <c r="Q575" s="224">
        <v>0</v>
      </c>
      <c r="R575" s="224">
        <f>Q575*H575</f>
        <v>0</v>
      </c>
      <c r="S575" s="224">
        <v>0</v>
      </c>
      <c r="T575" s="225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26" t="s">
        <v>230</v>
      </c>
      <c r="AT575" s="226" t="s">
        <v>226</v>
      </c>
      <c r="AU575" s="226" t="s">
        <v>85</v>
      </c>
      <c r="AY575" s="19" t="s">
        <v>224</v>
      </c>
      <c r="BE575" s="227">
        <f>IF(N575="základní",J575,0)</f>
        <v>0</v>
      </c>
      <c r="BF575" s="227">
        <f>IF(N575="snížená",J575,0)</f>
        <v>0</v>
      </c>
      <c r="BG575" s="227">
        <f>IF(N575="zákl. přenesená",J575,0)</f>
        <v>0</v>
      </c>
      <c r="BH575" s="227">
        <f>IF(N575="sníž. přenesená",J575,0)</f>
        <v>0</v>
      </c>
      <c r="BI575" s="227">
        <f>IF(N575="nulová",J575,0)</f>
        <v>0</v>
      </c>
      <c r="BJ575" s="19" t="s">
        <v>83</v>
      </c>
      <c r="BK575" s="227">
        <f>ROUND(I575*H575,2)</f>
        <v>0</v>
      </c>
      <c r="BL575" s="19" t="s">
        <v>230</v>
      </c>
      <c r="BM575" s="226" t="s">
        <v>1503</v>
      </c>
    </row>
    <row r="576" s="2" customFormat="1">
      <c r="A576" s="40"/>
      <c r="B576" s="41"/>
      <c r="C576" s="42"/>
      <c r="D576" s="228" t="s">
        <v>232</v>
      </c>
      <c r="E576" s="42"/>
      <c r="F576" s="229" t="s">
        <v>5105</v>
      </c>
      <c r="G576" s="42"/>
      <c r="H576" s="42"/>
      <c r="I576" s="230"/>
      <c r="J576" s="42"/>
      <c r="K576" s="42"/>
      <c r="L576" s="46"/>
      <c r="M576" s="231"/>
      <c r="N576" s="232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232</v>
      </c>
      <c r="AU576" s="19" t="s">
        <v>85</v>
      </c>
    </row>
    <row r="577" s="2" customFormat="1">
      <c r="A577" s="40"/>
      <c r="B577" s="41"/>
      <c r="C577" s="42"/>
      <c r="D577" s="233" t="s">
        <v>234</v>
      </c>
      <c r="E577" s="42"/>
      <c r="F577" s="234" t="s">
        <v>5106</v>
      </c>
      <c r="G577" s="42"/>
      <c r="H577" s="42"/>
      <c r="I577" s="230"/>
      <c r="J577" s="42"/>
      <c r="K577" s="42"/>
      <c r="L577" s="46"/>
      <c r="M577" s="231"/>
      <c r="N577" s="232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234</v>
      </c>
      <c r="AU577" s="19" t="s">
        <v>85</v>
      </c>
    </row>
    <row r="578" s="14" customFormat="1">
      <c r="A578" s="14"/>
      <c r="B578" s="246"/>
      <c r="C578" s="247"/>
      <c r="D578" s="228" t="s">
        <v>236</v>
      </c>
      <c r="E578" s="248" t="s">
        <v>40</v>
      </c>
      <c r="F578" s="249" t="s">
        <v>5107</v>
      </c>
      <c r="G578" s="247"/>
      <c r="H578" s="248" t="s">
        <v>40</v>
      </c>
      <c r="I578" s="250"/>
      <c r="J578" s="247"/>
      <c r="K578" s="247"/>
      <c r="L578" s="251"/>
      <c r="M578" s="252"/>
      <c r="N578" s="253"/>
      <c r="O578" s="253"/>
      <c r="P578" s="253"/>
      <c r="Q578" s="253"/>
      <c r="R578" s="253"/>
      <c r="S578" s="253"/>
      <c r="T578" s="25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5" t="s">
        <v>236</v>
      </c>
      <c r="AU578" s="255" t="s">
        <v>85</v>
      </c>
      <c r="AV578" s="14" t="s">
        <v>83</v>
      </c>
      <c r="AW578" s="14" t="s">
        <v>38</v>
      </c>
      <c r="AX578" s="14" t="s">
        <v>77</v>
      </c>
      <c r="AY578" s="255" t="s">
        <v>224</v>
      </c>
    </row>
    <row r="579" s="13" customFormat="1">
      <c r="A579" s="13"/>
      <c r="B579" s="235"/>
      <c r="C579" s="236"/>
      <c r="D579" s="228" t="s">
        <v>236</v>
      </c>
      <c r="E579" s="237" t="s">
        <v>40</v>
      </c>
      <c r="F579" s="238" t="s">
        <v>5294</v>
      </c>
      <c r="G579" s="236"/>
      <c r="H579" s="239">
        <v>0.81999999999999995</v>
      </c>
      <c r="I579" s="240"/>
      <c r="J579" s="236"/>
      <c r="K579" s="236"/>
      <c r="L579" s="241"/>
      <c r="M579" s="242"/>
      <c r="N579" s="243"/>
      <c r="O579" s="243"/>
      <c r="P579" s="243"/>
      <c r="Q579" s="243"/>
      <c r="R579" s="243"/>
      <c r="S579" s="243"/>
      <c r="T579" s="24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5" t="s">
        <v>236</v>
      </c>
      <c r="AU579" s="245" t="s">
        <v>85</v>
      </c>
      <c r="AV579" s="13" t="s">
        <v>85</v>
      </c>
      <c r="AW579" s="13" t="s">
        <v>38</v>
      </c>
      <c r="AX579" s="13" t="s">
        <v>77</v>
      </c>
      <c r="AY579" s="245" t="s">
        <v>224</v>
      </c>
    </row>
    <row r="580" s="15" customFormat="1">
      <c r="A580" s="15"/>
      <c r="B580" s="256"/>
      <c r="C580" s="257"/>
      <c r="D580" s="228" t="s">
        <v>236</v>
      </c>
      <c r="E580" s="258" t="s">
        <v>40</v>
      </c>
      <c r="F580" s="259" t="s">
        <v>253</v>
      </c>
      <c r="G580" s="257"/>
      <c r="H580" s="260">
        <v>0.81999999999999995</v>
      </c>
      <c r="I580" s="261"/>
      <c r="J580" s="257"/>
      <c r="K580" s="257"/>
      <c r="L580" s="262"/>
      <c r="M580" s="263"/>
      <c r="N580" s="264"/>
      <c r="O580" s="264"/>
      <c r="P580" s="264"/>
      <c r="Q580" s="264"/>
      <c r="R580" s="264"/>
      <c r="S580" s="264"/>
      <c r="T580" s="26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66" t="s">
        <v>236</v>
      </c>
      <c r="AU580" s="266" t="s">
        <v>85</v>
      </c>
      <c r="AV580" s="15" t="s">
        <v>230</v>
      </c>
      <c r="AW580" s="15" t="s">
        <v>38</v>
      </c>
      <c r="AX580" s="15" t="s">
        <v>83</v>
      </c>
      <c r="AY580" s="266" t="s">
        <v>224</v>
      </c>
    </row>
    <row r="581" s="2" customFormat="1" ht="16.5" customHeight="1">
      <c r="A581" s="40"/>
      <c r="B581" s="41"/>
      <c r="C581" s="215" t="s">
        <v>876</v>
      </c>
      <c r="D581" s="215" t="s">
        <v>226</v>
      </c>
      <c r="E581" s="216" t="s">
        <v>5110</v>
      </c>
      <c r="F581" s="217" t="s">
        <v>5111</v>
      </c>
      <c r="G581" s="218" t="s">
        <v>604</v>
      </c>
      <c r="H581" s="219">
        <v>5.1840000000000002</v>
      </c>
      <c r="I581" s="220"/>
      <c r="J581" s="221">
        <f>ROUND(I581*H581,2)</f>
        <v>0</v>
      </c>
      <c r="K581" s="217" t="s">
        <v>229</v>
      </c>
      <c r="L581" s="46"/>
      <c r="M581" s="222" t="s">
        <v>40</v>
      </c>
      <c r="N581" s="223" t="s">
        <v>48</v>
      </c>
      <c r="O581" s="86"/>
      <c r="P581" s="224">
        <f>O581*H581</f>
        <v>0</v>
      </c>
      <c r="Q581" s="224">
        <v>0</v>
      </c>
      <c r="R581" s="224">
        <f>Q581*H581</f>
        <v>0</v>
      </c>
      <c r="S581" s="224">
        <v>0</v>
      </c>
      <c r="T581" s="225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6" t="s">
        <v>230</v>
      </c>
      <c r="AT581" s="226" t="s">
        <v>226</v>
      </c>
      <c r="AU581" s="226" t="s">
        <v>85</v>
      </c>
      <c r="AY581" s="19" t="s">
        <v>224</v>
      </c>
      <c r="BE581" s="227">
        <f>IF(N581="základní",J581,0)</f>
        <v>0</v>
      </c>
      <c r="BF581" s="227">
        <f>IF(N581="snížená",J581,0)</f>
        <v>0</v>
      </c>
      <c r="BG581" s="227">
        <f>IF(N581="zákl. přenesená",J581,0)</f>
        <v>0</v>
      </c>
      <c r="BH581" s="227">
        <f>IF(N581="sníž. přenesená",J581,0)</f>
        <v>0</v>
      </c>
      <c r="BI581" s="227">
        <f>IF(N581="nulová",J581,0)</f>
        <v>0</v>
      </c>
      <c r="BJ581" s="19" t="s">
        <v>83</v>
      </c>
      <c r="BK581" s="227">
        <f>ROUND(I581*H581,2)</f>
        <v>0</v>
      </c>
      <c r="BL581" s="19" t="s">
        <v>230</v>
      </c>
      <c r="BM581" s="226" t="s">
        <v>1521</v>
      </c>
    </row>
    <row r="582" s="2" customFormat="1">
      <c r="A582" s="40"/>
      <c r="B582" s="41"/>
      <c r="C582" s="42"/>
      <c r="D582" s="228" t="s">
        <v>232</v>
      </c>
      <c r="E582" s="42"/>
      <c r="F582" s="229" t="s">
        <v>5112</v>
      </c>
      <c r="G582" s="42"/>
      <c r="H582" s="42"/>
      <c r="I582" s="230"/>
      <c r="J582" s="42"/>
      <c r="K582" s="42"/>
      <c r="L582" s="46"/>
      <c r="M582" s="231"/>
      <c r="N582" s="232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232</v>
      </c>
      <c r="AU582" s="19" t="s">
        <v>85</v>
      </c>
    </row>
    <row r="583" s="2" customFormat="1">
      <c r="A583" s="40"/>
      <c r="B583" s="41"/>
      <c r="C583" s="42"/>
      <c r="D583" s="233" t="s">
        <v>234</v>
      </c>
      <c r="E583" s="42"/>
      <c r="F583" s="234" t="s">
        <v>5113</v>
      </c>
      <c r="G583" s="42"/>
      <c r="H583" s="42"/>
      <c r="I583" s="230"/>
      <c r="J583" s="42"/>
      <c r="K583" s="42"/>
      <c r="L583" s="46"/>
      <c r="M583" s="231"/>
      <c r="N583" s="232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234</v>
      </c>
      <c r="AU583" s="19" t="s">
        <v>85</v>
      </c>
    </row>
    <row r="584" s="14" customFormat="1">
      <c r="A584" s="14"/>
      <c r="B584" s="246"/>
      <c r="C584" s="247"/>
      <c r="D584" s="228" t="s">
        <v>236</v>
      </c>
      <c r="E584" s="248" t="s">
        <v>40</v>
      </c>
      <c r="F584" s="249" t="s">
        <v>5114</v>
      </c>
      <c r="G584" s="247"/>
      <c r="H584" s="248" t="s">
        <v>40</v>
      </c>
      <c r="I584" s="250"/>
      <c r="J584" s="247"/>
      <c r="K584" s="247"/>
      <c r="L584" s="251"/>
      <c r="M584" s="252"/>
      <c r="N584" s="253"/>
      <c r="O584" s="253"/>
      <c r="P584" s="253"/>
      <c r="Q584" s="253"/>
      <c r="R584" s="253"/>
      <c r="S584" s="253"/>
      <c r="T584" s="25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5" t="s">
        <v>236</v>
      </c>
      <c r="AU584" s="255" t="s">
        <v>85</v>
      </c>
      <c r="AV584" s="14" t="s">
        <v>83</v>
      </c>
      <c r="AW584" s="14" t="s">
        <v>38</v>
      </c>
      <c r="AX584" s="14" t="s">
        <v>77</v>
      </c>
      <c r="AY584" s="255" t="s">
        <v>224</v>
      </c>
    </row>
    <row r="585" s="13" customFormat="1">
      <c r="A585" s="13"/>
      <c r="B585" s="235"/>
      <c r="C585" s="236"/>
      <c r="D585" s="228" t="s">
        <v>236</v>
      </c>
      <c r="E585" s="237" t="s">
        <v>40</v>
      </c>
      <c r="F585" s="238" t="s">
        <v>5115</v>
      </c>
      <c r="G585" s="236"/>
      <c r="H585" s="239">
        <v>2.6240000000000001</v>
      </c>
      <c r="I585" s="240"/>
      <c r="J585" s="236"/>
      <c r="K585" s="236"/>
      <c r="L585" s="241"/>
      <c r="M585" s="242"/>
      <c r="N585" s="243"/>
      <c r="O585" s="243"/>
      <c r="P585" s="243"/>
      <c r="Q585" s="243"/>
      <c r="R585" s="243"/>
      <c r="S585" s="243"/>
      <c r="T585" s="24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5" t="s">
        <v>236</v>
      </c>
      <c r="AU585" s="245" t="s">
        <v>85</v>
      </c>
      <c r="AV585" s="13" t="s">
        <v>85</v>
      </c>
      <c r="AW585" s="13" t="s">
        <v>38</v>
      </c>
      <c r="AX585" s="13" t="s">
        <v>77</v>
      </c>
      <c r="AY585" s="245" t="s">
        <v>224</v>
      </c>
    </row>
    <row r="586" s="13" customFormat="1">
      <c r="A586" s="13"/>
      <c r="B586" s="235"/>
      <c r="C586" s="236"/>
      <c r="D586" s="228" t="s">
        <v>236</v>
      </c>
      <c r="E586" s="237" t="s">
        <v>40</v>
      </c>
      <c r="F586" s="238" t="s">
        <v>5116</v>
      </c>
      <c r="G586" s="236"/>
      <c r="H586" s="239">
        <v>2.5600000000000001</v>
      </c>
      <c r="I586" s="240"/>
      <c r="J586" s="236"/>
      <c r="K586" s="236"/>
      <c r="L586" s="241"/>
      <c r="M586" s="242"/>
      <c r="N586" s="243"/>
      <c r="O586" s="243"/>
      <c r="P586" s="243"/>
      <c r="Q586" s="243"/>
      <c r="R586" s="243"/>
      <c r="S586" s="243"/>
      <c r="T586" s="24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5" t="s">
        <v>236</v>
      </c>
      <c r="AU586" s="245" t="s">
        <v>85</v>
      </c>
      <c r="AV586" s="13" t="s">
        <v>85</v>
      </c>
      <c r="AW586" s="13" t="s">
        <v>38</v>
      </c>
      <c r="AX586" s="13" t="s">
        <v>77</v>
      </c>
      <c r="AY586" s="245" t="s">
        <v>224</v>
      </c>
    </row>
    <row r="587" s="15" customFormat="1">
      <c r="A587" s="15"/>
      <c r="B587" s="256"/>
      <c r="C587" s="257"/>
      <c r="D587" s="228" t="s">
        <v>236</v>
      </c>
      <c r="E587" s="258" t="s">
        <v>40</v>
      </c>
      <c r="F587" s="259" t="s">
        <v>253</v>
      </c>
      <c r="G587" s="257"/>
      <c r="H587" s="260">
        <v>5.1840000000000002</v>
      </c>
      <c r="I587" s="261"/>
      <c r="J587" s="257"/>
      <c r="K587" s="257"/>
      <c r="L587" s="262"/>
      <c r="M587" s="263"/>
      <c r="N587" s="264"/>
      <c r="O587" s="264"/>
      <c r="P587" s="264"/>
      <c r="Q587" s="264"/>
      <c r="R587" s="264"/>
      <c r="S587" s="264"/>
      <c r="T587" s="26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6" t="s">
        <v>236</v>
      </c>
      <c r="AU587" s="266" t="s">
        <v>85</v>
      </c>
      <c r="AV587" s="15" t="s">
        <v>230</v>
      </c>
      <c r="AW587" s="15" t="s">
        <v>38</v>
      </c>
      <c r="AX587" s="15" t="s">
        <v>83</v>
      </c>
      <c r="AY587" s="266" t="s">
        <v>224</v>
      </c>
    </row>
    <row r="588" s="2" customFormat="1" ht="16.5" customHeight="1">
      <c r="A588" s="40"/>
      <c r="B588" s="41"/>
      <c r="C588" s="215" t="s">
        <v>884</v>
      </c>
      <c r="D588" s="215" t="s">
        <v>226</v>
      </c>
      <c r="E588" s="216" t="s">
        <v>5117</v>
      </c>
      <c r="F588" s="217" t="s">
        <v>5118</v>
      </c>
      <c r="G588" s="218" t="s">
        <v>604</v>
      </c>
      <c r="H588" s="219">
        <v>8.8399999999999999</v>
      </c>
      <c r="I588" s="220"/>
      <c r="J588" s="221">
        <f>ROUND(I588*H588,2)</f>
        <v>0</v>
      </c>
      <c r="K588" s="217" t="s">
        <v>229</v>
      </c>
      <c r="L588" s="46"/>
      <c r="M588" s="222" t="s">
        <v>40</v>
      </c>
      <c r="N588" s="223" t="s">
        <v>48</v>
      </c>
      <c r="O588" s="86"/>
      <c r="P588" s="224">
        <f>O588*H588</f>
        <v>0</v>
      </c>
      <c r="Q588" s="224">
        <v>0</v>
      </c>
      <c r="R588" s="224">
        <f>Q588*H588</f>
        <v>0</v>
      </c>
      <c r="S588" s="224">
        <v>0</v>
      </c>
      <c r="T588" s="225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6" t="s">
        <v>230</v>
      </c>
      <c r="AT588" s="226" t="s">
        <v>226</v>
      </c>
      <c r="AU588" s="226" t="s">
        <v>85</v>
      </c>
      <c r="AY588" s="19" t="s">
        <v>224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19" t="s">
        <v>83</v>
      </c>
      <c r="BK588" s="227">
        <f>ROUND(I588*H588,2)</f>
        <v>0</v>
      </c>
      <c r="BL588" s="19" t="s">
        <v>230</v>
      </c>
      <c r="BM588" s="226" t="s">
        <v>1533</v>
      </c>
    </row>
    <row r="589" s="2" customFormat="1">
      <c r="A589" s="40"/>
      <c r="B589" s="41"/>
      <c r="C589" s="42"/>
      <c r="D589" s="228" t="s">
        <v>232</v>
      </c>
      <c r="E589" s="42"/>
      <c r="F589" s="229" t="s">
        <v>5119</v>
      </c>
      <c r="G589" s="42"/>
      <c r="H589" s="42"/>
      <c r="I589" s="230"/>
      <c r="J589" s="42"/>
      <c r="K589" s="42"/>
      <c r="L589" s="46"/>
      <c r="M589" s="231"/>
      <c r="N589" s="232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232</v>
      </c>
      <c r="AU589" s="19" t="s">
        <v>85</v>
      </c>
    </row>
    <row r="590" s="2" customFormat="1">
      <c r="A590" s="40"/>
      <c r="B590" s="41"/>
      <c r="C590" s="42"/>
      <c r="D590" s="233" t="s">
        <v>234</v>
      </c>
      <c r="E590" s="42"/>
      <c r="F590" s="234" t="s">
        <v>5120</v>
      </c>
      <c r="G590" s="42"/>
      <c r="H590" s="42"/>
      <c r="I590" s="230"/>
      <c r="J590" s="42"/>
      <c r="K590" s="42"/>
      <c r="L590" s="46"/>
      <c r="M590" s="231"/>
      <c r="N590" s="232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234</v>
      </c>
      <c r="AU590" s="19" t="s">
        <v>85</v>
      </c>
    </row>
    <row r="591" s="13" customFormat="1">
      <c r="A591" s="13"/>
      <c r="B591" s="235"/>
      <c r="C591" s="236"/>
      <c r="D591" s="228" t="s">
        <v>236</v>
      </c>
      <c r="E591" s="237" t="s">
        <v>40</v>
      </c>
      <c r="F591" s="238" t="s">
        <v>5295</v>
      </c>
      <c r="G591" s="236"/>
      <c r="H591" s="239">
        <v>8.8399999999999999</v>
      </c>
      <c r="I591" s="240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5" t="s">
        <v>236</v>
      </c>
      <c r="AU591" s="245" t="s">
        <v>85</v>
      </c>
      <c r="AV591" s="13" t="s">
        <v>85</v>
      </c>
      <c r="AW591" s="13" t="s">
        <v>38</v>
      </c>
      <c r="AX591" s="13" t="s">
        <v>77</v>
      </c>
      <c r="AY591" s="245" t="s">
        <v>224</v>
      </c>
    </row>
    <row r="592" s="15" customFormat="1">
      <c r="A592" s="15"/>
      <c r="B592" s="256"/>
      <c r="C592" s="257"/>
      <c r="D592" s="228" t="s">
        <v>236</v>
      </c>
      <c r="E592" s="258" t="s">
        <v>40</v>
      </c>
      <c r="F592" s="259" t="s">
        <v>253</v>
      </c>
      <c r="G592" s="257"/>
      <c r="H592" s="260">
        <v>8.8399999999999999</v>
      </c>
      <c r="I592" s="261"/>
      <c r="J592" s="257"/>
      <c r="K592" s="257"/>
      <c r="L592" s="262"/>
      <c r="M592" s="263"/>
      <c r="N592" s="264"/>
      <c r="O592" s="264"/>
      <c r="P592" s="264"/>
      <c r="Q592" s="264"/>
      <c r="R592" s="264"/>
      <c r="S592" s="264"/>
      <c r="T592" s="26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66" t="s">
        <v>236</v>
      </c>
      <c r="AU592" s="266" t="s">
        <v>85</v>
      </c>
      <c r="AV592" s="15" t="s">
        <v>230</v>
      </c>
      <c r="AW592" s="15" t="s">
        <v>38</v>
      </c>
      <c r="AX592" s="15" t="s">
        <v>83</v>
      </c>
      <c r="AY592" s="266" t="s">
        <v>224</v>
      </c>
    </row>
    <row r="593" s="2" customFormat="1" ht="16.5" customHeight="1">
      <c r="A593" s="40"/>
      <c r="B593" s="41"/>
      <c r="C593" s="215" t="s">
        <v>890</v>
      </c>
      <c r="D593" s="215" t="s">
        <v>226</v>
      </c>
      <c r="E593" s="216" t="s">
        <v>5122</v>
      </c>
      <c r="F593" s="217" t="s">
        <v>5123</v>
      </c>
      <c r="G593" s="218" t="s">
        <v>604</v>
      </c>
      <c r="H593" s="219">
        <v>0.40999999999999998</v>
      </c>
      <c r="I593" s="220"/>
      <c r="J593" s="221">
        <f>ROUND(I593*H593,2)</f>
        <v>0</v>
      </c>
      <c r="K593" s="217" t="s">
        <v>229</v>
      </c>
      <c r="L593" s="46"/>
      <c r="M593" s="222" t="s">
        <v>40</v>
      </c>
      <c r="N593" s="223" t="s">
        <v>48</v>
      </c>
      <c r="O593" s="86"/>
      <c r="P593" s="224">
        <f>O593*H593</f>
        <v>0</v>
      </c>
      <c r="Q593" s="224">
        <v>0</v>
      </c>
      <c r="R593" s="224">
        <f>Q593*H593</f>
        <v>0</v>
      </c>
      <c r="S593" s="224">
        <v>0</v>
      </c>
      <c r="T593" s="225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26" t="s">
        <v>230</v>
      </c>
      <c r="AT593" s="226" t="s">
        <v>226</v>
      </c>
      <c r="AU593" s="226" t="s">
        <v>85</v>
      </c>
      <c r="AY593" s="19" t="s">
        <v>224</v>
      </c>
      <c r="BE593" s="227">
        <f>IF(N593="základní",J593,0)</f>
        <v>0</v>
      </c>
      <c r="BF593" s="227">
        <f>IF(N593="snížená",J593,0)</f>
        <v>0</v>
      </c>
      <c r="BG593" s="227">
        <f>IF(N593="zákl. přenesená",J593,0)</f>
        <v>0</v>
      </c>
      <c r="BH593" s="227">
        <f>IF(N593="sníž. přenesená",J593,0)</f>
        <v>0</v>
      </c>
      <c r="BI593" s="227">
        <f>IF(N593="nulová",J593,0)</f>
        <v>0</v>
      </c>
      <c r="BJ593" s="19" t="s">
        <v>83</v>
      </c>
      <c r="BK593" s="227">
        <f>ROUND(I593*H593,2)</f>
        <v>0</v>
      </c>
      <c r="BL593" s="19" t="s">
        <v>230</v>
      </c>
      <c r="BM593" s="226" t="s">
        <v>1548</v>
      </c>
    </row>
    <row r="594" s="2" customFormat="1">
      <c r="A594" s="40"/>
      <c r="B594" s="41"/>
      <c r="C594" s="42"/>
      <c r="D594" s="228" t="s">
        <v>232</v>
      </c>
      <c r="E594" s="42"/>
      <c r="F594" s="229" t="s">
        <v>5124</v>
      </c>
      <c r="G594" s="42"/>
      <c r="H594" s="42"/>
      <c r="I594" s="230"/>
      <c r="J594" s="42"/>
      <c r="K594" s="42"/>
      <c r="L594" s="46"/>
      <c r="M594" s="231"/>
      <c r="N594" s="232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232</v>
      </c>
      <c r="AU594" s="19" t="s">
        <v>85</v>
      </c>
    </row>
    <row r="595" s="2" customFormat="1">
      <c r="A595" s="40"/>
      <c r="B595" s="41"/>
      <c r="C595" s="42"/>
      <c r="D595" s="233" t="s">
        <v>234</v>
      </c>
      <c r="E595" s="42"/>
      <c r="F595" s="234" t="s">
        <v>5125</v>
      </c>
      <c r="G595" s="42"/>
      <c r="H595" s="42"/>
      <c r="I595" s="230"/>
      <c r="J595" s="42"/>
      <c r="K595" s="42"/>
      <c r="L595" s="46"/>
      <c r="M595" s="231"/>
      <c r="N595" s="232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234</v>
      </c>
      <c r="AU595" s="19" t="s">
        <v>85</v>
      </c>
    </row>
    <row r="596" s="14" customFormat="1">
      <c r="A596" s="14"/>
      <c r="B596" s="246"/>
      <c r="C596" s="247"/>
      <c r="D596" s="228" t="s">
        <v>236</v>
      </c>
      <c r="E596" s="248" t="s">
        <v>40</v>
      </c>
      <c r="F596" s="249" t="s">
        <v>5126</v>
      </c>
      <c r="G596" s="247"/>
      <c r="H596" s="248" t="s">
        <v>40</v>
      </c>
      <c r="I596" s="250"/>
      <c r="J596" s="247"/>
      <c r="K596" s="247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236</v>
      </c>
      <c r="AU596" s="255" t="s">
        <v>85</v>
      </c>
      <c r="AV596" s="14" t="s">
        <v>83</v>
      </c>
      <c r="AW596" s="14" t="s">
        <v>38</v>
      </c>
      <c r="AX596" s="14" t="s">
        <v>77</v>
      </c>
      <c r="AY596" s="255" t="s">
        <v>224</v>
      </c>
    </row>
    <row r="597" s="13" customFormat="1">
      <c r="A597" s="13"/>
      <c r="B597" s="235"/>
      <c r="C597" s="236"/>
      <c r="D597" s="228" t="s">
        <v>236</v>
      </c>
      <c r="E597" s="237" t="s">
        <v>40</v>
      </c>
      <c r="F597" s="238" t="s">
        <v>5296</v>
      </c>
      <c r="G597" s="236"/>
      <c r="H597" s="239">
        <v>0.40999999999999998</v>
      </c>
      <c r="I597" s="240"/>
      <c r="J597" s="236"/>
      <c r="K597" s="236"/>
      <c r="L597" s="241"/>
      <c r="M597" s="242"/>
      <c r="N597" s="243"/>
      <c r="O597" s="243"/>
      <c r="P597" s="243"/>
      <c r="Q597" s="243"/>
      <c r="R597" s="243"/>
      <c r="S597" s="243"/>
      <c r="T597" s="24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5" t="s">
        <v>236</v>
      </c>
      <c r="AU597" s="245" t="s">
        <v>85</v>
      </c>
      <c r="AV597" s="13" t="s">
        <v>85</v>
      </c>
      <c r="AW597" s="13" t="s">
        <v>38</v>
      </c>
      <c r="AX597" s="13" t="s">
        <v>77</v>
      </c>
      <c r="AY597" s="245" t="s">
        <v>224</v>
      </c>
    </row>
    <row r="598" s="15" customFormat="1">
      <c r="A598" s="15"/>
      <c r="B598" s="256"/>
      <c r="C598" s="257"/>
      <c r="D598" s="228" t="s">
        <v>236</v>
      </c>
      <c r="E598" s="258" t="s">
        <v>40</v>
      </c>
      <c r="F598" s="259" t="s">
        <v>253</v>
      </c>
      <c r="G598" s="257"/>
      <c r="H598" s="260">
        <v>0.40999999999999998</v>
      </c>
      <c r="I598" s="261"/>
      <c r="J598" s="257"/>
      <c r="K598" s="257"/>
      <c r="L598" s="262"/>
      <c r="M598" s="263"/>
      <c r="N598" s="264"/>
      <c r="O598" s="264"/>
      <c r="P598" s="264"/>
      <c r="Q598" s="264"/>
      <c r="R598" s="264"/>
      <c r="S598" s="264"/>
      <c r="T598" s="26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66" t="s">
        <v>236</v>
      </c>
      <c r="AU598" s="266" t="s">
        <v>85</v>
      </c>
      <c r="AV598" s="15" t="s">
        <v>230</v>
      </c>
      <c r="AW598" s="15" t="s">
        <v>38</v>
      </c>
      <c r="AX598" s="15" t="s">
        <v>83</v>
      </c>
      <c r="AY598" s="266" t="s">
        <v>224</v>
      </c>
    </row>
    <row r="599" s="2" customFormat="1" ht="24.15" customHeight="1">
      <c r="A599" s="40"/>
      <c r="B599" s="41"/>
      <c r="C599" s="215" t="s">
        <v>899</v>
      </c>
      <c r="D599" s="215" t="s">
        <v>226</v>
      </c>
      <c r="E599" s="216" t="s">
        <v>1483</v>
      </c>
      <c r="F599" s="217" t="s">
        <v>1484</v>
      </c>
      <c r="G599" s="218" t="s">
        <v>604</v>
      </c>
      <c r="H599" s="219">
        <v>368.59500000000003</v>
      </c>
      <c r="I599" s="220"/>
      <c r="J599" s="221">
        <f>ROUND(I599*H599,2)</f>
        <v>0</v>
      </c>
      <c r="K599" s="217" t="s">
        <v>229</v>
      </c>
      <c r="L599" s="46"/>
      <c r="M599" s="222" t="s">
        <v>40</v>
      </c>
      <c r="N599" s="223" t="s">
        <v>48</v>
      </c>
      <c r="O599" s="86"/>
      <c r="P599" s="224">
        <f>O599*H599</f>
        <v>0</v>
      </c>
      <c r="Q599" s="224">
        <v>0</v>
      </c>
      <c r="R599" s="224">
        <f>Q599*H599</f>
        <v>0</v>
      </c>
      <c r="S599" s="224">
        <v>0</v>
      </c>
      <c r="T599" s="225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26" t="s">
        <v>230</v>
      </c>
      <c r="AT599" s="226" t="s">
        <v>226</v>
      </c>
      <c r="AU599" s="226" t="s">
        <v>85</v>
      </c>
      <c r="AY599" s="19" t="s">
        <v>224</v>
      </c>
      <c r="BE599" s="227">
        <f>IF(N599="základní",J599,0)</f>
        <v>0</v>
      </c>
      <c r="BF599" s="227">
        <f>IF(N599="snížená",J599,0)</f>
        <v>0</v>
      </c>
      <c r="BG599" s="227">
        <f>IF(N599="zákl. přenesená",J599,0)</f>
        <v>0</v>
      </c>
      <c r="BH599" s="227">
        <f>IF(N599="sníž. přenesená",J599,0)</f>
        <v>0</v>
      </c>
      <c r="BI599" s="227">
        <f>IF(N599="nulová",J599,0)</f>
        <v>0</v>
      </c>
      <c r="BJ599" s="19" t="s">
        <v>83</v>
      </c>
      <c r="BK599" s="227">
        <f>ROUND(I599*H599,2)</f>
        <v>0</v>
      </c>
      <c r="BL599" s="19" t="s">
        <v>230</v>
      </c>
      <c r="BM599" s="226" t="s">
        <v>3242</v>
      </c>
    </row>
    <row r="600" s="2" customFormat="1">
      <c r="A600" s="40"/>
      <c r="B600" s="41"/>
      <c r="C600" s="42"/>
      <c r="D600" s="228" t="s">
        <v>232</v>
      </c>
      <c r="E600" s="42"/>
      <c r="F600" s="229" t="s">
        <v>1486</v>
      </c>
      <c r="G600" s="42"/>
      <c r="H600" s="42"/>
      <c r="I600" s="230"/>
      <c r="J600" s="42"/>
      <c r="K600" s="42"/>
      <c r="L600" s="46"/>
      <c r="M600" s="231"/>
      <c r="N600" s="232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232</v>
      </c>
      <c r="AU600" s="19" t="s">
        <v>85</v>
      </c>
    </row>
    <row r="601" s="2" customFormat="1">
      <c r="A601" s="40"/>
      <c r="B601" s="41"/>
      <c r="C601" s="42"/>
      <c r="D601" s="233" t="s">
        <v>234</v>
      </c>
      <c r="E601" s="42"/>
      <c r="F601" s="234" t="s">
        <v>1487</v>
      </c>
      <c r="G601" s="42"/>
      <c r="H601" s="42"/>
      <c r="I601" s="230"/>
      <c r="J601" s="42"/>
      <c r="K601" s="42"/>
      <c r="L601" s="46"/>
      <c r="M601" s="231"/>
      <c r="N601" s="232"/>
      <c r="O601" s="86"/>
      <c r="P601" s="86"/>
      <c r="Q601" s="86"/>
      <c r="R601" s="86"/>
      <c r="S601" s="86"/>
      <c r="T601" s="87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234</v>
      </c>
      <c r="AU601" s="19" t="s">
        <v>85</v>
      </c>
    </row>
    <row r="602" s="13" customFormat="1">
      <c r="A602" s="13"/>
      <c r="B602" s="235"/>
      <c r="C602" s="236"/>
      <c r="D602" s="228" t="s">
        <v>236</v>
      </c>
      <c r="E602" s="237" t="s">
        <v>40</v>
      </c>
      <c r="F602" s="238" t="s">
        <v>5275</v>
      </c>
      <c r="G602" s="236"/>
      <c r="H602" s="239">
        <v>34</v>
      </c>
      <c r="I602" s="240"/>
      <c r="J602" s="236"/>
      <c r="K602" s="236"/>
      <c r="L602" s="241"/>
      <c r="M602" s="242"/>
      <c r="N602" s="243"/>
      <c r="O602" s="243"/>
      <c r="P602" s="243"/>
      <c r="Q602" s="243"/>
      <c r="R602" s="243"/>
      <c r="S602" s="243"/>
      <c r="T602" s="24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5" t="s">
        <v>236</v>
      </c>
      <c r="AU602" s="245" t="s">
        <v>85</v>
      </c>
      <c r="AV602" s="13" t="s">
        <v>85</v>
      </c>
      <c r="AW602" s="13" t="s">
        <v>38</v>
      </c>
      <c r="AX602" s="13" t="s">
        <v>77</v>
      </c>
      <c r="AY602" s="245" t="s">
        <v>224</v>
      </c>
    </row>
    <row r="603" s="13" customFormat="1">
      <c r="A603" s="13"/>
      <c r="B603" s="235"/>
      <c r="C603" s="236"/>
      <c r="D603" s="228" t="s">
        <v>236</v>
      </c>
      <c r="E603" s="237" t="s">
        <v>40</v>
      </c>
      <c r="F603" s="238" t="s">
        <v>5280</v>
      </c>
      <c r="G603" s="236"/>
      <c r="H603" s="239">
        <v>331.51499999999999</v>
      </c>
      <c r="I603" s="240"/>
      <c r="J603" s="236"/>
      <c r="K603" s="236"/>
      <c r="L603" s="241"/>
      <c r="M603" s="242"/>
      <c r="N603" s="243"/>
      <c r="O603" s="243"/>
      <c r="P603" s="243"/>
      <c r="Q603" s="243"/>
      <c r="R603" s="243"/>
      <c r="S603" s="243"/>
      <c r="T603" s="24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5" t="s">
        <v>236</v>
      </c>
      <c r="AU603" s="245" t="s">
        <v>85</v>
      </c>
      <c r="AV603" s="13" t="s">
        <v>85</v>
      </c>
      <c r="AW603" s="13" t="s">
        <v>38</v>
      </c>
      <c r="AX603" s="13" t="s">
        <v>77</v>
      </c>
      <c r="AY603" s="245" t="s">
        <v>224</v>
      </c>
    </row>
    <row r="604" s="13" customFormat="1">
      <c r="A604" s="13"/>
      <c r="B604" s="235"/>
      <c r="C604" s="236"/>
      <c r="D604" s="228" t="s">
        <v>236</v>
      </c>
      <c r="E604" s="237" t="s">
        <v>40</v>
      </c>
      <c r="F604" s="238" t="s">
        <v>5282</v>
      </c>
      <c r="G604" s="236"/>
      <c r="H604" s="239">
        <v>3.0800000000000001</v>
      </c>
      <c r="I604" s="240"/>
      <c r="J604" s="236"/>
      <c r="K604" s="236"/>
      <c r="L604" s="241"/>
      <c r="M604" s="242"/>
      <c r="N604" s="243"/>
      <c r="O604" s="243"/>
      <c r="P604" s="243"/>
      <c r="Q604" s="243"/>
      <c r="R604" s="243"/>
      <c r="S604" s="243"/>
      <c r="T604" s="24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5" t="s">
        <v>236</v>
      </c>
      <c r="AU604" s="245" t="s">
        <v>85</v>
      </c>
      <c r="AV604" s="13" t="s">
        <v>85</v>
      </c>
      <c r="AW604" s="13" t="s">
        <v>38</v>
      </c>
      <c r="AX604" s="13" t="s">
        <v>77</v>
      </c>
      <c r="AY604" s="245" t="s">
        <v>224</v>
      </c>
    </row>
    <row r="605" s="15" customFormat="1">
      <c r="A605" s="15"/>
      <c r="B605" s="256"/>
      <c r="C605" s="257"/>
      <c r="D605" s="228" t="s">
        <v>236</v>
      </c>
      <c r="E605" s="258" t="s">
        <v>40</v>
      </c>
      <c r="F605" s="259" t="s">
        <v>253</v>
      </c>
      <c r="G605" s="257"/>
      <c r="H605" s="260">
        <v>368.59500000000003</v>
      </c>
      <c r="I605" s="261"/>
      <c r="J605" s="257"/>
      <c r="K605" s="257"/>
      <c r="L605" s="262"/>
      <c r="M605" s="263"/>
      <c r="N605" s="264"/>
      <c r="O605" s="264"/>
      <c r="P605" s="264"/>
      <c r="Q605" s="264"/>
      <c r="R605" s="264"/>
      <c r="S605" s="264"/>
      <c r="T605" s="26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66" t="s">
        <v>236</v>
      </c>
      <c r="AU605" s="266" t="s">
        <v>85</v>
      </c>
      <c r="AV605" s="15" t="s">
        <v>230</v>
      </c>
      <c r="AW605" s="15" t="s">
        <v>38</v>
      </c>
      <c r="AX605" s="15" t="s">
        <v>83</v>
      </c>
      <c r="AY605" s="266" t="s">
        <v>224</v>
      </c>
    </row>
    <row r="606" s="2" customFormat="1" ht="24.15" customHeight="1">
      <c r="A606" s="40"/>
      <c r="B606" s="41"/>
      <c r="C606" s="215" t="s">
        <v>905</v>
      </c>
      <c r="D606" s="215" t="s">
        <v>226</v>
      </c>
      <c r="E606" s="216" t="s">
        <v>1490</v>
      </c>
      <c r="F606" s="217" t="s">
        <v>1491</v>
      </c>
      <c r="G606" s="218" t="s">
        <v>604</v>
      </c>
      <c r="H606" s="219">
        <v>720.80999999999995</v>
      </c>
      <c r="I606" s="220"/>
      <c r="J606" s="221">
        <f>ROUND(I606*H606,2)</f>
        <v>0</v>
      </c>
      <c r="K606" s="217" t="s">
        <v>229</v>
      </c>
      <c r="L606" s="46"/>
      <c r="M606" s="222" t="s">
        <v>40</v>
      </c>
      <c r="N606" s="223" t="s">
        <v>48</v>
      </c>
      <c r="O606" s="86"/>
      <c r="P606" s="224">
        <f>O606*H606</f>
        <v>0</v>
      </c>
      <c r="Q606" s="224">
        <v>0</v>
      </c>
      <c r="R606" s="224">
        <f>Q606*H606</f>
        <v>0</v>
      </c>
      <c r="S606" s="224">
        <v>0</v>
      </c>
      <c r="T606" s="225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26" t="s">
        <v>230</v>
      </c>
      <c r="AT606" s="226" t="s">
        <v>226</v>
      </c>
      <c r="AU606" s="226" t="s">
        <v>85</v>
      </c>
      <c r="AY606" s="19" t="s">
        <v>224</v>
      </c>
      <c r="BE606" s="227">
        <f>IF(N606="základní",J606,0)</f>
        <v>0</v>
      </c>
      <c r="BF606" s="227">
        <f>IF(N606="snížená",J606,0)</f>
        <v>0</v>
      </c>
      <c r="BG606" s="227">
        <f>IF(N606="zákl. přenesená",J606,0)</f>
        <v>0</v>
      </c>
      <c r="BH606" s="227">
        <f>IF(N606="sníž. přenesená",J606,0)</f>
        <v>0</v>
      </c>
      <c r="BI606" s="227">
        <f>IF(N606="nulová",J606,0)</f>
        <v>0</v>
      </c>
      <c r="BJ606" s="19" t="s">
        <v>83</v>
      </c>
      <c r="BK606" s="227">
        <f>ROUND(I606*H606,2)</f>
        <v>0</v>
      </c>
      <c r="BL606" s="19" t="s">
        <v>230</v>
      </c>
      <c r="BM606" s="226" t="s">
        <v>3250</v>
      </c>
    </row>
    <row r="607" s="2" customFormat="1">
      <c r="A607" s="40"/>
      <c r="B607" s="41"/>
      <c r="C607" s="42"/>
      <c r="D607" s="228" t="s">
        <v>232</v>
      </c>
      <c r="E607" s="42"/>
      <c r="F607" s="229" t="s">
        <v>1491</v>
      </c>
      <c r="G607" s="42"/>
      <c r="H607" s="42"/>
      <c r="I607" s="230"/>
      <c r="J607" s="42"/>
      <c r="K607" s="42"/>
      <c r="L607" s="46"/>
      <c r="M607" s="231"/>
      <c r="N607" s="232"/>
      <c r="O607" s="86"/>
      <c r="P607" s="86"/>
      <c r="Q607" s="86"/>
      <c r="R607" s="86"/>
      <c r="S607" s="86"/>
      <c r="T607" s="87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232</v>
      </c>
      <c r="AU607" s="19" t="s">
        <v>85</v>
      </c>
    </row>
    <row r="608" s="2" customFormat="1">
      <c r="A608" s="40"/>
      <c r="B608" s="41"/>
      <c r="C608" s="42"/>
      <c r="D608" s="233" t="s">
        <v>234</v>
      </c>
      <c r="E608" s="42"/>
      <c r="F608" s="234" t="s">
        <v>1493</v>
      </c>
      <c r="G608" s="42"/>
      <c r="H608" s="42"/>
      <c r="I608" s="230"/>
      <c r="J608" s="42"/>
      <c r="K608" s="42"/>
      <c r="L608" s="46"/>
      <c r="M608" s="231"/>
      <c r="N608" s="232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234</v>
      </c>
      <c r="AU608" s="19" t="s">
        <v>85</v>
      </c>
    </row>
    <row r="609" s="13" customFormat="1">
      <c r="A609" s="13"/>
      <c r="B609" s="235"/>
      <c r="C609" s="236"/>
      <c r="D609" s="228" t="s">
        <v>236</v>
      </c>
      <c r="E609" s="237" t="s">
        <v>40</v>
      </c>
      <c r="F609" s="238" t="s">
        <v>5277</v>
      </c>
      <c r="G609" s="236"/>
      <c r="H609" s="239">
        <v>74.474999999999994</v>
      </c>
      <c r="I609" s="240"/>
      <c r="J609" s="236"/>
      <c r="K609" s="236"/>
      <c r="L609" s="241"/>
      <c r="M609" s="242"/>
      <c r="N609" s="243"/>
      <c r="O609" s="243"/>
      <c r="P609" s="243"/>
      <c r="Q609" s="243"/>
      <c r="R609" s="243"/>
      <c r="S609" s="243"/>
      <c r="T609" s="24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5" t="s">
        <v>236</v>
      </c>
      <c r="AU609" s="245" t="s">
        <v>85</v>
      </c>
      <c r="AV609" s="13" t="s">
        <v>85</v>
      </c>
      <c r="AW609" s="13" t="s">
        <v>38</v>
      </c>
      <c r="AX609" s="13" t="s">
        <v>77</v>
      </c>
      <c r="AY609" s="245" t="s">
        <v>224</v>
      </c>
    </row>
    <row r="610" s="13" customFormat="1">
      <c r="A610" s="13"/>
      <c r="B610" s="235"/>
      <c r="C610" s="236"/>
      <c r="D610" s="228" t="s">
        <v>236</v>
      </c>
      <c r="E610" s="237" t="s">
        <v>40</v>
      </c>
      <c r="F610" s="238" t="s">
        <v>5278</v>
      </c>
      <c r="G610" s="236"/>
      <c r="H610" s="239">
        <v>231.345</v>
      </c>
      <c r="I610" s="240"/>
      <c r="J610" s="236"/>
      <c r="K610" s="236"/>
      <c r="L610" s="241"/>
      <c r="M610" s="242"/>
      <c r="N610" s="243"/>
      <c r="O610" s="243"/>
      <c r="P610" s="243"/>
      <c r="Q610" s="243"/>
      <c r="R610" s="243"/>
      <c r="S610" s="243"/>
      <c r="T610" s="24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5" t="s">
        <v>236</v>
      </c>
      <c r="AU610" s="245" t="s">
        <v>85</v>
      </c>
      <c r="AV610" s="13" t="s">
        <v>85</v>
      </c>
      <c r="AW610" s="13" t="s">
        <v>38</v>
      </c>
      <c r="AX610" s="13" t="s">
        <v>77</v>
      </c>
      <c r="AY610" s="245" t="s">
        <v>224</v>
      </c>
    </row>
    <row r="611" s="13" customFormat="1">
      <c r="A611" s="13"/>
      <c r="B611" s="235"/>
      <c r="C611" s="236"/>
      <c r="D611" s="228" t="s">
        <v>236</v>
      </c>
      <c r="E611" s="237" t="s">
        <v>40</v>
      </c>
      <c r="F611" s="238" t="s">
        <v>5279</v>
      </c>
      <c r="G611" s="236"/>
      <c r="H611" s="239">
        <v>414.99000000000001</v>
      </c>
      <c r="I611" s="240"/>
      <c r="J611" s="236"/>
      <c r="K611" s="236"/>
      <c r="L611" s="241"/>
      <c r="M611" s="242"/>
      <c r="N611" s="243"/>
      <c r="O611" s="243"/>
      <c r="P611" s="243"/>
      <c r="Q611" s="243"/>
      <c r="R611" s="243"/>
      <c r="S611" s="243"/>
      <c r="T611" s="24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5" t="s">
        <v>236</v>
      </c>
      <c r="AU611" s="245" t="s">
        <v>85</v>
      </c>
      <c r="AV611" s="13" t="s">
        <v>85</v>
      </c>
      <c r="AW611" s="13" t="s">
        <v>38</v>
      </c>
      <c r="AX611" s="13" t="s">
        <v>77</v>
      </c>
      <c r="AY611" s="245" t="s">
        <v>224</v>
      </c>
    </row>
    <row r="612" s="15" customFormat="1">
      <c r="A612" s="15"/>
      <c r="B612" s="256"/>
      <c r="C612" s="257"/>
      <c r="D612" s="228" t="s">
        <v>236</v>
      </c>
      <c r="E612" s="258" t="s">
        <v>40</v>
      </c>
      <c r="F612" s="259" t="s">
        <v>253</v>
      </c>
      <c r="G612" s="257"/>
      <c r="H612" s="260">
        <v>720.80999999999995</v>
      </c>
      <c r="I612" s="261"/>
      <c r="J612" s="257"/>
      <c r="K612" s="257"/>
      <c r="L612" s="262"/>
      <c r="M612" s="263"/>
      <c r="N612" s="264"/>
      <c r="O612" s="264"/>
      <c r="P612" s="264"/>
      <c r="Q612" s="264"/>
      <c r="R612" s="264"/>
      <c r="S612" s="264"/>
      <c r="T612" s="26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6" t="s">
        <v>236</v>
      </c>
      <c r="AU612" s="266" t="s">
        <v>85</v>
      </c>
      <c r="AV612" s="15" t="s">
        <v>230</v>
      </c>
      <c r="AW612" s="15" t="s">
        <v>38</v>
      </c>
      <c r="AX612" s="15" t="s">
        <v>83</v>
      </c>
      <c r="AY612" s="266" t="s">
        <v>224</v>
      </c>
    </row>
    <row r="613" s="2" customFormat="1" ht="24.15" customHeight="1">
      <c r="A613" s="40"/>
      <c r="B613" s="41"/>
      <c r="C613" s="215" t="s">
        <v>913</v>
      </c>
      <c r="D613" s="215" t="s">
        <v>226</v>
      </c>
      <c r="E613" s="216" t="s">
        <v>1496</v>
      </c>
      <c r="F613" s="217" t="s">
        <v>1497</v>
      </c>
      <c r="G613" s="218" t="s">
        <v>604</v>
      </c>
      <c r="H613" s="219">
        <v>454.21899999999999</v>
      </c>
      <c r="I613" s="220"/>
      <c r="J613" s="221">
        <f>ROUND(I613*H613,2)</f>
        <v>0</v>
      </c>
      <c r="K613" s="217" t="s">
        <v>229</v>
      </c>
      <c r="L613" s="46"/>
      <c r="M613" s="222" t="s">
        <v>40</v>
      </c>
      <c r="N613" s="223" t="s">
        <v>48</v>
      </c>
      <c r="O613" s="86"/>
      <c r="P613" s="224">
        <f>O613*H613</f>
        <v>0</v>
      </c>
      <c r="Q613" s="224">
        <v>0</v>
      </c>
      <c r="R613" s="224">
        <f>Q613*H613</f>
        <v>0</v>
      </c>
      <c r="S613" s="224">
        <v>0</v>
      </c>
      <c r="T613" s="225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6" t="s">
        <v>230</v>
      </c>
      <c r="AT613" s="226" t="s">
        <v>226</v>
      </c>
      <c r="AU613" s="226" t="s">
        <v>85</v>
      </c>
      <c r="AY613" s="19" t="s">
        <v>224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19" t="s">
        <v>83</v>
      </c>
      <c r="BK613" s="227">
        <f>ROUND(I613*H613,2)</f>
        <v>0</v>
      </c>
      <c r="BL613" s="19" t="s">
        <v>230</v>
      </c>
      <c r="BM613" s="226" t="s">
        <v>3268</v>
      </c>
    </row>
    <row r="614" s="2" customFormat="1">
      <c r="A614" s="40"/>
      <c r="B614" s="41"/>
      <c r="C614" s="42"/>
      <c r="D614" s="228" t="s">
        <v>232</v>
      </c>
      <c r="E614" s="42"/>
      <c r="F614" s="229" t="s">
        <v>1497</v>
      </c>
      <c r="G614" s="42"/>
      <c r="H614" s="42"/>
      <c r="I614" s="230"/>
      <c r="J614" s="42"/>
      <c r="K614" s="42"/>
      <c r="L614" s="46"/>
      <c r="M614" s="231"/>
      <c r="N614" s="232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232</v>
      </c>
      <c r="AU614" s="19" t="s">
        <v>85</v>
      </c>
    </row>
    <row r="615" s="2" customFormat="1">
      <c r="A615" s="40"/>
      <c r="B615" s="41"/>
      <c r="C615" s="42"/>
      <c r="D615" s="233" t="s">
        <v>234</v>
      </c>
      <c r="E615" s="42"/>
      <c r="F615" s="234" t="s">
        <v>1499</v>
      </c>
      <c r="G615" s="42"/>
      <c r="H615" s="42"/>
      <c r="I615" s="230"/>
      <c r="J615" s="42"/>
      <c r="K615" s="42"/>
      <c r="L615" s="46"/>
      <c r="M615" s="231"/>
      <c r="N615" s="232"/>
      <c r="O615" s="86"/>
      <c r="P615" s="86"/>
      <c r="Q615" s="86"/>
      <c r="R615" s="86"/>
      <c r="S615" s="86"/>
      <c r="T615" s="87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234</v>
      </c>
      <c r="AU615" s="19" t="s">
        <v>85</v>
      </c>
    </row>
    <row r="616" s="13" customFormat="1">
      <c r="A616" s="13"/>
      <c r="B616" s="235"/>
      <c r="C616" s="236"/>
      <c r="D616" s="228" t="s">
        <v>236</v>
      </c>
      <c r="E616" s="237" t="s">
        <v>40</v>
      </c>
      <c r="F616" s="238" t="s">
        <v>5276</v>
      </c>
      <c r="G616" s="236"/>
      <c r="H616" s="239">
        <v>5.3040000000000003</v>
      </c>
      <c r="I616" s="240"/>
      <c r="J616" s="236"/>
      <c r="K616" s="236"/>
      <c r="L616" s="241"/>
      <c r="M616" s="242"/>
      <c r="N616" s="243"/>
      <c r="O616" s="243"/>
      <c r="P616" s="243"/>
      <c r="Q616" s="243"/>
      <c r="R616" s="243"/>
      <c r="S616" s="243"/>
      <c r="T616" s="24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5" t="s">
        <v>236</v>
      </c>
      <c r="AU616" s="245" t="s">
        <v>85</v>
      </c>
      <c r="AV616" s="13" t="s">
        <v>85</v>
      </c>
      <c r="AW616" s="13" t="s">
        <v>38</v>
      </c>
      <c r="AX616" s="13" t="s">
        <v>77</v>
      </c>
      <c r="AY616" s="245" t="s">
        <v>224</v>
      </c>
    </row>
    <row r="617" s="13" customFormat="1">
      <c r="A617" s="13"/>
      <c r="B617" s="235"/>
      <c r="C617" s="236"/>
      <c r="D617" s="228" t="s">
        <v>236</v>
      </c>
      <c r="E617" s="237" t="s">
        <v>40</v>
      </c>
      <c r="F617" s="238" t="s">
        <v>5281</v>
      </c>
      <c r="G617" s="236"/>
      <c r="H617" s="239">
        <v>250.42500000000001</v>
      </c>
      <c r="I617" s="240"/>
      <c r="J617" s="236"/>
      <c r="K617" s="236"/>
      <c r="L617" s="241"/>
      <c r="M617" s="242"/>
      <c r="N617" s="243"/>
      <c r="O617" s="243"/>
      <c r="P617" s="243"/>
      <c r="Q617" s="243"/>
      <c r="R617" s="243"/>
      <c r="S617" s="243"/>
      <c r="T617" s="24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5" t="s">
        <v>236</v>
      </c>
      <c r="AU617" s="245" t="s">
        <v>85</v>
      </c>
      <c r="AV617" s="13" t="s">
        <v>85</v>
      </c>
      <c r="AW617" s="13" t="s">
        <v>38</v>
      </c>
      <c r="AX617" s="13" t="s">
        <v>77</v>
      </c>
      <c r="AY617" s="245" t="s">
        <v>224</v>
      </c>
    </row>
    <row r="618" s="13" customFormat="1">
      <c r="A618" s="13"/>
      <c r="B618" s="235"/>
      <c r="C618" s="236"/>
      <c r="D618" s="228" t="s">
        <v>236</v>
      </c>
      <c r="E618" s="237" t="s">
        <v>40</v>
      </c>
      <c r="F618" s="238" t="s">
        <v>5283</v>
      </c>
      <c r="G618" s="236"/>
      <c r="H618" s="239">
        <v>198.49000000000001</v>
      </c>
      <c r="I618" s="240"/>
      <c r="J618" s="236"/>
      <c r="K618" s="236"/>
      <c r="L618" s="241"/>
      <c r="M618" s="242"/>
      <c r="N618" s="243"/>
      <c r="O618" s="243"/>
      <c r="P618" s="243"/>
      <c r="Q618" s="243"/>
      <c r="R618" s="243"/>
      <c r="S618" s="243"/>
      <c r="T618" s="24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5" t="s">
        <v>236</v>
      </c>
      <c r="AU618" s="245" t="s">
        <v>85</v>
      </c>
      <c r="AV618" s="13" t="s">
        <v>85</v>
      </c>
      <c r="AW618" s="13" t="s">
        <v>38</v>
      </c>
      <c r="AX618" s="13" t="s">
        <v>77</v>
      </c>
      <c r="AY618" s="245" t="s">
        <v>224</v>
      </c>
    </row>
    <row r="619" s="15" customFormat="1">
      <c r="A619" s="15"/>
      <c r="B619" s="256"/>
      <c r="C619" s="257"/>
      <c r="D619" s="228" t="s">
        <v>236</v>
      </c>
      <c r="E619" s="258" t="s">
        <v>40</v>
      </c>
      <c r="F619" s="259" t="s">
        <v>253</v>
      </c>
      <c r="G619" s="257"/>
      <c r="H619" s="260">
        <v>454.21899999999999</v>
      </c>
      <c r="I619" s="261"/>
      <c r="J619" s="257"/>
      <c r="K619" s="257"/>
      <c r="L619" s="262"/>
      <c r="M619" s="263"/>
      <c r="N619" s="264"/>
      <c r="O619" s="264"/>
      <c r="P619" s="264"/>
      <c r="Q619" s="264"/>
      <c r="R619" s="264"/>
      <c r="S619" s="264"/>
      <c r="T619" s="26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66" t="s">
        <v>236</v>
      </c>
      <c r="AU619" s="266" t="s">
        <v>85</v>
      </c>
      <c r="AV619" s="15" t="s">
        <v>230</v>
      </c>
      <c r="AW619" s="15" t="s">
        <v>38</v>
      </c>
      <c r="AX619" s="15" t="s">
        <v>83</v>
      </c>
      <c r="AY619" s="266" t="s">
        <v>224</v>
      </c>
    </row>
    <row r="620" s="12" customFormat="1" ht="22.8" customHeight="1">
      <c r="A620" s="12"/>
      <c r="B620" s="199"/>
      <c r="C620" s="200"/>
      <c r="D620" s="201" t="s">
        <v>76</v>
      </c>
      <c r="E620" s="213" t="s">
        <v>1501</v>
      </c>
      <c r="F620" s="213" t="s">
        <v>1502</v>
      </c>
      <c r="G620" s="200"/>
      <c r="H620" s="200"/>
      <c r="I620" s="203"/>
      <c r="J620" s="214">
        <f>BK620</f>
        <v>0</v>
      </c>
      <c r="K620" s="200"/>
      <c r="L620" s="205"/>
      <c r="M620" s="206"/>
      <c r="N620" s="207"/>
      <c r="O620" s="207"/>
      <c r="P620" s="208">
        <f>SUM(P621:P623)</f>
        <v>0</v>
      </c>
      <c r="Q620" s="207"/>
      <c r="R620" s="208">
        <f>SUM(R621:R623)</f>
        <v>0</v>
      </c>
      <c r="S620" s="207"/>
      <c r="T620" s="209">
        <f>SUM(T621:T623)</f>
        <v>0</v>
      </c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R620" s="210" t="s">
        <v>83</v>
      </c>
      <c r="AT620" s="211" t="s">
        <v>76</v>
      </c>
      <c r="AU620" s="211" t="s">
        <v>83</v>
      </c>
      <c r="AY620" s="210" t="s">
        <v>224</v>
      </c>
      <c r="BK620" s="212">
        <f>SUM(BK621:BK623)</f>
        <v>0</v>
      </c>
    </row>
    <row r="621" s="2" customFormat="1" ht="21.75" customHeight="1">
      <c r="A621" s="40"/>
      <c r="B621" s="41"/>
      <c r="C621" s="215" t="s">
        <v>921</v>
      </c>
      <c r="D621" s="215" t="s">
        <v>226</v>
      </c>
      <c r="E621" s="216" t="s">
        <v>5130</v>
      </c>
      <c r="F621" s="217" t="s">
        <v>5131</v>
      </c>
      <c r="G621" s="218" t="s">
        <v>604</v>
      </c>
      <c r="H621" s="219">
        <v>2344.21</v>
      </c>
      <c r="I621" s="220"/>
      <c r="J621" s="221">
        <f>ROUND(I621*H621,2)</f>
        <v>0</v>
      </c>
      <c r="K621" s="217" t="s">
        <v>229</v>
      </c>
      <c r="L621" s="46"/>
      <c r="M621" s="222" t="s">
        <v>40</v>
      </c>
      <c r="N621" s="223" t="s">
        <v>48</v>
      </c>
      <c r="O621" s="86"/>
      <c r="P621" s="224">
        <f>O621*H621</f>
        <v>0</v>
      </c>
      <c r="Q621" s="224">
        <v>0</v>
      </c>
      <c r="R621" s="224">
        <f>Q621*H621</f>
        <v>0</v>
      </c>
      <c r="S621" s="224">
        <v>0</v>
      </c>
      <c r="T621" s="225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26" t="s">
        <v>230</v>
      </c>
      <c r="AT621" s="226" t="s">
        <v>226</v>
      </c>
      <c r="AU621" s="226" t="s">
        <v>85</v>
      </c>
      <c r="AY621" s="19" t="s">
        <v>224</v>
      </c>
      <c r="BE621" s="227">
        <f>IF(N621="základní",J621,0)</f>
        <v>0</v>
      </c>
      <c r="BF621" s="227">
        <f>IF(N621="snížená",J621,0)</f>
        <v>0</v>
      </c>
      <c r="BG621" s="227">
        <f>IF(N621="zákl. přenesená",J621,0)</f>
        <v>0</v>
      </c>
      <c r="BH621" s="227">
        <f>IF(N621="sníž. přenesená",J621,0)</f>
        <v>0</v>
      </c>
      <c r="BI621" s="227">
        <f>IF(N621="nulová",J621,0)</f>
        <v>0</v>
      </c>
      <c r="BJ621" s="19" t="s">
        <v>83</v>
      </c>
      <c r="BK621" s="227">
        <f>ROUND(I621*H621,2)</f>
        <v>0</v>
      </c>
      <c r="BL621" s="19" t="s">
        <v>230</v>
      </c>
      <c r="BM621" s="226" t="s">
        <v>3280</v>
      </c>
    </row>
    <row r="622" s="2" customFormat="1">
      <c r="A622" s="40"/>
      <c r="B622" s="41"/>
      <c r="C622" s="42"/>
      <c r="D622" s="228" t="s">
        <v>232</v>
      </c>
      <c r="E622" s="42"/>
      <c r="F622" s="229" t="s">
        <v>5132</v>
      </c>
      <c r="G622" s="42"/>
      <c r="H622" s="42"/>
      <c r="I622" s="230"/>
      <c r="J622" s="42"/>
      <c r="K622" s="42"/>
      <c r="L622" s="46"/>
      <c r="M622" s="231"/>
      <c r="N622" s="232"/>
      <c r="O622" s="86"/>
      <c r="P622" s="86"/>
      <c r="Q622" s="86"/>
      <c r="R622" s="86"/>
      <c r="S622" s="86"/>
      <c r="T622" s="87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232</v>
      </c>
      <c r="AU622" s="19" t="s">
        <v>85</v>
      </c>
    </row>
    <row r="623" s="2" customFormat="1">
      <c r="A623" s="40"/>
      <c r="B623" s="41"/>
      <c r="C623" s="42"/>
      <c r="D623" s="233" t="s">
        <v>234</v>
      </c>
      <c r="E623" s="42"/>
      <c r="F623" s="234" t="s">
        <v>5133</v>
      </c>
      <c r="G623" s="42"/>
      <c r="H623" s="42"/>
      <c r="I623" s="230"/>
      <c r="J623" s="42"/>
      <c r="K623" s="42"/>
      <c r="L623" s="46"/>
      <c r="M623" s="278"/>
      <c r="N623" s="279"/>
      <c r="O623" s="280"/>
      <c r="P623" s="280"/>
      <c r="Q623" s="280"/>
      <c r="R623" s="280"/>
      <c r="S623" s="280"/>
      <c r="T623" s="281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234</v>
      </c>
      <c r="AU623" s="19" t="s">
        <v>85</v>
      </c>
    </row>
    <row r="624" s="2" customFormat="1" ht="6.96" customHeight="1">
      <c r="A624" s="40"/>
      <c r="B624" s="61"/>
      <c r="C624" s="62"/>
      <c r="D624" s="62"/>
      <c r="E624" s="62"/>
      <c r="F624" s="62"/>
      <c r="G624" s="62"/>
      <c r="H624" s="62"/>
      <c r="I624" s="62"/>
      <c r="J624" s="62"/>
      <c r="K624" s="62"/>
      <c r="L624" s="46"/>
      <c r="M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</row>
  </sheetData>
  <sheetProtection sheet="1" autoFilter="0" formatColumns="0" formatRows="0" objects="1" scenarios="1" spinCount="100000" saltValue="XlIL4Swwc/wsUOgvhKbZuZUB74II1RpLbRbmZsONYj0uXi9Z6Z107yi1ge5ERbzsfAOPX2dNt/tGYm8MflfvwA==" hashValue="B/VZGVFr3xp/hoCeBp5dj0Irc7DQ5Fjea2TQDJdRJ2rTEqaGr+MJU5fEs57ko9FdkYX6rWn5afiEUdZAjUKFjQ==" algorithmName="SHA-512" password="CC35"/>
  <autoFilter ref="C93:K62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9" r:id="rId1" display="https://podminky.urs.cz/item/CS_URS_2021_02/113106121"/>
    <hyperlink ref="F104" r:id="rId2" display="https://podminky.urs.cz/item/CS_URS_2021_02/113107173"/>
    <hyperlink ref="F109" r:id="rId3" display="https://podminky.urs.cz/item/CS_URS_2021_02/113107181"/>
    <hyperlink ref="F114" r:id="rId4" display="https://podminky.urs.cz/item/CS_URS_2021_02/113107212"/>
    <hyperlink ref="F117" r:id="rId5" display="https://podminky.urs.cz/item/CS_URS_2021_02/113107222"/>
    <hyperlink ref="F122" r:id="rId6" display="https://podminky.urs.cz/item/CS_URS_2021_02/113107224"/>
    <hyperlink ref="F127" r:id="rId7" display="https://podminky.urs.cz/item/CS_URS_2021_02/113107232"/>
    <hyperlink ref="F132" r:id="rId8" display="https://podminky.urs.cz/item/CS_URS_2021_02/113107244"/>
    <hyperlink ref="F137" r:id="rId9" display="https://podminky.urs.cz/item/CS_URS_2021_02/113154254"/>
    <hyperlink ref="F142" r:id="rId10" display="https://podminky.urs.cz/item/CS_URS_2021_02/113201112"/>
    <hyperlink ref="F147" r:id="rId11" display="https://podminky.urs.cz/item/CS_URS_2021_02/113204111"/>
    <hyperlink ref="F152" r:id="rId12" display="https://podminky.urs.cz/item/CS_URS_2021_02/121151103"/>
    <hyperlink ref="F157" r:id="rId13" display="https://podminky.urs.cz/item/CS_URS_2021_02/122251506"/>
    <hyperlink ref="F164" r:id="rId14" display="https://podminky.urs.cz/item/CS_URS_2021_02/131251202"/>
    <hyperlink ref="F169" r:id="rId15" display="https://podminky.urs.cz/item/CS_URS_2021_02/132251102"/>
    <hyperlink ref="F174" r:id="rId16" display="https://podminky.urs.cz/item/CS_URS_2021_02/132251253"/>
    <hyperlink ref="F179" r:id="rId17" display="https://podminky.urs.cz/item/CS_URS_2021_02/151101101"/>
    <hyperlink ref="F184" r:id="rId18" display="https://podminky.urs.cz/item/CS_URS_2021_02/151101111"/>
    <hyperlink ref="F187" r:id="rId19" display="https://podminky.urs.cz/item/CS_URS_2021_02/162351103"/>
    <hyperlink ref="F192" r:id="rId20" display="https://podminky.urs.cz/item/CS_URS_2021_02/162751115"/>
    <hyperlink ref="F200" r:id="rId21" display="https://podminky.urs.cz/item/CS_URS_2021_02/167151101"/>
    <hyperlink ref="F205" r:id="rId22" display="https://podminky.urs.cz/item/CS_URS_2021_02/171151103"/>
    <hyperlink ref="F211" r:id="rId23" display="https://podminky.urs.cz/item/CS_URS_2021_02/58344229"/>
    <hyperlink ref="F216" r:id="rId24" display="https://podminky.urs.cz/item/CS_URS_2021_02/171201221"/>
    <hyperlink ref="F221" r:id="rId25" display="https://podminky.urs.cz/item/CS_URS_2021_02/171251201"/>
    <hyperlink ref="F224" r:id="rId26" display="https://podminky.urs.cz/item/CS_URS_2021_02/174151101"/>
    <hyperlink ref="F230" r:id="rId27" display="https://podminky.urs.cz/item/CS_URS_2021_02/58344197"/>
    <hyperlink ref="F235" r:id="rId28" display="https://podminky.urs.cz/item/CS_URS_2021_02/181951112"/>
    <hyperlink ref="F241" r:id="rId29" display="https://podminky.urs.cz/item/CS_URS_2021_02/211971110"/>
    <hyperlink ref="F246" r:id="rId30" display="https://podminky.urs.cz/item/CS_URS_2021_02/69311081"/>
    <hyperlink ref="F251" r:id="rId31" display="https://podminky.urs.cz/item/CS_URS_2021_02/212752401"/>
    <hyperlink ref="F257" r:id="rId32" display="https://podminky.urs.cz/item/CS_URS_2021_02/451572111"/>
    <hyperlink ref="F264" r:id="rId33" display="https://podminky.urs.cz/item/CS_URS_2021_02/452311131"/>
    <hyperlink ref="F271" r:id="rId34" display="https://podminky.urs.cz/item/CS_URS_2021_02/564871114"/>
    <hyperlink ref="F278" r:id="rId35" display="https://podminky.urs.cz/item/CS_URS_2021_02/565166121"/>
    <hyperlink ref="F284" r:id="rId36" display="https://podminky.urs.cz/item/CS_URS_2021_02/567132113"/>
    <hyperlink ref="F290" r:id="rId37" display="https://podminky.urs.cz/item/CS_URS_2021_02/567142113"/>
    <hyperlink ref="F296" r:id="rId38" display="https://podminky.urs.cz/item/CS_URS_2021_02/573231106"/>
    <hyperlink ref="F302" r:id="rId39" display="https://podminky.urs.cz/item/CS_URS_2021_02/573231107"/>
    <hyperlink ref="F308" r:id="rId40" display="https://podminky.urs.cz/item/CS_URS_2021_02/576123121"/>
    <hyperlink ref="F314" r:id="rId41" display="https://podminky.urs.cz/item/CS_URS_2021_02/577176121"/>
    <hyperlink ref="F317" r:id="rId42" display="https://podminky.urs.cz/item/CS_URS_2021_02/591241111"/>
    <hyperlink ref="F330" r:id="rId43" display="https://podminky.urs.cz/item/CS_URS_2021_02/831312121"/>
    <hyperlink ref="F335" r:id="rId44" display="https://podminky.urs.cz/item/CS_URS_2021_02/59710632"/>
    <hyperlink ref="F340" r:id="rId45" display="https://podminky.urs.cz/item/CS_URS_2021_02/59223733"/>
    <hyperlink ref="F345" r:id="rId46" display="https://podminky.urs.cz/item/CS_URS_2021_02/831352121"/>
    <hyperlink ref="F348" r:id="rId47" display="https://podminky.urs.cz/item/CS_URS_2021_02/59710704"/>
    <hyperlink ref="F353" r:id="rId48" display="https://podminky.urs.cz/item/CS_URS_2021_02/59223733"/>
    <hyperlink ref="F358" r:id="rId49" display="https://podminky.urs.cz/item/CS_URS_2021_02/837311221"/>
    <hyperlink ref="F363" r:id="rId50" display="https://podminky.urs.cz/item/CS_URS_2021_02/59711538"/>
    <hyperlink ref="F368" r:id="rId51" display="https://podminky.urs.cz/item/CS_URS_2021_02/28611524"/>
    <hyperlink ref="F373" r:id="rId52" display="https://podminky.urs.cz/item/CS_URS_2021_02/837312221"/>
    <hyperlink ref="F376" r:id="rId53" display="https://podminky.urs.cz/item/CS_URS_2021_02/59711024"/>
    <hyperlink ref="F387" r:id="rId54" display="https://podminky.urs.cz/item/CS_URS_2021_02/895941111"/>
    <hyperlink ref="F402" r:id="rId55" display="https://podminky.urs.cz/item/CS_URS_2021_02/899332111"/>
    <hyperlink ref="F407" r:id="rId56" display="https://podminky.urs.cz/item/CS_URS_2021_02/899432111"/>
    <hyperlink ref="F412" r:id="rId57" display="https://podminky.urs.cz/item/CS_URS_2021_02/899623161"/>
    <hyperlink ref="F419" r:id="rId58" display="https://podminky.urs.cz/item/CS_URS_2021_02/914111111"/>
    <hyperlink ref="F425" r:id="rId59" display="https://podminky.urs.cz/item/CS_URS_2021_02/40445620"/>
    <hyperlink ref="F430" r:id="rId60" display="https://podminky.urs.cz/item/CS_URS_2021_02/40445621"/>
    <hyperlink ref="F435" r:id="rId61" display="https://podminky.urs.cz/item/CS_URS_2021_02/914511112"/>
    <hyperlink ref="F438" r:id="rId62" display="https://podminky.urs.cz/item/CS_URS_2021_02/40445225"/>
    <hyperlink ref="F441" r:id="rId63" display="https://podminky.urs.cz/item/CS_URS_2021_02/40445240"/>
    <hyperlink ref="F444" r:id="rId64" display="https://podminky.urs.cz/item/CS_URS_2021_02/40445253"/>
    <hyperlink ref="F447" r:id="rId65" display="https://podminky.urs.cz/item/CS_URS_2021_02/40445256"/>
    <hyperlink ref="F450" r:id="rId66" display="https://podminky.urs.cz/item/CS_URS_2021_02/915111112"/>
    <hyperlink ref="F455" r:id="rId67" display="https://podminky.urs.cz/item/CS_URS_2021_02/915131112"/>
    <hyperlink ref="F461" r:id="rId68" display="https://podminky.urs.cz/item/CS_URS_2021_02/915211112"/>
    <hyperlink ref="F466" r:id="rId69" display="https://podminky.urs.cz/item/CS_URS_2021_02/915231112"/>
    <hyperlink ref="F472" r:id="rId70" display="https://podminky.urs.cz/item/CS_URS_2021_02/915611111"/>
    <hyperlink ref="F477" r:id="rId71" display="https://podminky.urs.cz/item/CS_URS_2021_02/915621111"/>
    <hyperlink ref="F483" r:id="rId72" display="https://podminky.urs.cz/item/CS_URS_2021_02/916111122"/>
    <hyperlink ref="F488" r:id="rId73" display="https://podminky.urs.cz/item/CS_URS_2021_02/916111123"/>
    <hyperlink ref="F493" r:id="rId74" display="https://podminky.urs.cz/item/CS_URS_2021_02/916241213"/>
    <hyperlink ref="F502" r:id="rId75" display="https://podminky.urs.cz/item/CS_URS_2021_02/58380005"/>
    <hyperlink ref="F505" r:id="rId76" display="https://podminky.urs.cz/item/CS_URS_2021_02/58380426"/>
    <hyperlink ref="F510" r:id="rId77" display="https://podminky.urs.cz/item/CS_URS_2021_02/58380456"/>
    <hyperlink ref="F515" r:id="rId78" display="https://podminky.urs.cz/item/CS_URS_2021_02/916431112"/>
    <hyperlink ref="F520" r:id="rId79" display="https://podminky.urs.cz/item/CS_URS_2021_02/916991121"/>
    <hyperlink ref="F525" r:id="rId80" display="https://podminky.urs.cz/item/CS_URS_2021_02/919726122"/>
    <hyperlink ref="F530" r:id="rId81" display="https://podminky.urs.cz/item/CS_URS_2021_02/919735111"/>
    <hyperlink ref="F536" r:id="rId82" display="https://podminky.urs.cz/item/CS_URS_2021_02/966006132"/>
    <hyperlink ref="F541" r:id="rId83" display="https://podminky.urs.cz/item/CS_URS_2021_02/979024443"/>
    <hyperlink ref="F544" r:id="rId84" display="https://podminky.urs.cz/item/CS_URS_2021_02/979054451"/>
    <hyperlink ref="F550" r:id="rId85" display="https://podminky.urs.cz/item/CS_URS_2021_02/997221551"/>
    <hyperlink ref="F563" r:id="rId86" display="https://podminky.urs.cz/item/CS_URS_2021_02/997221559"/>
    <hyperlink ref="F577" r:id="rId87" display="https://podminky.urs.cz/item/CS_URS_2021_02/997221571"/>
    <hyperlink ref="F583" r:id="rId88" display="https://podminky.urs.cz/item/CS_URS_2021_02/997221579"/>
    <hyperlink ref="F590" r:id="rId89" display="https://podminky.urs.cz/item/CS_URS_2021_02/997221611"/>
    <hyperlink ref="F595" r:id="rId90" display="https://podminky.urs.cz/item/CS_URS_2021_02/997221612"/>
    <hyperlink ref="F601" r:id="rId91" display="https://podminky.urs.cz/item/CS_URS_2021_02/997221861"/>
    <hyperlink ref="F608" r:id="rId92" display="https://podminky.urs.cz/item/CS_URS_2021_02/997221873"/>
    <hyperlink ref="F615" r:id="rId93" display="https://podminky.urs.cz/item/CS_URS_2021_02/997221875"/>
    <hyperlink ref="F623" r:id="rId94" display="https://podminky.urs.cz/item/CS_URS_2021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5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157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Brno, Mendlovo náměstí - kanalizace a vodovod</v>
      </c>
      <c r="F7" s="145"/>
      <c r="G7" s="145"/>
      <c r="H7" s="145"/>
      <c r="L7" s="22"/>
    </row>
    <row r="8" s="1" customFormat="1" ht="12" customHeight="1">
      <c r="B8" s="22"/>
      <c r="D8" s="145" t="s">
        <v>171</v>
      </c>
      <c r="L8" s="22"/>
    </row>
    <row r="9" s="2" customFormat="1" ht="16.5" customHeight="1">
      <c r="A9" s="40"/>
      <c r="B9" s="46"/>
      <c r="C9" s="40"/>
      <c r="D9" s="40"/>
      <c r="E9" s="146" t="s">
        <v>4509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179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5297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40</v>
      </c>
      <c r="G13" s="40"/>
      <c r="H13" s="40"/>
      <c r="I13" s="145" t="s">
        <v>20</v>
      </c>
      <c r="J13" s="135" t="s">
        <v>40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22</v>
      </c>
      <c r="E14" s="40"/>
      <c r="F14" s="135" t="s">
        <v>23</v>
      </c>
      <c r="G14" s="40"/>
      <c r="H14" s="40"/>
      <c r="I14" s="145" t="s">
        <v>24</v>
      </c>
      <c r="J14" s="149" t="str">
        <f>'Rekapitulace stavby'!AN8</f>
        <v>9. 9. 2021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26</v>
      </c>
      <c r="E16" s="40"/>
      <c r="F16" s="40"/>
      <c r="G16" s="40"/>
      <c r="H16" s="40"/>
      <c r="I16" s="145" t="s">
        <v>27</v>
      </c>
      <c r="J16" s="135" t="str">
        <f>IF('Rekapitulace stavby'!AN10="","",'Rekapitulace stavby'!AN10)</f>
        <v>46347275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30</v>
      </c>
      <c r="J17" s="135" t="str">
        <f>IF('Rekapitulace stavby'!AN11="","",'Rekapitulace stavby'!AN11)</f>
        <v>CZ46347275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32</v>
      </c>
      <c r="E19" s="40"/>
      <c r="F19" s="40"/>
      <c r="G19" s="40"/>
      <c r="H19" s="40"/>
      <c r="I19" s="145" t="s">
        <v>27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34</v>
      </c>
      <c r="E22" s="40"/>
      <c r="F22" s="40"/>
      <c r="G22" s="40"/>
      <c r="H22" s="40"/>
      <c r="I22" s="145" t="s">
        <v>27</v>
      </c>
      <c r="J22" s="135" t="str">
        <f>IF('Rekapitulace stavby'!AN16="","",'Rekapitulace stavby'!AN16)</f>
        <v>46347526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AQUATIS a. s.</v>
      </c>
      <c r="F23" s="40"/>
      <c r="G23" s="40"/>
      <c r="H23" s="40"/>
      <c r="I23" s="145" t="s">
        <v>30</v>
      </c>
      <c r="J23" s="135" t="str">
        <f>IF('Rekapitulace stavby'!AN17="","",'Rekapitulace stavby'!AN17)</f>
        <v>CZ46347526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39</v>
      </c>
      <c r="E25" s="40"/>
      <c r="F25" s="40"/>
      <c r="G25" s="40"/>
      <c r="H25" s="40"/>
      <c r="I25" s="145" t="s">
        <v>27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30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41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40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43</v>
      </c>
      <c r="E32" s="40"/>
      <c r="F32" s="40"/>
      <c r="G32" s="40"/>
      <c r="H32" s="40"/>
      <c r="I32" s="40"/>
      <c r="J32" s="156">
        <f>ROUND(J94,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45</v>
      </c>
      <c r="G34" s="40"/>
      <c r="H34" s="40"/>
      <c r="I34" s="157" t="s">
        <v>44</v>
      </c>
      <c r="J34" s="157" t="s">
        <v>46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47</v>
      </c>
      <c r="E35" s="145" t="s">
        <v>48</v>
      </c>
      <c r="F35" s="159">
        <f>ROUND((SUM(BE94:BE710)),  2)</f>
        <v>0</v>
      </c>
      <c r="G35" s="40"/>
      <c r="H35" s="40"/>
      <c r="I35" s="160">
        <v>0.20999999999999999</v>
      </c>
      <c r="J35" s="159">
        <f>ROUND(((SUM(BE94:BE710))*I35),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49</v>
      </c>
      <c r="F36" s="159">
        <f>ROUND((SUM(BF94:BF710)),  2)</f>
        <v>0</v>
      </c>
      <c r="G36" s="40"/>
      <c r="H36" s="40"/>
      <c r="I36" s="160">
        <v>0.14999999999999999</v>
      </c>
      <c r="J36" s="159">
        <f>ROUND(((SUM(BF94:BF710))*I36),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50</v>
      </c>
      <c r="F37" s="159">
        <f>ROUND((SUM(BG94:BG710)),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51</v>
      </c>
      <c r="F38" s="159">
        <f>ROUND((SUM(BH94:BH710)),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52</v>
      </c>
      <c r="F39" s="159">
        <f>ROUND((SUM(BI94:BI710)),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53</v>
      </c>
      <c r="E41" s="163"/>
      <c r="F41" s="163"/>
      <c r="G41" s="164" t="s">
        <v>54</v>
      </c>
      <c r="H41" s="165" t="s">
        <v>55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190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Brno, Mendlovo náměstí - kanalizace a vodovod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171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4509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179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104 - Komunikace - Veletržní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 xml:space="preserve"> </v>
      </c>
      <c r="G56" s="42"/>
      <c r="H56" s="42"/>
      <c r="I56" s="34" t="s">
        <v>24</v>
      </c>
      <c r="J56" s="74" t="str">
        <f>IF(J14="","",J14)</f>
        <v>9. 9. 2021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26</v>
      </c>
      <c r="D58" s="42"/>
      <c r="E58" s="42"/>
      <c r="F58" s="29" t="str">
        <f>E17</f>
        <v>Statutární město Brno</v>
      </c>
      <c r="G58" s="42"/>
      <c r="H58" s="42"/>
      <c r="I58" s="34" t="s">
        <v>34</v>
      </c>
      <c r="J58" s="38" t="str">
        <f>E23</f>
        <v>AQUATIS a. s.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32</v>
      </c>
      <c r="D59" s="42"/>
      <c r="E59" s="42"/>
      <c r="F59" s="29" t="str">
        <f>IF(E20="","",E20)</f>
        <v>Vyplň údaj</v>
      </c>
      <c r="G59" s="42"/>
      <c r="H59" s="42"/>
      <c r="I59" s="34" t="s">
        <v>39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191</v>
      </c>
      <c r="D61" s="174"/>
      <c r="E61" s="174"/>
      <c r="F61" s="174"/>
      <c r="G61" s="174"/>
      <c r="H61" s="174"/>
      <c r="I61" s="174"/>
      <c r="J61" s="175" t="s">
        <v>192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75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193</v>
      </c>
    </row>
    <row r="64" s="9" customFormat="1" ht="24.96" customHeight="1">
      <c r="A64" s="9"/>
      <c r="B64" s="177"/>
      <c r="C64" s="178"/>
      <c r="D64" s="179" t="s">
        <v>194</v>
      </c>
      <c r="E64" s="180"/>
      <c r="F64" s="180"/>
      <c r="G64" s="180"/>
      <c r="H64" s="180"/>
      <c r="I64" s="180"/>
      <c r="J64" s="181">
        <f>J95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195</v>
      </c>
      <c r="E65" s="185"/>
      <c r="F65" s="185"/>
      <c r="G65" s="185"/>
      <c r="H65" s="185"/>
      <c r="I65" s="185"/>
      <c r="J65" s="186">
        <f>J96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196</v>
      </c>
      <c r="E66" s="185"/>
      <c r="F66" s="185"/>
      <c r="G66" s="185"/>
      <c r="H66" s="185"/>
      <c r="I66" s="185"/>
      <c r="J66" s="186">
        <f>J223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198</v>
      </c>
      <c r="E67" s="185"/>
      <c r="F67" s="185"/>
      <c r="G67" s="185"/>
      <c r="H67" s="185"/>
      <c r="I67" s="185"/>
      <c r="J67" s="186">
        <f>J239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199</v>
      </c>
      <c r="E68" s="185"/>
      <c r="F68" s="185"/>
      <c r="G68" s="185"/>
      <c r="H68" s="185"/>
      <c r="I68" s="185"/>
      <c r="J68" s="186">
        <f>J253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201</v>
      </c>
      <c r="E69" s="185"/>
      <c r="F69" s="185"/>
      <c r="G69" s="185"/>
      <c r="H69" s="185"/>
      <c r="I69" s="185"/>
      <c r="J69" s="186">
        <f>J326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202</v>
      </c>
      <c r="E70" s="185"/>
      <c r="F70" s="185"/>
      <c r="G70" s="185"/>
      <c r="H70" s="185"/>
      <c r="I70" s="185"/>
      <c r="J70" s="186">
        <f>J391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203</v>
      </c>
      <c r="E71" s="185"/>
      <c r="F71" s="185"/>
      <c r="G71" s="185"/>
      <c r="H71" s="185"/>
      <c r="I71" s="185"/>
      <c r="J71" s="186">
        <f>J635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204</v>
      </c>
      <c r="E72" s="185"/>
      <c r="F72" s="185"/>
      <c r="G72" s="185"/>
      <c r="H72" s="185"/>
      <c r="I72" s="185"/>
      <c r="J72" s="186">
        <f>J707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209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Brno, Mendlovo náměstí - kanalizace a vodovod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171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4509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179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SO 104 - Komunikace - Veletržní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22</v>
      </c>
      <c r="D88" s="42"/>
      <c r="E88" s="42"/>
      <c r="F88" s="29" t="str">
        <f>F14</f>
        <v xml:space="preserve"> </v>
      </c>
      <c r="G88" s="42"/>
      <c r="H88" s="42"/>
      <c r="I88" s="34" t="s">
        <v>24</v>
      </c>
      <c r="J88" s="74" t="str">
        <f>IF(J14="","",J14)</f>
        <v>9. 9. 2021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26</v>
      </c>
      <c r="D90" s="42"/>
      <c r="E90" s="42"/>
      <c r="F90" s="29" t="str">
        <f>E17</f>
        <v>Statutární město Brno</v>
      </c>
      <c r="G90" s="42"/>
      <c r="H90" s="42"/>
      <c r="I90" s="34" t="s">
        <v>34</v>
      </c>
      <c r="J90" s="38" t="str">
        <f>E23</f>
        <v>AQUATIS a. s.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32</v>
      </c>
      <c r="D91" s="42"/>
      <c r="E91" s="42"/>
      <c r="F91" s="29" t="str">
        <f>IF(E20="","",E20)</f>
        <v>Vyplň údaj</v>
      </c>
      <c r="G91" s="42"/>
      <c r="H91" s="42"/>
      <c r="I91" s="34" t="s">
        <v>39</v>
      </c>
      <c r="J91" s="38" t="str">
        <f>E26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210</v>
      </c>
      <c r="D93" s="191" t="s">
        <v>62</v>
      </c>
      <c r="E93" s="191" t="s">
        <v>58</v>
      </c>
      <c r="F93" s="191" t="s">
        <v>59</v>
      </c>
      <c r="G93" s="191" t="s">
        <v>211</v>
      </c>
      <c r="H93" s="191" t="s">
        <v>212</v>
      </c>
      <c r="I93" s="191" t="s">
        <v>213</v>
      </c>
      <c r="J93" s="191" t="s">
        <v>192</v>
      </c>
      <c r="K93" s="192" t="s">
        <v>214</v>
      </c>
      <c r="L93" s="193"/>
      <c r="M93" s="94" t="s">
        <v>40</v>
      </c>
      <c r="N93" s="95" t="s">
        <v>47</v>
      </c>
      <c r="O93" s="95" t="s">
        <v>215</v>
      </c>
      <c r="P93" s="95" t="s">
        <v>216</v>
      </c>
      <c r="Q93" s="95" t="s">
        <v>217</v>
      </c>
      <c r="R93" s="95" t="s">
        <v>218</v>
      </c>
      <c r="S93" s="95" t="s">
        <v>219</v>
      </c>
      <c r="T93" s="96" t="s">
        <v>220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221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</f>
        <v>0</v>
      </c>
      <c r="Q94" s="98"/>
      <c r="R94" s="196">
        <f>R95</f>
        <v>441.15570220000001</v>
      </c>
      <c r="S94" s="98"/>
      <c r="T94" s="197">
        <f>T95</f>
        <v>1529.1899999999998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76</v>
      </c>
      <c r="AU94" s="19" t="s">
        <v>193</v>
      </c>
      <c r="BK94" s="198">
        <f>BK95</f>
        <v>0</v>
      </c>
    </row>
    <row r="95" s="12" customFormat="1" ht="25.92" customHeight="1">
      <c r="A95" s="12"/>
      <c r="B95" s="199"/>
      <c r="C95" s="200"/>
      <c r="D95" s="201" t="s">
        <v>76</v>
      </c>
      <c r="E95" s="202" t="s">
        <v>222</v>
      </c>
      <c r="F95" s="202" t="s">
        <v>223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P96+P223+P239+P253+P326+P391+P635+P707</f>
        <v>0</v>
      </c>
      <c r="Q95" s="207"/>
      <c r="R95" s="208">
        <f>R96+R223+R239+R253+R326+R391+R635+R707</f>
        <v>441.15570220000001</v>
      </c>
      <c r="S95" s="207"/>
      <c r="T95" s="209">
        <f>T96+T223+T239+T253+T326+T391+T635+T707</f>
        <v>1529.1899999999998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83</v>
      </c>
      <c r="AT95" s="211" t="s">
        <v>76</v>
      </c>
      <c r="AU95" s="211" t="s">
        <v>77</v>
      </c>
      <c r="AY95" s="210" t="s">
        <v>224</v>
      </c>
      <c r="BK95" s="212">
        <f>BK96+BK223+BK239+BK253+BK326+BK391+BK635+BK707</f>
        <v>0</v>
      </c>
    </row>
    <row r="96" s="12" customFormat="1" ht="22.8" customHeight="1">
      <c r="A96" s="12"/>
      <c r="B96" s="199"/>
      <c r="C96" s="200"/>
      <c r="D96" s="201" t="s">
        <v>76</v>
      </c>
      <c r="E96" s="213" t="s">
        <v>83</v>
      </c>
      <c r="F96" s="213" t="s">
        <v>225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SUM(P97:P222)</f>
        <v>0</v>
      </c>
      <c r="Q96" s="207"/>
      <c r="R96" s="208">
        <f>SUM(R97:R222)</f>
        <v>192.07975400000001</v>
      </c>
      <c r="S96" s="207"/>
      <c r="T96" s="209">
        <f>SUM(T97:T222)</f>
        <v>1528.8299999999999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83</v>
      </c>
      <c r="AT96" s="211" t="s">
        <v>76</v>
      </c>
      <c r="AU96" s="211" t="s">
        <v>83</v>
      </c>
      <c r="AY96" s="210" t="s">
        <v>224</v>
      </c>
      <c r="BK96" s="212">
        <f>SUM(BK97:BK222)</f>
        <v>0</v>
      </c>
    </row>
    <row r="97" s="2" customFormat="1" ht="16.5" customHeight="1">
      <c r="A97" s="40"/>
      <c r="B97" s="41"/>
      <c r="C97" s="215" t="s">
        <v>83</v>
      </c>
      <c r="D97" s="215" t="s">
        <v>226</v>
      </c>
      <c r="E97" s="216" t="s">
        <v>5135</v>
      </c>
      <c r="F97" s="217" t="s">
        <v>5136</v>
      </c>
      <c r="G97" s="218" t="s">
        <v>152</v>
      </c>
      <c r="H97" s="219">
        <v>22</v>
      </c>
      <c r="I97" s="220"/>
      <c r="J97" s="221">
        <f>ROUND(I97*H97,2)</f>
        <v>0</v>
      </c>
      <c r="K97" s="217" t="s">
        <v>229</v>
      </c>
      <c r="L97" s="46"/>
      <c r="M97" s="222" t="s">
        <v>40</v>
      </c>
      <c r="N97" s="223" t="s">
        <v>48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0.255</v>
      </c>
      <c r="T97" s="225">
        <f>S97*H97</f>
        <v>5.6100000000000003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230</v>
      </c>
      <c r="AT97" s="226" t="s">
        <v>226</v>
      </c>
      <c r="AU97" s="226" t="s">
        <v>85</v>
      </c>
      <c r="AY97" s="19" t="s">
        <v>224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83</v>
      </c>
      <c r="BK97" s="227">
        <f>ROUND(I97*H97,2)</f>
        <v>0</v>
      </c>
      <c r="BL97" s="19" t="s">
        <v>230</v>
      </c>
      <c r="BM97" s="226" t="s">
        <v>85</v>
      </c>
    </row>
    <row r="98" s="2" customFormat="1">
      <c r="A98" s="40"/>
      <c r="B98" s="41"/>
      <c r="C98" s="42"/>
      <c r="D98" s="228" t="s">
        <v>232</v>
      </c>
      <c r="E98" s="42"/>
      <c r="F98" s="229" t="s">
        <v>5137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232</v>
      </c>
      <c r="AU98" s="19" t="s">
        <v>85</v>
      </c>
    </row>
    <row r="99" s="2" customFormat="1">
      <c r="A99" s="40"/>
      <c r="B99" s="41"/>
      <c r="C99" s="42"/>
      <c r="D99" s="233" t="s">
        <v>234</v>
      </c>
      <c r="E99" s="42"/>
      <c r="F99" s="234" t="s">
        <v>5138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234</v>
      </c>
      <c r="AU99" s="19" t="s">
        <v>85</v>
      </c>
    </row>
    <row r="100" s="13" customFormat="1">
      <c r="A100" s="13"/>
      <c r="B100" s="235"/>
      <c r="C100" s="236"/>
      <c r="D100" s="228" t="s">
        <v>236</v>
      </c>
      <c r="E100" s="237" t="s">
        <v>40</v>
      </c>
      <c r="F100" s="238" t="s">
        <v>5298</v>
      </c>
      <c r="G100" s="236"/>
      <c r="H100" s="239">
        <v>22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236</v>
      </c>
      <c r="AU100" s="245" t="s">
        <v>85</v>
      </c>
      <c r="AV100" s="13" t="s">
        <v>85</v>
      </c>
      <c r="AW100" s="13" t="s">
        <v>38</v>
      </c>
      <c r="AX100" s="13" t="s">
        <v>77</v>
      </c>
      <c r="AY100" s="245" t="s">
        <v>224</v>
      </c>
    </row>
    <row r="101" s="15" customFormat="1">
      <c r="A101" s="15"/>
      <c r="B101" s="256"/>
      <c r="C101" s="257"/>
      <c r="D101" s="228" t="s">
        <v>236</v>
      </c>
      <c r="E101" s="258" t="s">
        <v>40</v>
      </c>
      <c r="F101" s="259" t="s">
        <v>253</v>
      </c>
      <c r="G101" s="257"/>
      <c r="H101" s="260">
        <v>22</v>
      </c>
      <c r="I101" s="261"/>
      <c r="J101" s="257"/>
      <c r="K101" s="257"/>
      <c r="L101" s="262"/>
      <c r="M101" s="263"/>
      <c r="N101" s="264"/>
      <c r="O101" s="264"/>
      <c r="P101" s="264"/>
      <c r="Q101" s="264"/>
      <c r="R101" s="264"/>
      <c r="S101" s="264"/>
      <c r="T101" s="26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6" t="s">
        <v>236</v>
      </c>
      <c r="AU101" s="266" t="s">
        <v>85</v>
      </c>
      <c r="AV101" s="15" t="s">
        <v>230</v>
      </c>
      <c r="AW101" s="15" t="s">
        <v>38</v>
      </c>
      <c r="AX101" s="15" t="s">
        <v>83</v>
      </c>
      <c r="AY101" s="266" t="s">
        <v>224</v>
      </c>
    </row>
    <row r="102" s="2" customFormat="1" ht="21.75" customHeight="1">
      <c r="A102" s="40"/>
      <c r="B102" s="41"/>
      <c r="C102" s="215" t="s">
        <v>85</v>
      </c>
      <c r="D102" s="215" t="s">
        <v>226</v>
      </c>
      <c r="E102" s="216" t="s">
        <v>5299</v>
      </c>
      <c r="F102" s="217" t="s">
        <v>5300</v>
      </c>
      <c r="G102" s="218" t="s">
        <v>152</v>
      </c>
      <c r="H102" s="219">
        <v>152</v>
      </c>
      <c r="I102" s="220"/>
      <c r="J102" s="221">
        <f>ROUND(I102*H102,2)</f>
        <v>0</v>
      </c>
      <c r="K102" s="217" t="s">
        <v>229</v>
      </c>
      <c r="L102" s="46"/>
      <c r="M102" s="222" t="s">
        <v>40</v>
      </c>
      <c r="N102" s="223" t="s">
        <v>48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0.255</v>
      </c>
      <c r="T102" s="225">
        <f>S102*H102</f>
        <v>38.759999999999998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230</v>
      </c>
      <c r="AT102" s="226" t="s">
        <v>226</v>
      </c>
      <c r="AU102" s="226" t="s">
        <v>85</v>
      </c>
      <c r="AY102" s="19" t="s">
        <v>224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83</v>
      </c>
      <c r="BK102" s="227">
        <f>ROUND(I102*H102,2)</f>
        <v>0</v>
      </c>
      <c r="BL102" s="19" t="s">
        <v>230</v>
      </c>
      <c r="BM102" s="226" t="s">
        <v>230</v>
      </c>
    </row>
    <row r="103" s="2" customFormat="1">
      <c r="A103" s="40"/>
      <c r="B103" s="41"/>
      <c r="C103" s="42"/>
      <c r="D103" s="228" t="s">
        <v>232</v>
      </c>
      <c r="E103" s="42"/>
      <c r="F103" s="229" t="s">
        <v>5301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232</v>
      </c>
      <c r="AU103" s="19" t="s">
        <v>85</v>
      </c>
    </row>
    <row r="104" s="2" customFormat="1">
      <c r="A104" s="40"/>
      <c r="B104" s="41"/>
      <c r="C104" s="42"/>
      <c r="D104" s="233" t="s">
        <v>234</v>
      </c>
      <c r="E104" s="42"/>
      <c r="F104" s="234" t="s">
        <v>5302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234</v>
      </c>
      <c r="AU104" s="19" t="s">
        <v>85</v>
      </c>
    </row>
    <row r="105" s="13" customFormat="1">
      <c r="A105" s="13"/>
      <c r="B105" s="235"/>
      <c r="C105" s="236"/>
      <c r="D105" s="228" t="s">
        <v>236</v>
      </c>
      <c r="E105" s="237" t="s">
        <v>40</v>
      </c>
      <c r="F105" s="238" t="s">
        <v>5303</v>
      </c>
      <c r="G105" s="236"/>
      <c r="H105" s="239">
        <v>152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236</v>
      </c>
      <c r="AU105" s="245" t="s">
        <v>85</v>
      </c>
      <c r="AV105" s="13" t="s">
        <v>85</v>
      </c>
      <c r="AW105" s="13" t="s">
        <v>38</v>
      </c>
      <c r="AX105" s="13" t="s">
        <v>77</v>
      </c>
      <c r="AY105" s="245" t="s">
        <v>224</v>
      </c>
    </row>
    <row r="106" s="15" customFormat="1">
      <c r="A106" s="15"/>
      <c r="B106" s="256"/>
      <c r="C106" s="257"/>
      <c r="D106" s="228" t="s">
        <v>236</v>
      </c>
      <c r="E106" s="258" t="s">
        <v>40</v>
      </c>
      <c r="F106" s="259" t="s">
        <v>253</v>
      </c>
      <c r="G106" s="257"/>
      <c r="H106" s="260">
        <v>152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236</v>
      </c>
      <c r="AU106" s="266" t="s">
        <v>85</v>
      </c>
      <c r="AV106" s="15" t="s">
        <v>230</v>
      </c>
      <c r="AW106" s="15" t="s">
        <v>38</v>
      </c>
      <c r="AX106" s="15" t="s">
        <v>83</v>
      </c>
      <c r="AY106" s="266" t="s">
        <v>224</v>
      </c>
    </row>
    <row r="107" s="2" customFormat="1" ht="16.5" customHeight="1">
      <c r="A107" s="40"/>
      <c r="B107" s="41"/>
      <c r="C107" s="215" t="s">
        <v>244</v>
      </c>
      <c r="D107" s="215" t="s">
        <v>226</v>
      </c>
      <c r="E107" s="216" t="s">
        <v>2260</v>
      </c>
      <c r="F107" s="217" t="s">
        <v>5151</v>
      </c>
      <c r="G107" s="218" t="s">
        <v>152</v>
      </c>
      <c r="H107" s="219">
        <v>795</v>
      </c>
      <c r="I107" s="220"/>
      <c r="J107" s="221">
        <f>ROUND(I107*H107,2)</f>
        <v>0</v>
      </c>
      <c r="K107" s="217" t="s">
        <v>229</v>
      </c>
      <c r="L107" s="46"/>
      <c r="M107" s="222" t="s">
        <v>40</v>
      </c>
      <c r="N107" s="223" t="s">
        <v>48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0.57999999999999996</v>
      </c>
      <c r="T107" s="225">
        <f>S107*H107</f>
        <v>461.09999999999997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230</v>
      </c>
      <c r="AT107" s="226" t="s">
        <v>226</v>
      </c>
      <c r="AU107" s="226" t="s">
        <v>85</v>
      </c>
      <c r="AY107" s="19" t="s">
        <v>224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83</v>
      </c>
      <c r="BK107" s="227">
        <f>ROUND(I107*H107,2)</f>
        <v>0</v>
      </c>
      <c r="BL107" s="19" t="s">
        <v>230</v>
      </c>
      <c r="BM107" s="226" t="s">
        <v>266</v>
      </c>
    </row>
    <row r="108" s="2" customFormat="1">
      <c r="A108" s="40"/>
      <c r="B108" s="41"/>
      <c r="C108" s="42"/>
      <c r="D108" s="228" t="s">
        <v>232</v>
      </c>
      <c r="E108" s="42"/>
      <c r="F108" s="229" t="s">
        <v>2263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232</v>
      </c>
      <c r="AU108" s="19" t="s">
        <v>85</v>
      </c>
    </row>
    <row r="109" s="2" customFormat="1">
      <c r="A109" s="40"/>
      <c r="B109" s="41"/>
      <c r="C109" s="42"/>
      <c r="D109" s="233" t="s">
        <v>234</v>
      </c>
      <c r="E109" s="42"/>
      <c r="F109" s="234" t="s">
        <v>2264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234</v>
      </c>
      <c r="AU109" s="19" t="s">
        <v>85</v>
      </c>
    </row>
    <row r="110" s="13" customFormat="1">
      <c r="A110" s="13"/>
      <c r="B110" s="235"/>
      <c r="C110" s="236"/>
      <c r="D110" s="228" t="s">
        <v>236</v>
      </c>
      <c r="E110" s="237" t="s">
        <v>40</v>
      </c>
      <c r="F110" s="238" t="s">
        <v>5152</v>
      </c>
      <c r="G110" s="236"/>
      <c r="H110" s="239">
        <v>795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236</v>
      </c>
      <c r="AU110" s="245" t="s">
        <v>85</v>
      </c>
      <c r="AV110" s="13" t="s">
        <v>85</v>
      </c>
      <c r="AW110" s="13" t="s">
        <v>38</v>
      </c>
      <c r="AX110" s="13" t="s">
        <v>77</v>
      </c>
      <c r="AY110" s="245" t="s">
        <v>224</v>
      </c>
    </row>
    <row r="111" s="15" customFormat="1">
      <c r="A111" s="15"/>
      <c r="B111" s="256"/>
      <c r="C111" s="257"/>
      <c r="D111" s="228" t="s">
        <v>236</v>
      </c>
      <c r="E111" s="258" t="s">
        <v>40</v>
      </c>
      <c r="F111" s="259" t="s">
        <v>253</v>
      </c>
      <c r="G111" s="257"/>
      <c r="H111" s="260">
        <v>795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236</v>
      </c>
      <c r="AU111" s="266" t="s">
        <v>85</v>
      </c>
      <c r="AV111" s="15" t="s">
        <v>230</v>
      </c>
      <c r="AW111" s="15" t="s">
        <v>38</v>
      </c>
      <c r="AX111" s="15" t="s">
        <v>83</v>
      </c>
      <c r="AY111" s="266" t="s">
        <v>224</v>
      </c>
    </row>
    <row r="112" s="2" customFormat="1" ht="16.5" customHeight="1">
      <c r="A112" s="40"/>
      <c r="B112" s="41"/>
      <c r="C112" s="215" t="s">
        <v>230</v>
      </c>
      <c r="D112" s="215" t="s">
        <v>226</v>
      </c>
      <c r="E112" s="216" t="s">
        <v>5304</v>
      </c>
      <c r="F112" s="217" t="s">
        <v>5305</v>
      </c>
      <c r="G112" s="218" t="s">
        <v>152</v>
      </c>
      <c r="H112" s="219">
        <v>301</v>
      </c>
      <c r="I112" s="220"/>
      <c r="J112" s="221">
        <f>ROUND(I112*H112,2)</f>
        <v>0</v>
      </c>
      <c r="K112" s="217" t="s">
        <v>229</v>
      </c>
      <c r="L112" s="46"/>
      <c r="M112" s="222" t="s">
        <v>40</v>
      </c>
      <c r="N112" s="223" t="s">
        <v>48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0.75</v>
      </c>
      <c r="T112" s="225">
        <f>S112*H112</f>
        <v>225.75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230</v>
      </c>
      <c r="AT112" s="226" t="s">
        <v>226</v>
      </c>
      <c r="AU112" s="226" t="s">
        <v>85</v>
      </c>
      <c r="AY112" s="19" t="s">
        <v>224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83</v>
      </c>
      <c r="BK112" s="227">
        <f>ROUND(I112*H112,2)</f>
        <v>0</v>
      </c>
      <c r="BL112" s="19" t="s">
        <v>230</v>
      </c>
      <c r="BM112" s="226" t="s">
        <v>279</v>
      </c>
    </row>
    <row r="113" s="2" customFormat="1">
      <c r="A113" s="40"/>
      <c r="B113" s="41"/>
      <c r="C113" s="42"/>
      <c r="D113" s="228" t="s">
        <v>232</v>
      </c>
      <c r="E113" s="42"/>
      <c r="F113" s="229" t="s">
        <v>5306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232</v>
      </c>
      <c r="AU113" s="19" t="s">
        <v>85</v>
      </c>
    </row>
    <row r="114" s="2" customFormat="1">
      <c r="A114" s="40"/>
      <c r="B114" s="41"/>
      <c r="C114" s="42"/>
      <c r="D114" s="233" t="s">
        <v>234</v>
      </c>
      <c r="E114" s="42"/>
      <c r="F114" s="234" t="s">
        <v>5307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234</v>
      </c>
      <c r="AU114" s="19" t="s">
        <v>85</v>
      </c>
    </row>
    <row r="115" s="13" customFormat="1">
      <c r="A115" s="13"/>
      <c r="B115" s="235"/>
      <c r="C115" s="236"/>
      <c r="D115" s="228" t="s">
        <v>236</v>
      </c>
      <c r="E115" s="237" t="s">
        <v>40</v>
      </c>
      <c r="F115" s="238" t="s">
        <v>5308</v>
      </c>
      <c r="G115" s="236"/>
      <c r="H115" s="239">
        <v>301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236</v>
      </c>
      <c r="AU115" s="245" t="s">
        <v>85</v>
      </c>
      <c r="AV115" s="13" t="s">
        <v>85</v>
      </c>
      <c r="AW115" s="13" t="s">
        <v>38</v>
      </c>
      <c r="AX115" s="13" t="s">
        <v>77</v>
      </c>
      <c r="AY115" s="245" t="s">
        <v>224</v>
      </c>
    </row>
    <row r="116" s="15" customFormat="1">
      <c r="A116" s="15"/>
      <c r="B116" s="256"/>
      <c r="C116" s="257"/>
      <c r="D116" s="228" t="s">
        <v>236</v>
      </c>
      <c r="E116" s="258" t="s">
        <v>40</v>
      </c>
      <c r="F116" s="259" t="s">
        <v>253</v>
      </c>
      <c r="G116" s="257"/>
      <c r="H116" s="260">
        <v>301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236</v>
      </c>
      <c r="AU116" s="266" t="s">
        <v>85</v>
      </c>
      <c r="AV116" s="15" t="s">
        <v>230</v>
      </c>
      <c r="AW116" s="15" t="s">
        <v>38</v>
      </c>
      <c r="AX116" s="15" t="s">
        <v>83</v>
      </c>
      <c r="AY116" s="266" t="s">
        <v>224</v>
      </c>
    </row>
    <row r="117" s="2" customFormat="1" ht="16.5" customHeight="1">
      <c r="A117" s="40"/>
      <c r="B117" s="41"/>
      <c r="C117" s="215" t="s">
        <v>259</v>
      </c>
      <c r="D117" s="215" t="s">
        <v>226</v>
      </c>
      <c r="E117" s="216" t="s">
        <v>4686</v>
      </c>
      <c r="F117" s="217" t="s">
        <v>4687</v>
      </c>
      <c r="G117" s="218" t="s">
        <v>152</v>
      </c>
      <c r="H117" s="219">
        <v>500</v>
      </c>
      <c r="I117" s="220"/>
      <c r="J117" s="221">
        <f>ROUND(I117*H117,2)</f>
        <v>0</v>
      </c>
      <c r="K117" s="217" t="s">
        <v>229</v>
      </c>
      <c r="L117" s="46"/>
      <c r="M117" s="222" t="s">
        <v>40</v>
      </c>
      <c r="N117" s="223" t="s">
        <v>48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0.098000000000000004</v>
      </c>
      <c r="T117" s="225">
        <f>S117*H117</f>
        <v>49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230</v>
      </c>
      <c r="AT117" s="226" t="s">
        <v>226</v>
      </c>
      <c r="AU117" s="226" t="s">
        <v>85</v>
      </c>
      <c r="AY117" s="19" t="s">
        <v>224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83</v>
      </c>
      <c r="BK117" s="227">
        <f>ROUND(I117*H117,2)</f>
        <v>0</v>
      </c>
      <c r="BL117" s="19" t="s">
        <v>230</v>
      </c>
      <c r="BM117" s="226" t="s">
        <v>296</v>
      </c>
    </row>
    <row r="118" s="2" customFormat="1">
      <c r="A118" s="40"/>
      <c r="B118" s="41"/>
      <c r="C118" s="42"/>
      <c r="D118" s="228" t="s">
        <v>232</v>
      </c>
      <c r="E118" s="42"/>
      <c r="F118" s="229" t="s">
        <v>4688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232</v>
      </c>
      <c r="AU118" s="19" t="s">
        <v>85</v>
      </c>
    </row>
    <row r="119" s="2" customFormat="1">
      <c r="A119" s="40"/>
      <c r="B119" s="41"/>
      <c r="C119" s="42"/>
      <c r="D119" s="233" t="s">
        <v>234</v>
      </c>
      <c r="E119" s="42"/>
      <c r="F119" s="234" t="s">
        <v>4689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234</v>
      </c>
      <c r="AU119" s="19" t="s">
        <v>85</v>
      </c>
    </row>
    <row r="120" s="13" customFormat="1">
      <c r="A120" s="13"/>
      <c r="B120" s="235"/>
      <c r="C120" s="236"/>
      <c r="D120" s="228" t="s">
        <v>236</v>
      </c>
      <c r="E120" s="237" t="s">
        <v>40</v>
      </c>
      <c r="F120" s="238" t="s">
        <v>5309</v>
      </c>
      <c r="G120" s="236"/>
      <c r="H120" s="239">
        <v>500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236</v>
      </c>
      <c r="AU120" s="245" t="s">
        <v>85</v>
      </c>
      <c r="AV120" s="13" t="s">
        <v>85</v>
      </c>
      <c r="AW120" s="13" t="s">
        <v>38</v>
      </c>
      <c r="AX120" s="13" t="s">
        <v>77</v>
      </c>
      <c r="AY120" s="245" t="s">
        <v>224</v>
      </c>
    </row>
    <row r="121" s="15" customFormat="1">
      <c r="A121" s="15"/>
      <c r="B121" s="256"/>
      <c r="C121" s="257"/>
      <c r="D121" s="228" t="s">
        <v>236</v>
      </c>
      <c r="E121" s="258" t="s">
        <v>40</v>
      </c>
      <c r="F121" s="259" t="s">
        <v>253</v>
      </c>
      <c r="G121" s="257"/>
      <c r="H121" s="260">
        <v>500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236</v>
      </c>
      <c r="AU121" s="266" t="s">
        <v>85</v>
      </c>
      <c r="AV121" s="15" t="s">
        <v>230</v>
      </c>
      <c r="AW121" s="15" t="s">
        <v>38</v>
      </c>
      <c r="AX121" s="15" t="s">
        <v>83</v>
      </c>
      <c r="AY121" s="266" t="s">
        <v>224</v>
      </c>
    </row>
    <row r="122" s="2" customFormat="1" ht="16.5" customHeight="1">
      <c r="A122" s="40"/>
      <c r="B122" s="41"/>
      <c r="C122" s="215" t="s">
        <v>266</v>
      </c>
      <c r="D122" s="215" t="s">
        <v>226</v>
      </c>
      <c r="E122" s="216" t="s">
        <v>2278</v>
      </c>
      <c r="F122" s="217" t="s">
        <v>5310</v>
      </c>
      <c r="G122" s="218" t="s">
        <v>152</v>
      </c>
      <c r="H122" s="219">
        <v>97</v>
      </c>
      <c r="I122" s="220"/>
      <c r="J122" s="221">
        <f>ROUND(I122*H122,2)</f>
        <v>0</v>
      </c>
      <c r="K122" s="217" t="s">
        <v>229</v>
      </c>
      <c r="L122" s="46"/>
      <c r="M122" s="222" t="s">
        <v>40</v>
      </c>
      <c r="N122" s="223" t="s">
        <v>48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0.75</v>
      </c>
      <c r="T122" s="225">
        <f>S122*H122</f>
        <v>72.75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230</v>
      </c>
      <c r="AT122" s="226" t="s">
        <v>226</v>
      </c>
      <c r="AU122" s="226" t="s">
        <v>85</v>
      </c>
      <c r="AY122" s="19" t="s">
        <v>224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83</v>
      </c>
      <c r="BK122" s="227">
        <f>ROUND(I122*H122,2)</f>
        <v>0</v>
      </c>
      <c r="BL122" s="19" t="s">
        <v>230</v>
      </c>
      <c r="BM122" s="226" t="s">
        <v>311</v>
      </c>
    </row>
    <row r="123" s="2" customFormat="1">
      <c r="A123" s="40"/>
      <c r="B123" s="41"/>
      <c r="C123" s="42"/>
      <c r="D123" s="228" t="s">
        <v>232</v>
      </c>
      <c r="E123" s="42"/>
      <c r="F123" s="229" t="s">
        <v>2281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232</v>
      </c>
      <c r="AU123" s="19" t="s">
        <v>85</v>
      </c>
    </row>
    <row r="124" s="2" customFormat="1">
      <c r="A124" s="40"/>
      <c r="B124" s="41"/>
      <c r="C124" s="42"/>
      <c r="D124" s="233" t="s">
        <v>234</v>
      </c>
      <c r="E124" s="42"/>
      <c r="F124" s="234" t="s">
        <v>2282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234</v>
      </c>
      <c r="AU124" s="19" t="s">
        <v>85</v>
      </c>
    </row>
    <row r="125" s="13" customFormat="1">
      <c r="A125" s="13"/>
      <c r="B125" s="235"/>
      <c r="C125" s="236"/>
      <c r="D125" s="228" t="s">
        <v>236</v>
      </c>
      <c r="E125" s="237" t="s">
        <v>40</v>
      </c>
      <c r="F125" s="238" t="s">
        <v>5311</v>
      </c>
      <c r="G125" s="236"/>
      <c r="H125" s="239">
        <v>75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236</v>
      </c>
      <c r="AU125" s="245" t="s">
        <v>85</v>
      </c>
      <c r="AV125" s="13" t="s">
        <v>85</v>
      </c>
      <c r="AW125" s="13" t="s">
        <v>38</v>
      </c>
      <c r="AX125" s="13" t="s">
        <v>77</v>
      </c>
      <c r="AY125" s="245" t="s">
        <v>224</v>
      </c>
    </row>
    <row r="126" s="13" customFormat="1">
      <c r="A126" s="13"/>
      <c r="B126" s="235"/>
      <c r="C126" s="236"/>
      <c r="D126" s="228" t="s">
        <v>236</v>
      </c>
      <c r="E126" s="237" t="s">
        <v>40</v>
      </c>
      <c r="F126" s="238" t="s">
        <v>5312</v>
      </c>
      <c r="G126" s="236"/>
      <c r="H126" s="239">
        <v>22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236</v>
      </c>
      <c r="AU126" s="245" t="s">
        <v>85</v>
      </c>
      <c r="AV126" s="13" t="s">
        <v>85</v>
      </c>
      <c r="AW126" s="13" t="s">
        <v>38</v>
      </c>
      <c r="AX126" s="13" t="s">
        <v>77</v>
      </c>
      <c r="AY126" s="245" t="s">
        <v>224</v>
      </c>
    </row>
    <row r="127" s="15" customFormat="1">
      <c r="A127" s="15"/>
      <c r="B127" s="256"/>
      <c r="C127" s="257"/>
      <c r="D127" s="228" t="s">
        <v>236</v>
      </c>
      <c r="E127" s="258" t="s">
        <v>40</v>
      </c>
      <c r="F127" s="259" t="s">
        <v>253</v>
      </c>
      <c r="G127" s="257"/>
      <c r="H127" s="260">
        <v>97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236</v>
      </c>
      <c r="AU127" s="266" t="s">
        <v>85</v>
      </c>
      <c r="AV127" s="15" t="s">
        <v>230</v>
      </c>
      <c r="AW127" s="15" t="s">
        <v>38</v>
      </c>
      <c r="AX127" s="15" t="s">
        <v>83</v>
      </c>
      <c r="AY127" s="266" t="s">
        <v>224</v>
      </c>
    </row>
    <row r="128" s="2" customFormat="1" ht="16.5" customHeight="1">
      <c r="A128" s="40"/>
      <c r="B128" s="41"/>
      <c r="C128" s="215" t="s">
        <v>272</v>
      </c>
      <c r="D128" s="215" t="s">
        <v>226</v>
      </c>
      <c r="E128" s="216" t="s">
        <v>4696</v>
      </c>
      <c r="F128" s="217" t="s">
        <v>4697</v>
      </c>
      <c r="G128" s="218" t="s">
        <v>152</v>
      </c>
      <c r="H128" s="219">
        <v>1285</v>
      </c>
      <c r="I128" s="220"/>
      <c r="J128" s="221">
        <f>ROUND(I128*H128,2)</f>
        <v>0</v>
      </c>
      <c r="K128" s="217" t="s">
        <v>229</v>
      </c>
      <c r="L128" s="46"/>
      <c r="M128" s="222" t="s">
        <v>40</v>
      </c>
      <c r="N128" s="223" t="s">
        <v>48</v>
      </c>
      <c r="O128" s="86"/>
      <c r="P128" s="224">
        <f>O128*H128</f>
        <v>0</v>
      </c>
      <c r="Q128" s="224">
        <v>0.00017000000000000001</v>
      </c>
      <c r="R128" s="224">
        <f>Q128*H128</f>
        <v>0.21845000000000001</v>
      </c>
      <c r="S128" s="224">
        <v>0.46000000000000002</v>
      </c>
      <c r="T128" s="225">
        <f>S128*H128</f>
        <v>591.10000000000002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230</v>
      </c>
      <c r="AT128" s="226" t="s">
        <v>226</v>
      </c>
      <c r="AU128" s="226" t="s">
        <v>85</v>
      </c>
      <c r="AY128" s="19" t="s">
        <v>224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83</v>
      </c>
      <c r="BK128" s="227">
        <f>ROUND(I128*H128,2)</f>
        <v>0</v>
      </c>
      <c r="BL128" s="19" t="s">
        <v>230</v>
      </c>
      <c r="BM128" s="226" t="s">
        <v>325</v>
      </c>
    </row>
    <row r="129" s="2" customFormat="1">
      <c r="A129" s="40"/>
      <c r="B129" s="41"/>
      <c r="C129" s="42"/>
      <c r="D129" s="228" t="s">
        <v>232</v>
      </c>
      <c r="E129" s="42"/>
      <c r="F129" s="229" t="s">
        <v>4698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232</v>
      </c>
      <c r="AU129" s="19" t="s">
        <v>85</v>
      </c>
    </row>
    <row r="130" s="2" customFormat="1">
      <c r="A130" s="40"/>
      <c r="B130" s="41"/>
      <c r="C130" s="42"/>
      <c r="D130" s="233" t="s">
        <v>234</v>
      </c>
      <c r="E130" s="42"/>
      <c r="F130" s="234" t="s">
        <v>4699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234</v>
      </c>
      <c r="AU130" s="19" t="s">
        <v>85</v>
      </c>
    </row>
    <row r="131" s="13" customFormat="1">
      <c r="A131" s="13"/>
      <c r="B131" s="235"/>
      <c r="C131" s="236"/>
      <c r="D131" s="228" t="s">
        <v>236</v>
      </c>
      <c r="E131" s="237" t="s">
        <v>40</v>
      </c>
      <c r="F131" s="238" t="s">
        <v>5313</v>
      </c>
      <c r="G131" s="236"/>
      <c r="H131" s="239">
        <v>1285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236</v>
      </c>
      <c r="AU131" s="245" t="s">
        <v>85</v>
      </c>
      <c r="AV131" s="13" t="s">
        <v>85</v>
      </c>
      <c r="AW131" s="13" t="s">
        <v>38</v>
      </c>
      <c r="AX131" s="13" t="s">
        <v>77</v>
      </c>
      <c r="AY131" s="245" t="s">
        <v>224</v>
      </c>
    </row>
    <row r="132" s="15" customFormat="1">
      <c r="A132" s="15"/>
      <c r="B132" s="256"/>
      <c r="C132" s="257"/>
      <c r="D132" s="228" t="s">
        <v>236</v>
      </c>
      <c r="E132" s="258" t="s">
        <v>40</v>
      </c>
      <c r="F132" s="259" t="s">
        <v>253</v>
      </c>
      <c r="G132" s="257"/>
      <c r="H132" s="260">
        <v>1285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236</v>
      </c>
      <c r="AU132" s="266" t="s">
        <v>85</v>
      </c>
      <c r="AV132" s="15" t="s">
        <v>230</v>
      </c>
      <c r="AW132" s="15" t="s">
        <v>38</v>
      </c>
      <c r="AX132" s="15" t="s">
        <v>83</v>
      </c>
      <c r="AY132" s="266" t="s">
        <v>224</v>
      </c>
    </row>
    <row r="133" s="2" customFormat="1" ht="16.5" customHeight="1">
      <c r="A133" s="40"/>
      <c r="B133" s="41"/>
      <c r="C133" s="215" t="s">
        <v>279</v>
      </c>
      <c r="D133" s="215" t="s">
        <v>226</v>
      </c>
      <c r="E133" s="216" t="s">
        <v>4701</v>
      </c>
      <c r="F133" s="217" t="s">
        <v>4702</v>
      </c>
      <c r="G133" s="218" t="s">
        <v>160</v>
      </c>
      <c r="H133" s="219">
        <v>186</v>
      </c>
      <c r="I133" s="220"/>
      <c r="J133" s="221">
        <f>ROUND(I133*H133,2)</f>
        <v>0</v>
      </c>
      <c r="K133" s="217" t="s">
        <v>229</v>
      </c>
      <c r="L133" s="46"/>
      <c r="M133" s="222" t="s">
        <v>40</v>
      </c>
      <c r="N133" s="223" t="s">
        <v>48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0.28999999999999998</v>
      </c>
      <c r="T133" s="225">
        <f>S133*H133</f>
        <v>53.939999999999998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230</v>
      </c>
      <c r="AT133" s="226" t="s">
        <v>226</v>
      </c>
      <c r="AU133" s="226" t="s">
        <v>85</v>
      </c>
      <c r="AY133" s="19" t="s">
        <v>224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83</v>
      </c>
      <c r="BK133" s="227">
        <f>ROUND(I133*H133,2)</f>
        <v>0</v>
      </c>
      <c r="BL133" s="19" t="s">
        <v>230</v>
      </c>
      <c r="BM133" s="226" t="s">
        <v>340</v>
      </c>
    </row>
    <row r="134" s="2" customFormat="1">
      <c r="A134" s="40"/>
      <c r="B134" s="41"/>
      <c r="C134" s="42"/>
      <c r="D134" s="228" t="s">
        <v>232</v>
      </c>
      <c r="E134" s="42"/>
      <c r="F134" s="229" t="s">
        <v>4702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232</v>
      </c>
      <c r="AU134" s="19" t="s">
        <v>85</v>
      </c>
    </row>
    <row r="135" s="2" customFormat="1">
      <c r="A135" s="40"/>
      <c r="B135" s="41"/>
      <c r="C135" s="42"/>
      <c r="D135" s="233" t="s">
        <v>234</v>
      </c>
      <c r="E135" s="42"/>
      <c r="F135" s="234" t="s">
        <v>4703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234</v>
      </c>
      <c r="AU135" s="19" t="s">
        <v>85</v>
      </c>
    </row>
    <row r="136" s="13" customFormat="1">
      <c r="A136" s="13"/>
      <c r="B136" s="235"/>
      <c r="C136" s="236"/>
      <c r="D136" s="228" t="s">
        <v>236</v>
      </c>
      <c r="E136" s="237" t="s">
        <v>40</v>
      </c>
      <c r="F136" s="238" t="s">
        <v>5314</v>
      </c>
      <c r="G136" s="236"/>
      <c r="H136" s="239">
        <v>140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236</v>
      </c>
      <c r="AU136" s="245" t="s">
        <v>85</v>
      </c>
      <c r="AV136" s="13" t="s">
        <v>85</v>
      </c>
      <c r="AW136" s="13" t="s">
        <v>38</v>
      </c>
      <c r="AX136" s="13" t="s">
        <v>77</v>
      </c>
      <c r="AY136" s="245" t="s">
        <v>224</v>
      </c>
    </row>
    <row r="137" s="13" customFormat="1">
      <c r="A137" s="13"/>
      <c r="B137" s="235"/>
      <c r="C137" s="236"/>
      <c r="D137" s="228" t="s">
        <v>236</v>
      </c>
      <c r="E137" s="237" t="s">
        <v>40</v>
      </c>
      <c r="F137" s="238" t="s">
        <v>5315</v>
      </c>
      <c r="G137" s="236"/>
      <c r="H137" s="239">
        <v>46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236</v>
      </c>
      <c r="AU137" s="245" t="s">
        <v>85</v>
      </c>
      <c r="AV137" s="13" t="s">
        <v>85</v>
      </c>
      <c r="AW137" s="13" t="s">
        <v>38</v>
      </c>
      <c r="AX137" s="13" t="s">
        <v>77</v>
      </c>
      <c r="AY137" s="245" t="s">
        <v>224</v>
      </c>
    </row>
    <row r="138" s="15" customFormat="1">
      <c r="A138" s="15"/>
      <c r="B138" s="256"/>
      <c r="C138" s="257"/>
      <c r="D138" s="228" t="s">
        <v>236</v>
      </c>
      <c r="E138" s="258" t="s">
        <v>40</v>
      </c>
      <c r="F138" s="259" t="s">
        <v>253</v>
      </c>
      <c r="G138" s="257"/>
      <c r="H138" s="260">
        <v>186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236</v>
      </c>
      <c r="AU138" s="266" t="s">
        <v>85</v>
      </c>
      <c r="AV138" s="15" t="s">
        <v>230</v>
      </c>
      <c r="AW138" s="15" t="s">
        <v>38</v>
      </c>
      <c r="AX138" s="15" t="s">
        <v>83</v>
      </c>
      <c r="AY138" s="266" t="s">
        <v>224</v>
      </c>
    </row>
    <row r="139" s="2" customFormat="1" ht="16.5" customHeight="1">
      <c r="A139" s="40"/>
      <c r="B139" s="41"/>
      <c r="C139" s="215" t="s">
        <v>286</v>
      </c>
      <c r="D139" s="215" t="s">
        <v>226</v>
      </c>
      <c r="E139" s="216" t="s">
        <v>5316</v>
      </c>
      <c r="F139" s="217" t="s">
        <v>5317</v>
      </c>
      <c r="G139" s="218" t="s">
        <v>160</v>
      </c>
      <c r="H139" s="219">
        <v>268</v>
      </c>
      <c r="I139" s="220"/>
      <c r="J139" s="221">
        <f>ROUND(I139*H139,2)</f>
        <v>0</v>
      </c>
      <c r="K139" s="217" t="s">
        <v>229</v>
      </c>
      <c r="L139" s="46"/>
      <c r="M139" s="222" t="s">
        <v>40</v>
      </c>
      <c r="N139" s="223" t="s">
        <v>48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0.11500000000000001</v>
      </c>
      <c r="T139" s="225">
        <f>S139*H139</f>
        <v>30.82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230</v>
      </c>
      <c r="AT139" s="226" t="s">
        <v>226</v>
      </c>
      <c r="AU139" s="226" t="s">
        <v>85</v>
      </c>
      <c r="AY139" s="19" t="s">
        <v>224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83</v>
      </c>
      <c r="BK139" s="227">
        <f>ROUND(I139*H139,2)</f>
        <v>0</v>
      </c>
      <c r="BL139" s="19" t="s">
        <v>230</v>
      </c>
      <c r="BM139" s="226" t="s">
        <v>356</v>
      </c>
    </row>
    <row r="140" s="2" customFormat="1">
      <c r="A140" s="40"/>
      <c r="B140" s="41"/>
      <c r="C140" s="42"/>
      <c r="D140" s="228" t="s">
        <v>232</v>
      </c>
      <c r="E140" s="42"/>
      <c r="F140" s="229" t="s">
        <v>5318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232</v>
      </c>
      <c r="AU140" s="19" t="s">
        <v>85</v>
      </c>
    </row>
    <row r="141" s="2" customFormat="1">
      <c r="A141" s="40"/>
      <c r="B141" s="41"/>
      <c r="C141" s="42"/>
      <c r="D141" s="233" t="s">
        <v>234</v>
      </c>
      <c r="E141" s="42"/>
      <c r="F141" s="234" t="s">
        <v>5319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234</v>
      </c>
      <c r="AU141" s="19" t="s">
        <v>85</v>
      </c>
    </row>
    <row r="142" s="13" customFormat="1">
      <c r="A142" s="13"/>
      <c r="B142" s="235"/>
      <c r="C142" s="236"/>
      <c r="D142" s="228" t="s">
        <v>236</v>
      </c>
      <c r="E142" s="237" t="s">
        <v>40</v>
      </c>
      <c r="F142" s="238" t="s">
        <v>5320</v>
      </c>
      <c r="G142" s="236"/>
      <c r="H142" s="239">
        <v>268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236</v>
      </c>
      <c r="AU142" s="245" t="s">
        <v>85</v>
      </c>
      <c r="AV142" s="13" t="s">
        <v>85</v>
      </c>
      <c r="AW142" s="13" t="s">
        <v>38</v>
      </c>
      <c r="AX142" s="13" t="s">
        <v>77</v>
      </c>
      <c r="AY142" s="245" t="s">
        <v>224</v>
      </c>
    </row>
    <row r="143" s="15" customFormat="1">
      <c r="A143" s="15"/>
      <c r="B143" s="256"/>
      <c r="C143" s="257"/>
      <c r="D143" s="228" t="s">
        <v>236</v>
      </c>
      <c r="E143" s="258" t="s">
        <v>40</v>
      </c>
      <c r="F143" s="259" t="s">
        <v>253</v>
      </c>
      <c r="G143" s="257"/>
      <c r="H143" s="260">
        <v>268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236</v>
      </c>
      <c r="AU143" s="266" t="s">
        <v>85</v>
      </c>
      <c r="AV143" s="15" t="s">
        <v>230</v>
      </c>
      <c r="AW143" s="15" t="s">
        <v>38</v>
      </c>
      <c r="AX143" s="15" t="s">
        <v>83</v>
      </c>
      <c r="AY143" s="266" t="s">
        <v>224</v>
      </c>
    </row>
    <row r="144" s="2" customFormat="1" ht="16.5" customHeight="1">
      <c r="A144" s="40"/>
      <c r="B144" s="41"/>
      <c r="C144" s="215" t="s">
        <v>296</v>
      </c>
      <c r="D144" s="215" t="s">
        <v>226</v>
      </c>
      <c r="E144" s="216" t="s">
        <v>2330</v>
      </c>
      <c r="F144" s="217" t="s">
        <v>2331</v>
      </c>
      <c r="G144" s="218" t="s">
        <v>152</v>
      </c>
      <c r="H144" s="219">
        <v>36</v>
      </c>
      <c r="I144" s="220"/>
      <c r="J144" s="221">
        <f>ROUND(I144*H144,2)</f>
        <v>0</v>
      </c>
      <c r="K144" s="217" t="s">
        <v>229</v>
      </c>
      <c r="L144" s="46"/>
      <c r="M144" s="222" t="s">
        <v>40</v>
      </c>
      <c r="N144" s="223" t="s">
        <v>48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230</v>
      </c>
      <c r="AT144" s="226" t="s">
        <v>226</v>
      </c>
      <c r="AU144" s="226" t="s">
        <v>85</v>
      </c>
      <c r="AY144" s="19" t="s">
        <v>224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83</v>
      </c>
      <c r="BK144" s="227">
        <f>ROUND(I144*H144,2)</f>
        <v>0</v>
      </c>
      <c r="BL144" s="19" t="s">
        <v>230</v>
      </c>
      <c r="BM144" s="226" t="s">
        <v>373</v>
      </c>
    </row>
    <row r="145" s="2" customFormat="1">
      <c r="A145" s="40"/>
      <c r="B145" s="41"/>
      <c r="C145" s="42"/>
      <c r="D145" s="228" t="s">
        <v>232</v>
      </c>
      <c r="E145" s="42"/>
      <c r="F145" s="229" t="s">
        <v>2333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232</v>
      </c>
      <c r="AU145" s="19" t="s">
        <v>85</v>
      </c>
    </row>
    <row r="146" s="2" customFormat="1">
      <c r="A146" s="40"/>
      <c r="B146" s="41"/>
      <c r="C146" s="42"/>
      <c r="D146" s="233" t="s">
        <v>234</v>
      </c>
      <c r="E146" s="42"/>
      <c r="F146" s="234" t="s">
        <v>2334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234</v>
      </c>
      <c r="AU146" s="19" t="s">
        <v>85</v>
      </c>
    </row>
    <row r="147" s="13" customFormat="1">
      <c r="A147" s="13"/>
      <c r="B147" s="235"/>
      <c r="C147" s="236"/>
      <c r="D147" s="228" t="s">
        <v>236</v>
      </c>
      <c r="E147" s="237" t="s">
        <v>40</v>
      </c>
      <c r="F147" s="238" t="s">
        <v>5321</v>
      </c>
      <c r="G147" s="236"/>
      <c r="H147" s="239">
        <v>36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236</v>
      </c>
      <c r="AU147" s="245" t="s">
        <v>85</v>
      </c>
      <c r="AV147" s="13" t="s">
        <v>85</v>
      </c>
      <c r="AW147" s="13" t="s">
        <v>38</v>
      </c>
      <c r="AX147" s="13" t="s">
        <v>77</v>
      </c>
      <c r="AY147" s="245" t="s">
        <v>224</v>
      </c>
    </row>
    <row r="148" s="15" customFormat="1">
      <c r="A148" s="15"/>
      <c r="B148" s="256"/>
      <c r="C148" s="257"/>
      <c r="D148" s="228" t="s">
        <v>236</v>
      </c>
      <c r="E148" s="258" t="s">
        <v>40</v>
      </c>
      <c r="F148" s="259" t="s">
        <v>253</v>
      </c>
      <c r="G148" s="257"/>
      <c r="H148" s="260">
        <v>36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236</v>
      </c>
      <c r="AU148" s="266" t="s">
        <v>85</v>
      </c>
      <c r="AV148" s="15" t="s">
        <v>230</v>
      </c>
      <c r="AW148" s="15" t="s">
        <v>38</v>
      </c>
      <c r="AX148" s="15" t="s">
        <v>83</v>
      </c>
      <c r="AY148" s="266" t="s">
        <v>224</v>
      </c>
    </row>
    <row r="149" s="2" customFormat="1" ht="21.75" customHeight="1">
      <c r="A149" s="40"/>
      <c r="B149" s="41"/>
      <c r="C149" s="215" t="s">
        <v>304</v>
      </c>
      <c r="D149" s="215" t="s">
        <v>226</v>
      </c>
      <c r="E149" s="216" t="s">
        <v>4711</v>
      </c>
      <c r="F149" s="217" t="s">
        <v>4712</v>
      </c>
      <c r="G149" s="218" t="s">
        <v>163</v>
      </c>
      <c r="H149" s="219">
        <v>239.94999999999999</v>
      </c>
      <c r="I149" s="220"/>
      <c r="J149" s="221">
        <f>ROUND(I149*H149,2)</f>
        <v>0</v>
      </c>
      <c r="K149" s="217" t="s">
        <v>229</v>
      </c>
      <c r="L149" s="46"/>
      <c r="M149" s="222" t="s">
        <v>40</v>
      </c>
      <c r="N149" s="223" t="s">
        <v>48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230</v>
      </c>
      <c r="AT149" s="226" t="s">
        <v>226</v>
      </c>
      <c r="AU149" s="226" t="s">
        <v>85</v>
      </c>
      <c r="AY149" s="19" t="s">
        <v>224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83</v>
      </c>
      <c r="BK149" s="227">
        <f>ROUND(I149*H149,2)</f>
        <v>0</v>
      </c>
      <c r="BL149" s="19" t="s">
        <v>230</v>
      </c>
      <c r="BM149" s="226" t="s">
        <v>387</v>
      </c>
    </row>
    <row r="150" s="2" customFormat="1">
      <c r="A150" s="40"/>
      <c r="B150" s="41"/>
      <c r="C150" s="42"/>
      <c r="D150" s="228" t="s">
        <v>232</v>
      </c>
      <c r="E150" s="42"/>
      <c r="F150" s="229" t="s">
        <v>4713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232</v>
      </c>
      <c r="AU150" s="19" t="s">
        <v>85</v>
      </c>
    </row>
    <row r="151" s="2" customFormat="1">
      <c r="A151" s="40"/>
      <c r="B151" s="41"/>
      <c r="C151" s="42"/>
      <c r="D151" s="233" t="s">
        <v>234</v>
      </c>
      <c r="E151" s="42"/>
      <c r="F151" s="234" t="s">
        <v>4714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234</v>
      </c>
      <c r="AU151" s="19" t="s">
        <v>85</v>
      </c>
    </row>
    <row r="152" s="14" customFormat="1">
      <c r="A152" s="14"/>
      <c r="B152" s="246"/>
      <c r="C152" s="247"/>
      <c r="D152" s="228" t="s">
        <v>236</v>
      </c>
      <c r="E152" s="248" t="s">
        <v>40</v>
      </c>
      <c r="F152" s="249" t="s">
        <v>4715</v>
      </c>
      <c r="G152" s="247"/>
      <c r="H152" s="248" t="s">
        <v>40</v>
      </c>
      <c r="I152" s="250"/>
      <c r="J152" s="247"/>
      <c r="K152" s="247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236</v>
      </c>
      <c r="AU152" s="255" t="s">
        <v>85</v>
      </c>
      <c r="AV152" s="14" t="s">
        <v>83</v>
      </c>
      <c r="AW152" s="14" t="s">
        <v>38</v>
      </c>
      <c r="AX152" s="14" t="s">
        <v>77</v>
      </c>
      <c r="AY152" s="255" t="s">
        <v>224</v>
      </c>
    </row>
    <row r="153" s="13" customFormat="1">
      <c r="A153" s="13"/>
      <c r="B153" s="235"/>
      <c r="C153" s="236"/>
      <c r="D153" s="228" t="s">
        <v>236</v>
      </c>
      <c r="E153" s="237" t="s">
        <v>40</v>
      </c>
      <c r="F153" s="238" t="s">
        <v>5322</v>
      </c>
      <c r="G153" s="236"/>
      <c r="H153" s="239">
        <v>16.199999999999999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236</v>
      </c>
      <c r="AU153" s="245" t="s">
        <v>85</v>
      </c>
      <c r="AV153" s="13" t="s">
        <v>85</v>
      </c>
      <c r="AW153" s="13" t="s">
        <v>38</v>
      </c>
      <c r="AX153" s="13" t="s">
        <v>77</v>
      </c>
      <c r="AY153" s="245" t="s">
        <v>224</v>
      </c>
    </row>
    <row r="154" s="13" customFormat="1">
      <c r="A154" s="13"/>
      <c r="B154" s="235"/>
      <c r="C154" s="236"/>
      <c r="D154" s="228" t="s">
        <v>236</v>
      </c>
      <c r="E154" s="237" t="s">
        <v>40</v>
      </c>
      <c r="F154" s="238" t="s">
        <v>5323</v>
      </c>
      <c r="G154" s="236"/>
      <c r="H154" s="239">
        <v>223.75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236</v>
      </c>
      <c r="AU154" s="245" t="s">
        <v>85</v>
      </c>
      <c r="AV154" s="13" t="s">
        <v>85</v>
      </c>
      <c r="AW154" s="13" t="s">
        <v>38</v>
      </c>
      <c r="AX154" s="13" t="s">
        <v>77</v>
      </c>
      <c r="AY154" s="245" t="s">
        <v>224</v>
      </c>
    </row>
    <row r="155" s="15" customFormat="1">
      <c r="A155" s="15"/>
      <c r="B155" s="256"/>
      <c r="C155" s="257"/>
      <c r="D155" s="228" t="s">
        <v>236</v>
      </c>
      <c r="E155" s="258" t="s">
        <v>40</v>
      </c>
      <c r="F155" s="259" t="s">
        <v>253</v>
      </c>
      <c r="G155" s="257"/>
      <c r="H155" s="260">
        <v>239.94999999999999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236</v>
      </c>
      <c r="AU155" s="266" t="s">
        <v>85</v>
      </c>
      <c r="AV155" s="15" t="s">
        <v>230</v>
      </c>
      <c r="AW155" s="15" t="s">
        <v>38</v>
      </c>
      <c r="AX155" s="15" t="s">
        <v>83</v>
      </c>
      <c r="AY155" s="266" t="s">
        <v>224</v>
      </c>
    </row>
    <row r="156" s="2" customFormat="1" ht="16.5" customHeight="1">
      <c r="A156" s="40"/>
      <c r="B156" s="41"/>
      <c r="C156" s="215" t="s">
        <v>311</v>
      </c>
      <c r="D156" s="215" t="s">
        <v>226</v>
      </c>
      <c r="E156" s="216" t="s">
        <v>2336</v>
      </c>
      <c r="F156" s="217" t="s">
        <v>4717</v>
      </c>
      <c r="G156" s="218" t="s">
        <v>163</v>
      </c>
      <c r="H156" s="219">
        <v>17.5</v>
      </c>
      <c r="I156" s="220"/>
      <c r="J156" s="221">
        <f>ROUND(I156*H156,2)</f>
        <v>0</v>
      </c>
      <c r="K156" s="217" t="s">
        <v>229</v>
      </c>
      <c r="L156" s="46"/>
      <c r="M156" s="222" t="s">
        <v>40</v>
      </c>
      <c r="N156" s="223" t="s">
        <v>48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230</v>
      </c>
      <c r="AT156" s="226" t="s">
        <v>226</v>
      </c>
      <c r="AU156" s="226" t="s">
        <v>85</v>
      </c>
      <c r="AY156" s="19" t="s">
        <v>224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83</v>
      </c>
      <c r="BK156" s="227">
        <f>ROUND(I156*H156,2)</f>
        <v>0</v>
      </c>
      <c r="BL156" s="19" t="s">
        <v>230</v>
      </c>
      <c r="BM156" s="226" t="s">
        <v>401</v>
      </c>
    </row>
    <row r="157" s="2" customFormat="1">
      <c r="A157" s="40"/>
      <c r="B157" s="41"/>
      <c r="C157" s="42"/>
      <c r="D157" s="228" t="s">
        <v>232</v>
      </c>
      <c r="E157" s="42"/>
      <c r="F157" s="229" t="s">
        <v>2339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232</v>
      </c>
      <c r="AU157" s="19" t="s">
        <v>85</v>
      </c>
    </row>
    <row r="158" s="2" customFormat="1">
      <c r="A158" s="40"/>
      <c r="B158" s="41"/>
      <c r="C158" s="42"/>
      <c r="D158" s="233" t="s">
        <v>234</v>
      </c>
      <c r="E158" s="42"/>
      <c r="F158" s="234" t="s">
        <v>2340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234</v>
      </c>
      <c r="AU158" s="19" t="s">
        <v>85</v>
      </c>
    </row>
    <row r="159" s="13" customFormat="1">
      <c r="A159" s="13"/>
      <c r="B159" s="235"/>
      <c r="C159" s="236"/>
      <c r="D159" s="228" t="s">
        <v>236</v>
      </c>
      <c r="E159" s="237" t="s">
        <v>40</v>
      </c>
      <c r="F159" s="238" t="s">
        <v>5324</v>
      </c>
      <c r="G159" s="236"/>
      <c r="H159" s="239">
        <v>17.5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236</v>
      </c>
      <c r="AU159" s="245" t="s">
        <v>85</v>
      </c>
      <c r="AV159" s="13" t="s">
        <v>85</v>
      </c>
      <c r="AW159" s="13" t="s">
        <v>38</v>
      </c>
      <c r="AX159" s="13" t="s">
        <v>77</v>
      </c>
      <c r="AY159" s="245" t="s">
        <v>224</v>
      </c>
    </row>
    <row r="160" s="15" customFormat="1">
      <c r="A160" s="15"/>
      <c r="B160" s="256"/>
      <c r="C160" s="257"/>
      <c r="D160" s="228" t="s">
        <v>236</v>
      </c>
      <c r="E160" s="258" t="s">
        <v>40</v>
      </c>
      <c r="F160" s="259" t="s">
        <v>253</v>
      </c>
      <c r="G160" s="257"/>
      <c r="H160" s="260">
        <v>17.5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236</v>
      </c>
      <c r="AU160" s="266" t="s">
        <v>85</v>
      </c>
      <c r="AV160" s="15" t="s">
        <v>230</v>
      </c>
      <c r="AW160" s="15" t="s">
        <v>38</v>
      </c>
      <c r="AX160" s="15" t="s">
        <v>83</v>
      </c>
      <c r="AY160" s="266" t="s">
        <v>224</v>
      </c>
    </row>
    <row r="161" s="2" customFormat="1" ht="21.75" customHeight="1">
      <c r="A161" s="40"/>
      <c r="B161" s="41"/>
      <c r="C161" s="215" t="s">
        <v>318</v>
      </c>
      <c r="D161" s="215" t="s">
        <v>226</v>
      </c>
      <c r="E161" s="216" t="s">
        <v>4719</v>
      </c>
      <c r="F161" s="217" t="s">
        <v>4720</v>
      </c>
      <c r="G161" s="218" t="s">
        <v>163</v>
      </c>
      <c r="H161" s="219">
        <v>16.640000000000001</v>
      </c>
      <c r="I161" s="220"/>
      <c r="J161" s="221">
        <f>ROUND(I161*H161,2)</f>
        <v>0</v>
      </c>
      <c r="K161" s="217" t="s">
        <v>229</v>
      </c>
      <c r="L161" s="46"/>
      <c r="M161" s="222" t="s">
        <v>40</v>
      </c>
      <c r="N161" s="223" t="s">
        <v>48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230</v>
      </c>
      <c r="AT161" s="226" t="s">
        <v>226</v>
      </c>
      <c r="AU161" s="226" t="s">
        <v>85</v>
      </c>
      <c r="AY161" s="19" t="s">
        <v>224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83</v>
      </c>
      <c r="BK161" s="227">
        <f>ROUND(I161*H161,2)</f>
        <v>0</v>
      </c>
      <c r="BL161" s="19" t="s">
        <v>230</v>
      </c>
      <c r="BM161" s="226" t="s">
        <v>416</v>
      </c>
    </row>
    <row r="162" s="2" customFormat="1">
      <c r="A162" s="40"/>
      <c r="B162" s="41"/>
      <c r="C162" s="42"/>
      <c r="D162" s="228" t="s">
        <v>232</v>
      </c>
      <c r="E162" s="42"/>
      <c r="F162" s="229" t="s">
        <v>4721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232</v>
      </c>
      <c r="AU162" s="19" t="s">
        <v>85</v>
      </c>
    </row>
    <row r="163" s="2" customFormat="1">
      <c r="A163" s="40"/>
      <c r="B163" s="41"/>
      <c r="C163" s="42"/>
      <c r="D163" s="233" t="s">
        <v>234</v>
      </c>
      <c r="E163" s="42"/>
      <c r="F163" s="234" t="s">
        <v>4722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234</v>
      </c>
      <c r="AU163" s="19" t="s">
        <v>85</v>
      </c>
    </row>
    <row r="164" s="13" customFormat="1">
      <c r="A164" s="13"/>
      <c r="B164" s="235"/>
      <c r="C164" s="236"/>
      <c r="D164" s="228" t="s">
        <v>236</v>
      </c>
      <c r="E164" s="237" t="s">
        <v>40</v>
      </c>
      <c r="F164" s="238" t="s">
        <v>5325</v>
      </c>
      <c r="G164" s="236"/>
      <c r="H164" s="239">
        <v>16.640000000000001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236</v>
      </c>
      <c r="AU164" s="245" t="s">
        <v>85</v>
      </c>
      <c r="AV164" s="13" t="s">
        <v>85</v>
      </c>
      <c r="AW164" s="13" t="s">
        <v>38</v>
      </c>
      <c r="AX164" s="13" t="s">
        <v>77</v>
      </c>
      <c r="AY164" s="245" t="s">
        <v>224</v>
      </c>
    </row>
    <row r="165" s="15" customFormat="1">
      <c r="A165" s="15"/>
      <c r="B165" s="256"/>
      <c r="C165" s="257"/>
      <c r="D165" s="228" t="s">
        <v>236</v>
      </c>
      <c r="E165" s="258" t="s">
        <v>40</v>
      </c>
      <c r="F165" s="259" t="s">
        <v>253</v>
      </c>
      <c r="G165" s="257"/>
      <c r="H165" s="260">
        <v>16.640000000000001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236</v>
      </c>
      <c r="AU165" s="266" t="s">
        <v>85</v>
      </c>
      <c r="AV165" s="15" t="s">
        <v>230</v>
      </c>
      <c r="AW165" s="15" t="s">
        <v>38</v>
      </c>
      <c r="AX165" s="15" t="s">
        <v>83</v>
      </c>
      <c r="AY165" s="266" t="s">
        <v>224</v>
      </c>
    </row>
    <row r="166" s="2" customFormat="1" ht="21.75" customHeight="1">
      <c r="A166" s="40"/>
      <c r="B166" s="41"/>
      <c r="C166" s="215" t="s">
        <v>325</v>
      </c>
      <c r="D166" s="215" t="s">
        <v>226</v>
      </c>
      <c r="E166" s="216" t="s">
        <v>4724</v>
      </c>
      <c r="F166" s="217" t="s">
        <v>4725</v>
      </c>
      <c r="G166" s="218" t="s">
        <v>163</v>
      </c>
      <c r="H166" s="219">
        <v>20.5</v>
      </c>
      <c r="I166" s="220"/>
      <c r="J166" s="221">
        <f>ROUND(I166*H166,2)</f>
        <v>0</v>
      </c>
      <c r="K166" s="217" t="s">
        <v>229</v>
      </c>
      <c r="L166" s="46"/>
      <c r="M166" s="222" t="s">
        <v>40</v>
      </c>
      <c r="N166" s="223" t="s">
        <v>48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230</v>
      </c>
      <c r="AT166" s="226" t="s">
        <v>226</v>
      </c>
      <c r="AU166" s="226" t="s">
        <v>85</v>
      </c>
      <c r="AY166" s="19" t="s">
        <v>224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83</v>
      </c>
      <c r="BK166" s="227">
        <f>ROUND(I166*H166,2)</f>
        <v>0</v>
      </c>
      <c r="BL166" s="19" t="s">
        <v>230</v>
      </c>
      <c r="BM166" s="226" t="s">
        <v>429</v>
      </c>
    </row>
    <row r="167" s="2" customFormat="1">
      <c r="A167" s="40"/>
      <c r="B167" s="41"/>
      <c r="C167" s="42"/>
      <c r="D167" s="228" t="s">
        <v>232</v>
      </c>
      <c r="E167" s="42"/>
      <c r="F167" s="229" t="s">
        <v>4726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232</v>
      </c>
      <c r="AU167" s="19" t="s">
        <v>85</v>
      </c>
    </row>
    <row r="168" s="2" customFormat="1">
      <c r="A168" s="40"/>
      <c r="B168" s="41"/>
      <c r="C168" s="42"/>
      <c r="D168" s="233" t="s">
        <v>234</v>
      </c>
      <c r="E168" s="42"/>
      <c r="F168" s="234" t="s">
        <v>4727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234</v>
      </c>
      <c r="AU168" s="19" t="s">
        <v>85</v>
      </c>
    </row>
    <row r="169" s="13" customFormat="1">
      <c r="A169" s="13"/>
      <c r="B169" s="235"/>
      <c r="C169" s="236"/>
      <c r="D169" s="228" t="s">
        <v>236</v>
      </c>
      <c r="E169" s="237" t="s">
        <v>40</v>
      </c>
      <c r="F169" s="238" t="s">
        <v>5326</v>
      </c>
      <c r="G169" s="236"/>
      <c r="H169" s="239">
        <v>20.5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236</v>
      </c>
      <c r="AU169" s="245" t="s">
        <v>85</v>
      </c>
      <c r="AV169" s="13" t="s">
        <v>85</v>
      </c>
      <c r="AW169" s="13" t="s">
        <v>38</v>
      </c>
      <c r="AX169" s="13" t="s">
        <v>77</v>
      </c>
      <c r="AY169" s="245" t="s">
        <v>224</v>
      </c>
    </row>
    <row r="170" s="15" customFormat="1">
      <c r="A170" s="15"/>
      <c r="B170" s="256"/>
      <c r="C170" s="257"/>
      <c r="D170" s="228" t="s">
        <v>236</v>
      </c>
      <c r="E170" s="258" t="s">
        <v>40</v>
      </c>
      <c r="F170" s="259" t="s">
        <v>253</v>
      </c>
      <c r="G170" s="257"/>
      <c r="H170" s="260">
        <v>20.5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236</v>
      </c>
      <c r="AU170" s="266" t="s">
        <v>85</v>
      </c>
      <c r="AV170" s="15" t="s">
        <v>230</v>
      </c>
      <c r="AW170" s="15" t="s">
        <v>38</v>
      </c>
      <c r="AX170" s="15" t="s">
        <v>83</v>
      </c>
      <c r="AY170" s="266" t="s">
        <v>224</v>
      </c>
    </row>
    <row r="171" s="2" customFormat="1" ht="16.5" customHeight="1">
      <c r="A171" s="40"/>
      <c r="B171" s="41"/>
      <c r="C171" s="215" t="s">
        <v>8</v>
      </c>
      <c r="D171" s="215" t="s">
        <v>226</v>
      </c>
      <c r="E171" s="216" t="s">
        <v>2369</v>
      </c>
      <c r="F171" s="217" t="s">
        <v>2370</v>
      </c>
      <c r="G171" s="218" t="s">
        <v>152</v>
      </c>
      <c r="H171" s="219">
        <v>120.59999999999999</v>
      </c>
      <c r="I171" s="220"/>
      <c r="J171" s="221">
        <f>ROUND(I171*H171,2)</f>
        <v>0</v>
      </c>
      <c r="K171" s="217" t="s">
        <v>229</v>
      </c>
      <c r="L171" s="46"/>
      <c r="M171" s="222" t="s">
        <v>40</v>
      </c>
      <c r="N171" s="223" t="s">
        <v>48</v>
      </c>
      <c r="O171" s="86"/>
      <c r="P171" s="224">
        <f>O171*H171</f>
        <v>0</v>
      </c>
      <c r="Q171" s="224">
        <v>0.00084000000000000003</v>
      </c>
      <c r="R171" s="224">
        <f>Q171*H171</f>
        <v>0.10130400000000001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230</v>
      </c>
      <c r="AT171" s="226" t="s">
        <v>226</v>
      </c>
      <c r="AU171" s="226" t="s">
        <v>85</v>
      </c>
      <c r="AY171" s="19" t="s">
        <v>224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83</v>
      </c>
      <c r="BK171" s="227">
        <f>ROUND(I171*H171,2)</f>
        <v>0</v>
      </c>
      <c r="BL171" s="19" t="s">
        <v>230</v>
      </c>
      <c r="BM171" s="226" t="s">
        <v>446</v>
      </c>
    </row>
    <row r="172" s="2" customFormat="1">
      <c r="A172" s="40"/>
      <c r="B172" s="41"/>
      <c r="C172" s="42"/>
      <c r="D172" s="228" t="s">
        <v>232</v>
      </c>
      <c r="E172" s="42"/>
      <c r="F172" s="229" t="s">
        <v>2372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232</v>
      </c>
      <c r="AU172" s="19" t="s">
        <v>85</v>
      </c>
    </row>
    <row r="173" s="2" customFormat="1">
      <c r="A173" s="40"/>
      <c r="B173" s="41"/>
      <c r="C173" s="42"/>
      <c r="D173" s="233" t="s">
        <v>234</v>
      </c>
      <c r="E173" s="42"/>
      <c r="F173" s="234" t="s">
        <v>2373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234</v>
      </c>
      <c r="AU173" s="19" t="s">
        <v>85</v>
      </c>
    </row>
    <row r="174" s="13" customFormat="1">
      <c r="A174" s="13"/>
      <c r="B174" s="235"/>
      <c r="C174" s="236"/>
      <c r="D174" s="228" t="s">
        <v>236</v>
      </c>
      <c r="E174" s="237" t="s">
        <v>40</v>
      </c>
      <c r="F174" s="238" t="s">
        <v>5327</v>
      </c>
      <c r="G174" s="236"/>
      <c r="H174" s="239">
        <v>72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236</v>
      </c>
      <c r="AU174" s="245" t="s">
        <v>85</v>
      </c>
      <c r="AV174" s="13" t="s">
        <v>85</v>
      </c>
      <c r="AW174" s="13" t="s">
        <v>38</v>
      </c>
      <c r="AX174" s="13" t="s">
        <v>77</v>
      </c>
      <c r="AY174" s="245" t="s">
        <v>224</v>
      </c>
    </row>
    <row r="175" s="13" customFormat="1">
      <c r="A175" s="13"/>
      <c r="B175" s="235"/>
      <c r="C175" s="236"/>
      <c r="D175" s="228" t="s">
        <v>236</v>
      </c>
      <c r="E175" s="237" t="s">
        <v>40</v>
      </c>
      <c r="F175" s="238" t="s">
        <v>5328</v>
      </c>
      <c r="G175" s="236"/>
      <c r="H175" s="239">
        <v>48.600000000000001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236</v>
      </c>
      <c r="AU175" s="245" t="s">
        <v>85</v>
      </c>
      <c r="AV175" s="13" t="s">
        <v>85</v>
      </c>
      <c r="AW175" s="13" t="s">
        <v>38</v>
      </c>
      <c r="AX175" s="13" t="s">
        <v>77</v>
      </c>
      <c r="AY175" s="245" t="s">
        <v>224</v>
      </c>
    </row>
    <row r="176" s="15" customFormat="1">
      <c r="A176" s="15"/>
      <c r="B176" s="256"/>
      <c r="C176" s="257"/>
      <c r="D176" s="228" t="s">
        <v>236</v>
      </c>
      <c r="E176" s="258" t="s">
        <v>40</v>
      </c>
      <c r="F176" s="259" t="s">
        <v>253</v>
      </c>
      <c r="G176" s="257"/>
      <c r="H176" s="260">
        <v>120.59999999999999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236</v>
      </c>
      <c r="AU176" s="266" t="s">
        <v>85</v>
      </c>
      <c r="AV176" s="15" t="s">
        <v>230</v>
      </c>
      <c r="AW176" s="15" t="s">
        <v>38</v>
      </c>
      <c r="AX176" s="15" t="s">
        <v>83</v>
      </c>
      <c r="AY176" s="266" t="s">
        <v>224</v>
      </c>
    </row>
    <row r="177" s="2" customFormat="1" ht="16.5" customHeight="1">
      <c r="A177" s="40"/>
      <c r="B177" s="41"/>
      <c r="C177" s="215" t="s">
        <v>340</v>
      </c>
      <c r="D177" s="215" t="s">
        <v>226</v>
      </c>
      <c r="E177" s="216" t="s">
        <v>2381</v>
      </c>
      <c r="F177" s="217" t="s">
        <v>2382</v>
      </c>
      <c r="G177" s="218" t="s">
        <v>152</v>
      </c>
      <c r="H177" s="219">
        <v>120.59999999999999</v>
      </c>
      <c r="I177" s="220"/>
      <c r="J177" s="221">
        <f>ROUND(I177*H177,2)</f>
        <v>0</v>
      </c>
      <c r="K177" s="217" t="s">
        <v>229</v>
      </c>
      <c r="L177" s="46"/>
      <c r="M177" s="222" t="s">
        <v>40</v>
      </c>
      <c r="N177" s="223" t="s">
        <v>48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230</v>
      </c>
      <c r="AT177" s="226" t="s">
        <v>226</v>
      </c>
      <c r="AU177" s="226" t="s">
        <v>85</v>
      </c>
      <c r="AY177" s="19" t="s">
        <v>224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83</v>
      </c>
      <c r="BK177" s="227">
        <f>ROUND(I177*H177,2)</f>
        <v>0</v>
      </c>
      <c r="BL177" s="19" t="s">
        <v>230</v>
      </c>
      <c r="BM177" s="226" t="s">
        <v>455</v>
      </c>
    </row>
    <row r="178" s="2" customFormat="1">
      <c r="A178" s="40"/>
      <c r="B178" s="41"/>
      <c r="C178" s="42"/>
      <c r="D178" s="228" t="s">
        <v>232</v>
      </c>
      <c r="E178" s="42"/>
      <c r="F178" s="229" t="s">
        <v>2384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232</v>
      </c>
      <c r="AU178" s="19" t="s">
        <v>85</v>
      </c>
    </row>
    <row r="179" s="2" customFormat="1">
      <c r="A179" s="40"/>
      <c r="B179" s="41"/>
      <c r="C179" s="42"/>
      <c r="D179" s="233" t="s">
        <v>234</v>
      </c>
      <c r="E179" s="42"/>
      <c r="F179" s="234" t="s">
        <v>2385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234</v>
      </c>
      <c r="AU179" s="19" t="s">
        <v>85</v>
      </c>
    </row>
    <row r="180" s="2" customFormat="1" ht="16.5" customHeight="1">
      <c r="A180" s="40"/>
      <c r="B180" s="41"/>
      <c r="C180" s="215" t="s">
        <v>349</v>
      </c>
      <c r="D180" s="215" t="s">
        <v>226</v>
      </c>
      <c r="E180" s="216" t="s">
        <v>4733</v>
      </c>
      <c r="F180" s="217" t="s">
        <v>4734</v>
      </c>
      <c r="G180" s="218" t="s">
        <v>163</v>
      </c>
      <c r="H180" s="219">
        <v>299.99000000000001</v>
      </c>
      <c r="I180" s="220"/>
      <c r="J180" s="221">
        <f>ROUND(I180*H180,2)</f>
        <v>0</v>
      </c>
      <c r="K180" s="217" t="s">
        <v>229</v>
      </c>
      <c r="L180" s="46"/>
      <c r="M180" s="222" t="s">
        <v>40</v>
      </c>
      <c r="N180" s="223" t="s">
        <v>48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230</v>
      </c>
      <c r="AT180" s="226" t="s">
        <v>226</v>
      </c>
      <c r="AU180" s="226" t="s">
        <v>85</v>
      </c>
      <c r="AY180" s="19" t="s">
        <v>224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83</v>
      </c>
      <c r="BK180" s="227">
        <f>ROUND(I180*H180,2)</f>
        <v>0</v>
      </c>
      <c r="BL180" s="19" t="s">
        <v>230</v>
      </c>
      <c r="BM180" s="226" t="s">
        <v>468</v>
      </c>
    </row>
    <row r="181" s="2" customFormat="1">
      <c r="A181" s="40"/>
      <c r="B181" s="41"/>
      <c r="C181" s="42"/>
      <c r="D181" s="228" t="s">
        <v>232</v>
      </c>
      <c r="E181" s="42"/>
      <c r="F181" s="229" t="s">
        <v>4735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232</v>
      </c>
      <c r="AU181" s="19" t="s">
        <v>85</v>
      </c>
    </row>
    <row r="182" s="2" customFormat="1">
      <c r="A182" s="40"/>
      <c r="B182" s="41"/>
      <c r="C182" s="42"/>
      <c r="D182" s="233" t="s">
        <v>234</v>
      </c>
      <c r="E182" s="42"/>
      <c r="F182" s="234" t="s">
        <v>4736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234</v>
      </c>
      <c r="AU182" s="19" t="s">
        <v>85</v>
      </c>
    </row>
    <row r="183" s="13" customFormat="1">
      <c r="A183" s="13"/>
      <c r="B183" s="235"/>
      <c r="C183" s="236"/>
      <c r="D183" s="228" t="s">
        <v>236</v>
      </c>
      <c r="E183" s="237" t="s">
        <v>40</v>
      </c>
      <c r="F183" s="238" t="s">
        <v>5329</v>
      </c>
      <c r="G183" s="236"/>
      <c r="H183" s="239">
        <v>5.4000000000000004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236</v>
      </c>
      <c r="AU183" s="245" t="s">
        <v>85</v>
      </c>
      <c r="AV183" s="13" t="s">
        <v>85</v>
      </c>
      <c r="AW183" s="13" t="s">
        <v>38</v>
      </c>
      <c r="AX183" s="13" t="s">
        <v>77</v>
      </c>
      <c r="AY183" s="245" t="s">
        <v>224</v>
      </c>
    </row>
    <row r="184" s="13" customFormat="1">
      <c r="A184" s="13"/>
      <c r="B184" s="235"/>
      <c r="C184" s="236"/>
      <c r="D184" s="228" t="s">
        <v>236</v>
      </c>
      <c r="E184" s="237" t="s">
        <v>40</v>
      </c>
      <c r="F184" s="238" t="s">
        <v>5330</v>
      </c>
      <c r="G184" s="236"/>
      <c r="H184" s="239">
        <v>239.94999999999999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236</v>
      </c>
      <c r="AU184" s="245" t="s">
        <v>85</v>
      </c>
      <c r="AV184" s="13" t="s">
        <v>85</v>
      </c>
      <c r="AW184" s="13" t="s">
        <v>38</v>
      </c>
      <c r="AX184" s="13" t="s">
        <v>77</v>
      </c>
      <c r="AY184" s="245" t="s">
        <v>224</v>
      </c>
    </row>
    <row r="185" s="13" customFormat="1">
      <c r="A185" s="13"/>
      <c r="B185" s="235"/>
      <c r="C185" s="236"/>
      <c r="D185" s="228" t="s">
        <v>236</v>
      </c>
      <c r="E185" s="237" t="s">
        <v>40</v>
      </c>
      <c r="F185" s="238" t="s">
        <v>5331</v>
      </c>
      <c r="G185" s="236"/>
      <c r="H185" s="239">
        <v>37.140000000000001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236</v>
      </c>
      <c r="AU185" s="245" t="s">
        <v>85</v>
      </c>
      <c r="AV185" s="13" t="s">
        <v>85</v>
      </c>
      <c r="AW185" s="13" t="s">
        <v>38</v>
      </c>
      <c r="AX185" s="13" t="s">
        <v>77</v>
      </c>
      <c r="AY185" s="245" t="s">
        <v>224</v>
      </c>
    </row>
    <row r="186" s="13" customFormat="1">
      <c r="A186" s="13"/>
      <c r="B186" s="235"/>
      <c r="C186" s="236"/>
      <c r="D186" s="228" t="s">
        <v>236</v>
      </c>
      <c r="E186" s="237" t="s">
        <v>40</v>
      </c>
      <c r="F186" s="238" t="s">
        <v>5332</v>
      </c>
      <c r="G186" s="236"/>
      <c r="H186" s="239">
        <v>17.5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236</v>
      </c>
      <c r="AU186" s="245" t="s">
        <v>85</v>
      </c>
      <c r="AV186" s="13" t="s">
        <v>85</v>
      </c>
      <c r="AW186" s="13" t="s">
        <v>38</v>
      </c>
      <c r="AX186" s="13" t="s">
        <v>77</v>
      </c>
      <c r="AY186" s="245" t="s">
        <v>224</v>
      </c>
    </row>
    <row r="187" s="15" customFormat="1">
      <c r="A187" s="15"/>
      <c r="B187" s="256"/>
      <c r="C187" s="257"/>
      <c r="D187" s="228" t="s">
        <v>236</v>
      </c>
      <c r="E187" s="258" t="s">
        <v>40</v>
      </c>
      <c r="F187" s="259" t="s">
        <v>253</v>
      </c>
      <c r="G187" s="257"/>
      <c r="H187" s="260">
        <v>299.99000000000001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236</v>
      </c>
      <c r="AU187" s="266" t="s">
        <v>85</v>
      </c>
      <c r="AV187" s="15" t="s">
        <v>230</v>
      </c>
      <c r="AW187" s="15" t="s">
        <v>38</v>
      </c>
      <c r="AX187" s="15" t="s">
        <v>83</v>
      </c>
      <c r="AY187" s="266" t="s">
        <v>224</v>
      </c>
    </row>
    <row r="188" s="2" customFormat="1" ht="16.5" customHeight="1">
      <c r="A188" s="40"/>
      <c r="B188" s="41"/>
      <c r="C188" s="215" t="s">
        <v>356</v>
      </c>
      <c r="D188" s="215" t="s">
        <v>226</v>
      </c>
      <c r="E188" s="216" t="s">
        <v>4745</v>
      </c>
      <c r="F188" s="217" t="s">
        <v>4746</v>
      </c>
      <c r="G188" s="218" t="s">
        <v>163</v>
      </c>
      <c r="H188" s="219">
        <v>223.75</v>
      </c>
      <c r="I188" s="220"/>
      <c r="J188" s="221">
        <f>ROUND(I188*H188,2)</f>
        <v>0</v>
      </c>
      <c r="K188" s="217" t="s">
        <v>229</v>
      </c>
      <c r="L188" s="46"/>
      <c r="M188" s="222" t="s">
        <v>40</v>
      </c>
      <c r="N188" s="223" t="s">
        <v>48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230</v>
      </c>
      <c r="AT188" s="226" t="s">
        <v>226</v>
      </c>
      <c r="AU188" s="226" t="s">
        <v>85</v>
      </c>
      <c r="AY188" s="19" t="s">
        <v>224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83</v>
      </c>
      <c r="BK188" s="227">
        <f>ROUND(I188*H188,2)</f>
        <v>0</v>
      </c>
      <c r="BL188" s="19" t="s">
        <v>230</v>
      </c>
      <c r="BM188" s="226" t="s">
        <v>484</v>
      </c>
    </row>
    <row r="189" s="2" customFormat="1">
      <c r="A189" s="40"/>
      <c r="B189" s="41"/>
      <c r="C189" s="42"/>
      <c r="D189" s="228" t="s">
        <v>232</v>
      </c>
      <c r="E189" s="42"/>
      <c r="F189" s="229" t="s">
        <v>4747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232</v>
      </c>
      <c r="AU189" s="19" t="s">
        <v>85</v>
      </c>
    </row>
    <row r="190" s="2" customFormat="1">
      <c r="A190" s="40"/>
      <c r="B190" s="41"/>
      <c r="C190" s="42"/>
      <c r="D190" s="233" t="s">
        <v>234</v>
      </c>
      <c r="E190" s="42"/>
      <c r="F190" s="234" t="s">
        <v>4748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234</v>
      </c>
      <c r="AU190" s="19" t="s">
        <v>85</v>
      </c>
    </row>
    <row r="191" s="13" customFormat="1">
      <c r="A191" s="13"/>
      <c r="B191" s="235"/>
      <c r="C191" s="236"/>
      <c r="D191" s="228" t="s">
        <v>236</v>
      </c>
      <c r="E191" s="237" t="s">
        <v>40</v>
      </c>
      <c r="F191" s="238" t="s">
        <v>5333</v>
      </c>
      <c r="G191" s="236"/>
      <c r="H191" s="239">
        <v>147.49000000000001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236</v>
      </c>
      <c r="AU191" s="245" t="s">
        <v>85</v>
      </c>
      <c r="AV191" s="13" t="s">
        <v>85</v>
      </c>
      <c r="AW191" s="13" t="s">
        <v>38</v>
      </c>
      <c r="AX191" s="13" t="s">
        <v>77</v>
      </c>
      <c r="AY191" s="245" t="s">
        <v>224</v>
      </c>
    </row>
    <row r="192" s="13" customFormat="1">
      <c r="A192" s="13"/>
      <c r="B192" s="235"/>
      <c r="C192" s="236"/>
      <c r="D192" s="228" t="s">
        <v>236</v>
      </c>
      <c r="E192" s="237" t="s">
        <v>40</v>
      </c>
      <c r="F192" s="238" t="s">
        <v>5334</v>
      </c>
      <c r="G192" s="236"/>
      <c r="H192" s="239">
        <v>76.260000000000005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236</v>
      </c>
      <c r="AU192" s="245" t="s">
        <v>85</v>
      </c>
      <c r="AV192" s="13" t="s">
        <v>85</v>
      </c>
      <c r="AW192" s="13" t="s">
        <v>38</v>
      </c>
      <c r="AX192" s="13" t="s">
        <v>77</v>
      </c>
      <c r="AY192" s="245" t="s">
        <v>224</v>
      </c>
    </row>
    <row r="193" s="15" customFormat="1">
      <c r="A193" s="15"/>
      <c r="B193" s="256"/>
      <c r="C193" s="257"/>
      <c r="D193" s="228" t="s">
        <v>236</v>
      </c>
      <c r="E193" s="258" t="s">
        <v>40</v>
      </c>
      <c r="F193" s="259" t="s">
        <v>253</v>
      </c>
      <c r="G193" s="257"/>
      <c r="H193" s="260">
        <v>223.75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236</v>
      </c>
      <c r="AU193" s="266" t="s">
        <v>85</v>
      </c>
      <c r="AV193" s="15" t="s">
        <v>230</v>
      </c>
      <c r="AW193" s="15" t="s">
        <v>38</v>
      </c>
      <c r="AX193" s="15" t="s">
        <v>83</v>
      </c>
      <c r="AY193" s="266" t="s">
        <v>224</v>
      </c>
    </row>
    <row r="194" s="2" customFormat="1" ht="16.5" customHeight="1">
      <c r="A194" s="40"/>
      <c r="B194" s="41"/>
      <c r="C194" s="268" t="s">
        <v>153</v>
      </c>
      <c r="D194" s="268" t="s">
        <v>305</v>
      </c>
      <c r="E194" s="269" t="s">
        <v>4751</v>
      </c>
      <c r="F194" s="270" t="s">
        <v>4752</v>
      </c>
      <c r="G194" s="271" t="s">
        <v>604</v>
      </c>
      <c r="H194" s="272">
        <v>152.52000000000001</v>
      </c>
      <c r="I194" s="273"/>
      <c r="J194" s="274">
        <f>ROUND(I194*H194,2)</f>
        <v>0</v>
      </c>
      <c r="K194" s="270" t="s">
        <v>229</v>
      </c>
      <c r="L194" s="275"/>
      <c r="M194" s="276" t="s">
        <v>40</v>
      </c>
      <c r="N194" s="277" t="s">
        <v>48</v>
      </c>
      <c r="O194" s="86"/>
      <c r="P194" s="224">
        <f>O194*H194</f>
        <v>0</v>
      </c>
      <c r="Q194" s="224">
        <v>1</v>
      </c>
      <c r="R194" s="224">
        <f>Q194*H194</f>
        <v>152.52000000000001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279</v>
      </c>
      <c r="AT194" s="226" t="s">
        <v>305</v>
      </c>
      <c r="AU194" s="226" t="s">
        <v>85</v>
      </c>
      <c r="AY194" s="19" t="s">
        <v>224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83</v>
      </c>
      <c r="BK194" s="227">
        <f>ROUND(I194*H194,2)</f>
        <v>0</v>
      </c>
      <c r="BL194" s="19" t="s">
        <v>230</v>
      </c>
      <c r="BM194" s="226" t="s">
        <v>493</v>
      </c>
    </row>
    <row r="195" s="2" customFormat="1">
      <c r="A195" s="40"/>
      <c r="B195" s="41"/>
      <c r="C195" s="42"/>
      <c r="D195" s="228" t="s">
        <v>232</v>
      </c>
      <c r="E195" s="42"/>
      <c r="F195" s="229" t="s">
        <v>4752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232</v>
      </c>
      <c r="AU195" s="19" t="s">
        <v>85</v>
      </c>
    </row>
    <row r="196" s="2" customFormat="1">
      <c r="A196" s="40"/>
      <c r="B196" s="41"/>
      <c r="C196" s="42"/>
      <c r="D196" s="233" t="s">
        <v>234</v>
      </c>
      <c r="E196" s="42"/>
      <c r="F196" s="234" t="s">
        <v>4753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234</v>
      </c>
      <c r="AU196" s="19" t="s">
        <v>85</v>
      </c>
    </row>
    <row r="197" s="13" customFormat="1">
      <c r="A197" s="13"/>
      <c r="B197" s="235"/>
      <c r="C197" s="236"/>
      <c r="D197" s="228" t="s">
        <v>236</v>
      </c>
      <c r="E197" s="237" t="s">
        <v>40</v>
      </c>
      <c r="F197" s="238" t="s">
        <v>5335</v>
      </c>
      <c r="G197" s="236"/>
      <c r="H197" s="239">
        <v>152.52000000000001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236</v>
      </c>
      <c r="AU197" s="245" t="s">
        <v>85</v>
      </c>
      <c r="AV197" s="13" t="s">
        <v>85</v>
      </c>
      <c r="AW197" s="13" t="s">
        <v>38</v>
      </c>
      <c r="AX197" s="13" t="s">
        <v>77</v>
      </c>
      <c r="AY197" s="245" t="s">
        <v>224</v>
      </c>
    </row>
    <row r="198" s="15" customFormat="1">
      <c r="A198" s="15"/>
      <c r="B198" s="256"/>
      <c r="C198" s="257"/>
      <c r="D198" s="228" t="s">
        <v>236</v>
      </c>
      <c r="E198" s="258" t="s">
        <v>40</v>
      </c>
      <c r="F198" s="259" t="s">
        <v>253</v>
      </c>
      <c r="G198" s="257"/>
      <c r="H198" s="260">
        <v>152.52000000000001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236</v>
      </c>
      <c r="AU198" s="266" t="s">
        <v>85</v>
      </c>
      <c r="AV198" s="15" t="s">
        <v>230</v>
      </c>
      <c r="AW198" s="15" t="s">
        <v>38</v>
      </c>
      <c r="AX198" s="15" t="s">
        <v>83</v>
      </c>
      <c r="AY198" s="266" t="s">
        <v>224</v>
      </c>
    </row>
    <row r="199" s="2" customFormat="1" ht="16.5" customHeight="1">
      <c r="A199" s="40"/>
      <c r="B199" s="41"/>
      <c r="C199" s="215" t="s">
        <v>373</v>
      </c>
      <c r="D199" s="215" t="s">
        <v>226</v>
      </c>
      <c r="E199" s="216" t="s">
        <v>717</v>
      </c>
      <c r="F199" s="217" t="s">
        <v>718</v>
      </c>
      <c r="G199" s="218" t="s">
        <v>604</v>
      </c>
      <c r="H199" s="219">
        <v>407.91500000000002</v>
      </c>
      <c r="I199" s="220"/>
      <c r="J199" s="221">
        <f>ROUND(I199*H199,2)</f>
        <v>0</v>
      </c>
      <c r="K199" s="217" t="s">
        <v>229</v>
      </c>
      <c r="L199" s="46"/>
      <c r="M199" s="222" t="s">
        <v>40</v>
      </c>
      <c r="N199" s="223" t="s">
        <v>48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230</v>
      </c>
      <c r="AT199" s="226" t="s">
        <v>226</v>
      </c>
      <c r="AU199" s="226" t="s">
        <v>85</v>
      </c>
      <c r="AY199" s="19" t="s">
        <v>224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83</v>
      </c>
      <c r="BK199" s="227">
        <f>ROUND(I199*H199,2)</f>
        <v>0</v>
      </c>
      <c r="BL199" s="19" t="s">
        <v>230</v>
      </c>
      <c r="BM199" s="226" t="s">
        <v>161</v>
      </c>
    </row>
    <row r="200" s="2" customFormat="1">
      <c r="A200" s="40"/>
      <c r="B200" s="41"/>
      <c r="C200" s="42"/>
      <c r="D200" s="228" t="s">
        <v>232</v>
      </c>
      <c r="E200" s="42"/>
      <c r="F200" s="229" t="s">
        <v>720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232</v>
      </c>
      <c r="AU200" s="19" t="s">
        <v>85</v>
      </c>
    </row>
    <row r="201" s="2" customFormat="1">
      <c r="A201" s="40"/>
      <c r="B201" s="41"/>
      <c r="C201" s="42"/>
      <c r="D201" s="233" t="s">
        <v>234</v>
      </c>
      <c r="E201" s="42"/>
      <c r="F201" s="234" t="s">
        <v>721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234</v>
      </c>
      <c r="AU201" s="19" t="s">
        <v>85</v>
      </c>
    </row>
    <row r="202" s="13" customFormat="1">
      <c r="A202" s="13"/>
      <c r="B202" s="235"/>
      <c r="C202" s="236"/>
      <c r="D202" s="228" t="s">
        <v>236</v>
      </c>
      <c r="E202" s="237" t="s">
        <v>40</v>
      </c>
      <c r="F202" s="238" t="s">
        <v>5336</v>
      </c>
      <c r="G202" s="236"/>
      <c r="H202" s="239">
        <v>407.91500000000002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236</v>
      </c>
      <c r="AU202" s="245" t="s">
        <v>85</v>
      </c>
      <c r="AV202" s="13" t="s">
        <v>85</v>
      </c>
      <c r="AW202" s="13" t="s">
        <v>38</v>
      </c>
      <c r="AX202" s="13" t="s">
        <v>77</v>
      </c>
      <c r="AY202" s="245" t="s">
        <v>224</v>
      </c>
    </row>
    <row r="203" s="15" customFormat="1">
      <c r="A203" s="15"/>
      <c r="B203" s="256"/>
      <c r="C203" s="257"/>
      <c r="D203" s="228" t="s">
        <v>236</v>
      </c>
      <c r="E203" s="258" t="s">
        <v>40</v>
      </c>
      <c r="F203" s="259" t="s">
        <v>253</v>
      </c>
      <c r="G203" s="257"/>
      <c r="H203" s="260">
        <v>407.91500000000002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236</v>
      </c>
      <c r="AU203" s="266" t="s">
        <v>85</v>
      </c>
      <c r="AV203" s="15" t="s">
        <v>230</v>
      </c>
      <c r="AW203" s="15" t="s">
        <v>38</v>
      </c>
      <c r="AX203" s="15" t="s">
        <v>83</v>
      </c>
      <c r="AY203" s="266" t="s">
        <v>224</v>
      </c>
    </row>
    <row r="204" s="2" customFormat="1" ht="16.5" customHeight="1">
      <c r="A204" s="40"/>
      <c r="B204" s="41"/>
      <c r="C204" s="215" t="s">
        <v>7</v>
      </c>
      <c r="D204" s="215" t="s">
        <v>226</v>
      </c>
      <c r="E204" s="216" t="s">
        <v>2418</v>
      </c>
      <c r="F204" s="217" t="s">
        <v>2419</v>
      </c>
      <c r="G204" s="218" t="s">
        <v>163</v>
      </c>
      <c r="H204" s="219">
        <v>239.94999999999999</v>
      </c>
      <c r="I204" s="220"/>
      <c r="J204" s="221">
        <f>ROUND(I204*H204,2)</f>
        <v>0</v>
      </c>
      <c r="K204" s="217" t="s">
        <v>229</v>
      </c>
      <c r="L204" s="46"/>
      <c r="M204" s="222" t="s">
        <v>40</v>
      </c>
      <c r="N204" s="223" t="s">
        <v>48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230</v>
      </c>
      <c r="AT204" s="226" t="s">
        <v>226</v>
      </c>
      <c r="AU204" s="226" t="s">
        <v>85</v>
      </c>
      <c r="AY204" s="19" t="s">
        <v>224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83</v>
      </c>
      <c r="BK204" s="227">
        <f>ROUND(I204*H204,2)</f>
        <v>0</v>
      </c>
      <c r="BL204" s="19" t="s">
        <v>230</v>
      </c>
      <c r="BM204" s="226" t="s">
        <v>521</v>
      </c>
    </row>
    <row r="205" s="2" customFormat="1">
      <c r="A205" s="40"/>
      <c r="B205" s="41"/>
      <c r="C205" s="42"/>
      <c r="D205" s="228" t="s">
        <v>232</v>
      </c>
      <c r="E205" s="42"/>
      <c r="F205" s="229" t="s">
        <v>2421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232</v>
      </c>
      <c r="AU205" s="19" t="s">
        <v>85</v>
      </c>
    </row>
    <row r="206" s="2" customFormat="1">
      <c r="A206" s="40"/>
      <c r="B206" s="41"/>
      <c r="C206" s="42"/>
      <c r="D206" s="233" t="s">
        <v>234</v>
      </c>
      <c r="E206" s="42"/>
      <c r="F206" s="234" t="s">
        <v>2422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234</v>
      </c>
      <c r="AU206" s="19" t="s">
        <v>85</v>
      </c>
    </row>
    <row r="207" s="2" customFormat="1" ht="16.5" customHeight="1">
      <c r="A207" s="40"/>
      <c r="B207" s="41"/>
      <c r="C207" s="215" t="s">
        <v>387</v>
      </c>
      <c r="D207" s="215" t="s">
        <v>226</v>
      </c>
      <c r="E207" s="216" t="s">
        <v>726</v>
      </c>
      <c r="F207" s="217" t="s">
        <v>727</v>
      </c>
      <c r="G207" s="218" t="s">
        <v>163</v>
      </c>
      <c r="H207" s="219">
        <v>19.620000000000001</v>
      </c>
      <c r="I207" s="220"/>
      <c r="J207" s="221">
        <f>ROUND(I207*H207,2)</f>
        <v>0</v>
      </c>
      <c r="K207" s="217" t="s">
        <v>229</v>
      </c>
      <c r="L207" s="46"/>
      <c r="M207" s="222" t="s">
        <v>40</v>
      </c>
      <c r="N207" s="223" t="s">
        <v>48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230</v>
      </c>
      <c r="AT207" s="226" t="s">
        <v>226</v>
      </c>
      <c r="AU207" s="226" t="s">
        <v>85</v>
      </c>
      <c r="AY207" s="19" t="s">
        <v>224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83</v>
      </c>
      <c r="BK207" s="227">
        <f>ROUND(I207*H207,2)</f>
        <v>0</v>
      </c>
      <c r="BL207" s="19" t="s">
        <v>230</v>
      </c>
      <c r="BM207" s="226" t="s">
        <v>534</v>
      </c>
    </row>
    <row r="208" s="2" customFormat="1">
      <c r="A208" s="40"/>
      <c r="B208" s="41"/>
      <c r="C208" s="42"/>
      <c r="D208" s="228" t="s">
        <v>232</v>
      </c>
      <c r="E208" s="42"/>
      <c r="F208" s="229" t="s">
        <v>729</v>
      </c>
      <c r="G208" s="42"/>
      <c r="H208" s="42"/>
      <c r="I208" s="230"/>
      <c r="J208" s="42"/>
      <c r="K208" s="42"/>
      <c r="L208" s="46"/>
      <c r="M208" s="231"/>
      <c r="N208" s="23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232</v>
      </c>
      <c r="AU208" s="19" t="s">
        <v>85</v>
      </c>
    </row>
    <row r="209" s="2" customFormat="1">
      <c r="A209" s="40"/>
      <c r="B209" s="41"/>
      <c r="C209" s="42"/>
      <c r="D209" s="233" t="s">
        <v>234</v>
      </c>
      <c r="E209" s="42"/>
      <c r="F209" s="234" t="s">
        <v>730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234</v>
      </c>
      <c r="AU209" s="19" t="s">
        <v>85</v>
      </c>
    </row>
    <row r="210" s="13" customFormat="1">
      <c r="A210" s="13"/>
      <c r="B210" s="235"/>
      <c r="C210" s="236"/>
      <c r="D210" s="228" t="s">
        <v>236</v>
      </c>
      <c r="E210" s="237" t="s">
        <v>40</v>
      </c>
      <c r="F210" s="238" t="s">
        <v>5337</v>
      </c>
      <c r="G210" s="236"/>
      <c r="H210" s="239">
        <v>15.279999999999999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236</v>
      </c>
      <c r="AU210" s="245" t="s">
        <v>85</v>
      </c>
      <c r="AV210" s="13" t="s">
        <v>85</v>
      </c>
      <c r="AW210" s="13" t="s">
        <v>38</v>
      </c>
      <c r="AX210" s="13" t="s">
        <v>77</v>
      </c>
      <c r="AY210" s="245" t="s">
        <v>224</v>
      </c>
    </row>
    <row r="211" s="13" customFormat="1">
      <c r="A211" s="13"/>
      <c r="B211" s="235"/>
      <c r="C211" s="236"/>
      <c r="D211" s="228" t="s">
        <v>236</v>
      </c>
      <c r="E211" s="237" t="s">
        <v>40</v>
      </c>
      <c r="F211" s="238" t="s">
        <v>5338</v>
      </c>
      <c r="G211" s="236"/>
      <c r="H211" s="239">
        <v>4.3399999999999999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236</v>
      </c>
      <c r="AU211" s="245" t="s">
        <v>85</v>
      </c>
      <c r="AV211" s="13" t="s">
        <v>85</v>
      </c>
      <c r="AW211" s="13" t="s">
        <v>38</v>
      </c>
      <c r="AX211" s="13" t="s">
        <v>77</v>
      </c>
      <c r="AY211" s="245" t="s">
        <v>224</v>
      </c>
    </row>
    <row r="212" s="15" customFormat="1">
      <c r="A212" s="15"/>
      <c r="B212" s="256"/>
      <c r="C212" s="257"/>
      <c r="D212" s="228" t="s">
        <v>236</v>
      </c>
      <c r="E212" s="258" t="s">
        <v>40</v>
      </c>
      <c r="F212" s="259" t="s">
        <v>253</v>
      </c>
      <c r="G212" s="257"/>
      <c r="H212" s="260">
        <v>19.620000000000001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236</v>
      </c>
      <c r="AU212" s="266" t="s">
        <v>85</v>
      </c>
      <c r="AV212" s="15" t="s">
        <v>230</v>
      </c>
      <c r="AW212" s="15" t="s">
        <v>38</v>
      </c>
      <c r="AX212" s="15" t="s">
        <v>83</v>
      </c>
      <c r="AY212" s="266" t="s">
        <v>224</v>
      </c>
    </row>
    <row r="213" s="2" customFormat="1" ht="16.5" customHeight="1">
      <c r="A213" s="40"/>
      <c r="B213" s="41"/>
      <c r="C213" s="268" t="s">
        <v>394</v>
      </c>
      <c r="D213" s="268" t="s">
        <v>305</v>
      </c>
      <c r="E213" s="269" t="s">
        <v>2431</v>
      </c>
      <c r="F213" s="270" t="s">
        <v>2432</v>
      </c>
      <c r="G213" s="271" t="s">
        <v>604</v>
      </c>
      <c r="H213" s="272">
        <v>39.240000000000002</v>
      </c>
      <c r="I213" s="273"/>
      <c r="J213" s="274">
        <f>ROUND(I213*H213,2)</f>
        <v>0</v>
      </c>
      <c r="K213" s="270" t="s">
        <v>229</v>
      </c>
      <c r="L213" s="275"/>
      <c r="M213" s="276" t="s">
        <v>40</v>
      </c>
      <c r="N213" s="277" t="s">
        <v>48</v>
      </c>
      <c r="O213" s="86"/>
      <c r="P213" s="224">
        <f>O213*H213</f>
        <v>0</v>
      </c>
      <c r="Q213" s="224">
        <v>1</v>
      </c>
      <c r="R213" s="224">
        <f>Q213*H213</f>
        <v>39.240000000000002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279</v>
      </c>
      <c r="AT213" s="226" t="s">
        <v>305</v>
      </c>
      <c r="AU213" s="226" t="s">
        <v>85</v>
      </c>
      <c r="AY213" s="19" t="s">
        <v>224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83</v>
      </c>
      <c r="BK213" s="227">
        <f>ROUND(I213*H213,2)</f>
        <v>0</v>
      </c>
      <c r="BL213" s="19" t="s">
        <v>230</v>
      </c>
      <c r="BM213" s="226" t="s">
        <v>549</v>
      </c>
    </row>
    <row r="214" s="2" customFormat="1">
      <c r="A214" s="40"/>
      <c r="B214" s="41"/>
      <c r="C214" s="42"/>
      <c r="D214" s="228" t="s">
        <v>232</v>
      </c>
      <c r="E214" s="42"/>
      <c r="F214" s="229" t="s">
        <v>2432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232</v>
      </c>
      <c r="AU214" s="19" t="s">
        <v>85</v>
      </c>
    </row>
    <row r="215" s="2" customFormat="1">
      <c r="A215" s="40"/>
      <c r="B215" s="41"/>
      <c r="C215" s="42"/>
      <c r="D215" s="233" t="s">
        <v>234</v>
      </c>
      <c r="E215" s="42"/>
      <c r="F215" s="234" t="s">
        <v>2434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234</v>
      </c>
      <c r="AU215" s="19" t="s">
        <v>85</v>
      </c>
    </row>
    <row r="216" s="13" customFormat="1">
      <c r="A216" s="13"/>
      <c r="B216" s="235"/>
      <c r="C216" s="236"/>
      <c r="D216" s="228" t="s">
        <v>236</v>
      </c>
      <c r="E216" s="237" t="s">
        <v>40</v>
      </c>
      <c r="F216" s="238" t="s">
        <v>5339</v>
      </c>
      <c r="G216" s="236"/>
      <c r="H216" s="239">
        <v>39.240000000000002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236</v>
      </c>
      <c r="AU216" s="245" t="s">
        <v>85</v>
      </c>
      <c r="AV216" s="13" t="s">
        <v>85</v>
      </c>
      <c r="AW216" s="13" t="s">
        <v>38</v>
      </c>
      <c r="AX216" s="13" t="s">
        <v>77</v>
      </c>
      <c r="AY216" s="245" t="s">
        <v>224</v>
      </c>
    </row>
    <row r="217" s="15" customFormat="1">
      <c r="A217" s="15"/>
      <c r="B217" s="256"/>
      <c r="C217" s="257"/>
      <c r="D217" s="228" t="s">
        <v>236</v>
      </c>
      <c r="E217" s="258" t="s">
        <v>40</v>
      </c>
      <c r="F217" s="259" t="s">
        <v>253</v>
      </c>
      <c r="G217" s="257"/>
      <c r="H217" s="260">
        <v>39.240000000000002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6" t="s">
        <v>236</v>
      </c>
      <c r="AU217" s="266" t="s">
        <v>85</v>
      </c>
      <c r="AV217" s="15" t="s">
        <v>230</v>
      </c>
      <c r="AW217" s="15" t="s">
        <v>38</v>
      </c>
      <c r="AX217" s="15" t="s">
        <v>83</v>
      </c>
      <c r="AY217" s="266" t="s">
        <v>224</v>
      </c>
    </row>
    <row r="218" s="2" customFormat="1" ht="16.5" customHeight="1">
      <c r="A218" s="40"/>
      <c r="B218" s="41"/>
      <c r="C218" s="215" t="s">
        <v>401</v>
      </c>
      <c r="D218" s="215" t="s">
        <v>226</v>
      </c>
      <c r="E218" s="216" t="s">
        <v>757</v>
      </c>
      <c r="F218" s="217" t="s">
        <v>4759</v>
      </c>
      <c r="G218" s="218" t="s">
        <v>152</v>
      </c>
      <c r="H218" s="219">
        <v>447.5</v>
      </c>
      <c r="I218" s="220"/>
      <c r="J218" s="221">
        <f>ROUND(I218*H218,2)</f>
        <v>0</v>
      </c>
      <c r="K218" s="217" t="s">
        <v>229</v>
      </c>
      <c r="L218" s="46"/>
      <c r="M218" s="222" t="s">
        <v>40</v>
      </c>
      <c r="N218" s="223" t="s">
        <v>48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230</v>
      </c>
      <c r="AT218" s="226" t="s">
        <v>226</v>
      </c>
      <c r="AU218" s="226" t="s">
        <v>85</v>
      </c>
      <c r="AY218" s="19" t="s">
        <v>224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83</v>
      </c>
      <c r="BK218" s="227">
        <f>ROUND(I218*H218,2)</f>
        <v>0</v>
      </c>
      <c r="BL218" s="19" t="s">
        <v>230</v>
      </c>
      <c r="BM218" s="226" t="s">
        <v>563</v>
      </c>
    </row>
    <row r="219" s="2" customFormat="1">
      <c r="A219" s="40"/>
      <c r="B219" s="41"/>
      <c r="C219" s="42"/>
      <c r="D219" s="228" t="s">
        <v>232</v>
      </c>
      <c r="E219" s="42"/>
      <c r="F219" s="229" t="s">
        <v>760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232</v>
      </c>
      <c r="AU219" s="19" t="s">
        <v>85</v>
      </c>
    </row>
    <row r="220" s="2" customFormat="1">
      <c r="A220" s="40"/>
      <c r="B220" s="41"/>
      <c r="C220" s="42"/>
      <c r="D220" s="233" t="s">
        <v>234</v>
      </c>
      <c r="E220" s="42"/>
      <c r="F220" s="234" t="s">
        <v>761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234</v>
      </c>
      <c r="AU220" s="19" t="s">
        <v>85</v>
      </c>
    </row>
    <row r="221" s="13" customFormat="1">
      <c r="A221" s="13"/>
      <c r="B221" s="235"/>
      <c r="C221" s="236"/>
      <c r="D221" s="228" t="s">
        <v>236</v>
      </c>
      <c r="E221" s="237" t="s">
        <v>40</v>
      </c>
      <c r="F221" s="238" t="s">
        <v>5340</v>
      </c>
      <c r="G221" s="236"/>
      <c r="H221" s="239">
        <v>447.5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236</v>
      </c>
      <c r="AU221" s="245" t="s">
        <v>85</v>
      </c>
      <c r="AV221" s="13" t="s">
        <v>85</v>
      </c>
      <c r="AW221" s="13" t="s">
        <v>38</v>
      </c>
      <c r="AX221" s="13" t="s">
        <v>77</v>
      </c>
      <c r="AY221" s="245" t="s">
        <v>224</v>
      </c>
    </row>
    <row r="222" s="15" customFormat="1">
      <c r="A222" s="15"/>
      <c r="B222" s="256"/>
      <c r="C222" s="257"/>
      <c r="D222" s="228" t="s">
        <v>236</v>
      </c>
      <c r="E222" s="258" t="s">
        <v>40</v>
      </c>
      <c r="F222" s="259" t="s">
        <v>253</v>
      </c>
      <c r="G222" s="257"/>
      <c r="H222" s="260">
        <v>447.5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236</v>
      </c>
      <c r="AU222" s="266" t="s">
        <v>85</v>
      </c>
      <c r="AV222" s="15" t="s">
        <v>230</v>
      </c>
      <c r="AW222" s="15" t="s">
        <v>38</v>
      </c>
      <c r="AX222" s="15" t="s">
        <v>83</v>
      </c>
      <c r="AY222" s="266" t="s">
        <v>224</v>
      </c>
    </row>
    <row r="223" s="12" customFormat="1" ht="22.8" customHeight="1">
      <c r="A223" s="12"/>
      <c r="B223" s="199"/>
      <c r="C223" s="200"/>
      <c r="D223" s="201" t="s">
        <v>76</v>
      </c>
      <c r="E223" s="213" t="s">
        <v>85</v>
      </c>
      <c r="F223" s="213" t="s">
        <v>765</v>
      </c>
      <c r="G223" s="200"/>
      <c r="H223" s="200"/>
      <c r="I223" s="203"/>
      <c r="J223" s="214">
        <f>BK223</f>
        <v>0</v>
      </c>
      <c r="K223" s="200"/>
      <c r="L223" s="205"/>
      <c r="M223" s="206"/>
      <c r="N223" s="207"/>
      <c r="O223" s="207"/>
      <c r="P223" s="208">
        <f>SUM(P224:P238)</f>
        <v>0</v>
      </c>
      <c r="Q223" s="207"/>
      <c r="R223" s="208">
        <f>SUM(R224:R238)</f>
        <v>21.405352799999999</v>
      </c>
      <c r="S223" s="207"/>
      <c r="T223" s="209">
        <f>SUM(T224:T238)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0" t="s">
        <v>83</v>
      </c>
      <c r="AT223" s="211" t="s">
        <v>76</v>
      </c>
      <c r="AU223" s="211" t="s">
        <v>83</v>
      </c>
      <c r="AY223" s="210" t="s">
        <v>224</v>
      </c>
      <c r="BK223" s="212">
        <f>SUM(BK224:BK238)</f>
        <v>0</v>
      </c>
    </row>
    <row r="224" s="2" customFormat="1" ht="16.5" customHeight="1">
      <c r="A224" s="40"/>
      <c r="B224" s="41"/>
      <c r="C224" s="215" t="s">
        <v>408</v>
      </c>
      <c r="D224" s="215" t="s">
        <v>226</v>
      </c>
      <c r="E224" s="216" t="s">
        <v>4761</v>
      </c>
      <c r="F224" s="217" t="s">
        <v>4762</v>
      </c>
      <c r="G224" s="218" t="s">
        <v>152</v>
      </c>
      <c r="H224" s="219">
        <v>208</v>
      </c>
      <c r="I224" s="220"/>
      <c r="J224" s="221">
        <f>ROUND(I224*H224,2)</f>
        <v>0</v>
      </c>
      <c r="K224" s="217" t="s">
        <v>229</v>
      </c>
      <c r="L224" s="46"/>
      <c r="M224" s="222" t="s">
        <v>40</v>
      </c>
      <c r="N224" s="223" t="s">
        <v>48</v>
      </c>
      <c r="O224" s="86"/>
      <c r="P224" s="224">
        <f>O224*H224</f>
        <v>0</v>
      </c>
      <c r="Q224" s="224">
        <v>0.00017000000000000001</v>
      </c>
      <c r="R224" s="224">
        <f>Q224*H224</f>
        <v>0.035360000000000003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230</v>
      </c>
      <c r="AT224" s="226" t="s">
        <v>226</v>
      </c>
      <c r="AU224" s="226" t="s">
        <v>85</v>
      </c>
      <c r="AY224" s="19" t="s">
        <v>224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83</v>
      </c>
      <c r="BK224" s="227">
        <f>ROUND(I224*H224,2)</f>
        <v>0</v>
      </c>
      <c r="BL224" s="19" t="s">
        <v>230</v>
      </c>
      <c r="BM224" s="226" t="s">
        <v>577</v>
      </c>
    </row>
    <row r="225" s="2" customFormat="1">
      <c r="A225" s="40"/>
      <c r="B225" s="41"/>
      <c r="C225" s="42"/>
      <c r="D225" s="228" t="s">
        <v>232</v>
      </c>
      <c r="E225" s="42"/>
      <c r="F225" s="229" t="s">
        <v>4763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232</v>
      </c>
      <c r="AU225" s="19" t="s">
        <v>85</v>
      </c>
    </row>
    <row r="226" s="2" customFormat="1">
      <c r="A226" s="40"/>
      <c r="B226" s="41"/>
      <c r="C226" s="42"/>
      <c r="D226" s="233" t="s">
        <v>234</v>
      </c>
      <c r="E226" s="42"/>
      <c r="F226" s="234" t="s">
        <v>4764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234</v>
      </c>
      <c r="AU226" s="19" t="s">
        <v>85</v>
      </c>
    </row>
    <row r="227" s="13" customFormat="1">
      <c r="A227" s="13"/>
      <c r="B227" s="235"/>
      <c r="C227" s="236"/>
      <c r="D227" s="228" t="s">
        <v>236</v>
      </c>
      <c r="E227" s="237" t="s">
        <v>40</v>
      </c>
      <c r="F227" s="238" t="s">
        <v>5341</v>
      </c>
      <c r="G227" s="236"/>
      <c r="H227" s="239">
        <v>208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236</v>
      </c>
      <c r="AU227" s="245" t="s">
        <v>85</v>
      </c>
      <c r="AV227" s="13" t="s">
        <v>85</v>
      </c>
      <c r="AW227" s="13" t="s">
        <v>38</v>
      </c>
      <c r="AX227" s="13" t="s">
        <v>77</v>
      </c>
      <c r="AY227" s="245" t="s">
        <v>224</v>
      </c>
    </row>
    <row r="228" s="15" customFormat="1">
      <c r="A228" s="15"/>
      <c r="B228" s="256"/>
      <c r="C228" s="257"/>
      <c r="D228" s="228" t="s">
        <v>236</v>
      </c>
      <c r="E228" s="258" t="s">
        <v>40</v>
      </c>
      <c r="F228" s="259" t="s">
        <v>253</v>
      </c>
      <c r="G228" s="257"/>
      <c r="H228" s="260">
        <v>208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236</v>
      </c>
      <c r="AU228" s="266" t="s">
        <v>85</v>
      </c>
      <c r="AV228" s="15" t="s">
        <v>230</v>
      </c>
      <c r="AW228" s="15" t="s">
        <v>38</v>
      </c>
      <c r="AX228" s="15" t="s">
        <v>83</v>
      </c>
      <c r="AY228" s="266" t="s">
        <v>224</v>
      </c>
    </row>
    <row r="229" s="2" customFormat="1" ht="16.5" customHeight="1">
      <c r="A229" s="40"/>
      <c r="B229" s="41"/>
      <c r="C229" s="268" t="s">
        <v>416</v>
      </c>
      <c r="D229" s="268" t="s">
        <v>305</v>
      </c>
      <c r="E229" s="269" t="s">
        <v>4766</v>
      </c>
      <c r="F229" s="270" t="s">
        <v>4767</v>
      </c>
      <c r="G229" s="271" t="s">
        <v>152</v>
      </c>
      <c r="H229" s="272">
        <v>246.37600000000001</v>
      </c>
      <c r="I229" s="273"/>
      <c r="J229" s="274">
        <f>ROUND(I229*H229,2)</f>
        <v>0</v>
      </c>
      <c r="K229" s="270" t="s">
        <v>229</v>
      </c>
      <c r="L229" s="275"/>
      <c r="M229" s="276" t="s">
        <v>40</v>
      </c>
      <c r="N229" s="277" t="s">
        <v>48</v>
      </c>
      <c r="O229" s="86"/>
      <c r="P229" s="224">
        <f>O229*H229</f>
        <v>0</v>
      </c>
      <c r="Q229" s="224">
        <v>0.00029999999999999997</v>
      </c>
      <c r="R229" s="224">
        <f>Q229*H229</f>
        <v>0.073912800000000001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279</v>
      </c>
      <c r="AT229" s="226" t="s">
        <v>305</v>
      </c>
      <c r="AU229" s="226" t="s">
        <v>85</v>
      </c>
      <c r="AY229" s="19" t="s">
        <v>224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83</v>
      </c>
      <c r="BK229" s="227">
        <f>ROUND(I229*H229,2)</f>
        <v>0</v>
      </c>
      <c r="BL229" s="19" t="s">
        <v>230</v>
      </c>
      <c r="BM229" s="226" t="s">
        <v>593</v>
      </c>
    </row>
    <row r="230" s="2" customFormat="1">
      <c r="A230" s="40"/>
      <c r="B230" s="41"/>
      <c r="C230" s="42"/>
      <c r="D230" s="228" t="s">
        <v>232</v>
      </c>
      <c r="E230" s="42"/>
      <c r="F230" s="229" t="s">
        <v>4767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232</v>
      </c>
      <c r="AU230" s="19" t="s">
        <v>85</v>
      </c>
    </row>
    <row r="231" s="2" customFormat="1">
      <c r="A231" s="40"/>
      <c r="B231" s="41"/>
      <c r="C231" s="42"/>
      <c r="D231" s="233" t="s">
        <v>234</v>
      </c>
      <c r="E231" s="42"/>
      <c r="F231" s="234" t="s">
        <v>4768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234</v>
      </c>
      <c r="AU231" s="19" t="s">
        <v>85</v>
      </c>
    </row>
    <row r="232" s="13" customFormat="1">
      <c r="A232" s="13"/>
      <c r="B232" s="235"/>
      <c r="C232" s="236"/>
      <c r="D232" s="228" t="s">
        <v>236</v>
      </c>
      <c r="E232" s="237" t="s">
        <v>40</v>
      </c>
      <c r="F232" s="238" t="s">
        <v>5342</v>
      </c>
      <c r="G232" s="236"/>
      <c r="H232" s="239">
        <v>246.37600000000001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236</v>
      </c>
      <c r="AU232" s="245" t="s">
        <v>85</v>
      </c>
      <c r="AV232" s="13" t="s">
        <v>85</v>
      </c>
      <c r="AW232" s="13" t="s">
        <v>38</v>
      </c>
      <c r="AX232" s="13" t="s">
        <v>77</v>
      </c>
      <c r="AY232" s="245" t="s">
        <v>224</v>
      </c>
    </row>
    <row r="233" s="15" customFormat="1">
      <c r="A233" s="15"/>
      <c r="B233" s="256"/>
      <c r="C233" s="257"/>
      <c r="D233" s="228" t="s">
        <v>236</v>
      </c>
      <c r="E233" s="258" t="s">
        <v>40</v>
      </c>
      <c r="F233" s="259" t="s">
        <v>253</v>
      </c>
      <c r="G233" s="257"/>
      <c r="H233" s="260">
        <v>246.37600000000001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236</v>
      </c>
      <c r="AU233" s="266" t="s">
        <v>85</v>
      </c>
      <c r="AV233" s="15" t="s">
        <v>230</v>
      </c>
      <c r="AW233" s="15" t="s">
        <v>38</v>
      </c>
      <c r="AX233" s="15" t="s">
        <v>83</v>
      </c>
      <c r="AY233" s="266" t="s">
        <v>224</v>
      </c>
    </row>
    <row r="234" s="2" customFormat="1" ht="24.15" customHeight="1">
      <c r="A234" s="40"/>
      <c r="B234" s="41"/>
      <c r="C234" s="215" t="s">
        <v>423</v>
      </c>
      <c r="D234" s="215" t="s">
        <v>226</v>
      </c>
      <c r="E234" s="216" t="s">
        <v>4770</v>
      </c>
      <c r="F234" s="217" t="s">
        <v>4771</v>
      </c>
      <c r="G234" s="218" t="s">
        <v>160</v>
      </c>
      <c r="H234" s="219">
        <v>104</v>
      </c>
      <c r="I234" s="220"/>
      <c r="J234" s="221">
        <f>ROUND(I234*H234,2)</f>
        <v>0</v>
      </c>
      <c r="K234" s="217" t="s">
        <v>229</v>
      </c>
      <c r="L234" s="46"/>
      <c r="M234" s="222" t="s">
        <v>40</v>
      </c>
      <c r="N234" s="223" t="s">
        <v>48</v>
      </c>
      <c r="O234" s="86"/>
      <c r="P234" s="224">
        <f>O234*H234</f>
        <v>0</v>
      </c>
      <c r="Q234" s="224">
        <v>0.20477000000000001</v>
      </c>
      <c r="R234" s="224">
        <f>Q234*H234</f>
        <v>21.29608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230</v>
      </c>
      <c r="AT234" s="226" t="s">
        <v>226</v>
      </c>
      <c r="AU234" s="226" t="s">
        <v>85</v>
      </c>
      <c r="AY234" s="19" t="s">
        <v>224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83</v>
      </c>
      <c r="BK234" s="227">
        <f>ROUND(I234*H234,2)</f>
        <v>0</v>
      </c>
      <c r="BL234" s="19" t="s">
        <v>230</v>
      </c>
      <c r="BM234" s="226" t="s">
        <v>609</v>
      </c>
    </row>
    <row r="235" s="2" customFormat="1">
      <c r="A235" s="40"/>
      <c r="B235" s="41"/>
      <c r="C235" s="42"/>
      <c r="D235" s="228" t="s">
        <v>232</v>
      </c>
      <c r="E235" s="42"/>
      <c r="F235" s="229" t="s">
        <v>4772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232</v>
      </c>
      <c r="AU235" s="19" t="s">
        <v>85</v>
      </c>
    </row>
    <row r="236" s="2" customFormat="1">
      <c r="A236" s="40"/>
      <c r="B236" s="41"/>
      <c r="C236" s="42"/>
      <c r="D236" s="233" t="s">
        <v>234</v>
      </c>
      <c r="E236" s="42"/>
      <c r="F236" s="234" t="s">
        <v>4773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234</v>
      </c>
      <c r="AU236" s="19" t="s">
        <v>85</v>
      </c>
    </row>
    <row r="237" s="13" customFormat="1">
      <c r="A237" s="13"/>
      <c r="B237" s="235"/>
      <c r="C237" s="236"/>
      <c r="D237" s="228" t="s">
        <v>236</v>
      </c>
      <c r="E237" s="237" t="s">
        <v>40</v>
      </c>
      <c r="F237" s="238" t="s">
        <v>5343</v>
      </c>
      <c r="G237" s="236"/>
      <c r="H237" s="239">
        <v>104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236</v>
      </c>
      <c r="AU237" s="245" t="s">
        <v>85</v>
      </c>
      <c r="AV237" s="13" t="s">
        <v>85</v>
      </c>
      <c r="AW237" s="13" t="s">
        <v>38</v>
      </c>
      <c r="AX237" s="13" t="s">
        <v>77</v>
      </c>
      <c r="AY237" s="245" t="s">
        <v>224</v>
      </c>
    </row>
    <row r="238" s="15" customFormat="1">
      <c r="A238" s="15"/>
      <c r="B238" s="256"/>
      <c r="C238" s="257"/>
      <c r="D238" s="228" t="s">
        <v>236</v>
      </c>
      <c r="E238" s="258" t="s">
        <v>40</v>
      </c>
      <c r="F238" s="259" t="s">
        <v>253</v>
      </c>
      <c r="G238" s="257"/>
      <c r="H238" s="260">
        <v>104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236</v>
      </c>
      <c r="AU238" s="266" t="s">
        <v>85</v>
      </c>
      <c r="AV238" s="15" t="s">
        <v>230</v>
      </c>
      <c r="AW238" s="15" t="s">
        <v>38</v>
      </c>
      <c r="AX238" s="15" t="s">
        <v>83</v>
      </c>
      <c r="AY238" s="266" t="s">
        <v>224</v>
      </c>
    </row>
    <row r="239" s="12" customFormat="1" ht="22.8" customHeight="1">
      <c r="A239" s="12"/>
      <c r="B239" s="199"/>
      <c r="C239" s="200"/>
      <c r="D239" s="201" t="s">
        <v>76</v>
      </c>
      <c r="E239" s="213" t="s">
        <v>230</v>
      </c>
      <c r="F239" s="213" t="s">
        <v>912</v>
      </c>
      <c r="G239" s="200"/>
      <c r="H239" s="200"/>
      <c r="I239" s="203"/>
      <c r="J239" s="214">
        <f>BK239</f>
        <v>0</v>
      </c>
      <c r="K239" s="200"/>
      <c r="L239" s="205"/>
      <c r="M239" s="206"/>
      <c r="N239" s="207"/>
      <c r="O239" s="207"/>
      <c r="P239" s="208">
        <f>SUM(P240:P252)</f>
        <v>0</v>
      </c>
      <c r="Q239" s="207"/>
      <c r="R239" s="208">
        <f>SUM(R240:R252)</f>
        <v>7.0533567000000001</v>
      </c>
      <c r="S239" s="207"/>
      <c r="T239" s="209">
        <f>SUM(T240:T252)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0" t="s">
        <v>83</v>
      </c>
      <c r="AT239" s="211" t="s">
        <v>76</v>
      </c>
      <c r="AU239" s="211" t="s">
        <v>83</v>
      </c>
      <c r="AY239" s="210" t="s">
        <v>224</v>
      </c>
      <c r="BK239" s="212">
        <f>SUM(BK240:BK252)</f>
        <v>0</v>
      </c>
    </row>
    <row r="240" s="2" customFormat="1" ht="16.5" customHeight="1">
      <c r="A240" s="40"/>
      <c r="B240" s="41"/>
      <c r="C240" s="215" t="s">
        <v>429</v>
      </c>
      <c r="D240" s="215" t="s">
        <v>226</v>
      </c>
      <c r="E240" s="216" t="s">
        <v>4775</v>
      </c>
      <c r="F240" s="217" t="s">
        <v>4776</v>
      </c>
      <c r="G240" s="218" t="s">
        <v>163</v>
      </c>
      <c r="H240" s="219">
        <v>1.71</v>
      </c>
      <c r="I240" s="220"/>
      <c r="J240" s="221">
        <f>ROUND(I240*H240,2)</f>
        <v>0</v>
      </c>
      <c r="K240" s="217" t="s">
        <v>229</v>
      </c>
      <c r="L240" s="46"/>
      <c r="M240" s="222" t="s">
        <v>40</v>
      </c>
      <c r="N240" s="223" t="s">
        <v>48</v>
      </c>
      <c r="O240" s="86"/>
      <c r="P240" s="224">
        <f>O240*H240</f>
        <v>0</v>
      </c>
      <c r="Q240" s="224">
        <v>1.8907700000000001</v>
      </c>
      <c r="R240" s="224">
        <f>Q240*H240</f>
        <v>3.2332166999999998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230</v>
      </c>
      <c r="AT240" s="226" t="s">
        <v>226</v>
      </c>
      <c r="AU240" s="226" t="s">
        <v>85</v>
      </c>
      <c r="AY240" s="19" t="s">
        <v>224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83</v>
      </c>
      <c r="BK240" s="227">
        <f>ROUND(I240*H240,2)</f>
        <v>0</v>
      </c>
      <c r="BL240" s="19" t="s">
        <v>230</v>
      </c>
      <c r="BM240" s="226" t="s">
        <v>622</v>
      </c>
    </row>
    <row r="241" s="2" customFormat="1">
      <c r="A241" s="40"/>
      <c r="B241" s="41"/>
      <c r="C241" s="42"/>
      <c r="D241" s="228" t="s">
        <v>232</v>
      </c>
      <c r="E241" s="42"/>
      <c r="F241" s="229" t="s">
        <v>4777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232</v>
      </c>
      <c r="AU241" s="19" t="s">
        <v>85</v>
      </c>
    </row>
    <row r="242" s="2" customFormat="1">
      <c r="A242" s="40"/>
      <c r="B242" s="41"/>
      <c r="C242" s="42"/>
      <c r="D242" s="233" t="s">
        <v>234</v>
      </c>
      <c r="E242" s="42"/>
      <c r="F242" s="234" t="s">
        <v>4778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234</v>
      </c>
      <c r="AU242" s="19" t="s">
        <v>85</v>
      </c>
    </row>
    <row r="243" s="14" customFormat="1">
      <c r="A243" s="14"/>
      <c r="B243" s="246"/>
      <c r="C243" s="247"/>
      <c r="D243" s="228" t="s">
        <v>236</v>
      </c>
      <c r="E243" s="248" t="s">
        <v>40</v>
      </c>
      <c r="F243" s="249" t="s">
        <v>4779</v>
      </c>
      <c r="G243" s="247"/>
      <c r="H243" s="248" t="s">
        <v>40</v>
      </c>
      <c r="I243" s="250"/>
      <c r="J243" s="247"/>
      <c r="K243" s="247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236</v>
      </c>
      <c r="AU243" s="255" t="s">
        <v>85</v>
      </c>
      <c r="AV243" s="14" t="s">
        <v>83</v>
      </c>
      <c r="AW243" s="14" t="s">
        <v>38</v>
      </c>
      <c r="AX243" s="14" t="s">
        <v>77</v>
      </c>
      <c r="AY243" s="255" t="s">
        <v>224</v>
      </c>
    </row>
    <row r="244" s="13" customFormat="1">
      <c r="A244" s="13"/>
      <c r="B244" s="235"/>
      <c r="C244" s="236"/>
      <c r="D244" s="228" t="s">
        <v>236</v>
      </c>
      <c r="E244" s="237" t="s">
        <v>40</v>
      </c>
      <c r="F244" s="238" t="s">
        <v>5344</v>
      </c>
      <c r="G244" s="236"/>
      <c r="H244" s="239">
        <v>0.81000000000000005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236</v>
      </c>
      <c r="AU244" s="245" t="s">
        <v>85</v>
      </c>
      <c r="AV244" s="13" t="s">
        <v>85</v>
      </c>
      <c r="AW244" s="13" t="s">
        <v>38</v>
      </c>
      <c r="AX244" s="13" t="s">
        <v>77</v>
      </c>
      <c r="AY244" s="245" t="s">
        <v>224</v>
      </c>
    </row>
    <row r="245" s="13" customFormat="1">
      <c r="A245" s="13"/>
      <c r="B245" s="235"/>
      <c r="C245" s="236"/>
      <c r="D245" s="228" t="s">
        <v>236</v>
      </c>
      <c r="E245" s="237" t="s">
        <v>40</v>
      </c>
      <c r="F245" s="238" t="s">
        <v>5345</v>
      </c>
      <c r="G245" s="236"/>
      <c r="H245" s="239">
        <v>0.90000000000000002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236</v>
      </c>
      <c r="AU245" s="245" t="s">
        <v>85</v>
      </c>
      <c r="AV245" s="13" t="s">
        <v>85</v>
      </c>
      <c r="AW245" s="13" t="s">
        <v>38</v>
      </c>
      <c r="AX245" s="13" t="s">
        <v>77</v>
      </c>
      <c r="AY245" s="245" t="s">
        <v>224</v>
      </c>
    </row>
    <row r="246" s="15" customFormat="1">
      <c r="A246" s="15"/>
      <c r="B246" s="256"/>
      <c r="C246" s="257"/>
      <c r="D246" s="228" t="s">
        <v>236</v>
      </c>
      <c r="E246" s="258" t="s">
        <v>40</v>
      </c>
      <c r="F246" s="259" t="s">
        <v>253</v>
      </c>
      <c r="G246" s="257"/>
      <c r="H246" s="260">
        <v>1.71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6" t="s">
        <v>236</v>
      </c>
      <c r="AU246" s="266" t="s">
        <v>85</v>
      </c>
      <c r="AV246" s="15" t="s">
        <v>230</v>
      </c>
      <c r="AW246" s="15" t="s">
        <v>38</v>
      </c>
      <c r="AX246" s="15" t="s">
        <v>83</v>
      </c>
      <c r="AY246" s="266" t="s">
        <v>224</v>
      </c>
    </row>
    <row r="247" s="2" customFormat="1" ht="16.5" customHeight="1">
      <c r="A247" s="40"/>
      <c r="B247" s="41"/>
      <c r="C247" s="215" t="s">
        <v>440</v>
      </c>
      <c r="D247" s="215" t="s">
        <v>226</v>
      </c>
      <c r="E247" s="216" t="s">
        <v>974</v>
      </c>
      <c r="F247" s="217" t="s">
        <v>975</v>
      </c>
      <c r="G247" s="218" t="s">
        <v>163</v>
      </c>
      <c r="H247" s="219">
        <v>1.71</v>
      </c>
      <c r="I247" s="220"/>
      <c r="J247" s="221">
        <f>ROUND(I247*H247,2)</f>
        <v>0</v>
      </c>
      <c r="K247" s="217" t="s">
        <v>229</v>
      </c>
      <c r="L247" s="46"/>
      <c r="M247" s="222" t="s">
        <v>40</v>
      </c>
      <c r="N247" s="223" t="s">
        <v>48</v>
      </c>
      <c r="O247" s="86"/>
      <c r="P247" s="224">
        <f>O247*H247</f>
        <v>0</v>
      </c>
      <c r="Q247" s="224">
        <v>2.234</v>
      </c>
      <c r="R247" s="224">
        <f>Q247*H247</f>
        <v>3.8201399999999999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230</v>
      </c>
      <c r="AT247" s="226" t="s">
        <v>226</v>
      </c>
      <c r="AU247" s="226" t="s">
        <v>85</v>
      </c>
      <c r="AY247" s="19" t="s">
        <v>224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83</v>
      </c>
      <c r="BK247" s="227">
        <f>ROUND(I247*H247,2)</f>
        <v>0</v>
      </c>
      <c r="BL247" s="19" t="s">
        <v>230</v>
      </c>
      <c r="BM247" s="226" t="s">
        <v>635</v>
      </c>
    </row>
    <row r="248" s="2" customFormat="1">
      <c r="A248" s="40"/>
      <c r="B248" s="41"/>
      <c r="C248" s="42"/>
      <c r="D248" s="228" t="s">
        <v>232</v>
      </c>
      <c r="E248" s="42"/>
      <c r="F248" s="229" t="s">
        <v>977</v>
      </c>
      <c r="G248" s="42"/>
      <c r="H248" s="42"/>
      <c r="I248" s="230"/>
      <c r="J248" s="42"/>
      <c r="K248" s="42"/>
      <c r="L248" s="46"/>
      <c r="M248" s="231"/>
      <c r="N248" s="232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232</v>
      </c>
      <c r="AU248" s="19" t="s">
        <v>85</v>
      </c>
    </row>
    <row r="249" s="2" customFormat="1">
      <c r="A249" s="40"/>
      <c r="B249" s="41"/>
      <c r="C249" s="42"/>
      <c r="D249" s="233" t="s">
        <v>234</v>
      </c>
      <c r="E249" s="42"/>
      <c r="F249" s="234" t="s">
        <v>978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234</v>
      </c>
      <c r="AU249" s="19" t="s">
        <v>85</v>
      </c>
    </row>
    <row r="250" s="13" customFormat="1">
      <c r="A250" s="13"/>
      <c r="B250" s="235"/>
      <c r="C250" s="236"/>
      <c r="D250" s="228" t="s">
        <v>236</v>
      </c>
      <c r="E250" s="237" t="s">
        <v>40</v>
      </c>
      <c r="F250" s="238" t="s">
        <v>5346</v>
      </c>
      <c r="G250" s="236"/>
      <c r="H250" s="239">
        <v>0.90000000000000002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236</v>
      </c>
      <c r="AU250" s="245" t="s">
        <v>85</v>
      </c>
      <c r="AV250" s="13" t="s">
        <v>85</v>
      </c>
      <c r="AW250" s="13" t="s">
        <v>38</v>
      </c>
      <c r="AX250" s="13" t="s">
        <v>77</v>
      </c>
      <c r="AY250" s="245" t="s">
        <v>224</v>
      </c>
    </row>
    <row r="251" s="13" customFormat="1">
      <c r="A251" s="13"/>
      <c r="B251" s="235"/>
      <c r="C251" s="236"/>
      <c r="D251" s="228" t="s">
        <v>236</v>
      </c>
      <c r="E251" s="237" t="s">
        <v>40</v>
      </c>
      <c r="F251" s="238" t="s">
        <v>5347</v>
      </c>
      <c r="G251" s="236"/>
      <c r="H251" s="239">
        <v>0.81000000000000005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236</v>
      </c>
      <c r="AU251" s="245" t="s">
        <v>85</v>
      </c>
      <c r="AV251" s="13" t="s">
        <v>85</v>
      </c>
      <c r="AW251" s="13" t="s">
        <v>38</v>
      </c>
      <c r="AX251" s="13" t="s">
        <v>77</v>
      </c>
      <c r="AY251" s="245" t="s">
        <v>224</v>
      </c>
    </row>
    <row r="252" s="15" customFormat="1">
      <c r="A252" s="15"/>
      <c r="B252" s="256"/>
      <c r="C252" s="257"/>
      <c r="D252" s="228" t="s">
        <v>236</v>
      </c>
      <c r="E252" s="258" t="s">
        <v>40</v>
      </c>
      <c r="F252" s="259" t="s">
        <v>253</v>
      </c>
      <c r="G252" s="257"/>
      <c r="H252" s="260">
        <v>1.71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236</v>
      </c>
      <c r="AU252" s="266" t="s">
        <v>85</v>
      </c>
      <c r="AV252" s="15" t="s">
        <v>230</v>
      </c>
      <c r="AW252" s="15" t="s">
        <v>38</v>
      </c>
      <c r="AX252" s="15" t="s">
        <v>83</v>
      </c>
      <c r="AY252" s="266" t="s">
        <v>224</v>
      </c>
    </row>
    <row r="253" s="12" customFormat="1" ht="22.8" customHeight="1">
      <c r="A253" s="12"/>
      <c r="B253" s="199"/>
      <c r="C253" s="200"/>
      <c r="D253" s="201" t="s">
        <v>76</v>
      </c>
      <c r="E253" s="213" t="s">
        <v>259</v>
      </c>
      <c r="F253" s="213" t="s">
        <v>1004</v>
      </c>
      <c r="G253" s="200"/>
      <c r="H253" s="200"/>
      <c r="I253" s="203"/>
      <c r="J253" s="214">
        <f>BK253</f>
        <v>0</v>
      </c>
      <c r="K253" s="200"/>
      <c r="L253" s="205"/>
      <c r="M253" s="206"/>
      <c r="N253" s="207"/>
      <c r="O253" s="207"/>
      <c r="P253" s="208">
        <f>SUM(P254:P325)</f>
        <v>0</v>
      </c>
      <c r="Q253" s="207"/>
      <c r="R253" s="208">
        <f>SUM(R254:R325)</f>
        <v>24.547872000000002</v>
      </c>
      <c r="S253" s="207"/>
      <c r="T253" s="209">
        <f>SUM(T254:T325)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0" t="s">
        <v>83</v>
      </c>
      <c r="AT253" s="211" t="s">
        <v>76</v>
      </c>
      <c r="AU253" s="211" t="s">
        <v>83</v>
      </c>
      <c r="AY253" s="210" t="s">
        <v>224</v>
      </c>
      <c r="BK253" s="212">
        <f>SUM(BK254:BK325)</f>
        <v>0</v>
      </c>
    </row>
    <row r="254" s="2" customFormat="1" ht="16.5" customHeight="1">
      <c r="A254" s="40"/>
      <c r="B254" s="41"/>
      <c r="C254" s="215" t="s">
        <v>446</v>
      </c>
      <c r="D254" s="215" t="s">
        <v>226</v>
      </c>
      <c r="E254" s="216" t="s">
        <v>5348</v>
      </c>
      <c r="F254" s="217" t="s">
        <v>5349</v>
      </c>
      <c r="G254" s="218" t="s">
        <v>152</v>
      </c>
      <c r="H254" s="219">
        <v>411.5</v>
      </c>
      <c r="I254" s="220"/>
      <c r="J254" s="221">
        <f>ROUND(I254*H254,2)</f>
        <v>0</v>
      </c>
      <c r="K254" s="217" t="s">
        <v>229</v>
      </c>
      <c r="L254" s="46"/>
      <c r="M254" s="222" t="s">
        <v>40</v>
      </c>
      <c r="N254" s="223" t="s">
        <v>48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230</v>
      </c>
      <c r="AT254" s="226" t="s">
        <v>226</v>
      </c>
      <c r="AU254" s="226" t="s">
        <v>85</v>
      </c>
      <c r="AY254" s="19" t="s">
        <v>224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83</v>
      </c>
      <c r="BK254" s="227">
        <f>ROUND(I254*H254,2)</f>
        <v>0</v>
      </c>
      <c r="BL254" s="19" t="s">
        <v>230</v>
      </c>
      <c r="BM254" s="226" t="s">
        <v>647</v>
      </c>
    </row>
    <row r="255" s="2" customFormat="1">
      <c r="A255" s="40"/>
      <c r="B255" s="41"/>
      <c r="C255" s="42"/>
      <c r="D255" s="228" t="s">
        <v>232</v>
      </c>
      <c r="E255" s="42"/>
      <c r="F255" s="229" t="s">
        <v>5350</v>
      </c>
      <c r="G255" s="42"/>
      <c r="H255" s="42"/>
      <c r="I255" s="230"/>
      <c r="J255" s="42"/>
      <c r="K255" s="42"/>
      <c r="L255" s="46"/>
      <c r="M255" s="231"/>
      <c r="N255" s="232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232</v>
      </c>
      <c r="AU255" s="19" t="s">
        <v>85</v>
      </c>
    </row>
    <row r="256" s="2" customFormat="1">
      <c r="A256" s="40"/>
      <c r="B256" s="41"/>
      <c r="C256" s="42"/>
      <c r="D256" s="233" t="s">
        <v>234</v>
      </c>
      <c r="E256" s="42"/>
      <c r="F256" s="234" t="s">
        <v>5351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234</v>
      </c>
      <c r="AU256" s="19" t="s">
        <v>85</v>
      </c>
    </row>
    <row r="257" s="13" customFormat="1">
      <c r="A257" s="13"/>
      <c r="B257" s="235"/>
      <c r="C257" s="236"/>
      <c r="D257" s="228" t="s">
        <v>236</v>
      </c>
      <c r="E257" s="237" t="s">
        <v>40</v>
      </c>
      <c r="F257" s="238" t="s">
        <v>5352</v>
      </c>
      <c r="G257" s="236"/>
      <c r="H257" s="239">
        <v>411.5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236</v>
      </c>
      <c r="AU257" s="245" t="s">
        <v>85</v>
      </c>
      <c r="AV257" s="13" t="s">
        <v>85</v>
      </c>
      <c r="AW257" s="13" t="s">
        <v>38</v>
      </c>
      <c r="AX257" s="13" t="s">
        <v>77</v>
      </c>
      <c r="AY257" s="245" t="s">
        <v>224</v>
      </c>
    </row>
    <row r="258" s="15" customFormat="1">
      <c r="A258" s="15"/>
      <c r="B258" s="256"/>
      <c r="C258" s="257"/>
      <c r="D258" s="228" t="s">
        <v>236</v>
      </c>
      <c r="E258" s="258" t="s">
        <v>40</v>
      </c>
      <c r="F258" s="259" t="s">
        <v>253</v>
      </c>
      <c r="G258" s="257"/>
      <c r="H258" s="260">
        <v>411.5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236</v>
      </c>
      <c r="AU258" s="266" t="s">
        <v>85</v>
      </c>
      <c r="AV258" s="15" t="s">
        <v>230</v>
      </c>
      <c r="AW258" s="15" t="s">
        <v>38</v>
      </c>
      <c r="AX258" s="15" t="s">
        <v>83</v>
      </c>
      <c r="AY258" s="266" t="s">
        <v>224</v>
      </c>
    </row>
    <row r="259" s="2" customFormat="1" ht="16.5" customHeight="1">
      <c r="A259" s="40"/>
      <c r="B259" s="41"/>
      <c r="C259" s="215" t="s">
        <v>451</v>
      </c>
      <c r="D259" s="215" t="s">
        <v>226</v>
      </c>
      <c r="E259" s="216" t="s">
        <v>4784</v>
      </c>
      <c r="F259" s="217" t="s">
        <v>4785</v>
      </c>
      <c r="G259" s="218" t="s">
        <v>152</v>
      </c>
      <c r="H259" s="219">
        <v>32</v>
      </c>
      <c r="I259" s="220"/>
      <c r="J259" s="221">
        <f>ROUND(I259*H259,2)</f>
        <v>0</v>
      </c>
      <c r="K259" s="217" t="s">
        <v>229</v>
      </c>
      <c r="L259" s="46"/>
      <c r="M259" s="222" t="s">
        <v>40</v>
      </c>
      <c r="N259" s="223" t="s">
        <v>48</v>
      </c>
      <c r="O259" s="86"/>
      <c r="P259" s="224">
        <f>O259*H259</f>
        <v>0</v>
      </c>
      <c r="Q259" s="224">
        <v>0.64400000000000002</v>
      </c>
      <c r="R259" s="224">
        <f>Q259*H259</f>
        <v>20.608000000000001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230</v>
      </c>
      <c r="AT259" s="226" t="s">
        <v>226</v>
      </c>
      <c r="AU259" s="226" t="s">
        <v>85</v>
      </c>
      <c r="AY259" s="19" t="s">
        <v>224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83</v>
      </c>
      <c r="BK259" s="227">
        <f>ROUND(I259*H259,2)</f>
        <v>0</v>
      </c>
      <c r="BL259" s="19" t="s">
        <v>230</v>
      </c>
      <c r="BM259" s="226" t="s">
        <v>659</v>
      </c>
    </row>
    <row r="260" s="2" customFormat="1">
      <c r="A260" s="40"/>
      <c r="B260" s="41"/>
      <c r="C260" s="42"/>
      <c r="D260" s="228" t="s">
        <v>232</v>
      </c>
      <c r="E260" s="42"/>
      <c r="F260" s="229" t="s">
        <v>4786</v>
      </c>
      <c r="G260" s="42"/>
      <c r="H260" s="42"/>
      <c r="I260" s="230"/>
      <c r="J260" s="42"/>
      <c r="K260" s="42"/>
      <c r="L260" s="46"/>
      <c r="M260" s="231"/>
      <c r="N260" s="232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232</v>
      </c>
      <c r="AU260" s="19" t="s">
        <v>85</v>
      </c>
    </row>
    <row r="261" s="2" customFormat="1">
      <c r="A261" s="40"/>
      <c r="B261" s="41"/>
      <c r="C261" s="42"/>
      <c r="D261" s="233" t="s">
        <v>234</v>
      </c>
      <c r="E261" s="42"/>
      <c r="F261" s="234" t="s">
        <v>4787</v>
      </c>
      <c r="G261" s="42"/>
      <c r="H261" s="42"/>
      <c r="I261" s="230"/>
      <c r="J261" s="42"/>
      <c r="K261" s="42"/>
      <c r="L261" s="46"/>
      <c r="M261" s="231"/>
      <c r="N261" s="232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234</v>
      </c>
      <c r="AU261" s="19" t="s">
        <v>85</v>
      </c>
    </row>
    <row r="262" s="13" customFormat="1">
      <c r="A262" s="13"/>
      <c r="B262" s="235"/>
      <c r="C262" s="236"/>
      <c r="D262" s="228" t="s">
        <v>236</v>
      </c>
      <c r="E262" s="237" t="s">
        <v>40</v>
      </c>
      <c r="F262" s="238" t="s">
        <v>5353</v>
      </c>
      <c r="G262" s="236"/>
      <c r="H262" s="239">
        <v>32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236</v>
      </c>
      <c r="AU262" s="245" t="s">
        <v>85</v>
      </c>
      <c r="AV262" s="13" t="s">
        <v>85</v>
      </c>
      <c r="AW262" s="13" t="s">
        <v>38</v>
      </c>
      <c r="AX262" s="13" t="s">
        <v>77</v>
      </c>
      <c r="AY262" s="245" t="s">
        <v>224</v>
      </c>
    </row>
    <row r="263" s="15" customFormat="1">
      <c r="A263" s="15"/>
      <c r="B263" s="256"/>
      <c r="C263" s="257"/>
      <c r="D263" s="228" t="s">
        <v>236</v>
      </c>
      <c r="E263" s="258" t="s">
        <v>40</v>
      </c>
      <c r="F263" s="259" t="s">
        <v>253</v>
      </c>
      <c r="G263" s="257"/>
      <c r="H263" s="260">
        <v>32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236</v>
      </c>
      <c r="AU263" s="266" t="s">
        <v>85</v>
      </c>
      <c r="AV263" s="15" t="s">
        <v>230</v>
      </c>
      <c r="AW263" s="15" t="s">
        <v>38</v>
      </c>
      <c r="AX263" s="15" t="s">
        <v>83</v>
      </c>
      <c r="AY263" s="266" t="s">
        <v>224</v>
      </c>
    </row>
    <row r="264" s="2" customFormat="1" ht="16.5" customHeight="1">
      <c r="A264" s="40"/>
      <c r="B264" s="41"/>
      <c r="C264" s="215" t="s">
        <v>455</v>
      </c>
      <c r="D264" s="215" t="s">
        <v>226</v>
      </c>
      <c r="E264" s="216" t="s">
        <v>4789</v>
      </c>
      <c r="F264" s="217" t="s">
        <v>4790</v>
      </c>
      <c r="G264" s="218" t="s">
        <v>152</v>
      </c>
      <c r="H264" s="219">
        <v>32</v>
      </c>
      <c r="I264" s="220"/>
      <c r="J264" s="221">
        <f>ROUND(I264*H264,2)</f>
        <v>0</v>
      </c>
      <c r="K264" s="217" t="s">
        <v>229</v>
      </c>
      <c r="L264" s="46"/>
      <c r="M264" s="222" t="s">
        <v>40</v>
      </c>
      <c r="N264" s="223" t="s">
        <v>48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230</v>
      </c>
      <c r="AT264" s="226" t="s">
        <v>226</v>
      </c>
      <c r="AU264" s="226" t="s">
        <v>85</v>
      </c>
      <c r="AY264" s="19" t="s">
        <v>224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83</v>
      </c>
      <c r="BK264" s="227">
        <f>ROUND(I264*H264,2)</f>
        <v>0</v>
      </c>
      <c r="BL264" s="19" t="s">
        <v>230</v>
      </c>
      <c r="BM264" s="226" t="s">
        <v>672</v>
      </c>
    </row>
    <row r="265" s="2" customFormat="1">
      <c r="A265" s="40"/>
      <c r="B265" s="41"/>
      <c r="C265" s="42"/>
      <c r="D265" s="228" t="s">
        <v>232</v>
      </c>
      <c r="E265" s="42"/>
      <c r="F265" s="229" t="s">
        <v>4791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232</v>
      </c>
      <c r="AU265" s="19" t="s">
        <v>85</v>
      </c>
    </row>
    <row r="266" s="2" customFormat="1">
      <c r="A266" s="40"/>
      <c r="B266" s="41"/>
      <c r="C266" s="42"/>
      <c r="D266" s="233" t="s">
        <v>234</v>
      </c>
      <c r="E266" s="42"/>
      <c r="F266" s="234" t="s">
        <v>4792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234</v>
      </c>
      <c r="AU266" s="19" t="s">
        <v>85</v>
      </c>
    </row>
    <row r="267" s="14" customFormat="1">
      <c r="A267" s="14"/>
      <c r="B267" s="246"/>
      <c r="C267" s="247"/>
      <c r="D267" s="228" t="s">
        <v>236</v>
      </c>
      <c r="E267" s="248" t="s">
        <v>40</v>
      </c>
      <c r="F267" s="249" t="s">
        <v>4793</v>
      </c>
      <c r="G267" s="247"/>
      <c r="H267" s="248" t="s">
        <v>40</v>
      </c>
      <c r="I267" s="250"/>
      <c r="J267" s="247"/>
      <c r="K267" s="247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236</v>
      </c>
      <c r="AU267" s="255" t="s">
        <v>85</v>
      </c>
      <c r="AV267" s="14" t="s">
        <v>83</v>
      </c>
      <c r="AW267" s="14" t="s">
        <v>38</v>
      </c>
      <c r="AX267" s="14" t="s">
        <v>77</v>
      </c>
      <c r="AY267" s="255" t="s">
        <v>224</v>
      </c>
    </row>
    <row r="268" s="13" customFormat="1">
      <c r="A268" s="13"/>
      <c r="B268" s="235"/>
      <c r="C268" s="236"/>
      <c r="D268" s="228" t="s">
        <v>236</v>
      </c>
      <c r="E268" s="237" t="s">
        <v>40</v>
      </c>
      <c r="F268" s="238" t="s">
        <v>5354</v>
      </c>
      <c r="G268" s="236"/>
      <c r="H268" s="239">
        <v>32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236</v>
      </c>
      <c r="AU268" s="245" t="s">
        <v>85</v>
      </c>
      <c r="AV268" s="13" t="s">
        <v>85</v>
      </c>
      <c r="AW268" s="13" t="s">
        <v>38</v>
      </c>
      <c r="AX268" s="13" t="s">
        <v>77</v>
      </c>
      <c r="AY268" s="245" t="s">
        <v>224</v>
      </c>
    </row>
    <row r="269" s="15" customFormat="1">
      <c r="A269" s="15"/>
      <c r="B269" s="256"/>
      <c r="C269" s="257"/>
      <c r="D269" s="228" t="s">
        <v>236</v>
      </c>
      <c r="E269" s="258" t="s">
        <v>40</v>
      </c>
      <c r="F269" s="259" t="s">
        <v>253</v>
      </c>
      <c r="G269" s="257"/>
      <c r="H269" s="260">
        <v>32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236</v>
      </c>
      <c r="AU269" s="266" t="s">
        <v>85</v>
      </c>
      <c r="AV269" s="15" t="s">
        <v>230</v>
      </c>
      <c r="AW269" s="15" t="s">
        <v>38</v>
      </c>
      <c r="AX269" s="15" t="s">
        <v>83</v>
      </c>
      <c r="AY269" s="266" t="s">
        <v>224</v>
      </c>
    </row>
    <row r="270" s="2" customFormat="1" ht="16.5" customHeight="1">
      <c r="A270" s="40"/>
      <c r="B270" s="41"/>
      <c r="C270" s="215" t="s">
        <v>462</v>
      </c>
      <c r="D270" s="215" t="s">
        <v>226</v>
      </c>
      <c r="E270" s="216" t="s">
        <v>4801</v>
      </c>
      <c r="F270" s="217" t="s">
        <v>4802</v>
      </c>
      <c r="G270" s="218" t="s">
        <v>152</v>
      </c>
      <c r="H270" s="219">
        <v>384.80000000000001</v>
      </c>
      <c r="I270" s="220"/>
      <c r="J270" s="221">
        <f>ROUND(I270*H270,2)</f>
        <v>0</v>
      </c>
      <c r="K270" s="217" t="s">
        <v>229</v>
      </c>
      <c r="L270" s="46"/>
      <c r="M270" s="222" t="s">
        <v>40</v>
      </c>
      <c r="N270" s="223" t="s">
        <v>48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230</v>
      </c>
      <c r="AT270" s="226" t="s">
        <v>226</v>
      </c>
      <c r="AU270" s="226" t="s">
        <v>85</v>
      </c>
      <c r="AY270" s="19" t="s">
        <v>224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83</v>
      </c>
      <c r="BK270" s="227">
        <f>ROUND(I270*H270,2)</f>
        <v>0</v>
      </c>
      <c r="BL270" s="19" t="s">
        <v>230</v>
      </c>
      <c r="BM270" s="226" t="s">
        <v>688</v>
      </c>
    </row>
    <row r="271" s="2" customFormat="1">
      <c r="A271" s="40"/>
      <c r="B271" s="41"/>
      <c r="C271" s="42"/>
      <c r="D271" s="228" t="s">
        <v>232</v>
      </c>
      <c r="E271" s="42"/>
      <c r="F271" s="229" t="s">
        <v>4803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232</v>
      </c>
      <c r="AU271" s="19" t="s">
        <v>85</v>
      </c>
    </row>
    <row r="272" s="2" customFormat="1">
      <c r="A272" s="40"/>
      <c r="B272" s="41"/>
      <c r="C272" s="42"/>
      <c r="D272" s="233" t="s">
        <v>234</v>
      </c>
      <c r="E272" s="42"/>
      <c r="F272" s="234" t="s">
        <v>4804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234</v>
      </c>
      <c r="AU272" s="19" t="s">
        <v>85</v>
      </c>
    </row>
    <row r="273" s="14" customFormat="1">
      <c r="A273" s="14"/>
      <c r="B273" s="246"/>
      <c r="C273" s="247"/>
      <c r="D273" s="228" t="s">
        <v>236</v>
      </c>
      <c r="E273" s="248" t="s">
        <v>40</v>
      </c>
      <c r="F273" s="249" t="s">
        <v>5355</v>
      </c>
      <c r="G273" s="247"/>
      <c r="H273" s="248" t="s">
        <v>40</v>
      </c>
      <c r="I273" s="250"/>
      <c r="J273" s="247"/>
      <c r="K273" s="247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236</v>
      </c>
      <c r="AU273" s="255" t="s">
        <v>85</v>
      </c>
      <c r="AV273" s="14" t="s">
        <v>83</v>
      </c>
      <c r="AW273" s="14" t="s">
        <v>38</v>
      </c>
      <c r="AX273" s="14" t="s">
        <v>77</v>
      </c>
      <c r="AY273" s="255" t="s">
        <v>224</v>
      </c>
    </row>
    <row r="274" s="13" customFormat="1">
      <c r="A274" s="13"/>
      <c r="B274" s="235"/>
      <c r="C274" s="236"/>
      <c r="D274" s="228" t="s">
        <v>236</v>
      </c>
      <c r="E274" s="237" t="s">
        <v>40</v>
      </c>
      <c r="F274" s="238" t="s">
        <v>5356</v>
      </c>
      <c r="G274" s="236"/>
      <c r="H274" s="239">
        <v>32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236</v>
      </c>
      <c r="AU274" s="245" t="s">
        <v>85</v>
      </c>
      <c r="AV274" s="13" t="s">
        <v>85</v>
      </c>
      <c r="AW274" s="13" t="s">
        <v>38</v>
      </c>
      <c r="AX274" s="13" t="s">
        <v>77</v>
      </c>
      <c r="AY274" s="245" t="s">
        <v>224</v>
      </c>
    </row>
    <row r="275" s="13" customFormat="1">
      <c r="A275" s="13"/>
      <c r="B275" s="235"/>
      <c r="C275" s="236"/>
      <c r="D275" s="228" t="s">
        <v>236</v>
      </c>
      <c r="E275" s="237" t="s">
        <v>40</v>
      </c>
      <c r="F275" s="238" t="s">
        <v>5357</v>
      </c>
      <c r="G275" s="236"/>
      <c r="H275" s="239">
        <v>352.80000000000001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236</v>
      </c>
      <c r="AU275" s="245" t="s">
        <v>85</v>
      </c>
      <c r="AV275" s="13" t="s">
        <v>85</v>
      </c>
      <c r="AW275" s="13" t="s">
        <v>38</v>
      </c>
      <c r="AX275" s="13" t="s">
        <v>77</v>
      </c>
      <c r="AY275" s="245" t="s">
        <v>224</v>
      </c>
    </row>
    <row r="276" s="15" customFormat="1">
      <c r="A276" s="15"/>
      <c r="B276" s="256"/>
      <c r="C276" s="257"/>
      <c r="D276" s="228" t="s">
        <v>236</v>
      </c>
      <c r="E276" s="258" t="s">
        <v>40</v>
      </c>
      <c r="F276" s="259" t="s">
        <v>253</v>
      </c>
      <c r="G276" s="257"/>
      <c r="H276" s="260">
        <v>384.80000000000001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236</v>
      </c>
      <c r="AU276" s="266" t="s">
        <v>85</v>
      </c>
      <c r="AV276" s="15" t="s">
        <v>230</v>
      </c>
      <c r="AW276" s="15" t="s">
        <v>38</v>
      </c>
      <c r="AX276" s="15" t="s">
        <v>83</v>
      </c>
      <c r="AY276" s="266" t="s">
        <v>224</v>
      </c>
    </row>
    <row r="277" s="2" customFormat="1" ht="16.5" customHeight="1">
      <c r="A277" s="40"/>
      <c r="B277" s="41"/>
      <c r="C277" s="215" t="s">
        <v>468</v>
      </c>
      <c r="D277" s="215" t="s">
        <v>226</v>
      </c>
      <c r="E277" s="216" t="s">
        <v>1049</v>
      </c>
      <c r="F277" s="217" t="s">
        <v>1050</v>
      </c>
      <c r="G277" s="218" t="s">
        <v>152</v>
      </c>
      <c r="H277" s="219">
        <v>759</v>
      </c>
      <c r="I277" s="220"/>
      <c r="J277" s="221">
        <f>ROUND(I277*H277,2)</f>
        <v>0</v>
      </c>
      <c r="K277" s="217" t="s">
        <v>229</v>
      </c>
      <c r="L277" s="46"/>
      <c r="M277" s="222" t="s">
        <v>40</v>
      </c>
      <c r="N277" s="223" t="s">
        <v>48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230</v>
      </c>
      <c r="AT277" s="226" t="s">
        <v>226</v>
      </c>
      <c r="AU277" s="226" t="s">
        <v>85</v>
      </c>
      <c r="AY277" s="19" t="s">
        <v>224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83</v>
      </c>
      <c r="BK277" s="227">
        <f>ROUND(I277*H277,2)</f>
        <v>0</v>
      </c>
      <c r="BL277" s="19" t="s">
        <v>230</v>
      </c>
      <c r="BM277" s="226" t="s">
        <v>704</v>
      </c>
    </row>
    <row r="278" s="2" customFormat="1">
      <c r="A278" s="40"/>
      <c r="B278" s="41"/>
      <c r="C278" s="42"/>
      <c r="D278" s="228" t="s">
        <v>232</v>
      </c>
      <c r="E278" s="42"/>
      <c r="F278" s="229" t="s">
        <v>1052</v>
      </c>
      <c r="G278" s="42"/>
      <c r="H278" s="42"/>
      <c r="I278" s="230"/>
      <c r="J278" s="42"/>
      <c r="K278" s="42"/>
      <c r="L278" s="46"/>
      <c r="M278" s="231"/>
      <c r="N278" s="23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232</v>
      </c>
      <c r="AU278" s="19" t="s">
        <v>85</v>
      </c>
    </row>
    <row r="279" s="2" customFormat="1">
      <c r="A279" s="40"/>
      <c r="B279" s="41"/>
      <c r="C279" s="42"/>
      <c r="D279" s="233" t="s">
        <v>234</v>
      </c>
      <c r="E279" s="42"/>
      <c r="F279" s="234" t="s">
        <v>1053</v>
      </c>
      <c r="G279" s="42"/>
      <c r="H279" s="42"/>
      <c r="I279" s="230"/>
      <c r="J279" s="42"/>
      <c r="K279" s="42"/>
      <c r="L279" s="46"/>
      <c r="M279" s="231"/>
      <c r="N279" s="232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234</v>
      </c>
      <c r="AU279" s="19" t="s">
        <v>85</v>
      </c>
    </row>
    <row r="280" s="14" customFormat="1">
      <c r="A280" s="14"/>
      <c r="B280" s="246"/>
      <c r="C280" s="247"/>
      <c r="D280" s="228" t="s">
        <v>236</v>
      </c>
      <c r="E280" s="248" t="s">
        <v>40</v>
      </c>
      <c r="F280" s="249" t="s">
        <v>4807</v>
      </c>
      <c r="G280" s="247"/>
      <c r="H280" s="248" t="s">
        <v>40</v>
      </c>
      <c r="I280" s="250"/>
      <c r="J280" s="247"/>
      <c r="K280" s="247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236</v>
      </c>
      <c r="AU280" s="255" t="s">
        <v>85</v>
      </c>
      <c r="AV280" s="14" t="s">
        <v>83</v>
      </c>
      <c r="AW280" s="14" t="s">
        <v>38</v>
      </c>
      <c r="AX280" s="14" t="s">
        <v>77</v>
      </c>
      <c r="AY280" s="255" t="s">
        <v>224</v>
      </c>
    </row>
    <row r="281" s="13" customFormat="1">
      <c r="A281" s="13"/>
      <c r="B281" s="235"/>
      <c r="C281" s="236"/>
      <c r="D281" s="228" t="s">
        <v>236</v>
      </c>
      <c r="E281" s="237" t="s">
        <v>40</v>
      </c>
      <c r="F281" s="238" t="s">
        <v>5354</v>
      </c>
      <c r="G281" s="236"/>
      <c r="H281" s="239">
        <v>32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236</v>
      </c>
      <c r="AU281" s="245" t="s">
        <v>85</v>
      </c>
      <c r="AV281" s="13" t="s">
        <v>85</v>
      </c>
      <c r="AW281" s="13" t="s">
        <v>38</v>
      </c>
      <c r="AX281" s="13" t="s">
        <v>77</v>
      </c>
      <c r="AY281" s="245" t="s">
        <v>224</v>
      </c>
    </row>
    <row r="282" s="13" customFormat="1">
      <c r="A282" s="13"/>
      <c r="B282" s="235"/>
      <c r="C282" s="236"/>
      <c r="D282" s="228" t="s">
        <v>236</v>
      </c>
      <c r="E282" s="237" t="s">
        <v>40</v>
      </c>
      <c r="F282" s="238" t="s">
        <v>5358</v>
      </c>
      <c r="G282" s="236"/>
      <c r="H282" s="239">
        <v>727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236</v>
      </c>
      <c r="AU282" s="245" t="s">
        <v>85</v>
      </c>
      <c r="AV282" s="13" t="s">
        <v>85</v>
      </c>
      <c r="AW282" s="13" t="s">
        <v>38</v>
      </c>
      <c r="AX282" s="13" t="s">
        <v>77</v>
      </c>
      <c r="AY282" s="245" t="s">
        <v>224</v>
      </c>
    </row>
    <row r="283" s="15" customFormat="1">
      <c r="A283" s="15"/>
      <c r="B283" s="256"/>
      <c r="C283" s="257"/>
      <c r="D283" s="228" t="s">
        <v>236</v>
      </c>
      <c r="E283" s="258" t="s">
        <v>40</v>
      </c>
      <c r="F283" s="259" t="s">
        <v>253</v>
      </c>
      <c r="G283" s="257"/>
      <c r="H283" s="260">
        <v>759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6" t="s">
        <v>236</v>
      </c>
      <c r="AU283" s="266" t="s">
        <v>85</v>
      </c>
      <c r="AV283" s="15" t="s">
        <v>230</v>
      </c>
      <c r="AW283" s="15" t="s">
        <v>38</v>
      </c>
      <c r="AX283" s="15" t="s">
        <v>83</v>
      </c>
      <c r="AY283" s="266" t="s">
        <v>224</v>
      </c>
    </row>
    <row r="284" s="2" customFormat="1" ht="16.5" customHeight="1">
      <c r="A284" s="40"/>
      <c r="B284" s="41"/>
      <c r="C284" s="215" t="s">
        <v>478</v>
      </c>
      <c r="D284" s="215" t="s">
        <v>226</v>
      </c>
      <c r="E284" s="216" t="s">
        <v>4809</v>
      </c>
      <c r="F284" s="217" t="s">
        <v>4810</v>
      </c>
      <c r="G284" s="218" t="s">
        <v>152</v>
      </c>
      <c r="H284" s="219">
        <v>32</v>
      </c>
      <c r="I284" s="220"/>
      <c r="J284" s="221">
        <f>ROUND(I284*H284,2)</f>
        <v>0</v>
      </c>
      <c r="K284" s="217" t="s">
        <v>229</v>
      </c>
      <c r="L284" s="46"/>
      <c r="M284" s="222" t="s">
        <v>40</v>
      </c>
      <c r="N284" s="223" t="s">
        <v>48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230</v>
      </c>
      <c r="AT284" s="226" t="s">
        <v>226</v>
      </c>
      <c r="AU284" s="226" t="s">
        <v>85</v>
      </c>
      <c r="AY284" s="19" t="s">
        <v>224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83</v>
      </c>
      <c r="BK284" s="227">
        <f>ROUND(I284*H284,2)</f>
        <v>0</v>
      </c>
      <c r="BL284" s="19" t="s">
        <v>230</v>
      </c>
      <c r="BM284" s="226" t="s">
        <v>716</v>
      </c>
    </row>
    <row r="285" s="2" customFormat="1">
      <c r="A285" s="40"/>
      <c r="B285" s="41"/>
      <c r="C285" s="42"/>
      <c r="D285" s="228" t="s">
        <v>232</v>
      </c>
      <c r="E285" s="42"/>
      <c r="F285" s="229" t="s">
        <v>4811</v>
      </c>
      <c r="G285" s="42"/>
      <c r="H285" s="42"/>
      <c r="I285" s="230"/>
      <c r="J285" s="42"/>
      <c r="K285" s="42"/>
      <c r="L285" s="46"/>
      <c r="M285" s="231"/>
      <c r="N285" s="232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232</v>
      </c>
      <c r="AU285" s="19" t="s">
        <v>85</v>
      </c>
    </row>
    <row r="286" s="2" customFormat="1">
      <c r="A286" s="40"/>
      <c r="B286" s="41"/>
      <c r="C286" s="42"/>
      <c r="D286" s="233" t="s">
        <v>234</v>
      </c>
      <c r="E286" s="42"/>
      <c r="F286" s="234" t="s">
        <v>4812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234</v>
      </c>
      <c r="AU286" s="19" t="s">
        <v>85</v>
      </c>
    </row>
    <row r="287" s="14" customFormat="1">
      <c r="A287" s="14"/>
      <c r="B287" s="246"/>
      <c r="C287" s="247"/>
      <c r="D287" s="228" t="s">
        <v>236</v>
      </c>
      <c r="E287" s="248" t="s">
        <v>40</v>
      </c>
      <c r="F287" s="249" t="s">
        <v>4813</v>
      </c>
      <c r="G287" s="247"/>
      <c r="H287" s="248" t="s">
        <v>40</v>
      </c>
      <c r="I287" s="250"/>
      <c r="J287" s="247"/>
      <c r="K287" s="247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236</v>
      </c>
      <c r="AU287" s="255" t="s">
        <v>85</v>
      </c>
      <c r="AV287" s="14" t="s">
        <v>83</v>
      </c>
      <c r="AW287" s="14" t="s">
        <v>38</v>
      </c>
      <c r="AX287" s="14" t="s">
        <v>77</v>
      </c>
      <c r="AY287" s="255" t="s">
        <v>224</v>
      </c>
    </row>
    <row r="288" s="13" customFormat="1">
      <c r="A288" s="13"/>
      <c r="B288" s="235"/>
      <c r="C288" s="236"/>
      <c r="D288" s="228" t="s">
        <v>236</v>
      </c>
      <c r="E288" s="237" t="s">
        <v>40</v>
      </c>
      <c r="F288" s="238" t="s">
        <v>5354</v>
      </c>
      <c r="G288" s="236"/>
      <c r="H288" s="239">
        <v>32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236</v>
      </c>
      <c r="AU288" s="245" t="s">
        <v>85</v>
      </c>
      <c r="AV288" s="13" t="s">
        <v>85</v>
      </c>
      <c r="AW288" s="13" t="s">
        <v>38</v>
      </c>
      <c r="AX288" s="13" t="s">
        <v>77</v>
      </c>
      <c r="AY288" s="245" t="s">
        <v>224</v>
      </c>
    </row>
    <row r="289" s="15" customFormat="1">
      <c r="A289" s="15"/>
      <c r="B289" s="256"/>
      <c r="C289" s="257"/>
      <c r="D289" s="228" t="s">
        <v>236</v>
      </c>
      <c r="E289" s="258" t="s">
        <v>40</v>
      </c>
      <c r="F289" s="259" t="s">
        <v>253</v>
      </c>
      <c r="G289" s="257"/>
      <c r="H289" s="260">
        <v>32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6" t="s">
        <v>236</v>
      </c>
      <c r="AU289" s="266" t="s">
        <v>85</v>
      </c>
      <c r="AV289" s="15" t="s">
        <v>230</v>
      </c>
      <c r="AW289" s="15" t="s">
        <v>38</v>
      </c>
      <c r="AX289" s="15" t="s">
        <v>83</v>
      </c>
      <c r="AY289" s="266" t="s">
        <v>224</v>
      </c>
    </row>
    <row r="290" s="2" customFormat="1" ht="16.5" customHeight="1">
      <c r="A290" s="40"/>
      <c r="B290" s="41"/>
      <c r="C290" s="215" t="s">
        <v>484</v>
      </c>
      <c r="D290" s="215" t="s">
        <v>226</v>
      </c>
      <c r="E290" s="216" t="s">
        <v>4814</v>
      </c>
      <c r="F290" s="217" t="s">
        <v>4815</v>
      </c>
      <c r="G290" s="218" t="s">
        <v>152</v>
      </c>
      <c r="H290" s="219">
        <v>727</v>
      </c>
      <c r="I290" s="220"/>
      <c r="J290" s="221">
        <f>ROUND(I290*H290,2)</f>
        <v>0</v>
      </c>
      <c r="K290" s="217" t="s">
        <v>229</v>
      </c>
      <c r="L290" s="46"/>
      <c r="M290" s="222" t="s">
        <v>40</v>
      </c>
      <c r="N290" s="223" t="s">
        <v>48</v>
      </c>
      <c r="O290" s="86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230</v>
      </c>
      <c r="AT290" s="226" t="s">
        <v>226</v>
      </c>
      <c r="AU290" s="226" t="s">
        <v>85</v>
      </c>
      <c r="AY290" s="19" t="s">
        <v>224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83</v>
      </c>
      <c r="BK290" s="227">
        <f>ROUND(I290*H290,2)</f>
        <v>0</v>
      </c>
      <c r="BL290" s="19" t="s">
        <v>230</v>
      </c>
      <c r="BM290" s="226" t="s">
        <v>737</v>
      </c>
    </row>
    <row r="291" s="2" customFormat="1">
      <c r="A291" s="40"/>
      <c r="B291" s="41"/>
      <c r="C291" s="42"/>
      <c r="D291" s="228" t="s">
        <v>232</v>
      </c>
      <c r="E291" s="42"/>
      <c r="F291" s="229" t="s">
        <v>4816</v>
      </c>
      <c r="G291" s="42"/>
      <c r="H291" s="42"/>
      <c r="I291" s="230"/>
      <c r="J291" s="42"/>
      <c r="K291" s="42"/>
      <c r="L291" s="46"/>
      <c r="M291" s="231"/>
      <c r="N291" s="232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232</v>
      </c>
      <c r="AU291" s="19" t="s">
        <v>85</v>
      </c>
    </row>
    <row r="292" s="2" customFormat="1">
      <c r="A292" s="40"/>
      <c r="B292" s="41"/>
      <c r="C292" s="42"/>
      <c r="D292" s="233" t="s">
        <v>234</v>
      </c>
      <c r="E292" s="42"/>
      <c r="F292" s="234" t="s">
        <v>4817</v>
      </c>
      <c r="G292" s="42"/>
      <c r="H292" s="42"/>
      <c r="I292" s="230"/>
      <c r="J292" s="42"/>
      <c r="K292" s="42"/>
      <c r="L292" s="46"/>
      <c r="M292" s="231"/>
      <c r="N292" s="23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234</v>
      </c>
      <c r="AU292" s="19" t="s">
        <v>85</v>
      </c>
    </row>
    <row r="293" s="13" customFormat="1">
      <c r="A293" s="13"/>
      <c r="B293" s="235"/>
      <c r="C293" s="236"/>
      <c r="D293" s="228" t="s">
        <v>236</v>
      </c>
      <c r="E293" s="237" t="s">
        <v>40</v>
      </c>
      <c r="F293" s="238" t="s">
        <v>5358</v>
      </c>
      <c r="G293" s="236"/>
      <c r="H293" s="239">
        <v>727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236</v>
      </c>
      <c r="AU293" s="245" t="s">
        <v>85</v>
      </c>
      <c r="AV293" s="13" t="s">
        <v>85</v>
      </c>
      <c r="AW293" s="13" t="s">
        <v>38</v>
      </c>
      <c r="AX293" s="13" t="s">
        <v>77</v>
      </c>
      <c r="AY293" s="245" t="s">
        <v>224</v>
      </c>
    </row>
    <row r="294" s="15" customFormat="1">
      <c r="A294" s="15"/>
      <c r="B294" s="256"/>
      <c r="C294" s="257"/>
      <c r="D294" s="228" t="s">
        <v>236</v>
      </c>
      <c r="E294" s="258" t="s">
        <v>40</v>
      </c>
      <c r="F294" s="259" t="s">
        <v>253</v>
      </c>
      <c r="G294" s="257"/>
      <c r="H294" s="260">
        <v>727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236</v>
      </c>
      <c r="AU294" s="266" t="s">
        <v>85</v>
      </c>
      <c r="AV294" s="15" t="s">
        <v>230</v>
      </c>
      <c r="AW294" s="15" t="s">
        <v>38</v>
      </c>
      <c r="AX294" s="15" t="s">
        <v>83</v>
      </c>
      <c r="AY294" s="266" t="s">
        <v>224</v>
      </c>
    </row>
    <row r="295" s="2" customFormat="1" ht="16.5" customHeight="1">
      <c r="A295" s="40"/>
      <c r="B295" s="41"/>
      <c r="C295" s="215" t="s">
        <v>489</v>
      </c>
      <c r="D295" s="215" t="s">
        <v>226</v>
      </c>
      <c r="E295" s="216" t="s">
        <v>4818</v>
      </c>
      <c r="F295" s="217" t="s">
        <v>4819</v>
      </c>
      <c r="G295" s="218" t="s">
        <v>152</v>
      </c>
      <c r="H295" s="219">
        <v>759</v>
      </c>
      <c r="I295" s="220"/>
      <c r="J295" s="221">
        <f>ROUND(I295*H295,2)</f>
        <v>0</v>
      </c>
      <c r="K295" s="217" t="s">
        <v>229</v>
      </c>
      <c r="L295" s="46"/>
      <c r="M295" s="222" t="s">
        <v>40</v>
      </c>
      <c r="N295" s="223" t="s">
        <v>48</v>
      </c>
      <c r="O295" s="86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230</v>
      </c>
      <c r="AT295" s="226" t="s">
        <v>226</v>
      </c>
      <c r="AU295" s="226" t="s">
        <v>85</v>
      </c>
      <c r="AY295" s="19" t="s">
        <v>224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83</v>
      </c>
      <c r="BK295" s="227">
        <f>ROUND(I295*H295,2)</f>
        <v>0</v>
      </c>
      <c r="BL295" s="19" t="s">
        <v>230</v>
      </c>
      <c r="BM295" s="226" t="s">
        <v>750</v>
      </c>
    </row>
    <row r="296" s="2" customFormat="1">
      <c r="A296" s="40"/>
      <c r="B296" s="41"/>
      <c r="C296" s="42"/>
      <c r="D296" s="228" t="s">
        <v>232</v>
      </c>
      <c r="E296" s="42"/>
      <c r="F296" s="229" t="s">
        <v>4820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232</v>
      </c>
      <c r="AU296" s="19" t="s">
        <v>85</v>
      </c>
    </row>
    <row r="297" s="2" customFormat="1">
      <c r="A297" s="40"/>
      <c r="B297" s="41"/>
      <c r="C297" s="42"/>
      <c r="D297" s="233" t="s">
        <v>234</v>
      </c>
      <c r="E297" s="42"/>
      <c r="F297" s="234" t="s">
        <v>4821</v>
      </c>
      <c r="G297" s="42"/>
      <c r="H297" s="42"/>
      <c r="I297" s="230"/>
      <c r="J297" s="42"/>
      <c r="K297" s="42"/>
      <c r="L297" s="46"/>
      <c r="M297" s="231"/>
      <c r="N297" s="23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234</v>
      </c>
      <c r="AU297" s="19" t="s">
        <v>85</v>
      </c>
    </row>
    <row r="298" s="14" customFormat="1">
      <c r="A298" s="14"/>
      <c r="B298" s="246"/>
      <c r="C298" s="247"/>
      <c r="D298" s="228" t="s">
        <v>236</v>
      </c>
      <c r="E298" s="248" t="s">
        <v>40</v>
      </c>
      <c r="F298" s="249" t="s">
        <v>4822</v>
      </c>
      <c r="G298" s="247"/>
      <c r="H298" s="248" t="s">
        <v>40</v>
      </c>
      <c r="I298" s="250"/>
      <c r="J298" s="247"/>
      <c r="K298" s="247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236</v>
      </c>
      <c r="AU298" s="255" t="s">
        <v>85</v>
      </c>
      <c r="AV298" s="14" t="s">
        <v>83</v>
      </c>
      <c r="AW298" s="14" t="s">
        <v>38</v>
      </c>
      <c r="AX298" s="14" t="s">
        <v>77</v>
      </c>
      <c r="AY298" s="255" t="s">
        <v>224</v>
      </c>
    </row>
    <row r="299" s="13" customFormat="1">
      <c r="A299" s="13"/>
      <c r="B299" s="235"/>
      <c r="C299" s="236"/>
      <c r="D299" s="228" t="s">
        <v>236</v>
      </c>
      <c r="E299" s="237" t="s">
        <v>40</v>
      </c>
      <c r="F299" s="238" t="s">
        <v>5354</v>
      </c>
      <c r="G299" s="236"/>
      <c r="H299" s="239">
        <v>32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236</v>
      </c>
      <c r="AU299" s="245" t="s">
        <v>85</v>
      </c>
      <c r="AV299" s="13" t="s">
        <v>85</v>
      </c>
      <c r="AW299" s="13" t="s">
        <v>38</v>
      </c>
      <c r="AX299" s="13" t="s">
        <v>77</v>
      </c>
      <c r="AY299" s="245" t="s">
        <v>224</v>
      </c>
    </row>
    <row r="300" s="13" customFormat="1">
      <c r="A300" s="13"/>
      <c r="B300" s="235"/>
      <c r="C300" s="236"/>
      <c r="D300" s="228" t="s">
        <v>236</v>
      </c>
      <c r="E300" s="237" t="s">
        <v>40</v>
      </c>
      <c r="F300" s="238" t="s">
        <v>5359</v>
      </c>
      <c r="G300" s="236"/>
      <c r="H300" s="239">
        <v>727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236</v>
      </c>
      <c r="AU300" s="245" t="s">
        <v>85</v>
      </c>
      <c r="AV300" s="13" t="s">
        <v>85</v>
      </c>
      <c r="AW300" s="13" t="s">
        <v>38</v>
      </c>
      <c r="AX300" s="13" t="s">
        <v>77</v>
      </c>
      <c r="AY300" s="245" t="s">
        <v>224</v>
      </c>
    </row>
    <row r="301" s="15" customFormat="1">
      <c r="A301" s="15"/>
      <c r="B301" s="256"/>
      <c r="C301" s="257"/>
      <c r="D301" s="228" t="s">
        <v>236</v>
      </c>
      <c r="E301" s="258" t="s">
        <v>40</v>
      </c>
      <c r="F301" s="259" t="s">
        <v>253</v>
      </c>
      <c r="G301" s="257"/>
      <c r="H301" s="260">
        <v>759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6" t="s">
        <v>236</v>
      </c>
      <c r="AU301" s="266" t="s">
        <v>85</v>
      </c>
      <c r="AV301" s="15" t="s">
        <v>230</v>
      </c>
      <c r="AW301" s="15" t="s">
        <v>38</v>
      </c>
      <c r="AX301" s="15" t="s">
        <v>83</v>
      </c>
      <c r="AY301" s="266" t="s">
        <v>224</v>
      </c>
    </row>
    <row r="302" s="2" customFormat="1" ht="16.5" customHeight="1">
      <c r="A302" s="40"/>
      <c r="B302" s="41"/>
      <c r="C302" s="215" t="s">
        <v>493</v>
      </c>
      <c r="D302" s="215" t="s">
        <v>226</v>
      </c>
      <c r="E302" s="216" t="s">
        <v>4824</v>
      </c>
      <c r="F302" s="217" t="s">
        <v>4825</v>
      </c>
      <c r="G302" s="218" t="s">
        <v>152</v>
      </c>
      <c r="H302" s="219">
        <v>759</v>
      </c>
      <c r="I302" s="220"/>
      <c r="J302" s="221">
        <f>ROUND(I302*H302,2)</f>
        <v>0</v>
      </c>
      <c r="K302" s="217" t="s">
        <v>229</v>
      </c>
      <c r="L302" s="46"/>
      <c r="M302" s="222" t="s">
        <v>40</v>
      </c>
      <c r="N302" s="223" t="s">
        <v>48</v>
      </c>
      <c r="O302" s="86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6" t="s">
        <v>230</v>
      </c>
      <c r="AT302" s="226" t="s">
        <v>226</v>
      </c>
      <c r="AU302" s="226" t="s">
        <v>85</v>
      </c>
      <c r="AY302" s="19" t="s">
        <v>224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9" t="s">
        <v>83</v>
      </c>
      <c r="BK302" s="227">
        <f>ROUND(I302*H302,2)</f>
        <v>0</v>
      </c>
      <c r="BL302" s="19" t="s">
        <v>230</v>
      </c>
      <c r="BM302" s="226" t="s">
        <v>766</v>
      </c>
    </row>
    <row r="303" s="2" customFormat="1">
      <c r="A303" s="40"/>
      <c r="B303" s="41"/>
      <c r="C303" s="42"/>
      <c r="D303" s="228" t="s">
        <v>232</v>
      </c>
      <c r="E303" s="42"/>
      <c r="F303" s="229" t="s">
        <v>4826</v>
      </c>
      <c r="G303" s="42"/>
      <c r="H303" s="42"/>
      <c r="I303" s="230"/>
      <c r="J303" s="42"/>
      <c r="K303" s="42"/>
      <c r="L303" s="46"/>
      <c r="M303" s="231"/>
      <c r="N303" s="232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232</v>
      </c>
      <c r="AU303" s="19" t="s">
        <v>85</v>
      </c>
    </row>
    <row r="304" s="2" customFormat="1">
      <c r="A304" s="40"/>
      <c r="B304" s="41"/>
      <c r="C304" s="42"/>
      <c r="D304" s="233" t="s">
        <v>234</v>
      </c>
      <c r="E304" s="42"/>
      <c r="F304" s="234" t="s">
        <v>4827</v>
      </c>
      <c r="G304" s="42"/>
      <c r="H304" s="42"/>
      <c r="I304" s="230"/>
      <c r="J304" s="42"/>
      <c r="K304" s="42"/>
      <c r="L304" s="46"/>
      <c r="M304" s="231"/>
      <c r="N304" s="232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234</v>
      </c>
      <c r="AU304" s="19" t="s">
        <v>85</v>
      </c>
    </row>
    <row r="305" s="14" customFormat="1">
      <c r="A305" s="14"/>
      <c r="B305" s="246"/>
      <c r="C305" s="247"/>
      <c r="D305" s="228" t="s">
        <v>236</v>
      </c>
      <c r="E305" s="248" t="s">
        <v>40</v>
      </c>
      <c r="F305" s="249" t="s">
        <v>5360</v>
      </c>
      <c r="G305" s="247"/>
      <c r="H305" s="248" t="s">
        <v>40</v>
      </c>
      <c r="I305" s="250"/>
      <c r="J305" s="247"/>
      <c r="K305" s="247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236</v>
      </c>
      <c r="AU305" s="255" t="s">
        <v>85</v>
      </c>
      <c r="AV305" s="14" t="s">
        <v>83</v>
      </c>
      <c r="AW305" s="14" t="s">
        <v>38</v>
      </c>
      <c r="AX305" s="14" t="s">
        <v>77</v>
      </c>
      <c r="AY305" s="255" t="s">
        <v>224</v>
      </c>
    </row>
    <row r="306" s="13" customFormat="1">
      <c r="A306" s="13"/>
      <c r="B306" s="235"/>
      <c r="C306" s="236"/>
      <c r="D306" s="228" t="s">
        <v>236</v>
      </c>
      <c r="E306" s="237" t="s">
        <v>40</v>
      </c>
      <c r="F306" s="238" t="s">
        <v>5354</v>
      </c>
      <c r="G306" s="236"/>
      <c r="H306" s="239">
        <v>32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236</v>
      </c>
      <c r="AU306" s="245" t="s">
        <v>85</v>
      </c>
      <c r="AV306" s="13" t="s">
        <v>85</v>
      </c>
      <c r="AW306" s="13" t="s">
        <v>38</v>
      </c>
      <c r="AX306" s="13" t="s">
        <v>77</v>
      </c>
      <c r="AY306" s="245" t="s">
        <v>224</v>
      </c>
    </row>
    <row r="307" s="13" customFormat="1">
      <c r="A307" s="13"/>
      <c r="B307" s="235"/>
      <c r="C307" s="236"/>
      <c r="D307" s="228" t="s">
        <v>236</v>
      </c>
      <c r="E307" s="237" t="s">
        <v>40</v>
      </c>
      <c r="F307" s="238" t="s">
        <v>5361</v>
      </c>
      <c r="G307" s="236"/>
      <c r="H307" s="239">
        <v>727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236</v>
      </c>
      <c r="AU307" s="245" t="s">
        <v>85</v>
      </c>
      <c r="AV307" s="13" t="s">
        <v>85</v>
      </c>
      <c r="AW307" s="13" t="s">
        <v>38</v>
      </c>
      <c r="AX307" s="13" t="s">
        <v>77</v>
      </c>
      <c r="AY307" s="245" t="s">
        <v>224</v>
      </c>
    </row>
    <row r="308" s="15" customFormat="1">
      <c r="A308" s="15"/>
      <c r="B308" s="256"/>
      <c r="C308" s="257"/>
      <c r="D308" s="228" t="s">
        <v>236</v>
      </c>
      <c r="E308" s="258" t="s">
        <v>40</v>
      </c>
      <c r="F308" s="259" t="s">
        <v>253</v>
      </c>
      <c r="G308" s="257"/>
      <c r="H308" s="260">
        <v>759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6" t="s">
        <v>236</v>
      </c>
      <c r="AU308" s="266" t="s">
        <v>85</v>
      </c>
      <c r="AV308" s="15" t="s">
        <v>230</v>
      </c>
      <c r="AW308" s="15" t="s">
        <v>38</v>
      </c>
      <c r="AX308" s="15" t="s">
        <v>83</v>
      </c>
      <c r="AY308" s="266" t="s">
        <v>224</v>
      </c>
    </row>
    <row r="309" s="2" customFormat="1" ht="16.5" customHeight="1">
      <c r="A309" s="40"/>
      <c r="B309" s="41"/>
      <c r="C309" s="215" t="s">
        <v>503</v>
      </c>
      <c r="D309" s="215" t="s">
        <v>226</v>
      </c>
      <c r="E309" s="216" t="s">
        <v>5362</v>
      </c>
      <c r="F309" s="217" t="s">
        <v>5363</v>
      </c>
      <c r="G309" s="218" t="s">
        <v>152</v>
      </c>
      <c r="H309" s="219">
        <v>312</v>
      </c>
      <c r="I309" s="220"/>
      <c r="J309" s="221">
        <f>ROUND(I309*H309,2)</f>
        <v>0</v>
      </c>
      <c r="K309" s="217" t="s">
        <v>40</v>
      </c>
      <c r="L309" s="46"/>
      <c r="M309" s="222" t="s">
        <v>40</v>
      </c>
      <c r="N309" s="223" t="s">
        <v>48</v>
      </c>
      <c r="O309" s="86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230</v>
      </c>
      <c r="AT309" s="226" t="s">
        <v>226</v>
      </c>
      <c r="AU309" s="226" t="s">
        <v>85</v>
      </c>
      <c r="AY309" s="19" t="s">
        <v>224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83</v>
      </c>
      <c r="BK309" s="227">
        <f>ROUND(I309*H309,2)</f>
        <v>0</v>
      </c>
      <c r="BL309" s="19" t="s">
        <v>230</v>
      </c>
      <c r="BM309" s="226" t="s">
        <v>781</v>
      </c>
    </row>
    <row r="310" s="2" customFormat="1">
      <c r="A310" s="40"/>
      <c r="B310" s="41"/>
      <c r="C310" s="42"/>
      <c r="D310" s="228" t="s">
        <v>232</v>
      </c>
      <c r="E310" s="42"/>
      <c r="F310" s="229" t="s">
        <v>5364</v>
      </c>
      <c r="G310" s="42"/>
      <c r="H310" s="42"/>
      <c r="I310" s="230"/>
      <c r="J310" s="42"/>
      <c r="K310" s="42"/>
      <c r="L310" s="46"/>
      <c r="M310" s="231"/>
      <c r="N310" s="232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232</v>
      </c>
      <c r="AU310" s="19" t="s">
        <v>85</v>
      </c>
    </row>
    <row r="311" s="13" customFormat="1">
      <c r="A311" s="13"/>
      <c r="B311" s="235"/>
      <c r="C311" s="236"/>
      <c r="D311" s="228" t="s">
        <v>236</v>
      </c>
      <c r="E311" s="237" t="s">
        <v>40</v>
      </c>
      <c r="F311" s="238" t="s">
        <v>5365</v>
      </c>
      <c r="G311" s="236"/>
      <c r="H311" s="239">
        <v>312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236</v>
      </c>
      <c r="AU311" s="245" t="s">
        <v>85</v>
      </c>
      <c r="AV311" s="13" t="s">
        <v>85</v>
      </c>
      <c r="AW311" s="13" t="s">
        <v>38</v>
      </c>
      <c r="AX311" s="13" t="s">
        <v>77</v>
      </c>
      <c r="AY311" s="245" t="s">
        <v>224</v>
      </c>
    </row>
    <row r="312" s="15" customFormat="1">
      <c r="A312" s="15"/>
      <c r="B312" s="256"/>
      <c r="C312" s="257"/>
      <c r="D312" s="228" t="s">
        <v>236</v>
      </c>
      <c r="E312" s="258" t="s">
        <v>40</v>
      </c>
      <c r="F312" s="259" t="s">
        <v>253</v>
      </c>
      <c r="G312" s="257"/>
      <c r="H312" s="260">
        <v>312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236</v>
      </c>
      <c r="AU312" s="266" t="s">
        <v>85</v>
      </c>
      <c r="AV312" s="15" t="s">
        <v>230</v>
      </c>
      <c r="AW312" s="15" t="s">
        <v>38</v>
      </c>
      <c r="AX312" s="15" t="s">
        <v>83</v>
      </c>
      <c r="AY312" s="266" t="s">
        <v>224</v>
      </c>
    </row>
    <row r="313" s="2" customFormat="1" ht="21.75" customHeight="1">
      <c r="A313" s="40"/>
      <c r="B313" s="41"/>
      <c r="C313" s="215" t="s">
        <v>161</v>
      </c>
      <c r="D313" s="215" t="s">
        <v>226</v>
      </c>
      <c r="E313" s="216" t="s">
        <v>5366</v>
      </c>
      <c r="F313" s="217" t="s">
        <v>5367</v>
      </c>
      <c r="G313" s="218" t="s">
        <v>163</v>
      </c>
      <c r="H313" s="219">
        <v>68.640000000000001</v>
      </c>
      <c r="I313" s="220"/>
      <c r="J313" s="221">
        <f>ROUND(I313*H313,2)</f>
        <v>0</v>
      </c>
      <c r="K313" s="217" t="s">
        <v>229</v>
      </c>
      <c r="L313" s="46"/>
      <c r="M313" s="222" t="s">
        <v>40</v>
      </c>
      <c r="N313" s="223" t="s">
        <v>48</v>
      </c>
      <c r="O313" s="86"/>
      <c r="P313" s="224">
        <f>O313*H313</f>
        <v>0</v>
      </c>
      <c r="Q313" s="224">
        <v>0.040399999999999998</v>
      </c>
      <c r="R313" s="224">
        <f>Q313*H313</f>
        <v>2.773056</v>
      </c>
      <c r="S313" s="224">
        <v>0</v>
      </c>
      <c r="T313" s="22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6" t="s">
        <v>230</v>
      </c>
      <c r="AT313" s="226" t="s">
        <v>226</v>
      </c>
      <c r="AU313" s="226" t="s">
        <v>85</v>
      </c>
      <c r="AY313" s="19" t="s">
        <v>224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83</v>
      </c>
      <c r="BK313" s="227">
        <f>ROUND(I313*H313,2)</f>
        <v>0</v>
      </c>
      <c r="BL313" s="19" t="s">
        <v>230</v>
      </c>
      <c r="BM313" s="226" t="s">
        <v>795</v>
      </c>
    </row>
    <row r="314" s="2" customFormat="1">
      <c r="A314" s="40"/>
      <c r="B314" s="41"/>
      <c r="C314" s="42"/>
      <c r="D314" s="228" t="s">
        <v>232</v>
      </c>
      <c r="E314" s="42"/>
      <c r="F314" s="229" t="s">
        <v>5368</v>
      </c>
      <c r="G314" s="42"/>
      <c r="H314" s="42"/>
      <c r="I314" s="230"/>
      <c r="J314" s="42"/>
      <c r="K314" s="42"/>
      <c r="L314" s="46"/>
      <c r="M314" s="231"/>
      <c r="N314" s="232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232</v>
      </c>
      <c r="AU314" s="19" t="s">
        <v>85</v>
      </c>
    </row>
    <row r="315" s="2" customFormat="1">
      <c r="A315" s="40"/>
      <c r="B315" s="41"/>
      <c r="C315" s="42"/>
      <c r="D315" s="233" t="s">
        <v>234</v>
      </c>
      <c r="E315" s="42"/>
      <c r="F315" s="234" t="s">
        <v>5369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234</v>
      </c>
      <c r="AU315" s="19" t="s">
        <v>85</v>
      </c>
    </row>
    <row r="316" s="13" customFormat="1">
      <c r="A316" s="13"/>
      <c r="B316" s="235"/>
      <c r="C316" s="236"/>
      <c r="D316" s="228" t="s">
        <v>236</v>
      </c>
      <c r="E316" s="237" t="s">
        <v>40</v>
      </c>
      <c r="F316" s="238" t="s">
        <v>5370</v>
      </c>
      <c r="G316" s="236"/>
      <c r="H316" s="239">
        <v>68.640000000000001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236</v>
      </c>
      <c r="AU316" s="245" t="s">
        <v>85</v>
      </c>
      <c r="AV316" s="13" t="s">
        <v>85</v>
      </c>
      <c r="AW316" s="13" t="s">
        <v>38</v>
      </c>
      <c r="AX316" s="13" t="s">
        <v>77</v>
      </c>
      <c r="AY316" s="245" t="s">
        <v>224</v>
      </c>
    </row>
    <row r="317" s="15" customFormat="1">
      <c r="A317" s="15"/>
      <c r="B317" s="256"/>
      <c r="C317" s="257"/>
      <c r="D317" s="228" t="s">
        <v>236</v>
      </c>
      <c r="E317" s="258" t="s">
        <v>40</v>
      </c>
      <c r="F317" s="259" t="s">
        <v>253</v>
      </c>
      <c r="G317" s="257"/>
      <c r="H317" s="260">
        <v>68.640000000000001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6" t="s">
        <v>236</v>
      </c>
      <c r="AU317" s="266" t="s">
        <v>85</v>
      </c>
      <c r="AV317" s="15" t="s">
        <v>230</v>
      </c>
      <c r="AW317" s="15" t="s">
        <v>38</v>
      </c>
      <c r="AX317" s="15" t="s">
        <v>83</v>
      </c>
      <c r="AY317" s="266" t="s">
        <v>224</v>
      </c>
    </row>
    <row r="318" s="2" customFormat="1" ht="16.5" customHeight="1">
      <c r="A318" s="40"/>
      <c r="B318" s="41"/>
      <c r="C318" s="215" t="s">
        <v>515</v>
      </c>
      <c r="D318" s="215" t="s">
        <v>226</v>
      </c>
      <c r="E318" s="216" t="s">
        <v>4838</v>
      </c>
      <c r="F318" s="217" t="s">
        <v>4839</v>
      </c>
      <c r="G318" s="218" t="s">
        <v>160</v>
      </c>
      <c r="H318" s="219">
        <v>520.89999999999998</v>
      </c>
      <c r="I318" s="220"/>
      <c r="J318" s="221">
        <f>ROUND(I318*H318,2)</f>
        <v>0</v>
      </c>
      <c r="K318" s="217" t="s">
        <v>40</v>
      </c>
      <c r="L318" s="46"/>
      <c r="M318" s="222" t="s">
        <v>40</v>
      </c>
      <c r="N318" s="223" t="s">
        <v>48</v>
      </c>
      <c r="O318" s="86"/>
      <c r="P318" s="224">
        <f>O318*H318</f>
        <v>0</v>
      </c>
      <c r="Q318" s="224">
        <v>0.0022399999999999998</v>
      </c>
      <c r="R318" s="224">
        <f>Q318*H318</f>
        <v>1.1668159999999999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230</v>
      </c>
      <c r="AT318" s="226" t="s">
        <v>226</v>
      </c>
      <c r="AU318" s="226" t="s">
        <v>85</v>
      </c>
      <c r="AY318" s="19" t="s">
        <v>224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83</v>
      </c>
      <c r="BK318" s="227">
        <f>ROUND(I318*H318,2)</f>
        <v>0</v>
      </c>
      <c r="BL318" s="19" t="s">
        <v>230</v>
      </c>
      <c r="BM318" s="226" t="s">
        <v>5371</v>
      </c>
    </row>
    <row r="319" s="2" customFormat="1">
      <c r="A319" s="40"/>
      <c r="B319" s="41"/>
      <c r="C319" s="42"/>
      <c r="D319" s="228" t="s">
        <v>232</v>
      </c>
      <c r="E319" s="42"/>
      <c r="F319" s="229" t="s">
        <v>4840</v>
      </c>
      <c r="G319" s="42"/>
      <c r="H319" s="42"/>
      <c r="I319" s="230"/>
      <c r="J319" s="42"/>
      <c r="K319" s="42"/>
      <c r="L319" s="46"/>
      <c r="M319" s="231"/>
      <c r="N319" s="23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232</v>
      </c>
      <c r="AU319" s="19" t="s">
        <v>85</v>
      </c>
    </row>
    <row r="320" s="14" customFormat="1">
      <c r="A320" s="14"/>
      <c r="B320" s="246"/>
      <c r="C320" s="247"/>
      <c r="D320" s="228" t="s">
        <v>236</v>
      </c>
      <c r="E320" s="248" t="s">
        <v>40</v>
      </c>
      <c r="F320" s="249" t="s">
        <v>4841</v>
      </c>
      <c r="G320" s="247"/>
      <c r="H320" s="248" t="s">
        <v>40</v>
      </c>
      <c r="I320" s="250"/>
      <c r="J320" s="247"/>
      <c r="K320" s="247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236</v>
      </c>
      <c r="AU320" s="255" t="s">
        <v>85</v>
      </c>
      <c r="AV320" s="14" t="s">
        <v>83</v>
      </c>
      <c r="AW320" s="14" t="s">
        <v>38</v>
      </c>
      <c r="AX320" s="14" t="s">
        <v>77</v>
      </c>
      <c r="AY320" s="255" t="s">
        <v>224</v>
      </c>
    </row>
    <row r="321" s="13" customFormat="1">
      <c r="A321" s="13"/>
      <c r="B321" s="235"/>
      <c r="C321" s="236"/>
      <c r="D321" s="228" t="s">
        <v>236</v>
      </c>
      <c r="E321" s="237" t="s">
        <v>40</v>
      </c>
      <c r="F321" s="238" t="s">
        <v>5372</v>
      </c>
      <c r="G321" s="236"/>
      <c r="H321" s="239">
        <v>332.5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236</v>
      </c>
      <c r="AU321" s="245" t="s">
        <v>85</v>
      </c>
      <c r="AV321" s="13" t="s">
        <v>85</v>
      </c>
      <c r="AW321" s="13" t="s">
        <v>38</v>
      </c>
      <c r="AX321" s="13" t="s">
        <v>77</v>
      </c>
      <c r="AY321" s="245" t="s">
        <v>224</v>
      </c>
    </row>
    <row r="322" s="13" customFormat="1">
      <c r="A322" s="13"/>
      <c r="B322" s="235"/>
      <c r="C322" s="236"/>
      <c r="D322" s="228" t="s">
        <v>236</v>
      </c>
      <c r="E322" s="237" t="s">
        <v>40</v>
      </c>
      <c r="F322" s="238" t="s">
        <v>5373</v>
      </c>
      <c r="G322" s="236"/>
      <c r="H322" s="239">
        <v>35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236</v>
      </c>
      <c r="AU322" s="245" t="s">
        <v>85</v>
      </c>
      <c r="AV322" s="13" t="s">
        <v>85</v>
      </c>
      <c r="AW322" s="13" t="s">
        <v>38</v>
      </c>
      <c r="AX322" s="13" t="s">
        <v>77</v>
      </c>
      <c r="AY322" s="245" t="s">
        <v>224</v>
      </c>
    </row>
    <row r="323" s="13" customFormat="1">
      <c r="A323" s="13"/>
      <c r="B323" s="235"/>
      <c r="C323" s="236"/>
      <c r="D323" s="228" t="s">
        <v>236</v>
      </c>
      <c r="E323" s="237" t="s">
        <v>40</v>
      </c>
      <c r="F323" s="238" t="s">
        <v>5374</v>
      </c>
      <c r="G323" s="236"/>
      <c r="H323" s="239">
        <v>5.4000000000000004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236</v>
      </c>
      <c r="AU323" s="245" t="s">
        <v>85</v>
      </c>
      <c r="AV323" s="13" t="s">
        <v>85</v>
      </c>
      <c r="AW323" s="13" t="s">
        <v>38</v>
      </c>
      <c r="AX323" s="13" t="s">
        <v>77</v>
      </c>
      <c r="AY323" s="245" t="s">
        <v>224</v>
      </c>
    </row>
    <row r="324" s="13" customFormat="1">
      <c r="A324" s="13"/>
      <c r="B324" s="235"/>
      <c r="C324" s="236"/>
      <c r="D324" s="228" t="s">
        <v>236</v>
      </c>
      <c r="E324" s="237" t="s">
        <v>40</v>
      </c>
      <c r="F324" s="238" t="s">
        <v>5375</v>
      </c>
      <c r="G324" s="236"/>
      <c r="H324" s="239">
        <v>148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236</v>
      </c>
      <c r="AU324" s="245" t="s">
        <v>85</v>
      </c>
      <c r="AV324" s="13" t="s">
        <v>85</v>
      </c>
      <c r="AW324" s="13" t="s">
        <v>38</v>
      </c>
      <c r="AX324" s="13" t="s">
        <v>77</v>
      </c>
      <c r="AY324" s="245" t="s">
        <v>224</v>
      </c>
    </row>
    <row r="325" s="15" customFormat="1">
      <c r="A325" s="15"/>
      <c r="B325" s="256"/>
      <c r="C325" s="257"/>
      <c r="D325" s="228" t="s">
        <v>236</v>
      </c>
      <c r="E325" s="258" t="s">
        <v>40</v>
      </c>
      <c r="F325" s="259" t="s">
        <v>253</v>
      </c>
      <c r="G325" s="257"/>
      <c r="H325" s="260">
        <v>520.89999999999998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236</v>
      </c>
      <c r="AU325" s="266" t="s">
        <v>85</v>
      </c>
      <c r="AV325" s="15" t="s">
        <v>230</v>
      </c>
      <c r="AW325" s="15" t="s">
        <v>38</v>
      </c>
      <c r="AX325" s="15" t="s">
        <v>83</v>
      </c>
      <c r="AY325" s="266" t="s">
        <v>224</v>
      </c>
    </row>
    <row r="326" s="12" customFormat="1" ht="22.8" customHeight="1">
      <c r="A326" s="12"/>
      <c r="B326" s="199"/>
      <c r="C326" s="200"/>
      <c r="D326" s="201" t="s">
        <v>76</v>
      </c>
      <c r="E326" s="213" t="s">
        <v>279</v>
      </c>
      <c r="F326" s="213" t="s">
        <v>1098</v>
      </c>
      <c r="G326" s="200"/>
      <c r="H326" s="200"/>
      <c r="I326" s="203"/>
      <c r="J326" s="214">
        <f>BK326</f>
        <v>0</v>
      </c>
      <c r="K326" s="200"/>
      <c r="L326" s="205"/>
      <c r="M326" s="206"/>
      <c r="N326" s="207"/>
      <c r="O326" s="207"/>
      <c r="P326" s="208">
        <f>SUM(P327:P390)</f>
        <v>0</v>
      </c>
      <c r="Q326" s="207"/>
      <c r="R326" s="208">
        <f>SUM(R327:R390)</f>
        <v>22.5764137</v>
      </c>
      <c r="S326" s="207"/>
      <c r="T326" s="209">
        <f>SUM(T327:T390)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0" t="s">
        <v>83</v>
      </c>
      <c r="AT326" s="211" t="s">
        <v>76</v>
      </c>
      <c r="AU326" s="211" t="s">
        <v>83</v>
      </c>
      <c r="AY326" s="210" t="s">
        <v>224</v>
      </c>
      <c r="BK326" s="212">
        <f>SUM(BK327:BK390)</f>
        <v>0</v>
      </c>
    </row>
    <row r="327" s="2" customFormat="1" ht="21.75" customHeight="1">
      <c r="A327" s="40"/>
      <c r="B327" s="41"/>
      <c r="C327" s="215" t="s">
        <v>521</v>
      </c>
      <c r="D327" s="215" t="s">
        <v>226</v>
      </c>
      <c r="E327" s="216" t="s">
        <v>4845</v>
      </c>
      <c r="F327" s="217" t="s">
        <v>4846</v>
      </c>
      <c r="G327" s="218" t="s">
        <v>160</v>
      </c>
      <c r="H327" s="219">
        <v>12</v>
      </c>
      <c r="I327" s="220"/>
      <c r="J327" s="221">
        <f>ROUND(I327*H327,2)</f>
        <v>0</v>
      </c>
      <c r="K327" s="217" t="s">
        <v>229</v>
      </c>
      <c r="L327" s="46"/>
      <c r="M327" s="222" t="s">
        <v>40</v>
      </c>
      <c r="N327" s="223" t="s">
        <v>48</v>
      </c>
      <c r="O327" s="86"/>
      <c r="P327" s="224">
        <f>O327*H327</f>
        <v>0</v>
      </c>
      <c r="Q327" s="224">
        <v>3.0000000000000001E-05</v>
      </c>
      <c r="R327" s="224">
        <f>Q327*H327</f>
        <v>0.00036000000000000002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230</v>
      </c>
      <c r="AT327" s="226" t="s">
        <v>226</v>
      </c>
      <c r="AU327" s="226" t="s">
        <v>85</v>
      </c>
      <c r="AY327" s="19" t="s">
        <v>224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83</v>
      </c>
      <c r="BK327" s="227">
        <f>ROUND(I327*H327,2)</f>
        <v>0</v>
      </c>
      <c r="BL327" s="19" t="s">
        <v>230</v>
      </c>
      <c r="BM327" s="226" t="s">
        <v>822</v>
      </c>
    </row>
    <row r="328" s="2" customFormat="1">
      <c r="A328" s="40"/>
      <c r="B328" s="41"/>
      <c r="C328" s="42"/>
      <c r="D328" s="228" t="s">
        <v>232</v>
      </c>
      <c r="E328" s="42"/>
      <c r="F328" s="229" t="s">
        <v>4847</v>
      </c>
      <c r="G328" s="42"/>
      <c r="H328" s="42"/>
      <c r="I328" s="230"/>
      <c r="J328" s="42"/>
      <c r="K328" s="42"/>
      <c r="L328" s="46"/>
      <c r="M328" s="231"/>
      <c r="N328" s="232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232</v>
      </c>
      <c r="AU328" s="19" t="s">
        <v>85</v>
      </c>
    </row>
    <row r="329" s="2" customFormat="1">
      <c r="A329" s="40"/>
      <c r="B329" s="41"/>
      <c r="C329" s="42"/>
      <c r="D329" s="233" t="s">
        <v>234</v>
      </c>
      <c r="E329" s="42"/>
      <c r="F329" s="234" t="s">
        <v>4848</v>
      </c>
      <c r="G329" s="42"/>
      <c r="H329" s="42"/>
      <c r="I329" s="230"/>
      <c r="J329" s="42"/>
      <c r="K329" s="42"/>
      <c r="L329" s="46"/>
      <c r="M329" s="231"/>
      <c r="N329" s="232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234</v>
      </c>
      <c r="AU329" s="19" t="s">
        <v>85</v>
      </c>
    </row>
    <row r="330" s="13" customFormat="1">
      <c r="A330" s="13"/>
      <c r="B330" s="235"/>
      <c r="C330" s="236"/>
      <c r="D330" s="228" t="s">
        <v>236</v>
      </c>
      <c r="E330" s="237" t="s">
        <v>40</v>
      </c>
      <c r="F330" s="238" t="s">
        <v>5376</v>
      </c>
      <c r="G330" s="236"/>
      <c r="H330" s="239">
        <v>12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236</v>
      </c>
      <c r="AU330" s="245" t="s">
        <v>85</v>
      </c>
      <c r="AV330" s="13" t="s">
        <v>85</v>
      </c>
      <c r="AW330" s="13" t="s">
        <v>38</v>
      </c>
      <c r="AX330" s="13" t="s">
        <v>77</v>
      </c>
      <c r="AY330" s="245" t="s">
        <v>224</v>
      </c>
    </row>
    <row r="331" s="15" customFormat="1">
      <c r="A331" s="15"/>
      <c r="B331" s="256"/>
      <c r="C331" s="257"/>
      <c r="D331" s="228" t="s">
        <v>236</v>
      </c>
      <c r="E331" s="258" t="s">
        <v>40</v>
      </c>
      <c r="F331" s="259" t="s">
        <v>253</v>
      </c>
      <c r="G331" s="257"/>
      <c r="H331" s="260">
        <v>12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6" t="s">
        <v>236</v>
      </c>
      <c r="AU331" s="266" t="s">
        <v>85</v>
      </c>
      <c r="AV331" s="15" t="s">
        <v>230</v>
      </c>
      <c r="AW331" s="15" t="s">
        <v>38</v>
      </c>
      <c r="AX331" s="15" t="s">
        <v>83</v>
      </c>
      <c r="AY331" s="266" t="s">
        <v>224</v>
      </c>
    </row>
    <row r="332" s="2" customFormat="1" ht="16.5" customHeight="1">
      <c r="A332" s="40"/>
      <c r="B332" s="41"/>
      <c r="C332" s="268" t="s">
        <v>527</v>
      </c>
      <c r="D332" s="268" t="s">
        <v>305</v>
      </c>
      <c r="E332" s="269" t="s">
        <v>4850</v>
      </c>
      <c r="F332" s="270" t="s">
        <v>4851</v>
      </c>
      <c r="G332" s="271" t="s">
        <v>160</v>
      </c>
      <c r="H332" s="272">
        <v>12.18</v>
      </c>
      <c r="I332" s="273"/>
      <c r="J332" s="274">
        <f>ROUND(I332*H332,2)</f>
        <v>0</v>
      </c>
      <c r="K332" s="270" t="s">
        <v>229</v>
      </c>
      <c r="L332" s="275"/>
      <c r="M332" s="276" t="s">
        <v>40</v>
      </c>
      <c r="N332" s="277" t="s">
        <v>48</v>
      </c>
      <c r="O332" s="86"/>
      <c r="P332" s="224">
        <f>O332*H332</f>
        <v>0</v>
      </c>
      <c r="Q332" s="224">
        <v>0.024</v>
      </c>
      <c r="R332" s="224">
        <f>Q332*H332</f>
        <v>0.29232000000000002</v>
      </c>
      <c r="S332" s="224">
        <v>0</v>
      </c>
      <c r="T332" s="225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6" t="s">
        <v>279</v>
      </c>
      <c r="AT332" s="226" t="s">
        <v>305</v>
      </c>
      <c r="AU332" s="226" t="s">
        <v>85</v>
      </c>
      <c r="AY332" s="19" t="s">
        <v>224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9" t="s">
        <v>83</v>
      </c>
      <c r="BK332" s="227">
        <f>ROUND(I332*H332,2)</f>
        <v>0</v>
      </c>
      <c r="BL332" s="19" t="s">
        <v>230</v>
      </c>
      <c r="BM332" s="226" t="s">
        <v>835</v>
      </c>
    </row>
    <row r="333" s="2" customFormat="1">
      <c r="A333" s="40"/>
      <c r="B333" s="41"/>
      <c r="C333" s="42"/>
      <c r="D333" s="228" t="s">
        <v>232</v>
      </c>
      <c r="E333" s="42"/>
      <c r="F333" s="229" t="s">
        <v>4851</v>
      </c>
      <c r="G333" s="42"/>
      <c r="H333" s="42"/>
      <c r="I333" s="230"/>
      <c r="J333" s="42"/>
      <c r="K333" s="42"/>
      <c r="L333" s="46"/>
      <c r="M333" s="231"/>
      <c r="N333" s="232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232</v>
      </c>
      <c r="AU333" s="19" t="s">
        <v>85</v>
      </c>
    </row>
    <row r="334" s="2" customFormat="1">
      <c r="A334" s="40"/>
      <c r="B334" s="41"/>
      <c r="C334" s="42"/>
      <c r="D334" s="233" t="s">
        <v>234</v>
      </c>
      <c r="E334" s="42"/>
      <c r="F334" s="234" t="s">
        <v>4852</v>
      </c>
      <c r="G334" s="42"/>
      <c r="H334" s="42"/>
      <c r="I334" s="230"/>
      <c r="J334" s="42"/>
      <c r="K334" s="42"/>
      <c r="L334" s="46"/>
      <c r="M334" s="231"/>
      <c r="N334" s="232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234</v>
      </c>
      <c r="AU334" s="19" t="s">
        <v>85</v>
      </c>
    </row>
    <row r="335" s="13" customFormat="1">
      <c r="A335" s="13"/>
      <c r="B335" s="235"/>
      <c r="C335" s="236"/>
      <c r="D335" s="228" t="s">
        <v>236</v>
      </c>
      <c r="E335" s="237" t="s">
        <v>40</v>
      </c>
      <c r="F335" s="238" t="s">
        <v>5264</v>
      </c>
      <c r="G335" s="236"/>
      <c r="H335" s="239">
        <v>12.18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236</v>
      </c>
      <c r="AU335" s="245" t="s">
        <v>85</v>
      </c>
      <c r="AV335" s="13" t="s">
        <v>85</v>
      </c>
      <c r="AW335" s="13" t="s">
        <v>38</v>
      </c>
      <c r="AX335" s="13" t="s">
        <v>77</v>
      </c>
      <c r="AY335" s="245" t="s">
        <v>224</v>
      </c>
    </row>
    <row r="336" s="15" customFormat="1">
      <c r="A336" s="15"/>
      <c r="B336" s="256"/>
      <c r="C336" s="257"/>
      <c r="D336" s="228" t="s">
        <v>236</v>
      </c>
      <c r="E336" s="258" t="s">
        <v>40</v>
      </c>
      <c r="F336" s="259" t="s">
        <v>253</v>
      </c>
      <c r="G336" s="257"/>
      <c r="H336" s="260">
        <v>12.18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6" t="s">
        <v>236</v>
      </c>
      <c r="AU336" s="266" t="s">
        <v>85</v>
      </c>
      <c r="AV336" s="15" t="s">
        <v>230</v>
      </c>
      <c r="AW336" s="15" t="s">
        <v>38</v>
      </c>
      <c r="AX336" s="15" t="s">
        <v>83</v>
      </c>
      <c r="AY336" s="266" t="s">
        <v>224</v>
      </c>
    </row>
    <row r="337" s="2" customFormat="1" ht="16.5" customHeight="1">
      <c r="A337" s="40"/>
      <c r="B337" s="41"/>
      <c r="C337" s="268" t="s">
        <v>534</v>
      </c>
      <c r="D337" s="268" t="s">
        <v>305</v>
      </c>
      <c r="E337" s="269" t="s">
        <v>4854</v>
      </c>
      <c r="F337" s="270" t="s">
        <v>4855</v>
      </c>
      <c r="G337" s="271" t="s">
        <v>811</v>
      </c>
      <c r="H337" s="272">
        <v>12.18</v>
      </c>
      <c r="I337" s="273"/>
      <c r="J337" s="274">
        <f>ROUND(I337*H337,2)</f>
        <v>0</v>
      </c>
      <c r="K337" s="270" t="s">
        <v>229</v>
      </c>
      <c r="L337" s="275"/>
      <c r="M337" s="276" t="s">
        <v>40</v>
      </c>
      <c r="N337" s="277" t="s">
        <v>48</v>
      </c>
      <c r="O337" s="86"/>
      <c r="P337" s="224">
        <f>O337*H337</f>
        <v>0</v>
      </c>
      <c r="Q337" s="224">
        <v>0.02</v>
      </c>
      <c r="R337" s="224">
        <f>Q337*H337</f>
        <v>0.24360000000000001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279</v>
      </c>
      <c r="AT337" s="226" t="s">
        <v>305</v>
      </c>
      <c r="AU337" s="226" t="s">
        <v>85</v>
      </c>
      <c r="AY337" s="19" t="s">
        <v>224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83</v>
      </c>
      <c r="BK337" s="227">
        <f>ROUND(I337*H337,2)</f>
        <v>0</v>
      </c>
      <c r="BL337" s="19" t="s">
        <v>230</v>
      </c>
      <c r="BM337" s="226" t="s">
        <v>178</v>
      </c>
    </row>
    <row r="338" s="2" customFormat="1">
      <c r="A338" s="40"/>
      <c r="B338" s="41"/>
      <c r="C338" s="42"/>
      <c r="D338" s="228" t="s">
        <v>232</v>
      </c>
      <c r="E338" s="42"/>
      <c r="F338" s="229" t="s">
        <v>4855</v>
      </c>
      <c r="G338" s="42"/>
      <c r="H338" s="42"/>
      <c r="I338" s="230"/>
      <c r="J338" s="42"/>
      <c r="K338" s="42"/>
      <c r="L338" s="46"/>
      <c r="M338" s="231"/>
      <c r="N338" s="232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232</v>
      </c>
      <c r="AU338" s="19" t="s">
        <v>85</v>
      </c>
    </row>
    <row r="339" s="2" customFormat="1">
      <c r="A339" s="40"/>
      <c r="B339" s="41"/>
      <c r="C339" s="42"/>
      <c r="D339" s="233" t="s">
        <v>234</v>
      </c>
      <c r="E339" s="42"/>
      <c r="F339" s="234" t="s">
        <v>4856</v>
      </c>
      <c r="G339" s="42"/>
      <c r="H339" s="42"/>
      <c r="I339" s="230"/>
      <c r="J339" s="42"/>
      <c r="K339" s="42"/>
      <c r="L339" s="46"/>
      <c r="M339" s="231"/>
      <c r="N339" s="232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234</v>
      </c>
      <c r="AU339" s="19" t="s">
        <v>85</v>
      </c>
    </row>
    <row r="340" s="13" customFormat="1">
      <c r="A340" s="13"/>
      <c r="B340" s="235"/>
      <c r="C340" s="236"/>
      <c r="D340" s="228" t="s">
        <v>236</v>
      </c>
      <c r="E340" s="237" t="s">
        <v>40</v>
      </c>
      <c r="F340" s="238" t="s">
        <v>5264</v>
      </c>
      <c r="G340" s="236"/>
      <c r="H340" s="239">
        <v>12.18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236</v>
      </c>
      <c r="AU340" s="245" t="s">
        <v>85</v>
      </c>
      <c r="AV340" s="13" t="s">
        <v>85</v>
      </c>
      <c r="AW340" s="13" t="s">
        <v>38</v>
      </c>
      <c r="AX340" s="13" t="s">
        <v>77</v>
      </c>
      <c r="AY340" s="245" t="s">
        <v>224</v>
      </c>
    </row>
    <row r="341" s="15" customFormat="1">
      <c r="A341" s="15"/>
      <c r="B341" s="256"/>
      <c r="C341" s="257"/>
      <c r="D341" s="228" t="s">
        <v>236</v>
      </c>
      <c r="E341" s="258" t="s">
        <v>40</v>
      </c>
      <c r="F341" s="259" t="s">
        <v>253</v>
      </c>
      <c r="G341" s="257"/>
      <c r="H341" s="260">
        <v>12.18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6" t="s">
        <v>236</v>
      </c>
      <c r="AU341" s="266" t="s">
        <v>85</v>
      </c>
      <c r="AV341" s="15" t="s">
        <v>230</v>
      </c>
      <c r="AW341" s="15" t="s">
        <v>38</v>
      </c>
      <c r="AX341" s="15" t="s">
        <v>83</v>
      </c>
      <c r="AY341" s="266" t="s">
        <v>224</v>
      </c>
    </row>
    <row r="342" s="2" customFormat="1" ht="16.5" customHeight="1">
      <c r="A342" s="40"/>
      <c r="B342" s="41"/>
      <c r="C342" s="215" t="s">
        <v>541</v>
      </c>
      <c r="D342" s="215" t="s">
        <v>226</v>
      </c>
      <c r="E342" s="216" t="s">
        <v>4857</v>
      </c>
      <c r="F342" s="217" t="s">
        <v>4858</v>
      </c>
      <c r="G342" s="218" t="s">
        <v>811</v>
      </c>
      <c r="H342" s="219">
        <v>1</v>
      </c>
      <c r="I342" s="220"/>
      <c r="J342" s="221">
        <f>ROUND(I342*H342,2)</f>
        <v>0</v>
      </c>
      <c r="K342" s="217" t="s">
        <v>229</v>
      </c>
      <c r="L342" s="46"/>
      <c r="M342" s="222" t="s">
        <v>40</v>
      </c>
      <c r="N342" s="223" t="s">
        <v>48</v>
      </c>
      <c r="O342" s="86"/>
      <c r="P342" s="224">
        <f>O342*H342</f>
        <v>0</v>
      </c>
      <c r="Q342" s="224">
        <v>0.00012999999999999999</v>
      </c>
      <c r="R342" s="224">
        <f>Q342*H342</f>
        <v>0.00012999999999999999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230</v>
      </c>
      <c r="AT342" s="226" t="s">
        <v>226</v>
      </c>
      <c r="AU342" s="226" t="s">
        <v>85</v>
      </c>
      <c r="AY342" s="19" t="s">
        <v>224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83</v>
      </c>
      <c r="BK342" s="227">
        <f>ROUND(I342*H342,2)</f>
        <v>0</v>
      </c>
      <c r="BL342" s="19" t="s">
        <v>230</v>
      </c>
      <c r="BM342" s="226" t="s">
        <v>850</v>
      </c>
    </row>
    <row r="343" s="2" customFormat="1">
      <c r="A343" s="40"/>
      <c r="B343" s="41"/>
      <c r="C343" s="42"/>
      <c r="D343" s="228" t="s">
        <v>232</v>
      </c>
      <c r="E343" s="42"/>
      <c r="F343" s="229" t="s">
        <v>4859</v>
      </c>
      <c r="G343" s="42"/>
      <c r="H343" s="42"/>
      <c r="I343" s="230"/>
      <c r="J343" s="42"/>
      <c r="K343" s="42"/>
      <c r="L343" s="46"/>
      <c r="M343" s="231"/>
      <c r="N343" s="232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232</v>
      </c>
      <c r="AU343" s="19" t="s">
        <v>85</v>
      </c>
    </row>
    <row r="344" s="2" customFormat="1">
      <c r="A344" s="40"/>
      <c r="B344" s="41"/>
      <c r="C344" s="42"/>
      <c r="D344" s="233" t="s">
        <v>234</v>
      </c>
      <c r="E344" s="42"/>
      <c r="F344" s="234" t="s">
        <v>4860</v>
      </c>
      <c r="G344" s="42"/>
      <c r="H344" s="42"/>
      <c r="I344" s="230"/>
      <c r="J344" s="42"/>
      <c r="K344" s="42"/>
      <c r="L344" s="46"/>
      <c r="M344" s="231"/>
      <c r="N344" s="232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234</v>
      </c>
      <c r="AU344" s="19" t="s">
        <v>85</v>
      </c>
    </row>
    <row r="345" s="13" customFormat="1">
      <c r="A345" s="13"/>
      <c r="B345" s="235"/>
      <c r="C345" s="236"/>
      <c r="D345" s="228" t="s">
        <v>236</v>
      </c>
      <c r="E345" s="237" t="s">
        <v>40</v>
      </c>
      <c r="F345" s="238" t="s">
        <v>5377</v>
      </c>
      <c r="G345" s="236"/>
      <c r="H345" s="239">
        <v>1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236</v>
      </c>
      <c r="AU345" s="245" t="s">
        <v>85</v>
      </c>
      <c r="AV345" s="13" t="s">
        <v>85</v>
      </c>
      <c r="AW345" s="13" t="s">
        <v>38</v>
      </c>
      <c r="AX345" s="13" t="s">
        <v>77</v>
      </c>
      <c r="AY345" s="245" t="s">
        <v>224</v>
      </c>
    </row>
    <row r="346" s="15" customFormat="1">
      <c r="A346" s="15"/>
      <c r="B346" s="256"/>
      <c r="C346" s="257"/>
      <c r="D346" s="228" t="s">
        <v>236</v>
      </c>
      <c r="E346" s="258" t="s">
        <v>40</v>
      </c>
      <c r="F346" s="259" t="s">
        <v>253</v>
      </c>
      <c r="G346" s="257"/>
      <c r="H346" s="260">
        <v>1</v>
      </c>
      <c r="I346" s="261"/>
      <c r="J346" s="257"/>
      <c r="K346" s="257"/>
      <c r="L346" s="262"/>
      <c r="M346" s="263"/>
      <c r="N346" s="264"/>
      <c r="O346" s="264"/>
      <c r="P346" s="264"/>
      <c r="Q346" s="264"/>
      <c r="R346" s="264"/>
      <c r="S346" s="264"/>
      <c r="T346" s="26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6" t="s">
        <v>236</v>
      </c>
      <c r="AU346" s="266" t="s">
        <v>85</v>
      </c>
      <c r="AV346" s="15" t="s">
        <v>230</v>
      </c>
      <c r="AW346" s="15" t="s">
        <v>38</v>
      </c>
      <c r="AX346" s="15" t="s">
        <v>83</v>
      </c>
      <c r="AY346" s="266" t="s">
        <v>224</v>
      </c>
    </row>
    <row r="347" s="2" customFormat="1" ht="24.15" customHeight="1">
      <c r="A347" s="40"/>
      <c r="B347" s="41"/>
      <c r="C347" s="268" t="s">
        <v>549</v>
      </c>
      <c r="D347" s="268" t="s">
        <v>305</v>
      </c>
      <c r="E347" s="269" t="s">
        <v>4862</v>
      </c>
      <c r="F347" s="270" t="s">
        <v>4863</v>
      </c>
      <c r="G347" s="271" t="s">
        <v>811</v>
      </c>
      <c r="H347" s="272">
        <v>1.0149999999999999</v>
      </c>
      <c r="I347" s="273"/>
      <c r="J347" s="274">
        <f>ROUND(I347*H347,2)</f>
        <v>0</v>
      </c>
      <c r="K347" s="270" t="s">
        <v>229</v>
      </c>
      <c r="L347" s="275"/>
      <c r="M347" s="276" t="s">
        <v>40</v>
      </c>
      <c r="N347" s="277" t="s">
        <v>48</v>
      </c>
      <c r="O347" s="86"/>
      <c r="P347" s="224">
        <f>O347*H347</f>
        <v>0</v>
      </c>
      <c r="Q347" s="224">
        <v>0.016</v>
      </c>
      <c r="R347" s="224">
        <f>Q347*H347</f>
        <v>0.016239999999999997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279</v>
      </c>
      <c r="AT347" s="226" t="s">
        <v>305</v>
      </c>
      <c r="AU347" s="226" t="s">
        <v>85</v>
      </c>
      <c r="AY347" s="19" t="s">
        <v>224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83</v>
      </c>
      <c r="BK347" s="227">
        <f>ROUND(I347*H347,2)</f>
        <v>0</v>
      </c>
      <c r="BL347" s="19" t="s">
        <v>230</v>
      </c>
      <c r="BM347" s="226" t="s">
        <v>860</v>
      </c>
    </row>
    <row r="348" s="2" customFormat="1">
      <c r="A348" s="40"/>
      <c r="B348" s="41"/>
      <c r="C348" s="42"/>
      <c r="D348" s="228" t="s">
        <v>232</v>
      </c>
      <c r="E348" s="42"/>
      <c r="F348" s="229" t="s">
        <v>4863</v>
      </c>
      <c r="G348" s="42"/>
      <c r="H348" s="42"/>
      <c r="I348" s="230"/>
      <c r="J348" s="42"/>
      <c r="K348" s="42"/>
      <c r="L348" s="46"/>
      <c r="M348" s="231"/>
      <c r="N348" s="232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232</v>
      </c>
      <c r="AU348" s="19" t="s">
        <v>85</v>
      </c>
    </row>
    <row r="349" s="2" customFormat="1">
      <c r="A349" s="40"/>
      <c r="B349" s="41"/>
      <c r="C349" s="42"/>
      <c r="D349" s="233" t="s">
        <v>234</v>
      </c>
      <c r="E349" s="42"/>
      <c r="F349" s="234" t="s">
        <v>4864</v>
      </c>
      <c r="G349" s="42"/>
      <c r="H349" s="42"/>
      <c r="I349" s="230"/>
      <c r="J349" s="42"/>
      <c r="K349" s="42"/>
      <c r="L349" s="46"/>
      <c r="M349" s="231"/>
      <c r="N349" s="232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234</v>
      </c>
      <c r="AU349" s="19" t="s">
        <v>85</v>
      </c>
    </row>
    <row r="350" s="13" customFormat="1">
      <c r="A350" s="13"/>
      <c r="B350" s="235"/>
      <c r="C350" s="236"/>
      <c r="D350" s="228" t="s">
        <v>236</v>
      </c>
      <c r="E350" s="237" t="s">
        <v>40</v>
      </c>
      <c r="F350" s="238" t="s">
        <v>5378</v>
      </c>
      <c r="G350" s="236"/>
      <c r="H350" s="239">
        <v>1.0149999999999999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236</v>
      </c>
      <c r="AU350" s="245" t="s">
        <v>85</v>
      </c>
      <c r="AV350" s="13" t="s">
        <v>85</v>
      </c>
      <c r="AW350" s="13" t="s">
        <v>38</v>
      </c>
      <c r="AX350" s="13" t="s">
        <v>77</v>
      </c>
      <c r="AY350" s="245" t="s">
        <v>224</v>
      </c>
    </row>
    <row r="351" s="15" customFormat="1">
      <c r="A351" s="15"/>
      <c r="B351" s="256"/>
      <c r="C351" s="257"/>
      <c r="D351" s="228" t="s">
        <v>236</v>
      </c>
      <c r="E351" s="258" t="s">
        <v>40</v>
      </c>
      <c r="F351" s="259" t="s">
        <v>253</v>
      </c>
      <c r="G351" s="257"/>
      <c r="H351" s="260">
        <v>1.0149999999999999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6" t="s">
        <v>236</v>
      </c>
      <c r="AU351" s="266" t="s">
        <v>85</v>
      </c>
      <c r="AV351" s="15" t="s">
        <v>230</v>
      </c>
      <c r="AW351" s="15" t="s">
        <v>38</v>
      </c>
      <c r="AX351" s="15" t="s">
        <v>83</v>
      </c>
      <c r="AY351" s="266" t="s">
        <v>224</v>
      </c>
    </row>
    <row r="352" s="2" customFormat="1" ht="16.5" customHeight="1">
      <c r="A352" s="40"/>
      <c r="B352" s="41"/>
      <c r="C352" s="268" t="s">
        <v>555</v>
      </c>
      <c r="D352" s="268" t="s">
        <v>305</v>
      </c>
      <c r="E352" s="269" t="s">
        <v>4866</v>
      </c>
      <c r="F352" s="270" t="s">
        <v>4867</v>
      </c>
      <c r="G352" s="271" t="s">
        <v>811</v>
      </c>
      <c r="H352" s="272">
        <v>1.0149999999999999</v>
      </c>
      <c r="I352" s="273"/>
      <c r="J352" s="274">
        <f>ROUND(I352*H352,2)</f>
        <v>0</v>
      </c>
      <c r="K352" s="270" t="s">
        <v>229</v>
      </c>
      <c r="L352" s="275"/>
      <c r="M352" s="276" t="s">
        <v>40</v>
      </c>
      <c r="N352" s="277" t="s">
        <v>48</v>
      </c>
      <c r="O352" s="86"/>
      <c r="P352" s="224">
        <f>O352*H352</f>
        <v>0</v>
      </c>
      <c r="Q352" s="224">
        <v>0.00029999999999999997</v>
      </c>
      <c r="R352" s="224">
        <f>Q352*H352</f>
        <v>0.00030449999999999992</v>
      </c>
      <c r="S352" s="224">
        <v>0</v>
      </c>
      <c r="T352" s="22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6" t="s">
        <v>279</v>
      </c>
      <c r="AT352" s="226" t="s">
        <v>305</v>
      </c>
      <c r="AU352" s="226" t="s">
        <v>85</v>
      </c>
      <c r="AY352" s="19" t="s">
        <v>224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9" t="s">
        <v>83</v>
      </c>
      <c r="BK352" s="227">
        <f>ROUND(I352*H352,2)</f>
        <v>0</v>
      </c>
      <c r="BL352" s="19" t="s">
        <v>230</v>
      </c>
      <c r="BM352" s="226" t="s">
        <v>869</v>
      </c>
    </row>
    <row r="353" s="2" customFormat="1">
      <c r="A353" s="40"/>
      <c r="B353" s="41"/>
      <c r="C353" s="42"/>
      <c r="D353" s="228" t="s">
        <v>232</v>
      </c>
      <c r="E353" s="42"/>
      <c r="F353" s="229" t="s">
        <v>4867</v>
      </c>
      <c r="G353" s="42"/>
      <c r="H353" s="42"/>
      <c r="I353" s="230"/>
      <c r="J353" s="42"/>
      <c r="K353" s="42"/>
      <c r="L353" s="46"/>
      <c r="M353" s="231"/>
      <c r="N353" s="232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232</v>
      </c>
      <c r="AU353" s="19" t="s">
        <v>85</v>
      </c>
    </row>
    <row r="354" s="2" customFormat="1">
      <c r="A354" s="40"/>
      <c r="B354" s="41"/>
      <c r="C354" s="42"/>
      <c r="D354" s="233" t="s">
        <v>234</v>
      </c>
      <c r="E354" s="42"/>
      <c r="F354" s="234" t="s">
        <v>4868</v>
      </c>
      <c r="G354" s="42"/>
      <c r="H354" s="42"/>
      <c r="I354" s="230"/>
      <c r="J354" s="42"/>
      <c r="K354" s="42"/>
      <c r="L354" s="46"/>
      <c r="M354" s="231"/>
      <c r="N354" s="232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234</v>
      </c>
      <c r="AU354" s="19" t="s">
        <v>85</v>
      </c>
    </row>
    <row r="355" s="13" customFormat="1">
      <c r="A355" s="13"/>
      <c r="B355" s="235"/>
      <c r="C355" s="236"/>
      <c r="D355" s="228" t="s">
        <v>236</v>
      </c>
      <c r="E355" s="237" t="s">
        <v>40</v>
      </c>
      <c r="F355" s="238" t="s">
        <v>5378</v>
      </c>
      <c r="G355" s="236"/>
      <c r="H355" s="239">
        <v>1.0149999999999999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236</v>
      </c>
      <c r="AU355" s="245" t="s">
        <v>85</v>
      </c>
      <c r="AV355" s="13" t="s">
        <v>85</v>
      </c>
      <c r="AW355" s="13" t="s">
        <v>38</v>
      </c>
      <c r="AX355" s="13" t="s">
        <v>77</v>
      </c>
      <c r="AY355" s="245" t="s">
        <v>224</v>
      </c>
    </row>
    <row r="356" s="15" customFormat="1">
      <c r="A356" s="15"/>
      <c r="B356" s="256"/>
      <c r="C356" s="257"/>
      <c r="D356" s="228" t="s">
        <v>236</v>
      </c>
      <c r="E356" s="258" t="s">
        <v>40</v>
      </c>
      <c r="F356" s="259" t="s">
        <v>253</v>
      </c>
      <c r="G356" s="257"/>
      <c r="H356" s="260">
        <v>1.0149999999999999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6" t="s">
        <v>236</v>
      </c>
      <c r="AU356" s="266" t="s">
        <v>85</v>
      </c>
      <c r="AV356" s="15" t="s">
        <v>230</v>
      </c>
      <c r="AW356" s="15" t="s">
        <v>38</v>
      </c>
      <c r="AX356" s="15" t="s">
        <v>83</v>
      </c>
      <c r="AY356" s="266" t="s">
        <v>224</v>
      </c>
    </row>
    <row r="357" s="2" customFormat="1" ht="16.5" customHeight="1">
      <c r="A357" s="40"/>
      <c r="B357" s="41"/>
      <c r="C357" s="215" t="s">
        <v>563</v>
      </c>
      <c r="D357" s="215" t="s">
        <v>226</v>
      </c>
      <c r="E357" s="216" t="s">
        <v>4869</v>
      </c>
      <c r="F357" s="217" t="s">
        <v>4870</v>
      </c>
      <c r="G357" s="218" t="s">
        <v>811</v>
      </c>
      <c r="H357" s="219">
        <v>6</v>
      </c>
      <c r="I357" s="220"/>
      <c r="J357" s="221">
        <f>ROUND(I357*H357,2)</f>
        <v>0</v>
      </c>
      <c r="K357" s="217" t="s">
        <v>229</v>
      </c>
      <c r="L357" s="46"/>
      <c r="M357" s="222" t="s">
        <v>40</v>
      </c>
      <c r="N357" s="223" t="s">
        <v>48</v>
      </c>
      <c r="O357" s="86"/>
      <c r="P357" s="224">
        <f>O357*H357</f>
        <v>0</v>
      </c>
      <c r="Q357" s="224">
        <v>6.9999999999999994E-05</v>
      </c>
      <c r="R357" s="224">
        <f>Q357*H357</f>
        <v>0.00041999999999999996</v>
      </c>
      <c r="S357" s="224">
        <v>0</v>
      </c>
      <c r="T357" s="225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6" t="s">
        <v>230</v>
      </c>
      <c r="AT357" s="226" t="s">
        <v>226</v>
      </c>
      <c r="AU357" s="226" t="s">
        <v>85</v>
      </c>
      <c r="AY357" s="19" t="s">
        <v>224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9" t="s">
        <v>83</v>
      </c>
      <c r="BK357" s="227">
        <f>ROUND(I357*H357,2)</f>
        <v>0</v>
      </c>
      <c r="BL357" s="19" t="s">
        <v>230</v>
      </c>
      <c r="BM357" s="226" t="s">
        <v>884</v>
      </c>
    </row>
    <row r="358" s="2" customFormat="1">
      <c r="A358" s="40"/>
      <c r="B358" s="41"/>
      <c r="C358" s="42"/>
      <c r="D358" s="228" t="s">
        <v>232</v>
      </c>
      <c r="E358" s="42"/>
      <c r="F358" s="229" t="s">
        <v>4871</v>
      </c>
      <c r="G358" s="42"/>
      <c r="H358" s="42"/>
      <c r="I358" s="230"/>
      <c r="J358" s="42"/>
      <c r="K358" s="42"/>
      <c r="L358" s="46"/>
      <c r="M358" s="231"/>
      <c r="N358" s="232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232</v>
      </c>
      <c r="AU358" s="19" t="s">
        <v>85</v>
      </c>
    </row>
    <row r="359" s="2" customFormat="1">
      <c r="A359" s="40"/>
      <c r="B359" s="41"/>
      <c r="C359" s="42"/>
      <c r="D359" s="233" t="s">
        <v>234</v>
      </c>
      <c r="E359" s="42"/>
      <c r="F359" s="234" t="s">
        <v>4872</v>
      </c>
      <c r="G359" s="42"/>
      <c r="H359" s="42"/>
      <c r="I359" s="230"/>
      <c r="J359" s="42"/>
      <c r="K359" s="42"/>
      <c r="L359" s="46"/>
      <c r="M359" s="231"/>
      <c r="N359" s="23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234</v>
      </c>
      <c r="AU359" s="19" t="s">
        <v>85</v>
      </c>
    </row>
    <row r="360" s="2" customFormat="1" ht="16.5" customHeight="1">
      <c r="A360" s="40"/>
      <c r="B360" s="41"/>
      <c r="C360" s="268" t="s">
        <v>571</v>
      </c>
      <c r="D360" s="268" t="s">
        <v>305</v>
      </c>
      <c r="E360" s="269" t="s">
        <v>4873</v>
      </c>
      <c r="F360" s="270" t="s">
        <v>4874</v>
      </c>
      <c r="G360" s="271" t="s">
        <v>811</v>
      </c>
      <c r="H360" s="272">
        <v>6</v>
      </c>
      <c r="I360" s="273"/>
      <c r="J360" s="274">
        <f>ROUND(I360*H360,2)</f>
        <v>0</v>
      </c>
      <c r="K360" s="270" t="s">
        <v>229</v>
      </c>
      <c r="L360" s="275"/>
      <c r="M360" s="276" t="s">
        <v>40</v>
      </c>
      <c r="N360" s="277" t="s">
        <v>48</v>
      </c>
      <c r="O360" s="86"/>
      <c r="P360" s="224">
        <f>O360*H360</f>
        <v>0</v>
      </c>
      <c r="Q360" s="224">
        <v>0.01</v>
      </c>
      <c r="R360" s="224">
        <f>Q360*H360</f>
        <v>0.059999999999999998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279</v>
      </c>
      <c r="AT360" s="226" t="s">
        <v>305</v>
      </c>
      <c r="AU360" s="226" t="s">
        <v>85</v>
      </c>
      <c r="AY360" s="19" t="s">
        <v>224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9" t="s">
        <v>83</v>
      </c>
      <c r="BK360" s="227">
        <f>ROUND(I360*H360,2)</f>
        <v>0</v>
      </c>
      <c r="BL360" s="19" t="s">
        <v>230</v>
      </c>
      <c r="BM360" s="226" t="s">
        <v>899</v>
      </c>
    </row>
    <row r="361" s="2" customFormat="1">
      <c r="A361" s="40"/>
      <c r="B361" s="41"/>
      <c r="C361" s="42"/>
      <c r="D361" s="228" t="s">
        <v>232</v>
      </c>
      <c r="E361" s="42"/>
      <c r="F361" s="229" t="s">
        <v>4874</v>
      </c>
      <c r="G361" s="42"/>
      <c r="H361" s="42"/>
      <c r="I361" s="230"/>
      <c r="J361" s="42"/>
      <c r="K361" s="42"/>
      <c r="L361" s="46"/>
      <c r="M361" s="231"/>
      <c r="N361" s="232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232</v>
      </c>
      <c r="AU361" s="19" t="s">
        <v>85</v>
      </c>
    </row>
    <row r="362" s="2" customFormat="1">
      <c r="A362" s="40"/>
      <c r="B362" s="41"/>
      <c r="C362" s="42"/>
      <c r="D362" s="233" t="s">
        <v>234</v>
      </c>
      <c r="E362" s="42"/>
      <c r="F362" s="234" t="s">
        <v>4875</v>
      </c>
      <c r="G362" s="42"/>
      <c r="H362" s="42"/>
      <c r="I362" s="230"/>
      <c r="J362" s="42"/>
      <c r="K362" s="42"/>
      <c r="L362" s="46"/>
      <c r="M362" s="231"/>
      <c r="N362" s="232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234</v>
      </c>
      <c r="AU362" s="19" t="s">
        <v>85</v>
      </c>
    </row>
    <row r="363" s="2" customFormat="1" ht="16.5" customHeight="1">
      <c r="A363" s="40"/>
      <c r="B363" s="41"/>
      <c r="C363" s="215" t="s">
        <v>1005</v>
      </c>
      <c r="D363" s="215" t="s">
        <v>226</v>
      </c>
      <c r="E363" s="216" t="s">
        <v>4876</v>
      </c>
      <c r="F363" s="217" t="s">
        <v>4877</v>
      </c>
      <c r="G363" s="218" t="s">
        <v>811</v>
      </c>
      <c r="H363" s="219">
        <v>4</v>
      </c>
      <c r="I363" s="220"/>
      <c r="J363" s="221">
        <f>ROUND(I363*H363,2)</f>
        <v>0</v>
      </c>
      <c r="K363" s="217" t="s">
        <v>40</v>
      </c>
      <c r="L363" s="46"/>
      <c r="M363" s="222" t="s">
        <v>40</v>
      </c>
      <c r="N363" s="223" t="s">
        <v>48</v>
      </c>
      <c r="O363" s="86"/>
      <c r="P363" s="224">
        <f>O363*H363</f>
        <v>0</v>
      </c>
      <c r="Q363" s="224">
        <v>0.2087</v>
      </c>
      <c r="R363" s="224">
        <f>Q363*H363</f>
        <v>0.83479999999999999</v>
      </c>
      <c r="S363" s="224">
        <v>0</v>
      </c>
      <c r="T363" s="225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6" t="s">
        <v>230</v>
      </c>
      <c r="AT363" s="226" t="s">
        <v>226</v>
      </c>
      <c r="AU363" s="226" t="s">
        <v>85</v>
      </c>
      <c r="AY363" s="19" t="s">
        <v>224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9" t="s">
        <v>83</v>
      </c>
      <c r="BK363" s="227">
        <f>ROUND(I363*H363,2)</f>
        <v>0</v>
      </c>
      <c r="BL363" s="19" t="s">
        <v>230</v>
      </c>
      <c r="BM363" s="226" t="s">
        <v>5379</v>
      </c>
    </row>
    <row r="364" s="2" customFormat="1">
      <c r="A364" s="40"/>
      <c r="B364" s="41"/>
      <c r="C364" s="42"/>
      <c r="D364" s="228" t="s">
        <v>232</v>
      </c>
      <c r="E364" s="42"/>
      <c r="F364" s="229" t="s">
        <v>4879</v>
      </c>
      <c r="G364" s="42"/>
      <c r="H364" s="42"/>
      <c r="I364" s="230"/>
      <c r="J364" s="42"/>
      <c r="K364" s="42"/>
      <c r="L364" s="46"/>
      <c r="M364" s="231"/>
      <c r="N364" s="232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232</v>
      </c>
      <c r="AU364" s="19" t="s">
        <v>85</v>
      </c>
    </row>
    <row r="365" s="13" customFormat="1">
      <c r="A365" s="13"/>
      <c r="B365" s="235"/>
      <c r="C365" s="236"/>
      <c r="D365" s="228" t="s">
        <v>236</v>
      </c>
      <c r="E365" s="237" t="s">
        <v>40</v>
      </c>
      <c r="F365" s="238" t="s">
        <v>4880</v>
      </c>
      <c r="G365" s="236"/>
      <c r="H365" s="239">
        <v>4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236</v>
      </c>
      <c r="AU365" s="245" t="s">
        <v>85</v>
      </c>
      <c r="AV365" s="13" t="s">
        <v>85</v>
      </c>
      <c r="AW365" s="13" t="s">
        <v>38</v>
      </c>
      <c r="AX365" s="13" t="s">
        <v>77</v>
      </c>
      <c r="AY365" s="245" t="s">
        <v>224</v>
      </c>
    </row>
    <row r="366" s="15" customFormat="1">
      <c r="A366" s="15"/>
      <c r="B366" s="256"/>
      <c r="C366" s="257"/>
      <c r="D366" s="228" t="s">
        <v>236</v>
      </c>
      <c r="E366" s="258" t="s">
        <v>40</v>
      </c>
      <c r="F366" s="259" t="s">
        <v>253</v>
      </c>
      <c r="G366" s="257"/>
      <c r="H366" s="260">
        <v>4</v>
      </c>
      <c r="I366" s="261"/>
      <c r="J366" s="257"/>
      <c r="K366" s="257"/>
      <c r="L366" s="262"/>
      <c r="M366" s="263"/>
      <c r="N366" s="264"/>
      <c r="O366" s="264"/>
      <c r="P366" s="264"/>
      <c r="Q366" s="264"/>
      <c r="R366" s="264"/>
      <c r="S366" s="264"/>
      <c r="T366" s="26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6" t="s">
        <v>236</v>
      </c>
      <c r="AU366" s="266" t="s">
        <v>85</v>
      </c>
      <c r="AV366" s="15" t="s">
        <v>230</v>
      </c>
      <c r="AW366" s="15" t="s">
        <v>38</v>
      </c>
      <c r="AX366" s="15" t="s">
        <v>83</v>
      </c>
      <c r="AY366" s="266" t="s">
        <v>224</v>
      </c>
    </row>
    <row r="367" s="2" customFormat="1" ht="16.5" customHeight="1">
      <c r="A367" s="40"/>
      <c r="B367" s="41"/>
      <c r="C367" s="215" t="s">
        <v>593</v>
      </c>
      <c r="D367" s="215" t="s">
        <v>226</v>
      </c>
      <c r="E367" s="216" t="s">
        <v>4881</v>
      </c>
      <c r="F367" s="217" t="s">
        <v>4882</v>
      </c>
      <c r="G367" s="218" t="s">
        <v>811</v>
      </c>
      <c r="H367" s="219">
        <v>3</v>
      </c>
      <c r="I367" s="220"/>
      <c r="J367" s="221">
        <f>ROUND(I367*H367,2)</f>
        <v>0</v>
      </c>
      <c r="K367" s="217" t="s">
        <v>229</v>
      </c>
      <c r="L367" s="46"/>
      <c r="M367" s="222" t="s">
        <v>40</v>
      </c>
      <c r="N367" s="223" t="s">
        <v>48</v>
      </c>
      <c r="O367" s="86"/>
      <c r="P367" s="224">
        <f>O367*H367</f>
        <v>0</v>
      </c>
      <c r="Q367" s="224">
        <v>0.34089999999999998</v>
      </c>
      <c r="R367" s="224">
        <f>Q367*H367</f>
        <v>1.0226999999999999</v>
      </c>
      <c r="S367" s="224">
        <v>0</v>
      </c>
      <c r="T367" s="22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6" t="s">
        <v>230</v>
      </c>
      <c r="AT367" s="226" t="s">
        <v>226</v>
      </c>
      <c r="AU367" s="226" t="s">
        <v>85</v>
      </c>
      <c r="AY367" s="19" t="s">
        <v>224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9" t="s">
        <v>83</v>
      </c>
      <c r="BK367" s="227">
        <f>ROUND(I367*H367,2)</f>
        <v>0</v>
      </c>
      <c r="BL367" s="19" t="s">
        <v>230</v>
      </c>
      <c r="BM367" s="226" t="s">
        <v>944</v>
      </c>
    </row>
    <row r="368" s="2" customFormat="1">
      <c r="A368" s="40"/>
      <c r="B368" s="41"/>
      <c r="C368" s="42"/>
      <c r="D368" s="228" t="s">
        <v>232</v>
      </c>
      <c r="E368" s="42"/>
      <c r="F368" s="229" t="s">
        <v>4882</v>
      </c>
      <c r="G368" s="42"/>
      <c r="H368" s="42"/>
      <c r="I368" s="230"/>
      <c r="J368" s="42"/>
      <c r="K368" s="42"/>
      <c r="L368" s="46"/>
      <c r="M368" s="231"/>
      <c r="N368" s="232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232</v>
      </c>
      <c r="AU368" s="19" t="s">
        <v>85</v>
      </c>
    </row>
    <row r="369" s="2" customFormat="1">
      <c r="A369" s="40"/>
      <c r="B369" s="41"/>
      <c r="C369" s="42"/>
      <c r="D369" s="233" t="s">
        <v>234</v>
      </c>
      <c r="E369" s="42"/>
      <c r="F369" s="234" t="s">
        <v>4883</v>
      </c>
      <c r="G369" s="42"/>
      <c r="H369" s="42"/>
      <c r="I369" s="230"/>
      <c r="J369" s="42"/>
      <c r="K369" s="42"/>
      <c r="L369" s="46"/>
      <c r="M369" s="231"/>
      <c r="N369" s="232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234</v>
      </c>
      <c r="AU369" s="19" t="s">
        <v>85</v>
      </c>
    </row>
    <row r="370" s="2" customFormat="1" ht="16.5" customHeight="1">
      <c r="A370" s="40"/>
      <c r="B370" s="41"/>
      <c r="C370" s="268" t="s">
        <v>601</v>
      </c>
      <c r="D370" s="268" t="s">
        <v>305</v>
      </c>
      <c r="E370" s="269" t="s">
        <v>4884</v>
      </c>
      <c r="F370" s="270" t="s">
        <v>4885</v>
      </c>
      <c r="G370" s="271" t="s">
        <v>811</v>
      </c>
      <c r="H370" s="272">
        <v>3</v>
      </c>
      <c r="I370" s="273"/>
      <c r="J370" s="274">
        <f>ROUND(I370*H370,2)</f>
        <v>0</v>
      </c>
      <c r="K370" s="270" t="s">
        <v>40</v>
      </c>
      <c r="L370" s="275"/>
      <c r="M370" s="276" t="s">
        <v>40</v>
      </c>
      <c r="N370" s="277" t="s">
        <v>48</v>
      </c>
      <c r="O370" s="86"/>
      <c r="P370" s="224">
        <f>O370*H370</f>
        <v>0</v>
      </c>
      <c r="Q370" s="224">
        <v>0.108</v>
      </c>
      <c r="R370" s="224">
        <f>Q370*H370</f>
        <v>0.32400000000000001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279</v>
      </c>
      <c r="AT370" s="226" t="s">
        <v>305</v>
      </c>
      <c r="AU370" s="226" t="s">
        <v>85</v>
      </c>
      <c r="AY370" s="19" t="s">
        <v>224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83</v>
      </c>
      <c r="BK370" s="227">
        <f>ROUND(I370*H370,2)</f>
        <v>0</v>
      </c>
      <c r="BL370" s="19" t="s">
        <v>230</v>
      </c>
      <c r="BM370" s="226" t="s">
        <v>954</v>
      </c>
    </row>
    <row r="371" s="2" customFormat="1">
      <c r="A371" s="40"/>
      <c r="B371" s="41"/>
      <c r="C371" s="42"/>
      <c r="D371" s="228" t="s">
        <v>232</v>
      </c>
      <c r="E371" s="42"/>
      <c r="F371" s="229" t="s">
        <v>4886</v>
      </c>
      <c r="G371" s="42"/>
      <c r="H371" s="42"/>
      <c r="I371" s="230"/>
      <c r="J371" s="42"/>
      <c r="K371" s="42"/>
      <c r="L371" s="46"/>
      <c r="M371" s="231"/>
      <c r="N371" s="232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232</v>
      </c>
      <c r="AU371" s="19" t="s">
        <v>85</v>
      </c>
    </row>
    <row r="372" s="2" customFormat="1" ht="16.5" customHeight="1">
      <c r="A372" s="40"/>
      <c r="B372" s="41"/>
      <c r="C372" s="268" t="s">
        <v>609</v>
      </c>
      <c r="D372" s="268" t="s">
        <v>305</v>
      </c>
      <c r="E372" s="269" t="s">
        <v>4887</v>
      </c>
      <c r="F372" s="270" t="s">
        <v>4888</v>
      </c>
      <c r="G372" s="271" t="s">
        <v>811</v>
      </c>
      <c r="H372" s="272">
        <v>3</v>
      </c>
      <c r="I372" s="273"/>
      <c r="J372" s="274">
        <f>ROUND(I372*H372,2)</f>
        <v>0</v>
      </c>
      <c r="K372" s="270" t="s">
        <v>40</v>
      </c>
      <c r="L372" s="275"/>
      <c r="M372" s="276" t="s">
        <v>40</v>
      </c>
      <c r="N372" s="277" t="s">
        <v>48</v>
      </c>
      <c r="O372" s="86"/>
      <c r="P372" s="224">
        <f>O372*H372</f>
        <v>0</v>
      </c>
      <c r="Q372" s="224">
        <v>0.070000000000000007</v>
      </c>
      <c r="R372" s="224">
        <f>Q372*H372</f>
        <v>0.21000000000000002</v>
      </c>
      <c r="S372" s="224">
        <v>0</v>
      </c>
      <c r="T372" s="22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279</v>
      </c>
      <c r="AT372" s="226" t="s">
        <v>305</v>
      </c>
      <c r="AU372" s="226" t="s">
        <v>85</v>
      </c>
      <c r="AY372" s="19" t="s">
        <v>224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83</v>
      </c>
      <c r="BK372" s="227">
        <f>ROUND(I372*H372,2)</f>
        <v>0</v>
      </c>
      <c r="BL372" s="19" t="s">
        <v>230</v>
      </c>
      <c r="BM372" s="226" t="s">
        <v>965</v>
      </c>
    </row>
    <row r="373" s="2" customFormat="1">
      <c r="A373" s="40"/>
      <c r="B373" s="41"/>
      <c r="C373" s="42"/>
      <c r="D373" s="228" t="s">
        <v>232</v>
      </c>
      <c r="E373" s="42"/>
      <c r="F373" s="229" t="s">
        <v>4888</v>
      </c>
      <c r="G373" s="42"/>
      <c r="H373" s="42"/>
      <c r="I373" s="230"/>
      <c r="J373" s="42"/>
      <c r="K373" s="42"/>
      <c r="L373" s="46"/>
      <c r="M373" s="231"/>
      <c r="N373" s="232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232</v>
      </c>
      <c r="AU373" s="19" t="s">
        <v>85</v>
      </c>
    </row>
    <row r="374" s="2" customFormat="1" ht="16.5" customHeight="1">
      <c r="A374" s="40"/>
      <c r="B374" s="41"/>
      <c r="C374" s="268" t="s">
        <v>616</v>
      </c>
      <c r="D374" s="268" t="s">
        <v>305</v>
      </c>
      <c r="E374" s="269" t="s">
        <v>4891</v>
      </c>
      <c r="F374" s="270" t="s">
        <v>4892</v>
      </c>
      <c r="G374" s="271" t="s">
        <v>811</v>
      </c>
      <c r="H374" s="272">
        <v>9</v>
      </c>
      <c r="I374" s="273"/>
      <c r="J374" s="274">
        <f>ROUND(I374*H374,2)</f>
        <v>0</v>
      </c>
      <c r="K374" s="270" t="s">
        <v>40</v>
      </c>
      <c r="L374" s="275"/>
      <c r="M374" s="276" t="s">
        <v>40</v>
      </c>
      <c r="N374" s="277" t="s">
        <v>48</v>
      </c>
      <c r="O374" s="86"/>
      <c r="P374" s="224">
        <f>O374*H374</f>
        <v>0</v>
      </c>
      <c r="Q374" s="224">
        <v>0.155</v>
      </c>
      <c r="R374" s="224">
        <f>Q374*H374</f>
        <v>1.395</v>
      </c>
      <c r="S374" s="224">
        <v>0</v>
      </c>
      <c r="T374" s="22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6" t="s">
        <v>279</v>
      </c>
      <c r="AT374" s="226" t="s">
        <v>305</v>
      </c>
      <c r="AU374" s="226" t="s">
        <v>85</v>
      </c>
      <c r="AY374" s="19" t="s">
        <v>224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9" t="s">
        <v>83</v>
      </c>
      <c r="BK374" s="227">
        <f>ROUND(I374*H374,2)</f>
        <v>0</v>
      </c>
      <c r="BL374" s="19" t="s">
        <v>230</v>
      </c>
      <c r="BM374" s="226" t="s">
        <v>983</v>
      </c>
    </row>
    <row r="375" s="2" customFormat="1">
      <c r="A375" s="40"/>
      <c r="B375" s="41"/>
      <c r="C375" s="42"/>
      <c r="D375" s="228" t="s">
        <v>232</v>
      </c>
      <c r="E375" s="42"/>
      <c r="F375" s="229" t="s">
        <v>4892</v>
      </c>
      <c r="G375" s="42"/>
      <c r="H375" s="42"/>
      <c r="I375" s="230"/>
      <c r="J375" s="42"/>
      <c r="K375" s="42"/>
      <c r="L375" s="46"/>
      <c r="M375" s="231"/>
      <c r="N375" s="232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232</v>
      </c>
      <c r="AU375" s="19" t="s">
        <v>85</v>
      </c>
    </row>
    <row r="376" s="2" customFormat="1" ht="16.5" customHeight="1">
      <c r="A376" s="40"/>
      <c r="B376" s="41"/>
      <c r="C376" s="268" t="s">
        <v>622</v>
      </c>
      <c r="D376" s="268" t="s">
        <v>305</v>
      </c>
      <c r="E376" s="269" t="s">
        <v>4893</v>
      </c>
      <c r="F376" s="270" t="s">
        <v>4894</v>
      </c>
      <c r="G376" s="271" t="s">
        <v>811</v>
      </c>
      <c r="H376" s="272">
        <v>3</v>
      </c>
      <c r="I376" s="273"/>
      <c r="J376" s="274">
        <f>ROUND(I376*H376,2)</f>
        <v>0</v>
      </c>
      <c r="K376" s="270" t="s">
        <v>40</v>
      </c>
      <c r="L376" s="275"/>
      <c r="M376" s="276" t="s">
        <v>40</v>
      </c>
      <c r="N376" s="277" t="s">
        <v>48</v>
      </c>
      <c r="O376" s="86"/>
      <c r="P376" s="224">
        <f>O376*H376</f>
        <v>0</v>
      </c>
      <c r="Q376" s="224">
        <v>0.28000000000000003</v>
      </c>
      <c r="R376" s="224">
        <f>Q376*H376</f>
        <v>0.84000000000000008</v>
      </c>
      <c r="S376" s="224">
        <v>0</v>
      </c>
      <c r="T376" s="22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6" t="s">
        <v>279</v>
      </c>
      <c r="AT376" s="226" t="s">
        <v>305</v>
      </c>
      <c r="AU376" s="226" t="s">
        <v>85</v>
      </c>
      <c r="AY376" s="19" t="s">
        <v>224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83</v>
      </c>
      <c r="BK376" s="227">
        <f>ROUND(I376*H376,2)</f>
        <v>0</v>
      </c>
      <c r="BL376" s="19" t="s">
        <v>230</v>
      </c>
      <c r="BM376" s="226" t="s">
        <v>998</v>
      </c>
    </row>
    <row r="377" s="2" customFormat="1">
      <c r="A377" s="40"/>
      <c r="B377" s="41"/>
      <c r="C377" s="42"/>
      <c r="D377" s="228" t="s">
        <v>232</v>
      </c>
      <c r="E377" s="42"/>
      <c r="F377" s="229" t="s">
        <v>4894</v>
      </c>
      <c r="G377" s="42"/>
      <c r="H377" s="42"/>
      <c r="I377" s="230"/>
      <c r="J377" s="42"/>
      <c r="K377" s="42"/>
      <c r="L377" s="46"/>
      <c r="M377" s="231"/>
      <c r="N377" s="232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232</v>
      </c>
      <c r="AU377" s="19" t="s">
        <v>85</v>
      </c>
    </row>
    <row r="378" s="2" customFormat="1" ht="16.5" customHeight="1">
      <c r="A378" s="40"/>
      <c r="B378" s="41"/>
      <c r="C378" s="268" t="s">
        <v>629</v>
      </c>
      <c r="D378" s="268" t="s">
        <v>305</v>
      </c>
      <c r="E378" s="269" t="s">
        <v>4895</v>
      </c>
      <c r="F378" s="270" t="s">
        <v>4896</v>
      </c>
      <c r="G378" s="271" t="s">
        <v>811</v>
      </c>
      <c r="H378" s="272">
        <v>3</v>
      </c>
      <c r="I378" s="273"/>
      <c r="J378" s="274">
        <f>ROUND(I378*H378,2)</f>
        <v>0</v>
      </c>
      <c r="K378" s="270" t="s">
        <v>40</v>
      </c>
      <c r="L378" s="275"/>
      <c r="M378" s="276" t="s">
        <v>40</v>
      </c>
      <c r="N378" s="277" t="s">
        <v>48</v>
      </c>
      <c r="O378" s="86"/>
      <c r="P378" s="224">
        <f>O378*H378</f>
        <v>0</v>
      </c>
      <c r="Q378" s="224">
        <v>0.14999999999999999</v>
      </c>
      <c r="R378" s="224">
        <f>Q378*H378</f>
        <v>0.44999999999999996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279</v>
      </c>
      <c r="AT378" s="226" t="s">
        <v>305</v>
      </c>
      <c r="AU378" s="226" t="s">
        <v>85</v>
      </c>
      <c r="AY378" s="19" t="s">
        <v>224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83</v>
      </c>
      <c r="BK378" s="227">
        <f>ROUND(I378*H378,2)</f>
        <v>0</v>
      </c>
      <c r="BL378" s="19" t="s">
        <v>230</v>
      </c>
      <c r="BM378" s="226" t="s">
        <v>1011</v>
      </c>
    </row>
    <row r="379" s="2" customFormat="1">
      <c r="A379" s="40"/>
      <c r="B379" s="41"/>
      <c r="C379" s="42"/>
      <c r="D379" s="228" t="s">
        <v>232</v>
      </c>
      <c r="E379" s="42"/>
      <c r="F379" s="229" t="s">
        <v>4896</v>
      </c>
      <c r="G379" s="42"/>
      <c r="H379" s="42"/>
      <c r="I379" s="230"/>
      <c r="J379" s="42"/>
      <c r="K379" s="42"/>
      <c r="L379" s="46"/>
      <c r="M379" s="231"/>
      <c r="N379" s="232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232</v>
      </c>
      <c r="AU379" s="19" t="s">
        <v>85</v>
      </c>
    </row>
    <row r="380" s="2" customFormat="1" ht="16.5" customHeight="1">
      <c r="A380" s="40"/>
      <c r="B380" s="41"/>
      <c r="C380" s="215" t="s">
        <v>635</v>
      </c>
      <c r="D380" s="215" t="s">
        <v>226</v>
      </c>
      <c r="E380" s="216" t="s">
        <v>4897</v>
      </c>
      <c r="F380" s="217" t="s">
        <v>4898</v>
      </c>
      <c r="G380" s="218" t="s">
        <v>811</v>
      </c>
      <c r="H380" s="219">
        <v>3</v>
      </c>
      <c r="I380" s="220"/>
      <c r="J380" s="221">
        <f>ROUND(I380*H380,2)</f>
        <v>0</v>
      </c>
      <c r="K380" s="217" t="s">
        <v>229</v>
      </c>
      <c r="L380" s="46"/>
      <c r="M380" s="222" t="s">
        <v>40</v>
      </c>
      <c r="N380" s="223" t="s">
        <v>48</v>
      </c>
      <c r="O380" s="86"/>
      <c r="P380" s="224">
        <f>O380*H380</f>
        <v>0</v>
      </c>
      <c r="Q380" s="224">
        <v>0.32973999999999998</v>
      </c>
      <c r="R380" s="224">
        <f>Q380*H380</f>
        <v>0.98921999999999999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230</v>
      </c>
      <c r="AT380" s="226" t="s">
        <v>226</v>
      </c>
      <c r="AU380" s="226" t="s">
        <v>85</v>
      </c>
      <c r="AY380" s="19" t="s">
        <v>224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83</v>
      </c>
      <c r="BK380" s="227">
        <f>ROUND(I380*H380,2)</f>
        <v>0</v>
      </c>
      <c r="BL380" s="19" t="s">
        <v>230</v>
      </c>
      <c r="BM380" s="226" t="s">
        <v>1022</v>
      </c>
    </row>
    <row r="381" s="2" customFormat="1">
      <c r="A381" s="40"/>
      <c r="B381" s="41"/>
      <c r="C381" s="42"/>
      <c r="D381" s="228" t="s">
        <v>232</v>
      </c>
      <c r="E381" s="42"/>
      <c r="F381" s="229" t="s">
        <v>4898</v>
      </c>
      <c r="G381" s="42"/>
      <c r="H381" s="42"/>
      <c r="I381" s="230"/>
      <c r="J381" s="42"/>
      <c r="K381" s="42"/>
      <c r="L381" s="46"/>
      <c r="M381" s="231"/>
      <c r="N381" s="232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232</v>
      </c>
      <c r="AU381" s="19" t="s">
        <v>85</v>
      </c>
    </row>
    <row r="382" s="2" customFormat="1">
      <c r="A382" s="40"/>
      <c r="B382" s="41"/>
      <c r="C382" s="42"/>
      <c r="D382" s="233" t="s">
        <v>234</v>
      </c>
      <c r="E382" s="42"/>
      <c r="F382" s="234" t="s">
        <v>4899</v>
      </c>
      <c r="G382" s="42"/>
      <c r="H382" s="42"/>
      <c r="I382" s="230"/>
      <c r="J382" s="42"/>
      <c r="K382" s="42"/>
      <c r="L382" s="46"/>
      <c r="M382" s="231"/>
      <c r="N382" s="232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234</v>
      </c>
      <c r="AU382" s="19" t="s">
        <v>85</v>
      </c>
    </row>
    <row r="383" s="13" customFormat="1">
      <c r="A383" s="13"/>
      <c r="B383" s="235"/>
      <c r="C383" s="236"/>
      <c r="D383" s="228" t="s">
        <v>236</v>
      </c>
      <c r="E383" s="237" t="s">
        <v>40</v>
      </c>
      <c r="F383" s="238" t="s">
        <v>4900</v>
      </c>
      <c r="G383" s="236"/>
      <c r="H383" s="239">
        <v>3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236</v>
      </c>
      <c r="AU383" s="245" t="s">
        <v>85</v>
      </c>
      <c r="AV383" s="13" t="s">
        <v>85</v>
      </c>
      <c r="AW383" s="13" t="s">
        <v>38</v>
      </c>
      <c r="AX383" s="13" t="s">
        <v>77</v>
      </c>
      <c r="AY383" s="245" t="s">
        <v>224</v>
      </c>
    </row>
    <row r="384" s="15" customFormat="1">
      <c r="A384" s="15"/>
      <c r="B384" s="256"/>
      <c r="C384" s="257"/>
      <c r="D384" s="228" t="s">
        <v>236</v>
      </c>
      <c r="E384" s="258" t="s">
        <v>40</v>
      </c>
      <c r="F384" s="259" t="s">
        <v>253</v>
      </c>
      <c r="G384" s="257"/>
      <c r="H384" s="260">
        <v>3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6" t="s">
        <v>236</v>
      </c>
      <c r="AU384" s="266" t="s">
        <v>85</v>
      </c>
      <c r="AV384" s="15" t="s">
        <v>230</v>
      </c>
      <c r="AW384" s="15" t="s">
        <v>38</v>
      </c>
      <c r="AX384" s="15" t="s">
        <v>83</v>
      </c>
      <c r="AY384" s="266" t="s">
        <v>224</v>
      </c>
    </row>
    <row r="385" s="2" customFormat="1" ht="16.5" customHeight="1">
      <c r="A385" s="40"/>
      <c r="B385" s="41"/>
      <c r="C385" s="215" t="s">
        <v>641</v>
      </c>
      <c r="D385" s="215" t="s">
        <v>226</v>
      </c>
      <c r="E385" s="216" t="s">
        <v>4906</v>
      </c>
      <c r="F385" s="217" t="s">
        <v>4907</v>
      </c>
      <c r="G385" s="218" t="s">
        <v>163</v>
      </c>
      <c r="H385" s="219">
        <v>6.4800000000000004</v>
      </c>
      <c r="I385" s="220"/>
      <c r="J385" s="221">
        <f>ROUND(I385*H385,2)</f>
        <v>0</v>
      </c>
      <c r="K385" s="217" t="s">
        <v>229</v>
      </c>
      <c r="L385" s="46"/>
      <c r="M385" s="222" t="s">
        <v>40</v>
      </c>
      <c r="N385" s="223" t="s">
        <v>48</v>
      </c>
      <c r="O385" s="86"/>
      <c r="P385" s="224">
        <f>O385*H385</f>
        <v>0</v>
      </c>
      <c r="Q385" s="224">
        <v>2.45329</v>
      </c>
      <c r="R385" s="224">
        <f>Q385*H385</f>
        <v>15.8973192</v>
      </c>
      <c r="S385" s="224">
        <v>0</v>
      </c>
      <c r="T385" s="225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6" t="s">
        <v>230</v>
      </c>
      <c r="AT385" s="226" t="s">
        <v>226</v>
      </c>
      <c r="AU385" s="226" t="s">
        <v>85</v>
      </c>
      <c r="AY385" s="19" t="s">
        <v>224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9" t="s">
        <v>83</v>
      </c>
      <c r="BK385" s="227">
        <f>ROUND(I385*H385,2)</f>
        <v>0</v>
      </c>
      <c r="BL385" s="19" t="s">
        <v>230</v>
      </c>
      <c r="BM385" s="226" t="s">
        <v>1030</v>
      </c>
    </row>
    <row r="386" s="2" customFormat="1">
      <c r="A386" s="40"/>
      <c r="B386" s="41"/>
      <c r="C386" s="42"/>
      <c r="D386" s="228" t="s">
        <v>232</v>
      </c>
      <c r="E386" s="42"/>
      <c r="F386" s="229" t="s">
        <v>4908</v>
      </c>
      <c r="G386" s="42"/>
      <c r="H386" s="42"/>
      <c r="I386" s="230"/>
      <c r="J386" s="42"/>
      <c r="K386" s="42"/>
      <c r="L386" s="46"/>
      <c r="M386" s="231"/>
      <c r="N386" s="232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232</v>
      </c>
      <c r="AU386" s="19" t="s">
        <v>85</v>
      </c>
    </row>
    <row r="387" s="2" customFormat="1">
      <c r="A387" s="40"/>
      <c r="B387" s="41"/>
      <c r="C387" s="42"/>
      <c r="D387" s="233" t="s">
        <v>234</v>
      </c>
      <c r="E387" s="42"/>
      <c r="F387" s="234" t="s">
        <v>4909</v>
      </c>
      <c r="G387" s="42"/>
      <c r="H387" s="42"/>
      <c r="I387" s="230"/>
      <c r="J387" s="42"/>
      <c r="K387" s="42"/>
      <c r="L387" s="46"/>
      <c r="M387" s="231"/>
      <c r="N387" s="232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234</v>
      </c>
      <c r="AU387" s="19" t="s">
        <v>85</v>
      </c>
    </row>
    <row r="388" s="13" customFormat="1">
      <c r="A388" s="13"/>
      <c r="B388" s="235"/>
      <c r="C388" s="236"/>
      <c r="D388" s="228" t="s">
        <v>236</v>
      </c>
      <c r="E388" s="237" t="s">
        <v>40</v>
      </c>
      <c r="F388" s="238" t="s">
        <v>5380</v>
      </c>
      <c r="G388" s="236"/>
      <c r="H388" s="239">
        <v>2.1600000000000001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236</v>
      </c>
      <c r="AU388" s="245" t="s">
        <v>85</v>
      </c>
      <c r="AV388" s="13" t="s">
        <v>85</v>
      </c>
      <c r="AW388" s="13" t="s">
        <v>38</v>
      </c>
      <c r="AX388" s="13" t="s">
        <v>77</v>
      </c>
      <c r="AY388" s="245" t="s">
        <v>224</v>
      </c>
    </row>
    <row r="389" s="13" customFormat="1">
      <c r="A389" s="13"/>
      <c r="B389" s="235"/>
      <c r="C389" s="236"/>
      <c r="D389" s="228" t="s">
        <v>236</v>
      </c>
      <c r="E389" s="237" t="s">
        <v>40</v>
      </c>
      <c r="F389" s="238" t="s">
        <v>5381</v>
      </c>
      <c r="G389" s="236"/>
      <c r="H389" s="239">
        <v>4.3200000000000003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236</v>
      </c>
      <c r="AU389" s="245" t="s">
        <v>85</v>
      </c>
      <c r="AV389" s="13" t="s">
        <v>85</v>
      </c>
      <c r="AW389" s="13" t="s">
        <v>38</v>
      </c>
      <c r="AX389" s="13" t="s">
        <v>77</v>
      </c>
      <c r="AY389" s="245" t="s">
        <v>224</v>
      </c>
    </row>
    <row r="390" s="15" customFormat="1">
      <c r="A390" s="15"/>
      <c r="B390" s="256"/>
      <c r="C390" s="257"/>
      <c r="D390" s="228" t="s">
        <v>236</v>
      </c>
      <c r="E390" s="258" t="s">
        <v>40</v>
      </c>
      <c r="F390" s="259" t="s">
        <v>253</v>
      </c>
      <c r="G390" s="257"/>
      <c r="H390" s="260">
        <v>6.4800000000000004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6" t="s">
        <v>236</v>
      </c>
      <c r="AU390" s="266" t="s">
        <v>85</v>
      </c>
      <c r="AV390" s="15" t="s">
        <v>230</v>
      </c>
      <c r="AW390" s="15" t="s">
        <v>38</v>
      </c>
      <c r="AX390" s="15" t="s">
        <v>83</v>
      </c>
      <c r="AY390" s="266" t="s">
        <v>224</v>
      </c>
    </row>
    <row r="391" s="12" customFormat="1" ht="22.8" customHeight="1">
      <c r="A391" s="12"/>
      <c r="B391" s="199"/>
      <c r="C391" s="200"/>
      <c r="D391" s="201" t="s">
        <v>76</v>
      </c>
      <c r="E391" s="213" t="s">
        <v>286</v>
      </c>
      <c r="F391" s="213" t="s">
        <v>1345</v>
      </c>
      <c r="G391" s="200"/>
      <c r="H391" s="200"/>
      <c r="I391" s="203"/>
      <c r="J391" s="214">
        <f>BK391</f>
        <v>0</v>
      </c>
      <c r="K391" s="200"/>
      <c r="L391" s="205"/>
      <c r="M391" s="206"/>
      <c r="N391" s="207"/>
      <c r="O391" s="207"/>
      <c r="P391" s="208">
        <f>SUM(P392:P634)</f>
        <v>0</v>
      </c>
      <c r="Q391" s="207"/>
      <c r="R391" s="208">
        <f>SUM(R392:R634)</f>
        <v>173.492953</v>
      </c>
      <c r="S391" s="207"/>
      <c r="T391" s="209">
        <f>SUM(T392:T634)</f>
        <v>0.35999999999999999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10" t="s">
        <v>83</v>
      </c>
      <c r="AT391" s="211" t="s">
        <v>76</v>
      </c>
      <c r="AU391" s="211" t="s">
        <v>83</v>
      </c>
      <c r="AY391" s="210" t="s">
        <v>224</v>
      </c>
      <c r="BK391" s="212">
        <f>SUM(BK392:BK634)</f>
        <v>0</v>
      </c>
    </row>
    <row r="392" s="2" customFormat="1" ht="16.5" customHeight="1">
      <c r="A392" s="40"/>
      <c r="B392" s="41"/>
      <c r="C392" s="215" t="s">
        <v>647</v>
      </c>
      <c r="D392" s="215" t="s">
        <v>226</v>
      </c>
      <c r="E392" s="216" t="s">
        <v>4912</v>
      </c>
      <c r="F392" s="217" t="s">
        <v>4913</v>
      </c>
      <c r="G392" s="218" t="s">
        <v>811</v>
      </c>
      <c r="H392" s="219">
        <v>3</v>
      </c>
      <c r="I392" s="220"/>
      <c r="J392" s="221">
        <f>ROUND(I392*H392,2)</f>
        <v>0</v>
      </c>
      <c r="K392" s="217" t="s">
        <v>229</v>
      </c>
      <c r="L392" s="46"/>
      <c r="M392" s="222" t="s">
        <v>40</v>
      </c>
      <c r="N392" s="223" t="s">
        <v>48</v>
      </c>
      <c r="O392" s="86"/>
      <c r="P392" s="224">
        <f>O392*H392</f>
        <v>0</v>
      </c>
      <c r="Q392" s="224">
        <v>0.00069999999999999999</v>
      </c>
      <c r="R392" s="224">
        <f>Q392*H392</f>
        <v>0.0020999999999999999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230</v>
      </c>
      <c r="AT392" s="226" t="s">
        <v>226</v>
      </c>
      <c r="AU392" s="226" t="s">
        <v>85</v>
      </c>
      <c r="AY392" s="19" t="s">
        <v>224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83</v>
      </c>
      <c r="BK392" s="227">
        <f>ROUND(I392*H392,2)</f>
        <v>0</v>
      </c>
      <c r="BL392" s="19" t="s">
        <v>230</v>
      </c>
      <c r="BM392" s="226" t="s">
        <v>1042</v>
      </c>
    </row>
    <row r="393" s="2" customFormat="1">
      <c r="A393" s="40"/>
      <c r="B393" s="41"/>
      <c r="C393" s="42"/>
      <c r="D393" s="228" t="s">
        <v>232</v>
      </c>
      <c r="E393" s="42"/>
      <c r="F393" s="229" t="s">
        <v>4914</v>
      </c>
      <c r="G393" s="42"/>
      <c r="H393" s="42"/>
      <c r="I393" s="230"/>
      <c r="J393" s="42"/>
      <c r="K393" s="42"/>
      <c r="L393" s="46"/>
      <c r="M393" s="231"/>
      <c r="N393" s="232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232</v>
      </c>
      <c r="AU393" s="19" t="s">
        <v>85</v>
      </c>
    </row>
    <row r="394" s="2" customFormat="1">
      <c r="A394" s="40"/>
      <c r="B394" s="41"/>
      <c r="C394" s="42"/>
      <c r="D394" s="233" t="s">
        <v>234</v>
      </c>
      <c r="E394" s="42"/>
      <c r="F394" s="234" t="s">
        <v>4915</v>
      </c>
      <c r="G394" s="42"/>
      <c r="H394" s="42"/>
      <c r="I394" s="230"/>
      <c r="J394" s="42"/>
      <c r="K394" s="42"/>
      <c r="L394" s="46"/>
      <c r="M394" s="231"/>
      <c r="N394" s="232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234</v>
      </c>
      <c r="AU394" s="19" t="s">
        <v>85</v>
      </c>
    </row>
    <row r="395" s="13" customFormat="1">
      <c r="A395" s="13"/>
      <c r="B395" s="235"/>
      <c r="C395" s="236"/>
      <c r="D395" s="228" t="s">
        <v>236</v>
      </c>
      <c r="E395" s="237" t="s">
        <v>40</v>
      </c>
      <c r="F395" s="238" t="s">
        <v>5382</v>
      </c>
      <c r="G395" s="236"/>
      <c r="H395" s="239">
        <v>3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5" t="s">
        <v>236</v>
      </c>
      <c r="AU395" s="245" t="s">
        <v>85</v>
      </c>
      <c r="AV395" s="13" t="s">
        <v>85</v>
      </c>
      <c r="AW395" s="13" t="s">
        <v>38</v>
      </c>
      <c r="AX395" s="13" t="s">
        <v>77</v>
      </c>
      <c r="AY395" s="245" t="s">
        <v>224</v>
      </c>
    </row>
    <row r="396" s="15" customFormat="1">
      <c r="A396" s="15"/>
      <c r="B396" s="256"/>
      <c r="C396" s="257"/>
      <c r="D396" s="228" t="s">
        <v>236</v>
      </c>
      <c r="E396" s="258" t="s">
        <v>40</v>
      </c>
      <c r="F396" s="259" t="s">
        <v>253</v>
      </c>
      <c r="G396" s="257"/>
      <c r="H396" s="260">
        <v>3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6" t="s">
        <v>236</v>
      </c>
      <c r="AU396" s="266" t="s">
        <v>85</v>
      </c>
      <c r="AV396" s="15" t="s">
        <v>230</v>
      </c>
      <c r="AW396" s="15" t="s">
        <v>38</v>
      </c>
      <c r="AX396" s="15" t="s">
        <v>83</v>
      </c>
      <c r="AY396" s="266" t="s">
        <v>224</v>
      </c>
    </row>
    <row r="397" s="2" customFormat="1" ht="16.5" customHeight="1">
      <c r="A397" s="40"/>
      <c r="B397" s="41"/>
      <c r="C397" s="215" t="s">
        <v>653</v>
      </c>
      <c r="D397" s="215" t="s">
        <v>226</v>
      </c>
      <c r="E397" s="216" t="s">
        <v>4917</v>
      </c>
      <c r="F397" s="217" t="s">
        <v>4918</v>
      </c>
      <c r="G397" s="218" t="s">
        <v>811</v>
      </c>
      <c r="H397" s="219">
        <v>7</v>
      </c>
      <c r="I397" s="220"/>
      <c r="J397" s="221">
        <f>ROUND(I397*H397,2)</f>
        <v>0</v>
      </c>
      <c r="K397" s="217" t="s">
        <v>229</v>
      </c>
      <c r="L397" s="46"/>
      <c r="M397" s="222" t="s">
        <v>40</v>
      </c>
      <c r="N397" s="223" t="s">
        <v>48</v>
      </c>
      <c r="O397" s="86"/>
      <c r="P397" s="224">
        <f>O397*H397</f>
        <v>0</v>
      </c>
      <c r="Q397" s="224">
        <v>1.0000000000000001E-05</v>
      </c>
      <c r="R397" s="224">
        <f>Q397*H397</f>
        <v>7.0000000000000007E-05</v>
      </c>
      <c r="S397" s="224">
        <v>0</v>
      </c>
      <c r="T397" s="22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6" t="s">
        <v>230</v>
      </c>
      <c r="AT397" s="226" t="s">
        <v>226</v>
      </c>
      <c r="AU397" s="226" t="s">
        <v>85</v>
      </c>
      <c r="AY397" s="19" t="s">
        <v>224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9" t="s">
        <v>83</v>
      </c>
      <c r="BK397" s="227">
        <f>ROUND(I397*H397,2)</f>
        <v>0</v>
      </c>
      <c r="BL397" s="19" t="s">
        <v>230</v>
      </c>
      <c r="BM397" s="226" t="s">
        <v>1055</v>
      </c>
    </row>
    <row r="398" s="2" customFormat="1">
      <c r="A398" s="40"/>
      <c r="B398" s="41"/>
      <c r="C398" s="42"/>
      <c r="D398" s="228" t="s">
        <v>232</v>
      </c>
      <c r="E398" s="42"/>
      <c r="F398" s="229" t="s">
        <v>4919</v>
      </c>
      <c r="G398" s="42"/>
      <c r="H398" s="42"/>
      <c r="I398" s="230"/>
      <c r="J398" s="42"/>
      <c r="K398" s="42"/>
      <c r="L398" s="46"/>
      <c r="M398" s="231"/>
      <c r="N398" s="232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232</v>
      </c>
      <c r="AU398" s="19" t="s">
        <v>85</v>
      </c>
    </row>
    <row r="399" s="2" customFormat="1">
      <c r="A399" s="40"/>
      <c r="B399" s="41"/>
      <c r="C399" s="42"/>
      <c r="D399" s="233" t="s">
        <v>234</v>
      </c>
      <c r="E399" s="42"/>
      <c r="F399" s="234" t="s">
        <v>4920</v>
      </c>
      <c r="G399" s="42"/>
      <c r="H399" s="42"/>
      <c r="I399" s="230"/>
      <c r="J399" s="42"/>
      <c r="K399" s="42"/>
      <c r="L399" s="46"/>
      <c r="M399" s="231"/>
      <c r="N399" s="232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234</v>
      </c>
      <c r="AU399" s="19" t="s">
        <v>85</v>
      </c>
    </row>
    <row r="400" s="13" customFormat="1">
      <c r="A400" s="13"/>
      <c r="B400" s="235"/>
      <c r="C400" s="236"/>
      <c r="D400" s="228" t="s">
        <v>236</v>
      </c>
      <c r="E400" s="237" t="s">
        <v>40</v>
      </c>
      <c r="F400" s="238" t="s">
        <v>4921</v>
      </c>
      <c r="G400" s="236"/>
      <c r="H400" s="239">
        <v>7</v>
      </c>
      <c r="I400" s="240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236</v>
      </c>
      <c r="AU400" s="245" t="s">
        <v>85</v>
      </c>
      <c r="AV400" s="13" t="s">
        <v>85</v>
      </c>
      <c r="AW400" s="13" t="s">
        <v>38</v>
      </c>
      <c r="AX400" s="13" t="s">
        <v>77</v>
      </c>
      <c r="AY400" s="245" t="s">
        <v>224</v>
      </c>
    </row>
    <row r="401" s="15" customFormat="1">
      <c r="A401" s="15"/>
      <c r="B401" s="256"/>
      <c r="C401" s="257"/>
      <c r="D401" s="228" t="s">
        <v>236</v>
      </c>
      <c r="E401" s="258" t="s">
        <v>40</v>
      </c>
      <c r="F401" s="259" t="s">
        <v>253</v>
      </c>
      <c r="G401" s="257"/>
      <c r="H401" s="260">
        <v>7</v>
      </c>
      <c r="I401" s="261"/>
      <c r="J401" s="257"/>
      <c r="K401" s="257"/>
      <c r="L401" s="262"/>
      <c r="M401" s="263"/>
      <c r="N401" s="264"/>
      <c r="O401" s="264"/>
      <c r="P401" s="264"/>
      <c r="Q401" s="264"/>
      <c r="R401" s="264"/>
      <c r="S401" s="264"/>
      <c r="T401" s="26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6" t="s">
        <v>236</v>
      </c>
      <c r="AU401" s="266" t="s">
        <v>85</v>
      </c>
      <c r="AV401" s="15" t="s">
        <v>230</v>
      </c>
      <c r="AW401" s="15" t="s">
        <v>38</v>
      </c>
      <c r="AX401" s="15" t="s">
        <v>83</v>
      </c>
      <c r="AY401" s="266" t="s">
        <v>224</v>
      </c>
    </row>
    <row r="402" s="2" customFormat="1" ht="16.5" customHeight="1">
      <c r="A402" s="40"/>
      <c r="B402" s="41"/>
      <c r="C402" s="268" t="s">
        <v>659</v>
      </c>
      <c r="D402" s="268" t="s">
        <v>305</v>
      </c>
      <c r="E402" s="269" t="s">
        <v>4922</v>
      </c>
      <c r="F402" s="270" t="s">
        <v>4923</v>
      </c>
      <c r="G402" s="271" t="s">
        <v>811</v>
      </c>
      <c r="H402" s="272">
        <v>1</v>
      </c>
      <c r="I402" s="273"/>
      <c r="J402" s="274">
        <f>ROUND(I402*H402,2)</f>
        <v>0</v>
      </c>
      <c r="K402" s="270" t="s">
        <v>229</v>
      </c>
      <c r="L402" s="275"/>
      <c r="M402" s="276" t="s">
        <v>40</v>
      </c>
      <c r="N402" s="277" t="s">
        <v>48</v>
      </c>
      <c r="O402" s="86"/>
      <c r="P402" s="224">
        <f>O402*H402</f>
        <v>0</v>
      </c>
      <c r="Q402" s="224">
        <v>0.0016999999999999999</v>
      </c>
      <c r="R402" s="224">
        <f>Q402*H402</f>
        <v>0.0016999999999999999</v>
      </c>
      <c r="S402" s="224">
        <v>0</v>
      </c>
      <c r="T402" s="225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279</v>
      </c>
      <c r="AT402" s="226" t="s">
        <v>305</v>
      </c>
      <c r="AU402" s="226" t="s">
        <v>85</v>
      </c>
      <c r="AY402" s="19" t="s">
        <v>224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9" t="s">
        <v>83</v>
      </c>
      <c r="BK402" s="227">
        <f>ROUND(I402*H402,2)</f>
        <v>0</v>
      </c>
      <c r="BL402" s="19" t="s">
        <v>230</v>
      </c>
      <c r="BM402" s="226" t="s">
        <v>1068</v>
      </c>
    </row>
    <row r="403" s="2" customFormat="1">
      <c r="A403" s="40"/>
      <c r="B403" s="41"/>
      <c r="C403" s="42"/>
      <c r="D403" s="228" t="s">
        <v>232</v>
      </c>
      <c r="E403" s="42"/>
      <c r="F403" s="229" t="s">
        <v>4923</v>
      </c>
      <c r="G403" s="42"/>
      <c r="H403" s="42"/>
      <c r="I403" s="230"/>
      <c r="J403" s="42"/>
      <c r="K403" s="42"/>
      <c r="L403" s="46"/>
      <c r="M403" s="231"/>
      <c r="N403" s="232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232</v>
      </c>
      <c r="AU403" s="19" t="s">
        <v>85</v>
      </c>
    </row>
    <row r="404" s="2" customFormat="1">
      <c r="A404" s="40"/>
      <c r="B404" s="41"/>
      <c r="C404" s="42"/>
      <c r="D404" s="233" t="s">
        <v>234</v>
      </c>
      <c r="E404" s="42"/>
      <c r="F404" s="234" t="s">
        <v>4924</v>
      </c>
      <c r="G404" s="42"/>
      <c r="H404" s="42"/>
      <c r="I404" s="230"/>
      <c r="J404" s="42"/>
      <c r="K404" s="42"/>
      <c r="L404" s="46"/>
      <c r="M404" s="231"/>
      <c r="N404" s="232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234</v>
      </c>
      <c r="AU404" s="19" t="s">
        <v>85</v>
      </c>
    </row>
    <row r="405" s="13" customFormat="1">
      <c r="A405" s="13"/>
      <c r="B405" s="235"/>
      <c r="C405" s="236"/>
      <c r="D405" s="228" t="s">
        <v>236</v>
      </c>
      <c r="E405" s="237" t="s">
        <v>40</v>
      </c>
      <c r="F405" s="238" t="s">
        <v>5383</v>
      </c>
      <c r="G405" s="236"/>
      <c r="H405" s="239">
        <v>1</v>
      </c>
      <c r="I405" s="240"/>
      <c r="J405" s="236"/>
      <c r="K405" s="236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236</v>
      </c>
      <c r="AU405" s="245" t="s">
        <v>85</v>
      </c>
      <c r="AV405" s="13" t="s">
        <v>85</v>
      </c>
      <c r="AW405" s="13" t="s">
        <v>38</v>
      </c>
      <c r="AX405" s="13" t="s">
        <v>77</v>
      </c>
      <c r="AY405" s="245" t="s">
        <v>224</v>
      </c>
    </row>
    <row r="406" s="15" customFormat="1">
      <c r="A406" s="15"/>
      <c r="B406" s="256"/>
      <c r="C406" s="257"/>
      <c r="D406" s="228" t="s">
        <v>236</v>
      </c>
      <c r="E406" s="258" t="s">
        <v>40</v>
      </c>
      <c r="F406" s="259" t="s">
        <v>253</v>
      </c>
      <c r="G406" s="257"/>
      <c r="H406" s="260">
        <v>1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6" t="s">
        <v>236</v>
      </c>
      <c r="AU406" s="266" t="s">
        <v>85</v>
      </c>
      <c r="AV406" s="15" t="s">
        <v>230</v>
      </c>
      <c r="AW406" s="15" t="s">
        <v>38</v>
      </c>
      <c r="AX406" s="15" t="s">
        <v>83</v>
      </c>
      <c r="AY406" s="266" t="s">
        <v>224</v>
      </c>
    </row>
    <row r="407" s="2" customFormat="1" ht="16.5" customHeight="1">
      <c r="A407" s="40"/>
      <c r="B407" s="41"/>
      <c r="C407" s="268" t="s">
        <v>665</v>
      </c>
      <c r="D407" s="268" t="s">
        <v>305</v>
      </c>
      <c r="E407" s="269" t="s">
        <v>5384</v>
      </c>
      <c r="F407" s="270" t="s">
        <v>5385</v>
      </c>
      <c r="G407" s="271" t="s">
        <v>811</v>
      </c>
      <c r="H407" s="272">
        <v>1</v>
      </c>
      <c r="I407" s="273"/>
      <c r="J407" s="274">
        <f>ROUND(I407*H407,2)</f>
        <v>0</v>
      </c>
      <c r="K407" s="270" t="s">
        <v>229</v>
      </c>
      <c r="L407" s="275"/>
      <c r="M407" s="276" t="s">
        <v>40</v>
      </c>
      <c r="N407" s="277" t="s">
        <v>48</v>
      </c>
      <c r="O407" s="86"/>
      <c r="P407" s="224">
        <f>O407*H407</f>
        <v>0</v>
      </c>
      <c r="Q407" s="224">
        <v>0.0012999999999999999</v>
      </c>
      <c r="R407" s="224">
        <f>Q407*H407</f>
        <v>0.0012999999999999999</v>
      </c>
      <c r="S407" s="224">
        <v>0</v>
      </c>
      <c r="T407" s="225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6" t="s">
        <v>279</v>
      </c>
      <c r="AT407" s="226" t="s">
        <v>305</v>
      </c>
      <c r="AU407" s="226" t="s">
        <v>85</v>
      </c>
      <c r="AY407" s="19" t="s">
        <v>224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19" t="s">
        <v>83</v>
      </c>
      <c r="BK407" s="227">
        <f>ROUND(I407*H407,2)</f>
        <v>0</v>
      </c>
      <c r="BL407" s="19" t="s">
        <v>230</v>
      </c>
      <c r="BM407" s="226" t="s">
        <v>1082</v>
      </c>
    </row>
    <row r="408" s="2" customFormat="1">
      <c r="A408" s="40"/>
      <c r="B408" s="41"/>
      <c r="C408" s="42"/>
      <c r="D408" s="228" t="s">
        <v>232</v>
      </c>
      <c r="E408" s="42"/>
      <c r="F408" s="229" t="s">
        <v>5385</v>
      </c>
      <c r="G408" s="42"/>
      <c r="H408" s="42"/>
      <c r="I408" s="230"/>
      <c r="J408" s="42"/>
      <c r="K408" s="42"/>
      <c r="L408" s="46"/>
      <c r="M408" s="231"/>
      <c r="N408" s="232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232</v>
      </c>
      <c r="AU408" s="19" t="s">
        <v>85</v>
      </c>
    </row>
    <row r="409" s="2" customFormat="1">
      <c r="A409" s="40"/>
      <c r="B409" s="41"/>
      <c r="C409" s="42"/>
      <c r="D409" s="233" t="s">
        <v>234</v>
      </c>
      <c r="E409" s="42"/>
      <c r="F409" s="234" t="s">
        <v>5386</v>
      </c>
      <c r="G409" s="42"/>
      <c r="H409" s="42"/>
      <c r="I409" s="230"/>
      <c r="J409" s="42"/>
      <c r="K409" s="42"/>
      <c r="L409" s="46"/>
      <c r="M409" s="231"/>
      <c r="N409" s="232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234</v>
      </c>
      <c r="AU409" s="19" t="s">
        <v>85</v>
      </c>
    </row>
    <row r="410" s="13" customFormat="1">
      <c r="A410" s="13"/>
      <c r="B410" s="235"/>
      <c r="C410" s="236"/>
      <c r="D410" s="228" t="s">
        <v>236</v>
      </c>
      <c r="E410" s="237" t="s">
        <v>40</v>
      </c>
      <c r="F410" s="238" t="s">
        <v>5387</v>
      </c>
      <c r="G410" s="236"/>
      <c r="H410" s="239">
        <v>1</v>
      </c>
      <c r="I410" s="240"/>
      <c r="J410" s="236"/>
      <c r="K410" s="236"/>
      <c r="L410" s="241"/>
      <c r="M410" s="242"/>
      <c r="N410" s="243"/>
      <c r="O410" s="243"/>
      <c r="P410" s="243"/>
      <c r="Q410" s="243"/>
      <c r="R410" s="243"/>
      <c r="S410" s="243"/>
      <c r="T410" s="24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5" t="s">
        <v>236</v>
      </c>
      <c r="AU410" s="245" t="s">
        <v>85</v>
      </c>
      <c r="AV410" s="13" t="s">
        <v>85</v>
      </c>
      <c r="AW410" s="13" t="s">
        <v>38</v>
      </c>
      <c r="AX410" s="13" t="s">
        <v>77</v>
      </c>
      <c r="AY410" s="245" t="s">
        <v>224</v>
      </c>
    </row>
    <row r="411" s="15" customFormat="1">
      <c r="A411" s="15"/>
      <c r="B411" s="256"/>
      <c r="C411" s="257"/>
      <c r="D411" s="228" t="s">
        <v>236</v>
      </c>
      <c r="E411" s="258" t="s">
        <v>40</v>
      </c>
      <c r="F411" s="259" t="s">
        <v>253</v>
      </c>
      <c r="G411" s="257"/>
      <c r="H411" s="260">
        <v>1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6" t="s">
        <v>236</v>
      </c>
      <c r="AU411" s="266" t="s">
        <v>85</v>
      </c>
      <c r="AV411" s="15" t="s">
        <v>230</v>
      </c>
      <c r="AW411" s="15" t="s">
        <v>38</v>
      </c>
      <c r="AX411" s="15" t="s">
        <v>83</v>
      </c>
      <c r="AY411" s="266" t="s">
        <v>224</v>
      </c>
    </row>
    <row r="412" s="2" customFormat="1" ht="16.5" customHeight="1">
      <c r="A412" s="40"/>
      <c r="B412" s="41"/>
      <c r="C412" s="268" t="s">
        <v>672</v>
      </c>
      <c r="D412" s="268" t="s">
        <v>305</v>
      </c>
      <c r="E412" s="269" t="s">
        <v>5388</v>
      </c>
      <c r="F412" s="270" t="s">
        <v>5389</v>
      </c>
      <c r="G412" s="271" t="s">
        <v>811</v>
      </c>
      <c r="H412" s="272">
        <v>1</v>
      </c>
      <c r="I412" s="273"/>
      <c r="J412" s="274">
        <f>ROUND(I412*H412,2)</f>
        <v>0</v>
      </c>
      <c r="K412" s="270" t="s">
        <v>229</v>
      </c>
      <c r="L412" s="275"/>
      <c r="M412" s="276" t="s">
        <v>40</v>
      </c>
      <c r="N412" s="277" t="s">
        <v>48</v>
      </c>
      <c r="O412" s="86"/>
      <c r="P412" s="224">
        <f>O412*H412</f>
        <v>0</v>
      </c>
      <c r="Q412" s="224">
        <v>0.0040000000000000001</v>
      </c>
      <c r="R412" s="224">
        <f>Q412*H412</f>
        <v>0.0040000000000000001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279</v>
      </c>
      <c r="AT412" s="226" t="s">
        <v>305</v>
      </c>
      <c r="AU412" s="226" t="s">
        <v>85</v>
      </c>
      <c r="AY412" s="19" t="s">
        <v>224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83</v>
      </c>
      <c r="BK412" s="227">
        <f>ROUND(I412*H412,2)</f>
        <v>0</v>
      </c>
      <c r="BL412" s="19" t="s">
        <v>230</v>
      </c>
      <c r="BM412" s="226" t="s">
        <v>1099</v>
      </c>
    </row>
    <row r="413" s="2" customFormat="1">
      <c r="A413" s="40"/>
      <c r="B413" s="41"/>
      <c r="C413" s="42"/>
      <c r="D413" s="228" t="s">
        <v>232</v>
      </c>
      <c r="E413" s="42"/>
      <c r="F413" s="229" t="s">
        <v>5389</v>
      </c>
      <c r="G413" s="42"/>
      <c r="H413" s="42"/>
      <c r="I413" s="230"/>
      <c r="J413" s="42"/>
      <c r="K413" s="42"/>
      <c r="L413" s="46"/>
      <c r="M413" s="231"/>
      <c r="N413" s="232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232</v>
      </c>
      <c r="AU413" s="19" t="s">
        <v>85</v>
      </c>
    </row>
    <row r="414" s="2" customFormat="1">
      <c r="A414" s="40"/>
      <c r="B414" s="41"/>
      <c r="C414" s="42"/>
      <c r="D414" s="233" t="s">
        <v>234</v>
      </c>
      <c r="E414" s="42"/>
      <c r="F414" s="234" t="s">
        <v>5390</v>
      </c>
      <c r="G414" s="42"/>
      <c r="H414" s="42"/>
      <c r="I414" s="230"/>
      <c r="J414" s="42"/>
      <c r="K414" s="42"/>
      <c r="L414" s="46"/>
      <c r="M414" s="231"/>
      <c r="N414" s="232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234</v>
      </c>
      <c r="AU414" s="19" t="s">
        <v>85</v>
      </c>
    </row>
    <row r="415" s="13" customFormat="1">
      <c r="A415" s="13"/>
      <c r="B415" s="235"/>
      <c r="C415" s="236"/>
      <c r="D415" s="228" t="s">
        <v>236</v>
      </c>
      <c r="E415" s="237" t="s">
        <v>40</v>
      </c>
      <c r="F415" s="238" t="s">
        <v>5391</v>
      </c>
      <c r="G415" s="236"/>
      <c r="H415" s="239">
        <v>1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236</v>
      </c>
      <c r="AU415" s="245" t="s">
        <v>85</v>
      </c>
      <c r="AV415" s="13" t="s">
        <v>85</v>
      </c>
      <c r="AW415" s="13" t="s">
        <v>38</v>
      </c>
      <c r="AX415" s="13" t="s">
        <v>77</v>
      </c>
      <c r="AY415" s="245" t="s">
        <v>224</v>
      </c>
    </row>
    <row r="416" s="15" customFormat="1">
      <c r="A416" s="15"/>
      <c r="B416" s="256"/>
      <c r="C416" s="257"/>
      <c r="D416" s="228" t="s">
        <v>236</v>
      </c>
      <c r="E416" s="258" t="s">
        <v>40</v>
      </c>
      <c r="F416" s="259" t="s">
        <v>253</v>
      </c>
      <c r="G416" s="257"/>
      <c r="H416" s="260">
        <v>1</v>
      </c>
      <c r="I416" s="261"/>
      <c r="J416" s="257"/>
      <c r="K416" s="257"/>
      <c r="L416" s="262"/>
      <c r="M416" s="263"/>
      <c r="N416" s="264"/>
      <c r="O416" s="264"/>
      <c r="P416" s="264"/>
      <c r="Q416" s="264"/>
      <c r="R416" s="264"/>
      <c r="S416" s="264"/>
      <c r="T416" s="26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6" t="s">
        <v>236</v>
      </c>
      <c r="AU416" s="266" t="s">
        <v>85</v>
      </c>
      <c r="AV416" s="15" t="s">
        <v>230</v>
      </c>
      <c r="AW416" s="15" t="s">
        <v>38</v>
      </c>
      <c r="AX416" s="15" t="s">
        <v>83</v>
      </c>
      <c r="AY416" s="266" t="s">
        <v>224</v>
      </c>
    </row>
    <row r="417" s="2" customFormat="1" ht="16.5" customHeight="1">
      <c r="A417" s="40"/>
      <c r="B417" s="41"/>
      <c r="C417" s="268" t="s">
        <v>679</v>
      </c>
      <c r="D417" s="268" t="s">
        <v>305</v>
      </c>
      <c r="E417" s="269" t="s">
        <v>5236</v>
      </c>
      <c r="F417" s="270" t="s">
        <v>5237</v>
      </c>
      <c r="G417" s="271" t="s">
        <v>811</v>
      </c>
      <c r="H417" s="272">
        <v>2</v>
      </c>
      <c r="I417" s="273"/>
      <c r="J417" s="274">
        <f>ROUND(I417*H417,2)</f>
        <v>0</v>
      </c>
      <c r="K417" s="270" t="s">
        <v>229</v>
      </c>
      <c r="L417" s="275"/>
      <c r="M417" s="276" t="s">
        <v>40</v>
      </c>
      <c r="N417" s="277" t="s">
        <v>48</v>
      </c>
      <c r="O417" s="86"/>
      <c r="P417" s="224">
        <f>O417*H417</f>
        <v>0</v>
      </c>
      <c r="Q417" s="224">
        <v>0.0025000000000000001</v>
      </c>
      <c r="R417" s="224">
        <f>Q417*H417</f>
        <v>0.0050000000000000001</v>
      </c>
      <c r="S417" s="224">
        <v>0</v>
      </c>
      <c r="T417" s="225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6" t="s">
        <v>279</v>
      </c>
      <c r="AT417" s="226" t="s">
        <v>305</v>
      </c>
      <c r="AU417" s="226" t="s">
        <v>85</v>
      </c>
      <c r="AY417" s="19" t="s">
        <v>224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19" t="s">
        <v>83</v>
      </c>
      <c r="BK417" s="227">
        <f>ROUND(I417*H417,2)</f>
        <v>0</v>
      </c>
      <c r="BL417" s="19" t="s">
        <v>230</v>
      </c>
      <c r="BM417" s="226" t="s">
        <v>1112</v>
      </c>
    </row>
    <row r="418" s="2" customFormat="1">
      <c r="A418" s="40"/>
      <c r="B418" s="41"/>
      <c r="C418" s="42"/>
      <c r="D418" s="228" t="s">
        <v>232</v>
      </c>
      <c r="E418" s="42"/>
      <c r="F418" s="229" t="s">
        <v>5237</v>
      </c>
      <c r="G418" s="42"/>
      <c r="H418" s="42"/>
      <c r="I418" s="230"/>
      <c r="J418" s="42"/>
      <c r="K418" s="42"/>
      <c r="L418" s="46"/>
      <c r="M418" s="231"/>
      <c r="N418" s="232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232</v>
      </c>
      <c r="AU418" s="19" t="s">
        <v>85</v>
      </c>
    </row>
    <row r="419" s="2" customFormat="1">
      <c r="A419" s="40"/>
      <c r="B419" s="41"/>
      <c r="C419" s="42"/>
      <c r="D419" s="233" t="s">
        <v>234</v>
      </c>
      <c r="E419" s="42"/>
      <c r="F419" s="234" t="s">
        <v>5238</v>
      </c>
      <c r="G419" s="42"/>
      <c r="H419" s="42"/>
      <c r="I419" s="230"/>
      <c r="J419" s="42"/>
      <c r="K419" s="42"/>
      <c r="L419" s="46"/>
      <c r="M419" s="231"/>
      <c r="N419" s="232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234</v>
      </c>
      <c r="AU419" s="19" t="s">
        <v>85</v>
      </c>
    </row>
    <row r="420" s="13" customFormat="1">
      <c r="A420" s="13"/>
      <c r="B420" s="235"/>
      <c r="C420" s="236"/>
      <c r="D420" s="228" t="s">
        <v>236</v>
      </c>
      <c r="E420" s="237" t="s">
        <v>40</v>
      </c>
      <c r="F420" s="238" t="s">
        <v>5392</v>
      </c>
      <c r="G420" s="236"/>
      <c r="H420" s="239">
        <v>1</v>
      </c>
      <c r="I420" s="240"/>
      <c r="J420" s="236"/>
      <c r="K420" s="236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236</v>
      </c>
      <c r="AU420" s="245" t="s">
        <v>85</v>
      </c>
      <c r="AV420" s="13" t="s">
        <v>85</v>
      </c>
      <c r="AW420" s="13" t="s">
        <v>38</v>
      </c>
      <c r="AX420" s="13" t="s">
        <v>77</v>
      </c>
      <c r="AY420" s="245" t="s">
        <v>224</v>
      </c>
    </row>
    <row r="421" s="13" customFormat="1">
      <c r="A421" s="13"/>
      <c r="B421" s="235"/>
      <c r="C421" s="236"/>
      <c r="D421" s="228" t="s">
        <v>236</v>
      </c>
      <c r="E421" s="237" t="s">
        <v>40</v>
      </c>
      <c r="F421" s="238" t="s">
        <v>5239</v>
      </c>
      <c r="G421" s="236"/>
      <c r="H421" s="239">
        <v>1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236</v>
      </c>
      <c r="AU421" s="245" t="s">
        <v>85</v>
      </c>
      <c r="AV421" s="13" t="s">
        <v>85</v>
      </c>
      <c r="AW421" s="13" t="s">
        <v>38</v>
      </c>
      <c r="AX421" s="13" t="s">
        <v>77</v>
      </c>
      <c r="AY421" s="245" t="s">
        <v>224</v>
      </c>
    </row>
    <row r="422" s="15" customFormat="1">
      <c r="A422" s="15"/>
      <c r="B422" s="256"/>
      <c r="C422" s="257"/>
      <c r="D422" s="228" t="s">
        <v>236</v>
      </c>
      <c r="E422" s="258" t="s">
        <v>40</v>
      </c>
      <c r="F422" s="259" t="s">
        <v>253</v>
      </c>
      <c r="G422" s="257"/>
      <c r="H422" s="260">
        <v>2</v>
      </c>
      <c r="I422" s="261"/>
      <c r="J422" s="257"/>
      <c r="K422" s="257"/>
      <c r="L422" s="262"/>
      <c r="M422" s="263"/>
      <c r="N422" s="264"/>
      <c r="O422" s="264"/>
      <c r="P422" s="264"/>
      <c r="Q422" s="264"/>
      <c r="R422" s="264"/>
      <c r="S422" s="264"/>
      <c r="T422" s="26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6" t="s">
        <v>236</v>
      </c>
      <c r="AU422" s="266" t="s">
        <v>85</v>
      </c>
      <c r="AV422" s="15" t="s">
        <v>230</v>
      </c>
      <c r="AW422" s="15" t="s">
        <v>38</v>
      </c>
      <c r="AX422" s="15" t="s">
        <v>83</v>
      </c>
      <c r="AY422" s="266" t="s">
        <v>224</v>
      </c>
    </row>
    <row r="423" s="2" customFormat="1" ht="16.5" customHeight="1">
      <c r="A423" s="40"/>
      <c r="B423" s="41"/>
      <c r="C423" s="215" t="s">
        <v>688</v>
      </c>
      <c r="D423" s="215" t="s">
        <v>226</v>
      </c>
      <c r="E423" s="216" t="s">
        <v>4926</v>
      </c>
      <c r="F423" s="217" t="s">
        <v>4927</v>
      </c>
      <c r="G423" s="218" t="s">
        <v>811</v>
      </c>
      <c r="H423" s="219">
        <v>7</v>
      </c>
      <c r="I423" s="220"/>
      <c r="J423" s="221">
        <f>ROUND(I423*H423,2)</f>
        <v>0</v>
      </c>
      <c r="K423" s="217" t="s">
        <v>229</v>
      </c>
      <c r="L423" s="46"/>
      <c r="M423" s="222" t="s">
        <v>40</v>
      </c>
      <c r="N423" s="223" t="s">
        <v>48</v>
      </c>
      <c r="O423" s="86"/>
      <c r="P423" s="224">
        <f>O423*H423</f>
        <v>0</v>
      </c>
      <c r="Q423" s="224">
        <v>0.11241</v>
      </c>
      <c r="R423" s="224">
        <f>Q423*H423</f>
        <v>0.78686999999999996</v>
      </c>
      <c r="S423" s="224">
        <v>0</v>
      </c>
      <c r="T423" s="225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6" t="s">
        <v>230</v>
      </c>
      <c r="AT423" s="226" t="s">
        <v>226</v>
      </c>
      <c r="AU423" s="226" t="s">
        <v>85</v>
      </c>
      <c r="AY423" s="19" t="s">
        <v>224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19" t="s">
        <v>83</v>
      </c>
      <c r="BK423" s="227">
        <f>ROUND(I423*H423,2)</f>
        <v>0</v>
      </c>
      <c r="BL423" s="19" t="s">
        <v>230</v>
      </c>
      <c r="BM423" s="226" t="s">
        <v>1125</v>
      </c>
    </row>
    <row r="424" s="2" customFormat="1">
      <c r="A424" s="40"/>
      <c r="B424" s="41"/>
      <c r="C424" s="42"/>
      <c r="D424" s="228" t="s">
        <v>232</v>
      </c>
      <c r="E424" s="42"/>
      <c r="F424" s="229" t="s">
        <v>4928</v>
      </c>
      <c r="G424" s="42"/>
      <c r="H424" s="42"/>
      <c r="I424" s="230"/>
      <c r="J424" s="42"/>
      <c r="K424" s="42"/>
      <c r="L424" s="46"/>
      <c r="M424" s="231"/>
      <c r="N424" s="232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232</v>
      </c>
      <c r="AU424" s="19" t="s">
        <v>85</v>
      </c>
    </row>
    <row r="425" s="2" customFormat="1">
      <c r="A425" s="40"/>
      <c r="B425" s="41"/>
      <c r="C425" s="42"/>
      <c r="D425" s="233" t="s">
        <v>234</v>
      </c>
      <c r="E425" s="42"/>
      <c r="F425" s="234" t="s">
        <v>4929</v>
      </c>
      <c r="G425" s="42"/>
      <c r="H425" s="42"/>
      <c r="I425" s="230"/>
      <c r="J425" s="42"/>
      <c r="K425" s="42"/>
      <c r="L425" s="46"/>
      <c r="M425" s="231"/>
      <c r="N425" s="232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234</v>
      </c>
      <c r="AU425" s="19" t="s">
        <v>85</v>
      </c>
    </row>
    <row r="426" s="2" customFormat="1" ht="16.5" customHeight="1">
      <c r="A426" s="40"/>
      <c r="B426" s="41"/>
      <c r="C426" s="268" t="s">
        <v>697</v>
      </c>
      <c r="D426" s="268" t="s">
        <v>305</v>
      </c>
      <c r="E426" s="269" t="s">
        <v>4930</v>
      </c>
      <c r="F426" s="270" t="s">
        <v>4931</v>
      </c>
      <c r="G426" s="271" t="s">
        <v>811</v>
      </c>
      <c r="H426" s="272">
        <v>7</v>
      </c>
      <c r="I426" s="273"/>
      <c r="J426" s="274">
        <f>ROUND(I426*H426,2)</f>
        <v>0</v>
      </c>
      <c r="K426" s="270" t="s">
        <v>229</v>
      </c>
      <c r="L426" s="275"/>
      <c r="M426" s="276" t="s">
        <v>40</v>
      </c>
      <c r="N426" s="277" t="s">
        <v>48</v>
      </c>
      <c r="O426" s="86"/>
      <c r="P426" s="224">
        <f>O426*H426</f>
        <v>0</v>
      </c>
      <c r="Q426" s="224">
        <v>0.0061000000000000004</v>
      </c>
      <c r="R426" s="224">
        <f>Q426*H426</f>
        <v>0.042700000000000002</v>
      </c>
      <c r="S426" s="224">
        <v>0</v>
      </c>
      <c r="T426" s="225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6" t="s">
        <v>279</v>
      </c>
      <c r="AT426" s="226" t="s">
        <v>305</v>
      </c>
      <c r="AU426" s="226" t="s">
        <v>85</v>
      </c>
      <c r="AY426" s="19" t="s">
        <v>224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9" t="s">
        <v>83</v>
      </c>
      <c r="BK426" s="227">
        <f>ROUND(I426*H426,2)</f>
        <v>0</v>
      </c>
      <c r="BL426" s="19" t="s">
        <v>230</v>
      </c>
      <c r="BM426" s="226" t="s">
        <v>1137</v>
      </c>
    </row>
    <row r="427" s="2" customFormat="1">
      <c r="A427" s="40"/>
      <c r="B427" s="41"/>
      <c r="C427" s="42"/>
      <c r="D427" s="228" t="s">
        <v>232</v>
      </c>
      <c r="E427" s="42"/>
      <c r="F427" s="229" t="s">
        <v>4931</v>
      </c>
      <c r="G427" s="42"/>
      <c r="H427" s="42"/>
      <c r="I427" s="230"/>
      <c r="J427" s="42"/>
      <c r="K427" s="42"/>
      <c r="L427" s="46"/>
      <c r="M427" s="231"/>
      <c r="N427" s="232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232</v>
      </c>
      <c r="AU427" s="19" t="s">
        <v>85</v>
      </c>
    </row>
    <row r="428" s="2" customFormat="1">
      <c r="A428" s="40"/>
      <c r="B428" s="41"/>
      <c r="C428" s="42"/>
      <c r="D428" s="233" t="s">
        <v>234</v>
      </c>
      <c r="E428" s="42"/>
      <c r="F428" s="234" t="s">
        <v>4932</v>
      </c>
      <c r="G428" s="42"/>
      <c r="H428" s="42"/>
      <c r="I428" s="230"/>
      <c r="J428" s="42"/>
      <c r="K428" s="42"/>
      <c r="L428" s="46"/>
      <c r="M428" s="231"/>
      <c r="N428" s="232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234</v>
      </c>
      <c r="AU428" s="19" t="s">
        <v>85</v>
      </c>
    </row>
    <row r="429" s="2" customFormat="1" ht="16.5" customHeight="1">
      <c r="A429" s="40"/>
      <c r="B429" s="41"/>
      <c r="C429" s="268" t="s">
        <v>704</v>
      </c>
      <c r="D429" s="268" t="s">
        <v>305</v>
      </c>
      <c r="E429" s="269" t="s">
        <v>4933</v>
      </c>
      <c r="F429" s="270" t="s">
        <v>4934</v>
      </c>
      <c r="G429" s="271" t="s">
        <v>811</v>
      </c>
      <c r="H429" s="272">
        <v>7</v>
      </c>
      <c r="I429" s="273"/>
      <c r="J429" s="274">
        <f>ROUND(I429*H429,2)</f>
        <v>0</v>
      </c>
      <c r="K429" s="270" t="s">
        <v>229</v>
      </c>
      <c r="L429" s="275"/>
      <c r="M429" s="276" t="s">
        <v>40</v>
      </c>
      <c r="N429" s="277" t="s">
        <v>48</v>
      </c>
      <c r="O429" s="86"/>
      <c r="P429" s="224">
        <f>O429*H429</f>
        <v>0</v>
      </c>
      <c r="Q429" s="224">
        <v>0.0030000000000000001</v>
      </c>
      <c r="R429" s="224">
        <f>Q429*H429</f>
        <v>0.021000000000000001</v>
      </c>
      <c r="S429" s="224">
        <v>0</v>
      </c>
      <c r="T429" s="225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6" t="s">
        <v>279</v>
      </c>
      <c r="AT429" s="226" t="s">
        <v>305</v>
      </c>
      <c r="AU429" s="226" t="s">
        <v>85</v>
      </c>
      <c r="AY429" s="19" t="s">
        <v>224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19" t="s">
        <v>83</v>
      </c>
      <c r="BK429" s="227">
        <f>ROUND(I429*H429,2)</f>
        <v>0</v>
      </c>
      <c r="BL429" s="19" t="s">
        <v>230</v>
      </c>
      <c r="BM429" s="226" t="s">
        <v>1150</v>
      </c>
    </row>
    <row r="430" s="2" customFormat="1">
      <c r="A430" s="40"/>
      <c r="B430" s="41"/>
      <c r="C430" s="42"/>
      <c r="D430" s="228" t="s">
        <v>232</v>
      </c>
      <c r="E430" s="42"/>
      <c r="F430" s="229" t="s">
        <v>4934</v>
      </c>
      <c r="G430" s="42"/>
      <c r="H430" s="42"/>
      <c r="I430" s="230"/>
      <c r="J430" s="42"/>
      <c r="K430" s="42"/>
      <c r="L430" s="46"/>
      <c r="M430" s="231"/>
      <c r="N430" s="232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232</v>
      </c>
      <c r="AU430" s="19" t="s">
        <v>85</v>
      </c>
    </row>
    <row r="431" s="2" customFormat="1">
      <c r="A431" s="40"/>
      <c r="B431" s="41"/>
      <c r="C431" s="42"/>
      <c r="D431" s="233" t="s">
        <v>234</v>
      </c>
      <c r="E431" s="42"/>
      <c r="F431" s="234" t="s">
        <v>4935</v>
      </c>
      <c r="G431" s="42"/>
      <c r="H431" s="42"/>
      <c r="I431" s="230"/>
      <c r="J431" s="42"/>
      <c r="K431" s="42"/>
      <c r="L431" s="46"/>
      <c r="M431" s="231"/>
      <c r="N431" s="232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234</v>
      </c>
      <c r="AU431" s="19" t="s">
        <v>85</v>
      </c>
    </row>
    <row r="432" s="2" customFormat="1" ht="16.5" customHeight="1">
      <c r="A432" s="40"/>
      <c r="B432" s="41"/>
      <c r="C432" s="268" t="s">
        <v>710</v>
      </c>
      <c r="D432" s="268" t="s">
        <v>305</v>
      </c>
      <c r="E432" s="269" t="s">
        <v>4936</v>
      </c>
      <c r="F432" s="270" t="s">
        <v>4937</v>
      </c>
      <c r="G432" s="271" t="s">
        <v>811</v>
      </c>
      <c r="H432" s="272">
        <v>7</v>
      </c>
      <c r="I432" s="273"/>
      <c r="J432" s="274">
        <f>ROUND(I432*H432,2)</f>
        <v>0</v>
      </c>
      <c r="K432" s="270" t="s">
        <v>229</v>
      </c>
      <c r="L432" s="275"/>
      <c r="M432" s="276" t="s">
        <v>40</v>
      </c>
      <c r="N432" s="277" t="s">
        <v>48</v>
      </c>
      <c r="O432" s="86"/>
      <c r="P432" s="224">
        <f>O432*H432</f>
        <v>0</v>
      </c>
      <c r="Q432" s="224">
        <v>0.00010000000000000001</v>
      </c>
      <c r="R432" s="224">
        <f>Q432*H432</f>
        <v>0.00069999999999999999</v>
      </c>
      <c r="S432" s="224">
        <v>0</v>
      </c>
      <c r="T432" s="225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6" t="s">
        <v>279</v>
      </c>
      <c r="AT432" s="226" t="s">
        <v>305</v>
      </c>
      <c r="AU432" s="226" t="s">
        <v>85</v>
      </c>
      <c r="AY432" s="19" t="s">
        <v>224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9" t="s">
        <v>83</v>
      </c>
      <c r="BK432" s="227">
        <f>ROUND(I432*H432,2)</f>
        <v>0</v>
      </c>
      <c r="BL432" s="19" t="s">
        <v>230</v>
      </c>
      <c r="BM432" s="226" t="s">
        <v>1164</v>
      </c>
    </row>
    <row r="433" s="2" customFormat="1">
      <c r="A433" s="40"/>
      <c r="B433" s="41"/>
      <c r="C433" s="42"/>
      <c r="D433" s="228" t="s">
        <v>232</v>
      </c>
      <c r="E433" s="42"/>
      <c r="F433" s="229" t="s">
        <v>4937</v>
      </c>
      <c r="G433" s="42"/>
      <c r="H433" s="42"/>
      <c r="I433" s="230"/>
      <c r="J433" s="42"/>
      <c r="K433" s="42"/>
      <c r="L433" s="46"/>
      <c r="M433" s="231"/>
      <c r="N433" s="232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232</v>
      </c>
      <c r="AU433" s="19" t="s">
        <v>85</v>
      </c>
    </row>
    <row r="434" s="2" customFormat="1">
      <c r="A434" s="40"/>
      <c r="B434" s="41"/>
      <c r="C434" s="42"/>
      <c r="D434" s="233" t="s">
        <v>234</v>
      </c>
      <c r="E434" s="42"/>
      <c r="F434" s="234" t="s">
        <v>4938</v>
      </c>
      <c r="G434" s="42"/>
      <c r="H434" s="42"/>
      <c r="I434" s="230"/>
      <c r="J434" s="42"/>
      <c r="K434" s="42"/>
      <c r="L434" s="46"/>
      <c r="M434" s="231"/>
      <c r="N434" s="232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234</v>
      </c>
      <c r="AU434" s="19" t="s">
        <v>85</v>
      </c>
    </row>
    <row r="435" s="2" customFormat="1" ht="16.5" customHeight="1">
      <c r="A435" s="40"/>
      <c r="B435" s="41"/>
      <c r="C435" s="268" t="s">
        <v>716</v>
      </c>
      <c r="D435" s="268" t="s">
        <v>305</v>
      </c>
      <c r="E435" s="269" t="s">
        <v>4939</v>
      </c>
      <c r="F435" s="270" t="s">
        <v>4940</v>
      </c>
      <c r="G435" s="271" t="s">
        <v>811</v>
      </c>
      <c r="H435" s="272">
        <v>2</v>
      </c>
      <c r="I435" s="273"/>
      <c r="J435" s="274">
        <f>ROUND(I435*H435,2)</f>
        <v>0</v>
      </c>
      <c r="K435" s="270" t="s">
        <v>229</v>
      </c>
      <c r="L435" s="275"/>
      <c r="M435" s="276" t="s">
        <v>40</v>
      </c>
      <c r="N435" s="277" t="s">
        <v>48</v>
      </c>
      <c r="O435" s="86"/>
      <c r="P435" s="224">
        <f>O435*H435</f>
        <v>0</v>
      </c>
      <c r="Q435" s="224">
        <v>0.00035</v>
      </c>
      <c r="R435" s="224">
        <f>Q435*H435</f>
        <v>0.00069999999999999999</v>
      </c>
      <c r="S435" s="224">
        <v>0</v>
      </c>
      <c r="T435" s="225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6" t="s">
        <v>279</v>
      </c>
      <c r="AT435" s="226" t="s">
        <v>305</v>
      </c>
      <c r="AU435" s="226" t="s">
        <v>85</v>
      </c>
      <c r="AY435" s="19" t="s">
        <v>224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19" t="s">
        <v>83</v>
      </c>
      <c r="BK435" s="227">
        <f>ROUND(I435*H435,2)</f>
        <v>0</v>
      </c>
      <c r="BL435" s="19" t="s">
        <v>230</v>
      </c>
      <c r="BM435" s="226" t="s">
        <v>1181</v>
      </c>
    </row>
    <row r="436" s="2" customFormat="1">
      <c r="A436" s="40"/>
      <c r="B436" s="41"/>
      <c r="C436" s="42"/>
      <c r="D436" s="228" t="s">
        <v>232</v>
      </c>
      <c r="E436" s="42"/>
      <c r="F436" s="229" t="s">
        <v>4940</v>
      </c>
      <c r="G436" s="42"/>
      <c r="H436" s="42"/>
      <c r="I436" s="230"/>
      <c r="J436" s="42"/>
      <c r="K436" s="42"/>
      <c r="L436" s="46"/>
      <c r="M436" s="231"/>
      <c r="N436" s="232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232</v>
      </c>
      <c r="AU436" s="19" t="s">
        <v>85</v>
      </c>
    </row>
    <row r="437" s="2" customFormat="1">
      <c r="A437" s="40"/>
      <c r="B437" s="41"/>
      <c r="C437" s="42"/>
      <c r="D437" s="233" t="s">
        <v>234</v>
      </c>
      <c r="E437" s="42"/>
      <c r="F437" s="234" t="s">
        <v>4941</v>
      </c>
      <c r="G437" s="42"/>
      <c r="H437" s="42"/>
      <c r="I437" s="230"/>
      <c r="J437" s="42"/>
      <c r="K437" s="42"/>
      <c r="L437" s="46"/>
      <c r="M437" s="231"/>
      <c r="N437" s="232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234</v>
      </c>
      <c r="AU437" s="19" t="s">
        <v>85</v>
      </c>
    </row>
    <row r="438" s="2" customFormat="1" ht="16.5" customHeight="1">
      <c r="A438" s="40"/>
      <c r="B438" s="41"/>
      <c r="C438" s="215" t="s">
        <v>725</v>
      </c>
      <c r="D438" s="215" t="s">
        <v>226</v>
      </c>
      <c r="E438" s="216" t="s">
        <v>4942</v>
      </c>
      <c r="F438" s="217" t="s">
        <v>4943</v>
      </c>
      <c r="G438" s="218" t="s">
        <v>160</v>
      </c>
      <c r="H438" s="219">
        <v>494</v>
      </c>
      <c r="I438" s="220"/>
      <c r="J438" s="221">
        <f>ROUND(I438*H438,2)</f>
        <v>0</v>
      </c>
      <c r="K438" s="217" t="s">
        <v>229</v>
      </c>
      <c r="L438" s="46"/>
      <c r="M438" s="222" t="s">
        <v>40</v>
      </c>
      <c r="N438" s="223" t="s">
        <v>48</v>
      </c>
      <c r="O438" s="86"/>
      <c r="P438" s="224">
        <f>O438*H438</f>
        <v>0</v>
      </c>
      <c r="Q438" s="224">
        <v>0.00011</v>
      </c>
      <c r="R438" s="224">
        <f>Q438*H438</f>
        <v>0.054339999999999999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230</v>
      </c>
      <c r="AT438" s="226" t="s">
        <v>226</v>
      </c>
      <c r="AU438" s="226" t="s">
        <v>85</v>
      </c>
      <c r="AY438" s="19" t="s">
        <v>224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83</v>
      </c>
      <c r="BK438" s="227">
        <f>ROUND(I438*H438,2)</f>
        <v>0</v>
      </c>
      <c r="BL438" s="19" t="s">
        <v>230</v>
      </c>
      <c r="BM438" s="226" t="s">
        <v>1197</v>
      </c>
    </row>
    <row r="439" s="2" customFormat="1">
      <c r="A439" s="40"/>
      <c r="B439" s="41"/>
      <c r="C439" s="42"/>
      <c r="D439" s="228" t="s">
        <v>232</v>
      </c>
      <c r="E439" s="42"/>
      <c r="F439" s="229" t="s">
        <v>4944</v>
      </c>
      <c r="G439" s="42"/>
      <c r="H439" s="42"/>
      <c r="I439" s="230"/>
      <c r="J439" s="42"/>
      <c r="K439" s="42"/>
      <c r="L439" s="46"/>
      <c r="M439" s="231"/>
      <c r="N439" s="232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232</v>
      </c>
      <c r="AU439" s="19" t="s">
        <v>85</v>
      </c>
    </row>
    <row r="440" s="2" customFormat="1">
      <c r="A440" s="40"/>
      <c r="B440" s="41"/>
      <c r="C440" s="42"/>
      <c r="D440" s="233" t="s">
        <v>234</v>
      </c>
      <c r="E440" s="42"/>
      <c r="F440" s="234" t="s">
        <v>4945</v>
      </c>
      <c r="G440" s="42"/>
      <c r="H440" s="42"/>
      <c r="I440" s="230"/>
      <c r="J440" s="42"/>
      <c r="K440" s="42"/>
      <c r="L440" s="46"/>
      <c r="M440" s="231"/>
      <c r="N440" s="232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234</v>
      </c>
      <c r="AU440" s="19" t="s">
        <v>85</v>
      </c>
    </row>
    <row r="441" s="13" customFormat="1">
      <c r="A441" s="13"/>
      <c r="B441" s="235"/>
      <c r="C441" s="236"/>
      <c r="D441" s="228" t="s">
        <v>236</v>
      </c>
      <c r="E441" s="237" t="s">
        <v>40</v>
      </c>
      <c r="F441" s="238" t="s">
        <v>5393</v>
      </c>
      <c r="G441" s="236"/>
      <c r="H441" s="239">
        <v>300</v>
      </c>
      <c r="I441" s="240"/>
      <c r="J441" s="236"/>
      <c r="K441" s="236"/>
      <c r="L441" s="241"/>
      <c r="M441" s="242"/>
      <c r="N441" s="243"/>
      <c r="O441" s="243"/>
      <c r="P441" s="243"/>
      <c r="Q441" s="243"/>
      <c r="R441" s="243"/>
      <c r="S441" s="243"/>
      <c r="T441" s="24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5" t="s">
        <v>236</v>
      </c>
      <c r="AU441" s="245" t="s">
        <v>85</v>
      </c>
      <c r="AV441" s="13" t="s">
        <v>85</v>
      </c>
      <c r="AW441" s="13" t="s">
        <v>38</v>
      </c>
      <c r="AX441" s="13" t="s">
        <v>77</v>
      </c>
      <c r="AY441" s="245" t="s">
        <v>224</v>
      </c>
    </row>
    <row r="442" s="13" customFormat="1">
      <c r="A442" s="13"/>
      <c r="B442" s="235"/>
      <c r="C442" s="236"/>
      <c r="D442" s="228" t="s">
        <v>236</v>
      </c>
      <c r="E442" s="237" t="s">
        <v>40</v>
      </c>
      <c r="F442" s="238" t="s">
        <v>5394</v>
      </c>
      <c r="G442" s="236"/>
      <c r="H442" s="239">
        <v>164</v>
      </c>
      <c r="I442" s="240"/>
      <c r="J442" s="236"/>
      <c r="K442" s="236"/>
      <c r="L442" s="241"/>
      <c r="M442" s="242"/>
      <c r="N442" s="243"/>
      <c r="O442" s="243"/>
      <c r="P442" s="243"/>
      <c r="Q442" s="243"/>
      <c r="R442" s="243"/>
      <c r="S442" s="243"/>
      <c r="T442" s="24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5" t="s">
        <v>236</v>
      </c>
      <c r="AU442" s="245" t="s">
        <v>85</v>
      </c>
      <c r="AV442" s="13" t="s">
        <v>85</v>
      </c>
      <c r="AW442" s="13" t="s">
        <v>38</v>
      </c>
      <c r="AX442" s="13" t="s">
        <v>77</v>
      </c>
      <c r="AY442" s="245" t="s">
        <v>224</v>
      </c>
    </row>
    <row r="443" s="13" customFormat="1">
      <c r="A443" s="13"/>
      <c r="B443" s="235"/>
      <c r="C443" s="236"/>
      <c r="D443" s="228" t="s">
        <v>236</v>
      </c>
      <c r="E443" s="237" t="s">
        <v>40</v>
      </c>
      <c r="F443" s="238" t="s">
        <v>5395</v>
      </c>
      <c r="G443" s="236"/>
      <c r="H443" s="239">
        <v>30</v>
      </c>
      <c r="I443" s="240"/>
      <c r="J443" s="236"/>
      <c r="K443" s="236"/>
      <c r="L443" s="241"/>
      <c r="M443" s="242"/>
      <c r="N443" s="243"/>
      <c r="O443" s="243"/>
      <c r="P443" s="243"/>
      <c r="Q443" s="243"/>
      <c r="R443" s="243"/>
      <c r="S443" s="243"/>
      <c r="T443" s="24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5" t="s">
        <v>236</v>
      </c>
      <c r="AU443" s="245" t="s">
        <v>85</v>
      </c>
      <c r="AV443" s="13" t="s">
        <v>85</v>
      </c>
      <c r="AW443" s="13" t="s">
        <v>38</v>
      </c>
      <c r="AX443" s="13" t="s">
        <v>77</v>
      </c>
      <c r="AY443" s="245" t="s">
        <v>224</v>
      </c>
    </row>
    <row r="444" s="15" customFormat="1">
      <c r="A444" s="15"/>
      <c r="B444" s="256"/>
      <c r="C444" s="257"/>
      <c r="D444" s="228" t="s">
        <v>236</v>
      </c>
      <c r="E444" s="258" t="s">
        <v>40</v>
      </c>
      <c r="F444" s="259" t="s">
        <v>253</v>
      </c>
      <c r="G444" s="257"/>
      <c r="H444" s="260">
        <v>494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6" t="s">
        <v>236</v>
      </c>
      <c r="AU444" s="266" t="s">
        <v>85</v>
      </c>
      <c r="AV444" s="15" t="s">
        <v>230</v>
      </c>
      <c r="AW444" s="15" t="s">
        <v>38</v>
      </c>
      <c r="AX444" s="15" t="s">
        <v>83</v>
      </c>
      <c r="AY444" s="266" t="s">
        <v>224</v>
      </c>
    </row>
    <row r="445" s="2" customFormat="1" ht="16.5" customHeight="1">
      <c r="A445" s="40"/>
      <c r="B445" s="41"/>
      <c r="C445" s="215" t="s">
        <v>737</v>
      </c>
      <c r="D445" s="215" t="s">
        <v>226</v>
      </c>
      <c r="E445" s="216" t="s">
        <v>4948</v>
      </c>
      <c r="F445" s="217" t="s">
        <v>5396</v>
      </c>
      <c r="G445" s="218" t="s">
        <v>160</v>
      </c>
      <c r="H445" s="219">
        <v>25</v>
      </c>
      <c r="I445" s="220"/>
      <c r="J445" s="221">
        <f>ROUND(I445*H445,2)</f>
        <v>0</v>
      </c>
      <c r="K445" s="217" t="s">
        <v>229</v>
      </c>
      <c r="L445" s="46"/>
      <c r="M445" s="222" t="s">
        <v>40</v>
      </c>
      <c r="N445" s="223" t="s">
        <v>48</v>
      </c>
      <c r="O445" s="86"/>
      <c r="P445" s="224">
        <f>O445*H445</f>
        <v>0</v>
      </c>
      <c r="Q445" s="224">
        <v>0.00011</v>
      </c>
      <c r="R445" s="224">
        <f>Q445*H445</f>
        <v>0.0027500000000000003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230</v>
      </c>
      <c r="AT445" s="226" t="s">
        <v>226</v>
      </c>
      <c r="AU445" s="226" t="s">
        <v>85</v>
      </c>
      <c r="AY445" s="19" t="s">
        <v>224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83</v>
      </c>
      <c r="BK445" s="227">
        <f>ROUND(I445*H445,2)</f>
        <v>0</v>
      </c>
      <c r="BL445" s="19" t="s">
        <v>230</v>
      </c>
      <c r="BM445" s="226" t="s">
        <v>1211</v>
      </c>
    </row>
    <row r="446" s="2" customFormat="1">
      <c r="A446" s="40"/>
      <c r="B446" s="41"/>
      <c r="C446" s="42"/>
      <c r="D446" s="228" t="s">
        <v>232</v>
      </c>
      <c r="E446" s="42"/>
      <c r="F446" s="229" t="s">
        <v>4950</v>
      </c>
      <c r="G446" s="42"/>
      <c r="H446" s="42"/>
      <c r="I446" s="230"/>
      <c r="J446" s="42"/>
      <c r="K446" s="42"/>
      <c r="L446" s="46"/>
      <c r="M446" s="231"/>
      <c r="N446" s="232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232</v>
      </c>
      <c r="AU446" s="19" t="s">
        <v>85</v>
      </c>
    </row>
    <row r="447" s="2" customFormat="1">
      <c r="A447" s="40"/>
      <c r="B447" s="41"/>
      <c r="C447" s="42"/>
      <c r="D447" s="233" t="s">
        <v>234</v>
      </c>
      <c r="E447" s="42"/>
      <c r="F447" s="234" t="s">
        <v>4951</v>
      </c>
      <c r="G447" s="42"/>
      <c r="H447" s="42"/>
      <c r="I447" s="230"/>
      <c r="J447" s="42"/>
      <c r="K447" s="42"/>
      <c r="L447" s="46"/>
      <c r="M447" s="231"/>
      <c r="N447" s="232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234</v>
      </c>
      <c r="AU447" s="19" t="s">
        <v>85</v>
      </c>
    </row>
    <row r="448" s="13" customFormat="1">
      <c r="A448" s="13"/>
      <c r="B448" s="235"/>
      <c r="C448" s="236"/>
      <c r="D448" s="228" t="s">
        <v>236</v>
      </c>
      <c r="E448" s="237" t="s">
        <v>40</v>
      </c>
      <c r="F448" s="238" t="s">
        <v>5397</v>
      </c>
      <c r="G448" s="236"/>
      <c r="H448" s="239">
        <v>25</v>
      </c>
      <c r="I448" s="240"/>
      <c r="J448" s="236"/>
      <c r="K448" s="236"/>
      <c r="L448" s="241"/>
      <c r="M448" s="242"/>
      <c r="N448" s="243"/>
      <c r="O448" s="243"/>
      <c r="P448" s="243"/>
      <c r="Q448" s="243"/>
      <c r="R448" s="243"/>
      <c r="S448" s="243"/>
      <c r="T448" s="24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5" t="s">
        <v>236</v>
      </c>
      <c r="AU448" s="245" t="s">
        <v>85</v>
      </c>
      <c r="AV448" s="13" t="s">
        <v>85</v>
      </c>
      <c r="AW448" s="13" t="s">
        <v>38</v>
      </c>
      <c r="AX448" s="13" t="s">
        <v>77</v>
      </c>
      <c r="AY448" s="245" t="s">
        <v>224</v>
      </c>
    </row>
    <row r="449" s="15" customFormat="1">
      <c r="A449" s="15"/>
      <c r="B449" s="256"/>
      <c r="C449" s="257"/>
      <c r="D449" s="228" t="s">
        <v>236</v>
      </c>
      <c r="E449" s="258" t="s">
        <v>40</v>
      </c>
      <c r="F449" s="259" t="s">
        <v>253</v>
      </c>
      <c r="G449" s="257"/>
      <c r="H449" s="260">
        <v>25</v>
      </c>
      <c r="I449" s="261"/>
      <c r="J449" s="257"/>
      <c r="K449" s="257"/>
      <c r="L449" s="262"/>
      <c r="M449" s="263"/>
      <c r="N449" s="264"/>
      <c r="O449" s="264"/>
      <c r="P449" s="264"/>
      <c r="Q449" s="264"/>
      <c r="R449" s="264"/>
      <c r="S449" s="264"/>
      <c r="T449" s="26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6" t="s">
        <v>236</v>
      </c>
      <c r="AU449" s="266" t="s">
        <v>85</v>
      </c>
      <c r="AV449" s="15" t="s">
        <v>230</v>
      </c>
      <c r="AW449" s="15" t="s">
        <v>38</v>
      </c>
      <c r="AX449" s="15" t="s">
        <v>83</v>
      </c>
      <c r="AY449" s="266" t="s">
        <v>224</v>
      </c>
    </row>
    <row r="450" s="2" customFormat="1" ht="16.5" customHeight="1">
      <c r="A450" s="40"/>
      <c r="B450" s="41"/>
      <c r="C450" s="215" t="s">
        <v>743</v>
      </c>
      <c r="D450" s="215" t="s">
        <v>226</v>
      </c>
      <c r="E450" s="216" t="s">
        <v>4953</v>
      </c>
      <c r="F450" s="217" t="s">
        <v>4954</v>
      </c>
      <c r="G450" s="218" t="s">
        <v>160</v>
      </c>
      <c r="H450" s="219">
        <v>20</v>
      </c>
      <c r="I450" s="220"/>
      <c r="J450" s="221">
        <f>ROUND(I450*H450,2)</f>
        <v>0</v>
      </c>
      <c r="K450" s="217" t="s">
        <v>229</v>
      </c>
      <c r="L450" s="46"/>
      <c r="M450" s="222" t="s">
        <v>40</v>
      </c>
      <c r="N450" s="223" t="s">
        <v>48</v>
      </c>
      <c r="O450" s="86"/>
      <c r="P450" s="224">
        <f>O450*H450</f>
        <v>0</v>
      </c>
      <c r="Q450" s="224">
        <v>0.00021000000000000001</v>
      </c>
      <c r="R450" s="224">
        <f>Q450*H450</f>
        <v>0.0042000000000000006</v>
      </c>
      <c r="S450" s="224">
        <v>0</v>
      </c>
      <c r="T450" s="225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6" t="s">
        <v>230</v>
      </c>
      <c r="AT450" s="226" t="s">
        <v>226</v>
      </c>
      <c r="AU450" s="226" t="s">
        <v>85</v>
      </c>
      <c r="AY450" s="19" t="s">
        <v>224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19" t="s">
        <v>83</v>
      </c>
      <c r="BK450" s="227">
        <f>ROUND(I450*H450,2)</f>
        <v>0</v>
      </c>
      <c r="BL450" s="19" t="s">
        <v>230</v>
      </c>
      <c r="BM450" s="226" t="s">
        <v>1223</v>
      </c>
    </row>
    <row r="451" s="2" customFormat="1">
      <c r="A451" s="40"/>
      <c r="B451" s="41"/>
      <c r="C451" s="42"/>
      <c r="D451" s="228" t="s">
        <v>232</v>
      </c>
      <c r="E451" s="42"/>
      <c r="F451" s="229" t="s">
        <v>4955</v>
      </c>
      <c r="G451" s="42"/>
      <c r="H451" s="42"/>
      <c r="I451" s="230"/>
      <c r="J451" s="42"/>
      <c r="K451" s="42"/>
      <c r="L451" s="46"/>
      <c r="M451" s="231"/>
      <c r="N451" s="232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232</v>
      </c>
      <c r="AU451" s="19" t="s">
        <v>85</v>
      </c>
    </row>
    <row r="452" s="2" customFormat="1">
      <c r="A452" s="40"/>
      <c r="B452" s="41"/>
      <c r="C452" s="42"/>
      <c r="D452" s="233" t="s">
        <v>234</v>
      </c>
      <c r="E452" s="42"/>
      <c r="F452" s="234" t="s">
        <v>4956</v>
      </c>
      <c r="G452" s="42"/>
      <c r="H452" s="42"/>
      <c r="I452" s="230"/>
      <c r="J452" s="42"/>
      <c r="K452" s="42"/>
      <c r="L452" s="46"/>
      <c r="M452" s="231"/>
      <c r="N452" s="232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234</v>
      </c>
      <c r="AU452" s="19" t="s">
        <v>85</v>
      </c>
    </row>
    <row r="453" s="13" customFormat="1">
      <c r="A453" s="13"/>
      <c r="B453" s="235"/>
      <c r="C453" s="236"/>
      <c r="D453" s="228" t="s">
        <v>236</v>
      </c>
      <c r="E453" s="237" t="s">
        <v>40</v>
      </c>
      <c r="F453" s="238" t="s">
        <v>5398</v>
      </c>
      <c r="G453" s="236"/>
      <c r="H453" s="239">
        <v>20</v>
      </c>
      <c r="I453" s="240"/>
      <c r="J453" s="236"/>
      <c r="K453" s="236"/>
      <c r="L453" s="241"/>
      <c r="M453" s="242"/>
      <c r="N453" s="243"/>
      <c r="O453" s="243"/>
      <c r="P453" s="243"/>
      <c r="Q453" s="243"/>
      <c r="R453" s="243"/>
      <c r="S453" s="243"/>
      <c r="T453" s="24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5" t="s">
        <v>236</v>
      </c>
      <c r="AU453" s="245" t="s">
        <v>85</v>
      </c>
      <c r="AV453" s="13" t="s">
        <v>85</v>
      </c>
      <c r="AW453" s="13" t="s">
        <v>38</v>
      </c>
      <c r="AX453" s="13" t="s">
        <v>77</v>
      </c>
      <c r="AY453" s="245" t="s">
        <v>224</v>
      </c>
    </row>
    <row r="454" s="15" customFormat="1">
      <c r="A454" s="15"/>
      <c r="B454" s="256"/>
      <c r="C454" s="257"/>
      <c r="D454" s="228" t="s">
        <v>236</v>
      </c>
      <c r="E454" s="258" t="s">
        <v>40</v>
      </c>
      <c r="F454" s="259" t="s">
        <v>253</v>
      </c>
      <c r="G454" s="257"/>
      <c r="H454" s="260">
        <v>20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6" t="s">
        <v>236</v>
      </c>
      <c r="AU454" s="266" t="s">
        <v>85</v>
      </c>
      <c r="AV454" s="15" t="s">
        <v>230</v>
      </c>
      <c r="AW454" s="15" t="s">
        <v>38</v>
      </c>
      <c r="AX454" s="15" t="s">
        <v>83</v>
      </c>
      <c r="AY454" s="266" t="s">
        <v>224</v>
      </c>
    </row>
    <row r="455" s="2" customFormat="1" ht="16.5" customHeight="1">
      <c r="A455" s="40"/>
      <c r="B455" s="41"/>
      <c r="C455" s="215" t="s">
        <v>750</v>
      </c>
      <c r="D455" s="215" t="s">
        <v>226</v>
      </c>
      <c r="E455" s="216" t="s">
        <v>4958</v>
      </c>
      <c r="F455" s="217" t="s">
        <v>4959</v>
      </c>
      <c r="G455" s="218" t="s">
        <v>160</v>
      </c>
      <c r="H455" s="219">
        <v>194</v>
      </c>
      <c r="I455" s="220"/>
      <c r="J455" s="221">
        <f>ROUND(I455*H455,2)</f>
        <v>0</v>
      </c>
      <c r="K455" s="217" t="s">
        <v>229</v>
      </c>
      <c r="L455" s="46"/>
      <c r="M455" s="222" t="s">
        <v>40</v>
      </c>
      <c r="N455" s="223" t="s">
        <v>48</v>
      </c>
      <c r="O455" s="86"/>
      <c r="P455" s="224">
        <f>O455*H455</f>
        <v>0</v>
      </c>
      <c r="Q455" s="224">
        <v>0.00011</v>
      </c>
      <c r="R455" s="224">
        <f>Q455*H455</f>
        <v>0.021340000000000001</v>
      </c>
      <c r="S455" s="224">
        <v>0</v>
      </c>
      <c r="T455" s="225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6" t="s">
        <v>230</v>
      </c>
      <c r="AT455" s="226" t="s">
        <v>226</v>
      </c>
      <c r="AU455" s="226" t="s">
        <v>85</v>
      </c>
      <c r="AY455" s="19" t="s">
        <v>224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19" t="s">
        <v>83</v>
      </c>
      <c r="BK455" s="227">
        <f>ROUND(I455*H455,2)</f>
        <v>0</v>
      </c>
      <c r="BL455" s="19" t="s">
        <v>230</v>
      </c>
      <c r="BM455" s="226" t="s">
        <v>1233</v>
      </c>
    </row>
    <row r="456" s="2" customFormat="1">
      <c r="A456" s="40"/>
      <c r="B456" s="41"/>
      <c r="C456" s="42"/>
      <c r="D456" s="228" t="s">
        <v>232</v>
      </c>
      <c r="E456" s="42"/>
      <c r="F456" s="229" t="s">
        <v>4960</v>
      </c>
      <c r="G456" s="42"/>
      <c r="H456" s="42"/>
      <c r="I456" s="230"/>
      <c r="J456" s="42"/>
      <c r="K456" s="42"/>
      <c r="L456" s="46"/>
      <c r="M456" s="231"/>
      <c r="N456" s="232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232</v>
      </c>
      <c r="AU456" s="19" t="s">
        <v>85</v>
      </c>
    </row>
    <row r="457" s="2" customFormat="1">
      <c r="A457" s="40"/>
      <c r="B457" s="41"/>
      <c r="C457" s="42"/>
      <c r="D457" s="233" t="s">
        <v>234</v>
      </c>
      <c r="E457" s="42"/>
      <c r="F457" s="234" t="s">
        <v>4961</v>
      </c>
      <c r="G457" s="42"/>
      <c r="H457" s="42"/>
      <c r="I457" s="230"/>
      <c r="J457" s="42"/>
      <c r="K457" s="42"/>
      <c r="L457" s="46"/>
      <c r="M457" s="231"/>
      <c r="N457" s="232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234</v>
      </c>
      <c r="AU457" s="19" t="s">
        <v>85</v>
      </c>
    </row>
    <row r="458" s="13" customFormat="1">
      <c r="A458" s="13"/>
      <c r="B458" s="235"/>
      <c r="C458" s="236"/>
      <c r="D458" s="228" t="s">
        <v>236</v>
      </c>
      <c r="E458" s="237" t="s">
        <v>40</v>
      </c>
      <c r="F458" s="238" t="s">
        <v>5399</v>
      </c>
      <c r="G458" s="236"/>
      <c r="H458" s="239">
        <v>29</v>
      </c>
      <c r="I458" s="240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5" t="s">
        <v>236</v>
      </c>
      <c r="AU458" s="245" t="s">
        <v>85</v>
      </c>
      <c r="AV458" s="13" t="s">
        <v>85</v>
      </c>
      <c r="AW458" s="13" t="s">
        <v>38</v>
      </c>
      <c r="AX458" s="13" t="s">
        <v>77</v>
      </c>
      <c r="AY458" s="245" t="s">
        <v>224</v>
      </c>
    </row>
    <row r="459" s="13" customFormat="1">
      <c r="A459" s="13"/>
      <c r="B459" s="235"/>
      <c r="C459" s="236"/>
      <c r="D459" s="228" t="s">
        <v>236</v>
      </c>
      <c r="E459" s="237" t="s">
        <v>40</v>
      </c>
      <c r="F459" s="238" t="s">
        <v>5400</v>
      </c>
      <c r="G459" s="236"/>
      <c r="H459" s="239">
        <v>60</v>
      </c>
      <c r="I459" s="240"/>
      <c r="J459" s="236"/>
      <c r="K459" s="236"/>
      <c r="L459" s="241"/>
      <c r="M459" s="242"/>
      <c r="N459" s="243"/>
      <c r="O459" s="243"/>
      <c r="P459" s="243"/>
      <c r="Q459" s="243"/>
      <c r="R459" s="243"/>
      <c r="S459" s="243"/>
      <c r="T459" s="24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5" t="s">
        <v>236</v>
      </c>
      <c r="AU459" s="245" t="s">
        <v>85</v>
      </c>
      <c r="AV459" s="13" t="s">
        <v>85</v>
      </c>
      <c r="AW459" s="13" t="s">
        <v>38</v>
      </c>
      <c r="AX459" s="13" t="s">
        <v>77</v>
      </c>
      <c r="AY459" s="245" t="s">
        <v>224</v>
      </c>
    </row>
    <row r="460" s="13" customFormat="1">
      <c r="A460" s="13"/>
      <c r="B460" s="235"/>
      <c r="C460" s="236"/>
      <c r="D460" s="228" t="s">
        <v>236</v>
      </c>
      <c r="E460" s="237" t="s">
        <v>40</v>
      </c>
      <c r="F460" s="238" t="s">
        <v>5401</v>
      </c>
      <c r="G460" s="236"/>
      <c r="H460" s="239">
        <v>105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236</v>
      </c>
      <c r="AU460" s="245" t="s">
        <v>85</v>
      </c>
      <c r="AV460" s="13" t="s">
        <v>85</v>
      </c>
      <c r="AW460" s="13" t="s">
        <v>38</v>
      </c>
      <c r="AX460" s="13" t="s">
        <v>77</v>
      </c>
      <c r="AY460" s="245" t="s">
        <v>224</v>
      </c>
    </row>
    <row r="461" s="15" customFormat="1">
      <c r="A461" s="15"/>
      <c r="B461" s="256"/>
      <c r="C461" s="257"/>
      <c r="D461" s="228" t="s">
        <v>236</v>
      </c>
      <c r="E461" s="258" t="s">
        <v>40</v>
      </c>
      <c r="F461" s="259" t="s">
        <v>253</v>
      </c>
      <c r="G461" s="257"/>
      <c r="H461" s="260">
        <v>194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6" t="s">
        <v>236</v>
      </c>
      <c r="AU461" s="266" t="s">
        <v>85</v>
      </c>
      <c r="AV461" s="15" t="s">
        <v>230</v>
      </c>
      <c r="AW461" s="15" t="s">
        <v>38</v>
      </c>
      <c r="AX461" s="15" t="s">
        <v>83</v>
      </c>
      <c r="AY461" s="266" t="s">
        <v>224</v>
      </c>
    </row>
    <row r="462" s="2" customFormat="1" ht="16.5" customHeight="1">
      <c r="A462" s="40"/>
      <c r="B462" s="41"/>
      <c r="C462" s="215" t="s">
        <v>756</v>
      </c>
      <c r="D462" s="215" t="s">
        <v>226</v>
      </c>
      <c r="E462" s="216" t="s">
        <v>4964</v>
      </c>
      <c r="F462" s="217" t="s">
        <v>4965</v>
      </c>
      <c r="G462" s="218" t="s">
        <v>152</v>
      </c>
      <c r="H462" s="219">
        <v>112.34</v>
      </c>
      <c r="I462" s="220"/>
      <c r="J462" s="221">
        <f>ROUND(I462*H462,2)</f>
        <v>0</v>
      </c>
      <c r="K462" s="217" t="s">
        <v>229</v>
      </c>
      <c r="L462" s="46"/>
      <c r="M462" s="222" t="s">
        <v>40</v>
      </c>
      <c r="N462" s="223" t="s">
        <v>48</v>
      </c>
      <c r="O462" s="86"/>
      <c r="P462" s="224">
        <f>O462*H462</f>
        <v>0</v>
      </c>
      <c r="Q462" s="224">
        <v>0.00084999999999999995</v>
      </c>
      <c r="R462" s="224">
        <f>Q462*H462</f>
        <v>0.095489000000000004</v>
      </c>
      <c r="S462" s="224">
        <v>0</v>
      </c>
      <c r="T462" s="225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6" t="s">
        <v>230</v>
      </c>
      <c r="AT462" s="226" t="s">
        <v>226</v>
      </c>
      <c r="AU462" s="226" t="s">
        <v>85</v>
      </c>
      <c r="AY462" s="19" t="s">
        <v>224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83</v>
      </c>
      <c r="BK462" s="227">
        <f>ROUND(I462*H462,2)</f>
        <v>0</v>
      </c>
      <c r="BL462" s="19" t="s">
        <v>230</v>
      </c>
      <c r="BM462" s="226" t="s">
        <v>1243</v>
      </c>
    </row>
    <row r="463" s="2" customFormat="1">
      <c r="A463" s="40"/>
      <c r="B463" s="41"/>
      <c r="C463" s="42"/>
      <c r="D463" s="228" t="s">
        <v>232</v>
      </c>
      <c r="E463" s="42"/>
      <c r="F463" s="229" t="s">
        <v>4966</v>
      </c>
      <c r="G463" s="42"/>
      <c r="H463" s="42"/>
      <c r="I463" s="230"/>
      <c r="J463" s="42"/>
      <c r="K463" s="42"/>
      <c r="L463" s="46"/>
      <c r="M463" s="231"/>
      <c r="N463" s="232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232</v>
      </c>
      <c r="AU463" s="19" t="s">
        <v>85</v>
      </c>
    </row>
    <row r="464" s="2" customFormat="1">
      <c r="A464" s="40"/>
      <c r="B464" s="41"/>
      <c r="C464" s="42"/>
      <c r="D464" s="233" t="s">
        <v>234</v>
      </c>
      <c r="E464" s="42"/>
      <c r="F464" s="234" t="s">
        <v>4967</v>
      </c>
      <c r="G464" s="42"/>
      <c r="H464" s="42"/>
      <c r="I464" s="230"/>
      <c r="J464" s="42"/>
      <c r="K464" s="42"/>
      <c r="L464" s="46"/>
      <c r="M464" s="231"/>
      <c r="N464" s="232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234</v>
      </c>
      <c r="AU464" s="19" t="s">
        <v>85</v>
      </c>
    </row>
    <row r="465" s="13" customFormat="1">
      <c r="A465" s="13"/>
      <c r="B465" s="235"/>
      <c r="C465" s="236"/>
      <c r="D465" s="228" t="s">
        <v>236</v>
      </c>
      <c r="E465" s="237" t="s">
        <v>40</v>
      </c>
      <c r="F465" s="238" t="s">
        <v>5245</v>
      </c>
      <c r="G465" s="236"/>
      <c r="H465" s="239">
        <v>45</v>
      </c>
      <c r="I465" s="240"/>
      <c r="J465" s="236"/>
      <c r="K465" s="236"/>
      <c r="L465" s="241"/>
      <c r="M465" s="242"/>
      <c r="N465" s="243"/>
      <c r="O465" s="243"/>
      <c r="P465" s="243"/>
      <c r="Q465" s="243"/>
      <c r="R465" s="243"/>
      <c r="S465" s="243"/>
      <c r="T465" s="24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5" t="s">
        <v>236</v>
      </c>
      <c r="AU465" s="245" t="s">
        <v>85</v>
      </c>
      <c r="AV465" s="13" t="s">
        <v>85</v>
      </c>
      <c r="AW465" s="13" t="s">
        <v>38</v>
      </c>
      <c r="AX465" s="13" t="s">
        <v>77</v>
      </c>
      <c r="AY465" s="245" t="s">
        <v>224</v>
      </c>
    </row>
    <row r="466" s="13" customFormat="1">
      <c r="A466" s="13"/>
      <c r="B466" s="235"/>
      <c r="C466" s="236"/>
      <c r="D466" s="228" t="s">
        <v>236</v>
      </c>
      <c r="E466" s="237" t="s">
        <v>40</v>
      </c>
      <c r="F466" s="238" t="s">
        <v>5402</v>
      </c>
      <c r="G466" s="236"/>
      <c r="H466" s="239">
        <v>41.909999999999997</v>
      </c>
      <c r="I466" s="240"/>
      <c r="J466" s="236"/>
      <c r="K466" s="236"/>
      <c r="L466" s="241"/>
      <c r="M466" s="242"/>
      <c r="N466" s="243"/>
      <c r="O466" s="243"/>
      <c r="P466" s="243"/>
      <c r="Q466" s="243"/>
      <c r="R466" s="243"/>
      <c r="S466" s="243"/>
      <c r="T466" s="24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5" t="s">
        <v>236</v>
      </c>
      <c r="AU466" s="245" t="s">
        <v>85</v>
      </c>
      <c r="AV466" s="13" t="s">
        <v>85</v>
      </c>
      <c r="AW466" s="13" t="s">
        <v>38</v>
      </c>
      <c r="AX466" s="13" t="s">
        <v>77</v>
      </c>
      <c r="AY466" s="245" t="s">
        <v>224</v>
      </c>
    </row>
    <row r="467" s="13" customFormat="1">
      <c r="A467" s="13"/>
      <c r="B467" s="235"/>
      <c r="C467" s="236"/>
      <c r="D467" s="228" t="s">
        <v>236</v>
      </c>
      <c r="E467" s="237" t="s">
        <v>40</v>
      </c>
      <c r="F467" s="238" t="s">
        <v>5403</v>
      </c>
      <c r="G467" s="236"/>
      <c r="H467" s="239">
        <v>5.1500000000000004</v>
      </c>
      <c r="I467" s="240"/>
      <c r="J467" s="236"/>
      <c r="K467" s="236"/>
      <c r="L467" s="241"/>
      <c r="M467" s="242"/>
      <c r="N467" s="243"/>
      <c r="O467" s="243"/>
      <c r="P467" s="243"/>
      <c r="Q467" s="243"/>
      <c r="R467" s="243"/>
      <c r="S467" s="243"/>
      <c r="T467" s="24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5" t="s">
        <v>236</v>
      </c>
      <c r="AU467" s="245" t="s">
        <v>85</v>
      </c>
      <c r="AV467" s="13" t="s">
        <v>85</v>
      </c>
      <c r="AW467" s="13" t="s">
        <v>38</v>
      </c>
      <c r="AX467" s="13" t="s">
        <v>77</v>
      </c>
      <c r="AY467" s="245" t="s">
        <v>224</v>
      </c>
    </row>
    <row r="468" s="13" customFormat="1">
      <c r="A468" s="13"/>
      <c r="B468" s="235"/>
      <c r="C468" s="236"/>
      <c r="D468" s="228" t="s">
        <v>236</v>
      </c>
      <c r="E468" s="237" t="s">
        <v>40</v>
      </c>
      <c r="F468" s="238" t="s">
        <v>5404</v>
      </c>
      <c r="G468" s="236"/>
      <c r="H468" s="239">
        <v>14.279999999999999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236</v>
      </c>
      <c r="AU468" s="245" t="s">
        <v>85</v>
      </c>
      <c r="AV468" s="13" t="s">
        <v>85</v>
      </c>
      <c r="AW468" s="13" t="s">
        <v>38</v>
      </c>
      <c r="AX468" s="13" t="s">
        <v>77</v>
      </c>
      <c r="AY468" s="245" t="s">
        <v>224</v>
      </c>
    </row>
    <row r="469" s="13" customFormat="1">
      <c r="A469" s="13"/>
      <c r="B469" s="235"/>
      <c r="C469" s="236"/>
      <c r="D469" s="228" t="s">
        <v>236</v>
      </c>
      <c r="E469" s="237" t="s">
        <v>40</v>
      </c>
      <c r="F469" s="238" t="s">
        <v>5246</v>
      </c>
      <c r="G469" s="236"/>
      <c r="H469" s="239">
        <v>6</v>
      </c>
      <c r="I469" s="240"/>
      <c r="J469" s="236"/>
      <c r="K469" s="236"/>
      <c r="L469" s="241"/>
      <c r="M469" s="242"/>
      <c r="N469" s="243"/>
      <c r="O469" s="243"/>
      <c r="P469" s="243"/>
      <c r="Q469" s="243"/>
      <c r="R469" s="243"/>
      <c r="S469" s="243"/>
      <c r="T469" s="24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5" t="s">
        <v>236</v>
      </c>
      <c r="AU469" s="245" t="s">
        <v>85</v>
      </c>
      <c r="AV469" s="13" t="s">
        <v>85</v>
      </c>
      <c r="AW469" s="13" t="s">
        <v>38</v>
      </c>
      <c r="AX469" s="13" t="s">
        <v>77</v>
      </c>
      <c r="AY469" s="245" t="s">
        <v>224</v>
      </c>
    </row>
    <row r="470" s="15" customFormat="1">
      <c r="A470" s="15"/>
      <c r="B470" s="256"/>
      <c r="C470" s="257"/>
      <c r="D470" s="228" t="s">
        <v>236</v>
      </c>
      <c r="E470" s="258" t="s">
        <v>40</v>
      </c>
      <c r="F470" s="259" t="s">
        <v>253</v>
      </c>
      <c r="G470" s="257"/>
      <c r="H470" s="260">
        <v>112.34</v>
      </c>
      <c r="I470" s="261"/>
      <c r="J470" s="257"/>
      <c r="K470" s="257"/>
      <c r="L470" s="262"/>
      <c r="M470" s="263"/>
      <c r="N470" s="264"/>
      <c r="O470" s="264"/>
      <c r="P470" s="264"/>
      <c r="Q470" s="264"/>
      <c r="R470" s="264"/>
      <c r="S470" s="264"/>
      <c r="T470" s="26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6" t="s">
        <v>236</v>
      </c>
      <c r="AU470" s="266" t="s">
        <v>85</v>
      </c>
      <c r="AV470" s="15" t="s">
        <v>230</v>
      </c>
      <c r="AW470" s="15" t="s">
        <v>38</v>
      </c>
      <c r="AX470" s="15" t="s">
        <v>83</v>
      </c>
      <c r="AY470" s="266" t="s">
        <v>224</v>
      </c>
    </row>
    <row r="471" s="2" customFormat="1" ht="16.5" customHeight="1">
      <c r="A471" s="40"/>
      <c r="B471" s="41"/>
      <c r="C471" s="215" t="s">
        <v>766</v>
      </c>
      <c r="D471" s="215" t="s">
        <v>226</v>
      </c>
      <c r="E471" s="216" t="s">
        <v>4976</v>
      </c>
      <c r="F471" s="217" t="s">
        <v>4977</v>
      </c>
      <c r="G471" s="218" t="s">
        <v>160</v>
      </c>
      <c r="H471" s="219">
        <v>494</v>
      </c>
      <c r="I471" s="220"/>
      <c r="J471" s="221">
        <f>ROUND(I471*H471,2)</f>
        <v>0</v>
      </c>
      <c r="K471" s="217" t="s">
        <v>229</v>
      </c>
      <c r="L471" s="46"/>
      <c r="M471" s="222" t="s">
        <v>40</v>
      </c>
      <c r="N471" s="223" t="s">
        <v>48</v>
      </c>
      <c r="O471" s="86"/>
      <c r="P471" s="224">
        <f>O471*H471</f>
        <v>0</v>
      </c>
      <c r="Q471" s="224">
        <v>0.00033</v>
      </c>
      <c r="R471" s="224">
        <f>Q471*H471</f>
        <v>0.16302</v>
      </c>
      <c r="S471" s="224">
        <v>0</v>
      </c>
      <c r="T471" s="225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6" t="s">
        <v>230</v>
      </c>
      <c r="AT471" s="226" t="s">
        <v>226</v>
      </c>
      <c r="AU471" s="226" t="s">
        <v>85</v>
      </c>
      <c r="AY471" s="19" t="s">
        <v>224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19" t="s">
        <v>83</v>
      </c>
      <c r="BK471" s="227">
        <f>ROUND(I471*H471,2)</f>
        <v>0</v>
      </c>
      <c r="BL471" s="19" t="s">
        <v>230</v>
      </c>
      <c r="BM471" s="226" t="s">
        <v>1258</v>
      </c>
    </row>
    <row r="472" s="2" customFormat="1">
      <c r="A472" s="40"/>
      <c r="B472" s="41"/>
      <c r="C472" s="42"/>
      <c r="D472" s="228" t="s">
        <v>232</v>
      </c>
      <c r="E472" s="42"/>
      <c r="F472" s="229" t="s">
        <v>4978</v>
      </c>
      <c r="G472" s="42"/>
      <c r="H472" s="42"/>
      <c r="I472" s="230"/>
      <c r="J472" s="42"/>
      <c r="K472" s="42"/>
      <c r="L472" s="46"/>
      <c r="M472" s="231"/>
      <c r="N472" s="232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232</v>
      </c>
      <c r="AU472" s="19" t="s">
        <v>85</v>
      </c>
    </row>
    <row r="473" s="2" customFormat="1">
      <c r="A473" s="40"/>
      <c r="B473" s="41"/>
      <c r="C473" s="42"/>
      <c r="D473" s="233" t="s">
        <v>234</v>
      </c>
      <c r="E473" s="42"/>
      <c r="F473" s="234" t="s">
        <v>4979</v>
      </c>
      <c r="G473" s="42"/>
      <c r="H473" s="42"/>
      <c r="I473" s="230"/>
      <c r="J473" s="42"/>
      <c r="K473" s="42"/>
      <c r="L473" s="46"/>
      <c r="M473" s="231"/>
      <c r="N473" s="232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234</v>
      </c>
      <c r="AU473" s="19" t="s">
        <v>85</v>
      </c>
    </row>
    <row r="474" s="13" customFormat="1">
      <c r="A474" s="13"/>
      <c r="B474" s="235"/>
      <c r="C474" s="236"/>
      <c r="D474" s="228" t="s">
        <v>236</v>
      </c>
      <c r="E474" s="237" t="s">
        <v>40</v>
      </c>
      <c r="F474" s="238" t="s">
        <v>5393</v>
      </c>
      <c r="G474" s="236"/>
      <c r="H474" s="239">
        <v>300</v>
      </c>
      <c r="I474" s="240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5" t="s">
        <v>236</v>
      </c>
      <c r="AU474" s="245" t="s">
        <v>85</v>
      </c>
      <c r="AV474" s="13" t="s">
        <v>85</v>
      </c>
      <c r="AW474" s="13" t="s">
        <v>38</v>
      </c>
      <c r="AX474" s="13" t="s">
        <v>77</v>
      </c>
      <c r="AY474" s="245" t="s">
        <v>224</v>
      </c>
    </row>
    <row r="475" s="13" customFormat="1">
      <c r="A475" s="13"/>
      <c r="B475" s="235"/>
      <c r="C475" s="236"/>
      <c r="D475" s="228" t="s">
        <v>236</v>
      </c>
      <c r="E475" s="237" t="s">
        <v>40</v>
      </c>
      <c r="F475" s="238" t="s">
        <v>5394</v>
      </c>
      <c r="G475" s="236"/>
      <c r="H475" s="239">
        <v>164</v>
      </c>
      <c r="I475" s="240"/>
      <c r="J475" s="236"/>
      <c r="K475" s="236"/>
      <c r="L475" s="241"/>
      <c r="M475" s="242"/>
      <c r="N475" s="243"/>
      <c r="O475" s="243"/>
      <c r="P475" s="243"/>
      <c r="Q475" s="243"/>
      <c r="R475" s="243"/>
      <c r="S475" s="243"/>
      <c r="T475" s="24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5" t="s">
        <v>236</v>
      </c>
      <c r="AU475" s="245" t="s">
        <v>85</v>
      </c>
      <c r="AV475" s="13" t="s">
        <v>85</v>
      </c>
      <c r="AW475" s="13" t="s">
        <v>38</v>
      </c>
      <c r="AX475" s="13" t="s">
        <v>77</v>
      </c>
      <c r="AY475" s="245" t="s">
        <v>224</v>
      </c>
    </row>
    <row r="476" s="13" customFormat="1">
      <c r="A476" s="13"/>
      <c r="B476" s="235"/>
      <c r="C476" s="236"/>
      <c r="D476" s="228" t="s">
        <v>236</v>
      </c>
      <c r="E476" s="237" t="s">
        <v>40</v>
      </c>
      <c r="F476" s="238" t="s">
        <v>5395</v>
      </c>
      <c r="G476" s="236"/>
      <c r="H476" s="239">
        <v>30</v>
      </c>
      <c r="I476" s="240"/>
      <c r="J476" s="236"/>
      <c r="K476" s="236"/>
      <c r="L476" s="241"/>
      <c r="M476" s="242"/>
      <c r="N476" s="243"/>
      <c r="O476" s="243"/>
      <c r="P476" s="243"/>
      <c r="Q476" s="243"/>
      <c r="R476" s="243"/>
      <c r="S476" s="243"/>
      <c r="T476" s="24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5" t="s">
        <v>236</v>
      </c>
      <c r="AU476" s="245" t="s">
        <v>85</v>
      </c>
      <c r="AV476" s="13" t="s">
        <v>85</v>
      </c>
      <c r="AW476" s="13" t="s">
        <v>38</v>
      </c>
      <c r="AX476" s="13" t="s">
        <v>77</v>
      </c>
      <c r="AY476" s="245" t="s">
        <v>224</v>
      </c>
    </row>
    <row r="477" s="15" customFormat="1">
      <c r="A477" s="15"/>
      <c r="B477" s="256"/>
      <c r="C477" s="257"/>
      <c r="D477" s="228" t="s">
        <v>236</v>
      </c>
      <c r="E477" s="258" t="s">
        <v>40</v>
      </c>
      <c r="F477" s="259" t="s">
        <v>253</v>
      </c>
      <c r="G477" s="257"/>
      <c r="H477" s="260">
        <v>494</v>
      </c>
      <c r="I477" s="261"/>
      <c r="J477" s="257"/>
      <c r="K477" s="257"/>
      <c r="L477" s="262"/>
      <c r="M477" s="263"/>
      <c r="N477" s="264"/>
      <c r="O477" s="264"/>
      <c r="P477" s="264"/>
      <c r="Q477" s="264"/>
      <c r="R477" s="264"/>
      <c r="S477" s="264"/>
      <c r="T477" s="26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6" t="s">
        <v>236</v>
      </c>
      <c r="AU477" s="266" t="s">
        <v>85</v>
      </c>
      <c r="AV477" s="15" t="s">
        <v>230</v>
      </c>
      <c r="AW477" s="15" t="s">
        <v>38</v>
      </c>
      <c r="AX477" s="15" t="s">
        <v>83</v>
      </c>
      <c r="AY477" s="266" t="s">
        <v>224</v>
      </c>
    </row>
    <row r="478" s="2" customFormat="1" ht="16.5" customHeight="1">
      <c r="A478" s="40"/>
      <c r="B478" s="41"/>
      <c r="C478" s="215" t="s">
        <v>773</v>
      </c>
      <c r="D478" s="215" t="s">
        <v>226</v>
      </c>
      <c r="E478" s="216" t="s">
        <v>4980</v>
      </c>
      <c r="F478" s="217" t="s">
        <v>5405</v>
      </c>
      <c r="G478" s="218" t="s">
        <v>160</v>
      </c>
      <c r="H478" s="219">
        <v>25</v>
      </c>
      <c r="I478" s="220"/>
      <c r="J478" s="221">
        <f>ROUND(I478*H478,2)</f>
        <v>0</v>
      </c>
      <c r="K478" s="217" t="s">
        <v>229</v>
      </c>
      <c r="L478" s="46"/>
      <c r="M478" s="222" t="s">
        <v>40</v>
      </c>
      <c r="N478" s="223" t="s">
        <v>48</v>
      </c>
      <c r="O478" s="86"/>
      <c r="P478" s="224">
        <f>O478*H478</f>
        <v>0</v>
      </c>
      <c r="Q478" s="224">
        <v>0.00033</v>
      </c>
      <c r="R478" s="224">
        <f>Q478*H478</f>
        <v>0.0082500000000000004</v>
      </c>
      <c r="S478" s="224">
        <v>0</v>
      </c>
      <c r="T478" s="225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6" t="s">
        <v>230</v>
      </c>
      <c r="AT478" s="226" t="s">
        <v>226</v>
      </c>
      <c r="AU478" s="226" t="s">
        <v>85</v>
      </c>
      <c r="AY478" s="19" t="s">
        <v>224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9" t="s">
        <v>83</v>
      </c>
      <c r="BK478" s="227">
        <f>ROUND(I478*H478,2)</f>
        <v>0</v>
      </c>
      <c r="BL478" s="19" t="s">
        <v>230</v>
      </c>
      <c r="BM478" s="226" t="s">
        <v>1272</v>
      </c>
    </row>
    <row r="479" s="2" customFormat="1">
      <c r="A479" s="40"/>
      <c r="B479" s="41"/>
      <c r="C479" s="42"/>
      <c r="D479" s="228" t="s">
        <v>232</v>
      </c>
      <c r="E479" s="42"/>
      <c r="F479" s="229" t="s">
        <v>4982</v>
      </c>
      <c r="G479" s="42"/>
      <c r="H479" s="42"/>
      <c r="I479" s="230"/>
      <c r="J479" s="42"/>
      <c r="K479" s="42"/>
      <c r="L479" s="46"/>
      <c r="M479" s="231"/>
      <c r="N479" s="232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232</v>
      </c>
      <c r="AU479" s="19" t="s">
        <v>85</v>
      </c>
    </row>
    <row r="480" s="2" customFormat="1">
      <c r="A480" s="40"/>
      <c r="B480" s="41"/>
      <c r="C480" s="42"/>
      <c r="D480" s="233" t="s">
        <v>234</v>
      </c>
      <c r="E480" s="42"/>
      <c r="F480" s="234" t="s">
        <v>4983</v>
      </c>
      <c r="G480" s="42"/>
      <c r="H480" s="42"/>
      <c r="I480" s="230"/>
      <c r="J480" s="42"/>
      <c r="K480" s="42"/>
      <c r="L480" s="46"/>
      <c r="M480" s="231"/>
      <c r="N480" s="232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234</v>
      </c>
      <c r="AU480" s="19" t="s">
        <v>85</v>
      </c>
    </row>
    <row r="481" s="13" customFormat="1">
      <c r="A481" s="13"/>
      <c r="B481" s="235"/>
      <c r="C481" s="236"/>
      <c r="D481" s="228" t="s">
        <v>236</v>
      </c>
      <c r="E481" s="237" t="s">
        <v>40</v>
      </c>
      <c r="F481" s="238" t="s">
        <v>5397</v>
      </c>
      <c r="G481" s="236"/>
      <c r="H481" s="239">
        <v>25</v>
      </c>
      <c r="I481" s="240"/>
      <c r="J481" s="236"/>
      <c r="K481" s="236"/>
      <c r="L481" s="241"/>
      <c r="M481" s="242"/>
      <c r="N481" s="243"/>
      <c r="O481" s="243"/>
      <c r="P481" s="243"/>
      <c r="Q481" s="243"/>
      <c r="R481" s="243"/>
      <c r="S481" s="243"/>
      <c r="T481" s="24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5" t="s">
        <v>236</v>
      </c>
      <c r="AU481" s="245" t="s">
        <v>85</v>
      </c>
      <c r="AV481" s="13" t="s">
        <v>85</v>
      </c>
      <c r="AW481" s="13" t="s">
        <v>38</v>
      </c>
      <c r="AX481" s="13" t="s">
        <v>77</v>
      </c>
      <c r="AY481" s="245" t="s">
        <v>224</v>
      </c>
    </row>
    <row r="482" s="15" customFormat="1">
      <c r="A482" s="15"/>
      <c r="B482" s="256"/>
      <c r="C482" s="257"/>
      <c r="D482" s="228" t="s">
        <v>236</v>
      </c>
      <c r="E482" s="258" t="s">
        <v>40</v>
      </c>
      <c r="F482" s="259" t="s">
        <v>253</v>
      </c>
      <c r="G482" s="257"/>
      <c r="H482" s="260">
        <v>25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6" t="s">
        <v>236</v>
      </c>
      <c r="AU482" s="266" t="s">
        <v>85</v>
      </c>
      <c r="AV482" s="15" t="s">
        <v>230</v>
      </c>
      <c r="AW482" s="15" t="s">
        <v>38</v>
      </c>
      <c r="AX482" s="15" t="s">
        <v>83</v>
      </c>
      <c r="AY482" s="266" t="s">
        <v>224</v>
      </c>
    </row>
    <row r="483" s="2" customFormat="1" ht="16.5" customHeight="1">
      <c r="A483" s="40"/>
      <c r="B483" s="41"/>
      <c r="C483" s="215" t="s">
        <v>781</v>
      </c>
      <c r="D483" s="215" t="s">
        <v>226</v>
      </c>
      <c r="E483" s="216" t="s">
        <v>4984</v>
      </c>
      <c r="F483" s="217" t="s">
        <v>4985</v>
      </c>
      <c r="G483" s="218" t="s">
        <v>160</v>
      </c>
      <c r="H483" s="219">
        <v>20</v>
      </c>
      <c r="I483" s="220"/>
      <c r="J483" s="221">
        <f>ROUND(I483*H483,2)</f>
        <v>0</v>
      </c>
      <c r="K483" s="217" t="s">
        <v>229</v>
      </c>
      <c r="L483" s="46"/>
      <c r="M483" s="222" t="s">
        <v>40</v>
      </c>
      <c r="N483" s="223" t="s">
        <v>48</v>
      </c>
      <c r="O483" s="86"/>
      <c r="P483" s="224">
        <f>O483*H483</f>
        <v>0</v>
      </c>
      <c r="Q483" s="224">
        <v>0.00064999999999999997</v>
      </c>
      <c r="R483" s="224">
        <f>Q483*H483</f>
        <v>0.012999999999999999</v>
      </c>
      <c r="S483" s="224">
        <v>0</v>
      </c>
      <c r="T483" s="225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6" t="s">
        <v>230</v>
      </c>
      <c r="AT483" s="226" t="s">
        <v>226</v>
      </c>
      <c r="AU483" s="226" t="s">
        <v>85</v>
      </c>
      <c r="AY483" s="19" t="s">
        <v>224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19" t="s">
        <v>83</v>
      </c>
      <c r="BK483" s="227">
        <f>ROUND(I483*H483,2)</f>
        <v>0</v>
      </c>
      <c r="BL483" s="19" t="s">
        <v>230</v>
      </c>
      <c r="BM483" s="226" t="s">
        <v>1286</v>
      </c>
    </row>
    <row r="484" s="2" customFormat="1">
      <c r="A484" s="40"/>
      <c r="B484" s="41"/>
      <c r="C484" s="42"/>
      <c r="D484" s="228" t="s">
        <v>232</v>
      </c>
      <c r="E484" s="42"/>
      <c r="F484" s="229" t="s">
        <v>4986</v>
      </c>
      <c r="G484" s="42"/>
      <c r="H484" s="42"/>
      <c r="I484" s="230"/>
      <c r="J484" s="42"/>
      <c r="K484" s="42"/>
      <c r="L484" s="46"/>
      <c r="M484" s="231"/>
      <c r="N484" s="232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232</v>
      </c>
      <c r="AU484" s="19" t="s">
        <v>85</v>
      </c>
    </row>
    <row r="485" s="2" customFormat="1">
      <c r="A485" s="40"/>
      <c r="B485" s="41"/>
      <c r="C485" s="42"/>
      <c r="D485" s="233" t="s">
        <v>234</v>
      </c>
      <c r="E485" s="42"/>
      <c r="F485" s="234" t="s">
        <v>4987</v>
      </c>
      <c r="G485" s="42"/>
      <c r="H485" s="42"/>
      <c r="I485" s="230"/>
      <c r="J485" s="42"/>
      <c r="K485" s="42"/>
      <c r="L485" s="46"/>
      <c r="M485" s="231"/>
      <c r="N485" s="232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234</v>
      </c>
      <c r="AU485" s="19" t="s">
        <v>85</v>
      </c>
    </row>
    <row r="486" s="13" customFormat="1">
      <c r="A486" s="13"/>
      <c r="B486" s="235"/>
      <c r="C486" s="236"/>
      <c r="D486" s="228" t="s">
        <v>236</v>
      </c>
      <c r="E486" s="237" t="s">
        <v>40</v>
      </c>
      <c r="F486" s="238" t="s">
        <v>5398</v>
      </c>
      <c r="G486" s="236"/>
      <c r="H486" s="239">
        <v>20</v>
      </c>
      <c r="I486" s="240"/>
      <c r="J486" s="236"/>
      <c r="K486" s="236"/>
      <c r="L486" s="241"/>
      <c r="M486" s="242"/>
      <c r="N486" s="243"/>
      <c r="O486" s="243"/>
      <c r="P486" s="243"/>
      <c r="Q486" s="243"/>
      <c r="R486" s="243"/>
      <c r="S486" s="243"/>
      <c r="T486" s="24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5" t="s">
        <v>236</v>
      </c>
      <c r="AU486" s="245" t="s">
        <v>85</v>
      </c>
      <c r="AV486" s="13" t="s">
        <v>85</v>
      </c>
      <c r="AW486" s="13" t="s">
        <v>38</v>
      </c>
      <c r="AX486" s="13" t="s">
        <v>77</v>
      </c>
      <c r="AY486" s="245" t="s">
        <v>224</v>
      </c>
    </row>
    <row r="487" s="15" customFormat="1">
      <c r="A487" s="15"/>
      <c r="B487" s="256"/>
      <c r="C487" s="257"/>
      <c r="D487" s="228" t="s">
        <v>236</v>
      </c>
      <c r="E487" s="258" t="s">
        <v>40</v>
      </c>
      <c r="F487" s="259" t="s">
        <v>253</v>
      </c>
      <c r="G487" s="257"/>
      <c r="H487" s="260">
        <v>20</v>
      </c>
      <c r="I487" s="261"/>
      <c r="J487" s="257"/>
      <c r="K487" s="257"/>
      <c r="L487" s="262"/>
      <c r="M487" s="263"/>
      <c r="N487" s="264"/>
      <c r="O487" s="264"/>
      <c r="P487" s="264"/>
      <c r="Q487" s="264"/>
      <c r="R487" s="264"/>
      <c r="S487" s="264"/>
      <c r="T487" s="26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6" t="s">
        <v>236</v>
      </c>
      <c r="AU487" s="266" t="s">
        <v>85</v>
      </c>
      <c r="AV487" s="15" t="s">
        <v>230</v>
      </c>
      <c r="AW487" s="15" t="s">
        <v>38</v>
      </c>
      <c r="AX487" s="15" t="s">
        <v>83</v>
      </c>
      <c r="AY487" s="266" t="s">
        <v>224</v>
      </c>
    </row>
    <row r="488" s="2" customFormat="1" ht="16.5" customHeight="1">
      <c r="A488" s="40"/>
      <c r="B488" s="41"/>
      <c r="C488" s="215" t="s">
        <v>788</v>
      </c>
      <c r="D488" s="215" t="s">
        <v>226</v>
      </c>
      <c r="E488" s="216" t="s">
        <v>4988</v>
      </c>
      <c r="F488" s="217" t="s">
        <v>4989</v>
      </c>
      <c r="G488" s="218" t="s">
        <v>160</v>
      </c>
      <c r="H488" s="219">
        <v>194</v>
      </c>
      <c r="I488" s="220"/>
      <c r="J488" s="221">
        <f>ROUND(I488*H488,2)</f>
        <v>0</v>
      </c>
      <c r="K488" s="217" t="s">
        <v>229</v>
      </c>
      <c r="L488" s="46"/>
      <c r="M488" s="222" t="s">
        <v>40</v>
      </c>
      <c r="N488" s="223" t="s">
        <v>48</v>
      </c>
      <c r="O488" s="86"/>
      <c r="P488" s="224">
        <f>O488*H488</f>
        <v>0</v>
      </c>
      <c r="Q488" s="224">
        <v>0.00038000000000000002</v>
      </c>
      <c r="R488" s="224">
        <f>Q488*H488</f>
        <v>0.073720000000000008</v>
      </c>
      <c r="S488" s="224">
        <v>0</v>
      </c>
      <c r="T488" s="225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6" t="s">
        <v>230</v>
      </c>
      <c r="AT488" s="226" t="s">
        <v>226</v>
      </c>
      <c r="AU488" s="226" t="s">
        <v>85</v>
      </c>
      <c r="AY488" s="19" t="s">
        <v>224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19" t="s">
        <v>83</v>
      </c>
      <c r="BK488" s="227">
        <f>ROUND(I488*H488,2)</f>
        <v>0</v>
      </c>
      <c r="BL488" s="19" t="s">
        <v>230</v>
      </c>
      <c r="BM488" s="226" t="s">
        <v>1299</v>
      </c>
    </row>
    <row r="489" s="2" customFormat="1">
      <c r="A489" s="40"/>
      <c r="B489" s="41"/>
      <c r="C489" s="42"/>
      <c r="D489" s="228" t="s">
        <v>232</v>
      </c>
      <c r="E489" s="42"/>
      <c r="F489" s="229" t="s">
        <v>4990</v>
      </c>
      <c r="G489" s="42"/>
      <c r="H489" s="42"/>
      <c r="I489" s="230"/>
      <c r="J489" s="42"/>
      <c r="K489" s="42"/>
      <c r="L489" s="46"/>
      <c r="M489" s="231"/>
      <c r="N489" s="232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232</v>
      </c>
      <c r="AU489" s="19" t="s">
        <v>85</v>
      </c>
    </row>
    <row r="490" s="2" customFormat="1">
      <c r="A490" s="40"/>
      <c r="B490" s="41"/>
      <c r="C490" s="42"/>
      <c r="D490" s="233" t="s">
        <v>234</v>
      </c>
      <c r="E490" s="42"/>
      <c r="F490" s="234" t="s">
        <v>4991</v>
      </c>
      <c r="G490" s="42"/>
      <c r="H490" s="42"/>
      <c r="I490" s="230"/>
      <c r="J490" s="42"/>
      <c r="K490" s="42"/>
      <c r="L490" s="46"/>
      <c r="M490" s="231"/>
      <c r="N490" s="232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234</v>
      </c>
      <c r="AU490" s="19" t="s">
        <v>85</v>
      </c>
    </row>
    <row r="491" s="13" customFormat="1">
      <c r="A491" s="13"/>
      <c r="B491" s="235"/>
      <c r="C491" s="236"/>
      <c r="D491" s="228" t="s">
        <v>236</v>
      </c>
      <c r="E491" s="237" t="s">
        <v>40</v>
      </c>
      <c r="F491" s="238" t="s">
        <v>5399</v>
      </c>
      <c r="G491" s="236"/>
      <c r="H491" s="239">
        <v>29</v>
      </c>
      <c r="I491" s="240"/>
      <c r="J491" s="236"/>
      <c r="K491" s="236"/>
      <c r="L491" s="241"/>
      <c r="M491" s="242"/>
      <c r="N491" s="243"/>
      <c r="O491" s="243"/>
      <c r="P491" s="243"/>
      <c r="Q491" s="243"/>
      <c r="R491" s="243"/>
      <c r="S491" s="243"/>
      <c r="T491" s="24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5" t="s">
        <v>236</v>
      </c>
      <c r="AU491" s="245" t="s">
        <v>85</v>
      </c>
      <c r="AV491" s="13" t="s">
        <v>85</v>
      </c>
      <c r="AW491" s="13" t="s">
        <v>38</v>
      </c>
      <c r="AX491" s="13" t="s">
        <v>77</v>
      </c>
      <c r="AY491" s="245" t="s">
        <v>224</v>
      </c>
    </row>
    <row r="492" s="13" customFormat="1">
      <c r="A492" s="13"/>
      <c r="B492" s="235"/>
      <c r="C492" s="236"/>
      <c r="D492" s="228" t="s">
        <v>236</v>
      </c>
      <c r="E492" s="237" t="s">
        <v>40</v>
      </c>
      <c r="F492" s="238" t="s">
        <v>5400</v>
      </c>
      <c r="G492" s="236"/>
      <c r="H492" s="239">
        <v>60</v>
      </c>
      <c r="I492" s="240"/>
      <c r="J492" s="236"/>
      <c r="K492" s="236"/>
      <c r="L492" s="241"/>
      <c r="M492" s="242"/>
      <c r="N492" s="243"/>
      <c r="O492" s="243"/>
      <c r="P492" s="243"/>
      <c r="Q492" s="243"/>
      <c r="R492" s="243"/>
      <c r="S492" s="243"/>
      <c r="T492" s="24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5" t="s">
        <v>236</v>
      </c>
      <c r="AU492" s="245" t="s">
        <v>85</v>
      </c>
      <c r="AV492" s="13" t="s">
        <v>85</v>
      </c>
      <c r="AW492" s="13" t="s">
        <v>38</v>
      </c>
      <c r="AX492" s="13" t="s">
        <v>77</v>
      </c>
      <c r="AY492" s="245" t="s">
        <v>224</v>
      </c>
    </row>
    <row r="493" s="13" customFormat="1">
      <c r="A493" s="13"/>
      <c r="B493" s="235"/>
      <c r="C493" s="236"/>
      <c r="D493" s="228" t="s">
        <v>236</v>
      </c>
      <c r="E493" s="237" t="s">
        <v>40</v>
      </c>
      <c r="F493" s="238" t="s">
        <v>5401</v>
      </c>
      <c r="G493" s="236"/>
      <c r="H493" s="239">
        <v>105</v>
      </c>
      <c r="I493" s="240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5" t="s">
        <v>236</v>
      </c>
      <c r="AU493" s="245" t="s">
        <v>85</v>
      </c>
      <c r="AV493" s="13" t="s">
        <v>85</v>
      </c>
      <c r="AW493" s="13" t="s">
        <v>38</v>
      </c>
      <c r="AX493" s="13" t="s">
        <v>77</v>
      </c>
      <c r="AY493" s="245" t="s">
        <v>224</v>
      </c>
    </row>
    <row r="494" s="15" customFormat="1">
      <c r="A494" s="15"/>
      <c r="B494" s="256"/>
      <c r="C494" s="257"/>
      <c r="D494" s="228" t="s">
        <v>236</v>
      </c>
      <c r="E494" s="258" t="s">
        <v>40</v>
      </c>
      <c r="F494" s="259" t="s">
        <v>253</v>
      </c>
      <c r="G494" s="257"/>
      <c r="H494" s="260">
        <v>194</v>
      </c>
      <c r="I494" s="261"/>
      <c r="J494" s="257"/>
      <c r="K494" s="257"/>
      <c r="L494" s="262"/>
      <c r="M494" s="263"/>
      <c r="N494" s="264"/>
      <c r="O494" s="264"/>
      <c r="P494" s="264"/>
      <c r="Q494" s="264"/>
      <c r="R494" s="264"/>
      <c r="S494" s="264"/>
      <c r="T494" s="26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6" t="s">
        <v>236</v>
      </c>
      <c r="AU494" s="266" t="s">
        <v>85</v>
      </c>
      <c r="AV494" s="15" t="s">
        <v>230</v>
      </c>
      <c r="AW494" s="15" t="s">
        <v>38</v>
      </c>
      <c r="AX494" s="15" t="s">
        <v>83</v>
      </c>
      <c r="AY494" s="266" t="s">
        <v>224</v>
      </c>
    </row>
    <row r="495" s="2" customFormat="1" ht="16.5" customHeight="1">
      <c r="A495" s="40"/>
      <c r="B495" s="41"/>
      <c r="C495" s="215" t="s">
        <v>795</v>
      </c>
      <c r="D495" s="215" t="s">
        <v>226</v>
      </c>
      <c r="E495" s="216" t="s">
        <v>4992</v>
      </c>
      <c r="F495" s="217" t="s">
        <v>4993</v>
      </c>
      <c r="G495" s="218" t="s">
        <v>152</v>
      </c>
      <c r="H495" s="219">
        <v>112.34</v>
      </c>
      <c r="I495" s="220"/>
      <c r="J495" s="221">
        <f>ROUND(I495*H495,2)</f>
        <v>0</v>
      </c>
      <c r="K495" s="217" t="s">
        <v>229</v>
      </c>
      <c r="L495" s="46"/>
      <c r="M495" s="222" t="s">
        <v>40</v>
      </c>
      <c r="N495" s="223" t="s">
        <v>48</v>
      </c>
      <c r="O495" s="86"/>
      <c r="P495" s="224">
        <f>O495*H495</f>
        <v>0</v>
      </c>
      <c r="Q495" s="224">
        <v>0.0025999999999999999</v>
      </c>
      <c r="R495" s="224">
        <f>Q495*H495</f>
        <v>0.29208400000000001</v>
      </c>
      <c r="S495" s="224">
        <v>0</v>
      </c>
      <c r="T495" s="225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6" t="s">
        <v>230</v>
      </c>
      <c r="AT495" s="226" t="s">
        <v>226</v>
      </c>
      <c r="AU495" s="226" t="s">
        <v>85</v>
      </c>
      <c r="AY495" s="19" t="s">
        <v>224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19" t="s">
        <v>83</v>
      </c>
      <c r="BK495" s="227">
        <f>ROUND(I495*H495,2)</f>
        <v>0</v>
      </c>
      <c r="BL495" s="19" t="s">
        <v>230</v>
      </c>
      <c r="BM495" s="226" t="s">
        <v>1312</v>
      </c>
    </row>
    <row r="496" s="2" customFormat="1">
      <c r="A496" s="40"/>
      <c r="B496" s="41"/>
      <c r="C496" s="42"/>
      <c r="D496" s="228" t="s">
        <v>232</v>
      </c>
      <c r="E496" s="42"/>
      <c r="F496" s="229" t="s">
        <v>4994</v>
      </c>
      <c r="G496" s="42"/>
      <c r="H496" s="42"/>
      <c r="I496" s="230"/>
      <c r="J496" s="42"/>
      <c r="K496" s="42"/>
      <c r="L496" s="46"/>
      <c r="M496" s="231"/>
      <c r="N496" s="232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232</v>
      </c>
      <c r="AU496" s="19" t="s">
        <v>85</v>
      </c>
    </row>
    <row r="497" s="2" customFormat="1">
      <c r="A497" s="40"/>
      <c r="B497" s="41"/>
      <c r="C497" s="42"/>
      <c r="D497" s="233" t="s">
        <v>234</v>
      </c>
      <c r="E497" s="42"/>
      <c r="F497" s="234" t="s">
        <v>4995</v>
      </c>
      <c r="G497" s="42"/>
      <c r="H497" s="42"/>
      <c r="I497" s="230"/>
      <c r="J497" s="42"/>
      <c r="K497" s="42"/>
      <c r="L497" s="46"/>
      <c r="M497" s="231"/>
      <c r="N497" s="232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234</v>
      </c>
      <c r="AU497" s="19" t="s">
        <v>85</v>
      </c>
    </row>
    <row r="498" s="13" customFormat="1">
      <c r="A498" s="13"/>
      <c r="B498" s="235"/>
      <c r="C498" s="236"/>
      <c r="D498" s="228" t="s">
        <v>236</v>
      </c>
      <c r="E498" s="237" t="s">
        <v>40</v>
      </c>
      <c r="F498" s="238" t="s">
        <v>5245</v>
      </c>
      <c r="G498" s="236"/>
      <c r="H498" s="239">
        <v>45</v>
      </c>
      <c r="I498" s="240"/>
      <c r="J498" s="236"/>
      <c r="K498" s="236"/>
      <c r="L498" s="241"/>
      <c r="M498" s="242"/>
      <c r="N498" s="243"/>
      <c r="O498" s="243"/>
      <c r="P498" s="243"/>
      <c r="Q498" s="243"/>
      <c r="R498" s="243"/>
      <c r="S498" s="243"/>
      <c r="T498" s="24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5" t="s">
        <v>236</v>
      </c>
      <c r="AU498" s="245" t="s">
        <v>85</v>
      </c>
      <c r="AV498" s="13" t="s">
        <v>85</v>
      </c>
      <c r="AW498" s="13" t="s">
        <v>38</v>
      </c>
      <c r="AX498" s="13" t="s">
        <v>77</v>
      </c>
      <c r="AY498" s="245" t="s">
        <v>224</v>
      </c>
    </row>
    <row r="499" s="13" customFormat="1">
      <c r="A499" s="13"/>
      <c r="B499" s="235"/>
      <c r="C499" s="236"/>
      <c r="D499" s="228" t="s">
        <v>236</v>
      </c>
      <c r="E499" s="237" t="s">
        <v>40</v>
      </c>
      <c r="F499" s="238" t="s">
        <v>5402</v>
      </c>
      <c r="G499" s="236"/>
      <c r="H499" s="239">
        <v>41.909999999999997</v>
      </c>
      <c r="I499" s="240"/>
      <c r="J499" s="236"/>
      <c r="K499" s="236"/>
      <c r="L499" s="241"/>
      <c r="M499" s="242"/>
      <c r="N499" s="243"/>
      <c r="O499" s="243"/>
      <c r="P499" s="243"/>
      <c r="Q499" s="243"/>
      <c r="R499" s="243"/>
      <c r="S499" s="243"/>
      <c r="T499" s="24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5" t="s">
        <v>236</v>
      </c>
      <c r="AU499" s="245" t="s">
        <v>85</v>
      </c>
      <c r="AV499" s="13" t="s">
        <v>85</v>
      </c>
      <c r="AW499" s="13" t="s">
        <v>38</v>
      </c>
      <c r="AX499" s="13" t="s">
        <v>77</v>
      </c>
      <c r="AY499" s="245" t="s">
        <v>224</v>
      </c>
    </row>
    <row r="500" s="13" customFormat="1">
      <c r="A500" s="13"/>
      <c r="B500" s="235"/>
      <c r="C500" s="236"/>
      <c r="D500" s="228" t="s">
        <v>236</v>
      </c>
      <c r="E500" s="237" t="s">
        <v>40</v>
      </c>
      <c r="F500" s="238" t="s">
        <v>5403</v>
      </c>
      <c r="G500" s="236"/>
      <c r="H500" s="239">
        <v>5.1500000000000004</v>
      </c>
      <c r="I500" s="240"/>
      <c r="J500" s="236"/>
      <c r="K500" s="236"/>
      <c r="L500" s="241"/>
      <c r="M500" s="242"/>
      <c r="N500" s="243"/>
      <c r="O500" s="243"/>
      <c r="P500" s="243"/>
      <c r="Q500" s="243"/>
      <c r="R500" s="243"/>
      <c r="S500" s="243"/>
      <c r="T500" s="24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5" t="s">
        <v>236</v>
      </c>
      <c r="AU500" s="245" t="s">
        <v>85</v>
      </c>
      <c r="AV500" s="13" t="s">
        <v>85</v>
      </c>
      <c r="AW500" s="13" t="s">
        <v>38</v>
      </c>
      <c r="AX500" s="13" t="s">
        <v>77</v>
      </c>
      <c r="AY500" s="245" t="s">
        <v>224</v>
      </c>
    </row>
    <row r="501" s="13" customFormat="1">
      <c r="A501" s="13"/>
      <c r="B501" s="235"/>
      <c r="C501" s="236"/>
      <c r="D501" s="228" t="s">
        <v>236</v>
      </c>
      <c r="E501" s="237" t="s">
        <v>40</v>
      </c>
      <c r="F501" s="238" t="s">
        <v>5404</v>
      </c>
      <c r="G501" s="236"/>
      <c r="H501" s="239">
        <v>14.279999999999999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236</v>
      </c>
      <c r="AU501" s="245" t="s">
        <v>85</v>
      </c>
      <c r="AV501" s="13" t="s">
        <v>85</v>
      </c>
      <c r="AW501" s="13" t="s">
        <v>38</v>
      </c>
      <c r="AX501" s="13" t="s">
        <v>77</v>
      </c>
      <c r="AY501" s="245" t="s">
        <v>224</v>
      </c>
    </row>
    <row r="502" s="13" customFormat="1">
      <c r="A502" s="13"/>
      <c r="B502" s="235"/>
      <c r="C502" s="236"/>
      <c r="D502" s="228" t="s">
        <v>236</v>
      </c>
      <c r="E502" s="237" t="s">
        <v>40</v>
      </c>
      <c r="F502" s="238" t="s">
        <v>5246</v>
      </c>
      <c r="G502" s="236"/>
      <c r="H502" s="239">
        <v>6</v>
      </c>
      <c r="I502" s="240"/>
      <c r="J502" s="236"/>
      <c r="K502" s="236"/>
      <c r="L502" s="241"/>
      <c r="M502" s="242"/>
      <c r="N502" s="243"/>
      <c r="O502" s="243"/>
      <c r="P502" s="243"/>
      <c r="Q502" s="243"/>
      <c r="R502" s="243"/>
      <c r="S502" s="243"/>
      <c r="T502" s="24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5" t="s">
        <v>236</v>
      </c>
      <c r="AU502" s="245" t="s">
        <v>85</v>
      </c>
      <c r="AV502" s="13" t="s">
        <v>85</v>
      </c>
      <c r="AW502" s="13" t="s">
        <v>38</v>
      </c>
      <c r="AX502" s="13" t="s">
        <v>77</v>
      </c>
      <c r="AY502" s="245" t="s">
        <v>224</v>
      </c>
    </row>
    <row r="503" s="15" customFormat="1">
      <c r="A503" s="15"/>
      <c r="B503" s="256"/>
      <c r="C503" s="257"/>
      <c r="D503" s="228" t="s">
        <v>236</v>
      </c>
      <c r="E503" s="258" t="s">
        <v>40</v>
      </c>
      <c r="F503" s="259" t="s">
        <v>253</v>
      </c>
      <c r="G503" s="257"/>
      <c r="H503" s="260">
        <v>112.34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6" t="s">
        <v>236</v>
      </c>
      <c r="AU503" s="266" t="s">
        <v>85</v>
      </c>
      <c r="AV503" s="15" t="s">
        <v>230</v>
      </c>
      <c r="AW503" s="15" t="s">
        <v>38</v>
      </c>
      <c r="AX503" s="15" t="s">
        <v>83</v>
      </c>
      <c r="AY503" s="266" t="s">
        <v>224</v>
      </c>
    </row>
    <row r="504" s="2" customFormat="1" ht="16.5" customHeight="1">
      <c r="A504" s="40"/>
      <c r="B504" s="41"/>
      <c r="C504" s="215" t="s">
        <v>802</v>
      </c>
      <c r="D504" s="215" t="s">
        <v>226</v>
      </c>
      <c r="E504" s="216" t="s">
        <v>5001</v>
      </c>
      <c r="F504" s="217" t="s">
        <v>5002</v>
      </c>
      <c r="G504" s="218" t="s">
        <v>160</v>
      </c>
      <c r="H504" s="219">
        <v>733</v>
      </c>
      <c r="I504" s="220"/>
      <c r="J504" s="221">
        <f>ROUND(I504*H504,2)</f>
        <v>0</v>
      </c>
      <c r="K504" s="217" t="s">
        <v>229</v>
      </c>
      <c r="L504" s="46"/>
      <c r="M504" s="222" t="s">
        <v>40</v>
      </c>
      <c r="N504" s="223" t="s">
        <v>48</v>
      </c>
      <c r="O504" s="86"/>
      <c r="P504" s="224">
        <f>O504*H504</f>
        <v>0</v>
      </c>
      <c r="Q504" s="224">
        <v>0</v>
      </c>
      <c r="R504" s="224">
        <f>Q504*H504</f>
        <v>0</v>
      </c>
      <c r="S504" s="224">
        <v>0</v>
      </c>
      <c r="T504" s="225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6" t="s">
        <v>230</v>
      </c>
      <c r="AT504" s="226" t="s">
        <v>226</v>
      </c>
      <c r="AU504" s="226" t="s">
        <v>85</v>
      </c>
      <c r="AY504" s="19" t="s">
        <v>224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19" t="s">
        <v>83</v>
      </c>
      <c r="BK504" s="227">
        <f>ROUND(I504*H504,2)</f>
        <v>0</v>
      </c>
      <c r="BL504" s="19" t="s">
        <v>230</v>
      </c>
      <c r="BM504" s="226" t="s">
        <v>1326</v>
      </c>
    </row>
    <row r="505" s="2" customFormat="1">
      <c r="A505" s="40"/>
      <c r="B505" s="41"/>
      <c r="C505" s="42"/>
      <c r="D505" s="228" t="s">
        <v>232</v>
      </c>
      <c r="E505" s="42"/>
      <c r="F505" s="229" t="s">
        <v>5003</v>
      </c>
      <c r="G505" s="42"/>
      <c r="H505" s="42"/>
      <c r="I505" s="230"/>
      <c r="J505" s="42"/>
      <c r="K505" s="42"/>
      <c r="L505" s="46"/>
      <c r="M505" s="231"/>
      <c r="N505" s="232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232</v>
      </c>
      <c r="AU505" s="19" t="s">
        <v>85</v>
      </c>
    </row>
    <row r="506" s="2" customFormat="1">
      <c r="A506" s="40"/>
      <c r="B506" s="41"/>
      <c r="C506" s="42"/>
      <c r="D506" s="233" t="s">
        <v>234</v>
      </c>
      <c r="E506" s="42"/>
      <c r="F506" s="234" t="s">
        <v>5004</v>
      </c>
      <c r="G506" s="42"/>
      <c r="H506" s="42"/>
      <c r="I506" s="230"/>
      <c r="J506" s="42"/>
      <c r="K506" s="42"/>
      <c r="L506" s="46"/>
      <c r="M506" s="231"/>
      <c r="N506" s="232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234</v>
      </c>
      <c r="AU506" s="19" t="s">
        <v>85</v>
      </c>
    </row>
    <row r="507" s="13" customFormat="1">
      <c r="A507" s="13"/>
      <c r="B507" s="235"/>
      <c r="C507" s="236"/>
      <c r="D507" s="228" t="s">
        <v>236</v>
      </c>
      <c r="E507" s="237" t="s">
        <v>40</v>
      </c>
      <c r="F507" s="238" t="s">
        <v>5393</v>
      </c>
      <c r="G507" s="236"/>
      <c r="H507" s="239">
        <v>300</v>
      </c>
      <c r="I507" s="240"/>
      <c r="J507" s="236"/>
      <c r="K507" s="236"/>
      <c r="L507" s="241"/>
      <c r="M507" s="242"/>
      <c r="N507" s="243"/>
      <c r="O507" s="243"/>
      <c r="P507" s="243"/>
      <c r="Q507" s="243"/>
      <c r="R507" s="243"/>
      <c r="S507" s="243"/>
      <c r="T507" s="24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5" t="s">
        <v>236</v>
      </c>
      <c r="AU507" s="245" t="s">
        <v>85</v>
      </c>
      <c r="AV507" s="13" t="s">
        <v>85</v>
      </c>
      <c r="AW507" s="13" t="s">
        <v>38</v>
      </c>
      <c r="AX507" s="13" t="s">
        <v>77</v>
      </c>
      <c r="AY507" s="245" t="s">
        <v>224</v>
      </c>
    </row>
    <row r="508" s="13" customFormat="1">
      <c r="A508" s="13"/>
      <c r="B508" s="235"/>
      <c r="C508" s="236"/>
      <c r="D508" s="228" t="s">
        <v>236</v>
      </c>
      <c r="E508" s="237" t="s">
        <v>40</v>
      </c>
      <c r="F508" s="238" t="s">
        <v>5394</v>
      </c>
      <c r="G508" s="236"/>
      <c r="H508" s="239">
        <v>164</v>
      </c>
      <c r="I508" s="240"/>
      <c r="J508" s="236"/>
      <c r="K508" s="236"/>
      <c r="L508" s="241"/>
      <c r="M508" s="242"/>
      <c r="N508" s="243"/>
      <c r="O508" s="243"/>
      <c r="P508" s="243"/>
      <c r="Q508" s="243"/>
      <c r="R508" s="243"/>
      <c r="S508" s="243"/>
      <c r="T508" s="24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5" t="s">
        <v>236</v>
      </c>
      <c r="AU508" s="245" t="s">
        <v>85</v>
      </c>
      <c r="AV508" s="13" t="s">
        <v>85</v>
      </c>
      <c r="AW508" s="13" t="s">
        <v>38</v>
      </c>
      <c r="AX508" s="13" t="s">
        <v>77</v>
      </c>
      <c r="AY508" s="245" t="s">
        <v>224</v>
      </c>
    </row>
    <row r="509" s="13" customFormat="1">
      <c r="A509" s="13"/>
      <c r="B509" s="235"/>
      <c r="C509" s="236"/>
      <c r="D509" s="228" t="s">
        <v>236</v>
      </c>
      <c r="E509" s="237" t="s">
        <v>40</v>
      </c>
      <c r="F509" s="238" t="s">
        <v>5395</v>
      </c>
      <c r="G509" s="236"/>
      <c r="H509" s="239">
        <v>30</v>
      </c>
      <c r="I509" s="240"/>
      <c r="J509" s="236"/>
      <c r="K509" s="236"/>
      <c r="L509" s="241"/>
      <c r="M509" s="242"/>
      <c r="N509" s="243"/>
      <c r="O509" s="243"/>
      <c r="P509" s="243"/>
      <c r="Q509" s="243"/>
      <c r="R509" s="243"/>
      <c r="S509" s="243"/>
      <c r="T509" s="24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5" t="s">
        <v>236</v>
      </c>
      <c r="AU509" s="245" t="s">
        <v>85</v>
      </c>
      <c r="AV509" s="13" t="s">
        <v>85</v>
      </c>
      <c r="AW509" s="13" t="s">
        <v>38</v>
      </c>
      <c r="AX509" s="13" t="s">
        <v>77</v>
      </c>
      <c r="AY509" s="245" t="s">
        <v>224</v>
      </c>
    </row>
    <row r="510" s="13" customFormat="1">
      <c r="A510" s="13"/>
      <c r="B510" s="235"/>
      <c r="C510" s="236"/>
      <c r="D510" s="228" t="s">
        <v>236</v>
      </c>
      <c r="E510" s="237" t="s">
        <v>40</v>
      </c>
      <c r="F510" s="238" t="s">
        <v>5406</v>
      </c>
      <c r="G510" s="236"/>
      <c r="H510" s="239">
        <v>25</v>
      </c>
      <c r="I510" s="240"/>
      <c r="J510" s="236"/>
      <c r="K510" s="236"/>
      <c r="L510" s="241"/>
      <c r="M510" s="242"/>
      <c r="N510" s="243"/>
      <c r="O510" s="243"/>
      <c r="P510" s="243"/>
      <c r="Q510" s="243"/>
      <c r="R510" s="243"/>
      <c r="S510" s="243"/>
      <c r="T510" s="24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5" t="s">
        <v>236</v>
      </c>
      <c r="AU510" s="245" t="s">
        <v>85</v>
      </c>
      <c r="AV510" s="13" t="s">
        <v>85</v>
      </c>
      <c r="AW510" s="13" t="s">
        <v>38</v>
      </c>
      <c r="AX510" s="13" t="s">
        <v>77</v>
      </c>
      <c r="AY510" s="245" t="s">
        <v>224</v>
      </c>
    </row>
    <row r="511" s="13" customFormat="1">
      <c r="A511" s="13"/>
      <c r="B511" s="235"/>
      <c r="C511" s="236"/>
      <c r="D511" s="228" t="s">
        <v>236</v>
      </c>
      <c r="E511" s="237" t="s">
        <v>40</v>
      </c>
      <c r="F511" s="238" t="s">
        <v>5398</v>
      </c>
      <c r="G511" s="236"/>
      <c r="H511" s="239">
        <v>20</v>
      </c>
      <c r="I511" s="240"/>
      <c r="J511" s="236"/>
      <c r="K511" s="236"/>
      <c r="L511" s="241"/>
      <c r="M511" s="242"/>
      <c r="N511" s="243"/>
      <c r="O511" s="243"/>
      <c r="P511" s="243"/>
      <c r="Q511" s="243"/>
      <c r="R511" s="243"/>
      <c r="S511" s="243"/>
      <c r="T511" s="24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5" t="s">
        <v>236</v>
      </c>
      <c r="AU511" s="245" t="s">
        <v>85</v>
      </c>
      <c r="AV511" s="13" t="s">
        <v>85</v>
      </c>
      <c r="AW511" s="13" t="s">
        <v>38</v>
      </c>
      <c r="AX511" s="13" t="s">
        <v>77</v>
      </c>
      <c r="AY511" s="245" t="s">
        <v>224</v>
      </c>
    </row>
    <row r="512" s="13" customFormat="1">
      <c r="A512" s="13"/>
      <c r="B512" s="235"/>
      <c r="C512" s="236"/>
      <c r="D512" s="228" t="s">
        <v>236</v>
      </c>
      <c r="E512" s="237" t="s">
        <v>40</v>
      </c>
      <c r="F512" s="238" t="s">
        <v>5399</v>
      </c>
      <c r="G512" s="236"/>
      <c r="H512" s="239">
        <v>29</v>
      </c>
      <c r="I512" s="240"/>
      <c r="J512" s="236"/>
      <c r="K512" s="236"/>
      <c r="L512" s="241"/>
      <c r="M512" s="242"/>
      <c r="N512" s="243"/>
      <c r="O512" s="243"/>
      <c r="P512" s="243"/>
      <c r="Q512" s="243"/>
      <c r="R512" s="243"/>
      <c r="S512" s="243"/>
      <c r="T512" s="24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5" t="s">
        <v>236</v>
      </c>
      <c r="AU512" s="245" t="s">
        <v>85</v>
      </c>
      <c r="AV512" s="13" t="s">
        <v>85</v>
      </c>
      <c r="AW512" s="13" t="s">
        <v>38</v>
      </c>
      <c r="AX512" s="13" t="s">
        <v>77</v>
      </c>
      <c r="AY512" s="245" t="s">
        <v>224</v>
      </c>
    </row>
    <row r="513" s="13" customFormat="1">
      <c r="A513" s="13"/>
      <c r="B513" s="235"/>
      <c r="C513" s="236"/>
      <c r="D513" s="228" t="s">
        <v>236</v>
      </c>
      <c r="E513" s="237" t="s">
        <v>40</v>
      </c>
      <c r="F513" s="238" t="s">
        <v>5400</v>
      </c>
      <c r="G513" s="236"/>
      <c r="H513" s="239">
        <v>60</v>
      </c>
      <c r="I513" s="240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236</v>
      </c>
      <c r="AU513" s="245" t="s">
        <v>85</v>
      </c>
      <c r="AV513" s="13" t="s">
        <v>85</v>
      </c>
      <c r="AW513" s="13" t="s">
        <v>38</v>
      </c>
      <c r="AX513" s="13" t="s">
        <v>77</v>
      </c>
      <c r="AY513" s="245" t="s">
        <v>224</v>
      </c>
    </row>
    <row r="514" s="13" customFormat="1">
      <c r="A514" s="13"/>
      <c r="B514" s="235"/>
      <c r="C514" s="236"/>
      <c r="D514" s="228" t="s">
        <v>236</v>
      </c>
      <c r="E514" s="237" t="s">
        <v>40</v>
      </c>
      <c r="F514" s="238" t="s">
        <v>5401</v>
      </c>
      <c r="G514" s="236"/>
      <c r="H514" s="239">
        <v>105</v>
      </c>
      <c r="I514" s="240"/>
      <c r="J514" s="236"/>
      <c r="K514" s="236"/>
      <c r="L514" s="241"/>
      <c r="M514" s="242"/>
      <c r="N514" s="243"/>
      <c r="O514" s="243"/>
      <c r="P514" s="243"/>
      <c r="Q514" s="243"/>
      <c r="R514" s="243"/>
      <c r="S514" s="243"/>
      <c r="T514" s="24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5" t="s">
        <v>236</v>
      </c>
      <c r="AU514" s="245" t="s">
        <v>85</v>
      </c>
      <c r="AV514" s="13" t="s">
        <v>85</v>
      </c>
      <c r="AW514" s="13" t="s">
        <v>38</v>
      </c>
      <c r="AX514" s="13" t="s">
        <v>77</v>
      </c>
      <c r="AY514" s="245" t="s">
        <v>224</v>
      </c>
    </row>
    <row r="515" s="15" customFormat="1">
      <c r="A515" s="15"/>
      <c r="B515" s="256"/>
      <c r="C515" s="257"/>
      <c r="D515" s="228" t="s">
        <v>236</v>
      </c>
      <c r="E515" s="258" t="s">
        <v>40</v>
      </c>
      <c r="F515" s="259" t="s">
        <v>253</v>
      </c>
      <c r="G515" s="257"/>
      <c r="H515" s="260">
        <v>733</v>
      </c>
      <c r="I515" s="261"/>
      <c r="J515" s="257"/>
      <c r="K515" s="257"/>
      <c r="L515" s="262"/>
      <c r="M515" s="263"/>
      <c r="N515" s="264"/>
      <c r="O515" s="264"/>
      <c r="P515" s="264"/>
      <c r="Q515" s="264"/>
      <c r="R515" s="264"/>
      <c r="S515" s="264"/>
      <c r="T515" s="26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66" t="s">
        <v>236</v>
      </c>
      <c r="AU515" s="266" t="s">
        <v>85</v>
      </c>
      <c r="AV515" s="15" t="s">
        <v>230</v>
      </c>
      <c r="AW515" s="15" t="s">
        <v>38</v>
      </c>
      <c r="AX515" s="15" t="s">
        <v>83</v>
      </c>
      <c r="AY515" s="266" t="s">
        <v>224</v>
      </c>
    </row>
    <row r="516" s="2" customFormat="1" ht="16.5" customHeight="1">
      <c r="A516" s="40"/>
      <c r="B516" s="41"/>
      <c r="C516" s="215" t="s">
        <v>808</v>
      </c>
      <c r="D516" s="215" t="s">
        <v>226</v>
      </c>
      <c r="E516" s="216" t="s">
        <v>5005</v>
      </c>
      <c r="F516" s="217" t="s">
        <v>5006</v>
      </c>
      <c r="G516" s="218" t="s">
        <v>152</v>
      </c>
      <c r="H516" s="219">
        <v>112.34</v>
      </c>
      <c r="I516" s="220"/>
      <c r="J516" s="221">
        <f>ROUND(I516*H516,2)</f>
        <v>0</v>
      </c>
      <c r="K516" s="217" t="s">
        <v>229</v>
      </c>
      <c r="L516" s="46"/>
      <c r="M516" s="222" t="s">
        <v>40</v>
      </c>
      <c r="N516" s="223" t="s">
        <v>48</v>
      </c>
      <c r="O516" s="86"/>
      <c r="P516" s="224">
        <f>O516*H516</f>
        <v>0</v>
      </c>
      <c r="Q516" s="224">
        <v>1.0000000000000001E-05</v>
      </c>
      <c r="R516" s="224">
        <f>Q516*H516</f>
        <v>0.0011234000000000001</v>
      </c>
      <c r="S516" s="224">
        <v>0</v>
      </c>
      <c r="T516" s="225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26" t="s">
        <v>230</v>
      </c>
      <c r="AT516" s="226" t="s">
        <v>226</v>
      </c>
      <c r="AU516" s="226" t="s">
        <v>85</v>
      </c>
      <c r="AY516" s="19" t="s">
        <v>224</v>
      </c>
      <c r="BE516" s="227">
        <f>IF(N516="základní",J516,0)</f>
        <v>0</v>
      </c>
      <c r="BF516" s="227">
        <f>IF(N516="snížená",J516,0)</f>
        <v>0</v>
      </c>
      <c r="BG516" s="227">
        <f>IF(N516="zákl. přenesená",J516,0)</f>
        <v>0</v>
      </c>
      <c r="BH516" s="227">
        <f>IF(N516="sníž. přenesená",J516,0)</f>
        <v>0</v>
      </c>
      <c r="BI516" s="227">
        <f>IF(N516="nulová",J516,0)</f>
        <v>0</v>
      </c>
      <c r="BJ516" s="19" t="s">
        <v>83</v>
      </c>
      <c r="BK516" s="227">
        <f>ROUND(I516*H516,2)</f>
        <v>0</v>
      </c>
      <c r="BL516" s="19" t="s">
        <v>230</v>
      </c>
      <c r="BM516" s="226" t="s">
        <v>1340</v>
      </c>
    </row>
    <row r="517" s="2" customFormat="1">
      <c r="A517" s="40"/>
      <c r="B517" s="41"/>
      <c r="C517" s="42"/>
      <c r="D517" s="228" t="s">
        <v>232</v>
      </c>
      <c r="E517" s="42"/>
      <c r="F517" s="229" t="s">
        <v>5007</v>
      </c>
      <c r="G517" s="42"/>
      <c r="H517" s="42"/>
      <c r="I517" s="230"/>
      <c r="J517" s="42"/>
      <c r="K517" s="42"/>
      <c r="L517" s="46"/>
      <c r="M517" s="231"/>
      <c r="N517" s="232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232</v>
      </c>
      <c r="AU517" s="19" t="s">
        <v>85</v>
      </c>
    </row>
    <row r="518" s="2" customFormat="1">
      <c r="A518" s="40"/>
      <c r="B518" s="41"/>
      <c r="C518" s="42"/>
      <c r="D518" s="233" t="s">
        <v>234</v>
      </c>
      <c r="E518" s="42"/>
      <c r="F518" s="234" t="s">
        <v>5008</v>
      </c>
      <c r="G518" s="42"/>
      <c r="H518" s="42"/>
      <c r="I518" s="230"/>
      <c r="J518" s="42"/>
      <c r="K518" s="42"/>
      <c r="L518" s="46"/>
      <c r="M518" s="231"/>
      <c r="N518" s="232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234</v>
      </c>
      <c r="AU518" s="19" t="s">
        <v>85</v>
      </c>
    </row>
    <row r="519" s="13" customFormat="1">
      <c r="A519" s="13"/>
      <c r="B519" s="235"/>
      <c r="C519" s="236"/>
      <c r="D519" s="228" t="s">
        <v>236</v>
      </c>
      <c r="E519" s="237" t="s">
        <v>40</v>
      </c>
      <c r="F519" s="238" t="s">
        <v>5245</v>
      </c>
      <c r="G519" s="236"/>
      <c r="H519" s="239">
        <v>45</v>
      </c>
      <c r="I519" s="240"/>
      <c r="J519" s="236"/>
      <c r="K519" s="236"/>
      <c r="L519" s="241"/>
      <c r="M519" s="242"/>
      <c r="N519" s="243"/>
      <c r="O519" s="243"/>
      <c r="P519" s="243"/>
      <c r="Q519" s="243"/>
      <c r="R519" s="243"/>
      <c r="S519" s="243"/>
      <c r="T519" s="24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5" t="s">
        <v>236</v>
      </c>
      <c r="AU519" s="245" t="s">
        <v>85</v>
      </c>
      <c r="AV519" s="13" t="s">
        <v>85</v>
      </c>
      <c r="AW519" s="13" t="s">
        <v>38</v>
      </c>
      <c r="AX519" s="13" t="s">
        <v>77</v>
      </c>
      <c r="AY519" s="245" t="s">
        <v>224</v>
      </c>
    </row>
    <row r="520" s="13" customFormat="1">
      <c r="A520" s="13"/>
      <c r="B520" s="235"/>
      <c r="C520" s="236"/>
      <c r="D520" s="228" t="s">
        <v>236</v>
      </c>
      <c r="E520" s="237" t="s">
        <v>40</v>
      </c>
      <c r="F520" s="238" t="s">
        <v>5402</v>
      </c>
      <c r="G520" s="236"/>
      <c r="H520" s="239">
        <v>41.909999999999997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5" t="s">
        <v>236</v>
      </c>
      <c r="AU520" s="245" t="s">
        <v>85</v>
      </c>
      <c r="AV520" s="13" t="s">
        <v>85</v>
      </c>
      <c r="AW520" s="13" t="s">
        <v>38</v>
      </c>
      <c r="AX520" s="13" t="s">
        <v>77</v>
      </c>
      <c r="AY520" s="245" t="s">
        <v>224</v>
      </c>
    </row>
    <row r="521" s="13" customFormat="1">
      <c r="A521" s="13"/>
      <c r="B521" s="235"/>
      <c r="C521" s="236"/>
      <c r="D521" s="228" t="s">
        <v>236</v>
      </c>
      <c r="E521" s="237" t="s">
        <v>40</v>
      </c>
      <c r="F521" s="238" t="s">
        <v>5403</v>
      </c>
      <c r="G521" s="236"/>
      <c r="H521" s="239">
        <v>5.1500000000000004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5" t="s">
        <v>236</v>
      </c>
      <c r="AU521" s="245" t="s">
        <v>85</v>
      </c>
      <c r="AV521" s="13" t="s">
        <v>85</v>
      </c>
      <c r="AW521" s="13" t="s">
        <v>38</v>
      </c>
      <c r="AX521" s="13" t="s">
        <v>77</v>
      </c>
      <c r="AY521" s="245" t="s">
        <v>224</v>
      </c>
    </row>
    <row r="522" s="13" customFormat="1">
      <c r="A522" s="13"/>
      <c r="B522" s="235"/>
      <c r="C522" s="236"/>
      <c r="D522" s="228" t="s">
        <v>236</v>
      </c>
      <c r="E522" s="237" t="s">
        <v>40</v>
      </c>
      <c r="F522" s="238" t="s">
        <v>5404</v>
      </c>
      <c r="G522" s="236"/>
      <c r="H522" s="239">
        <v>14.279999999999999</v>
      </c>
      <c r="I522" s="240"/>
      <c r="J522" s="236"/>
      <c r="K522" s="236"/>
      <c r="L522" s="241"/>
      <c r="M522" s="242"/>
      <c r="N522" s="243"/>
      <c r="O522" s="243"/>
      <c r="P522" s="243"/>
      <c r="Q522" s="243"/>
      <c r="R522" s="243"/>
      <c r="S522" s="243"/>
      <c r="T522" s="24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5" t="s">
        <v>236</v>
      </c>
      <c r="AU522" s="245" t="s">
        <v>85</v>
      </c>
      <c r="AV522" s="13" t="s">
        <v>85</v>
      </c>
      <c r="AW522" s="13" t="s">
        <v>38</v>
      </c>
      <c r="AX522" s="13" t="s">
        <v>77</v>
      </c>
      <c r="AY522" s="245" t="s">
        <v>224</v>
      </c>
    </row>
    <row r="523" s="13" customFormat="1">
      <c r="A523" s="13"/>
      <c r="B523" s="235"/>
      <c r="C523" s="236"/>
      <c r="D523" s="228" t="s">
        <v>236</v>
      </c>
      <c r="E523" s="237" t="s">
        <v>40</v>
      </c>
      <c r="F523" s="238" t="s">
        <v>5246</v>
      </c>
      <c r="G523" s="236"/>
      <c r="H523" s="239">
        <v>6</v>
      </c>
      <c r="I523" s="240"/>
      <c r="J523" s="236"/>
      <c r="K523" s="236"/>
      <c r="L523" s="241"/>
      <c r="M523" s="242"/>
      <c r="N523" s="243"/>
      <c r="O523" s="243"/>
      <c r="P523" s="243"/>
      <c r="Q523" s="243"/>
      <c r="R523" s="243"/>
      <c r="S523" s="243"/>
      <c r="T523" s="24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5" t="s">
        <v>236</v>
      </c>
      <c r="AU523" s="245" t="s">
        <v>85</v>
      </c>
      <c r="AV523" s="13" t="s">
        <v>85</v>
      </c>
      <c r="AW523" s="13" t="s">
        <v>38</v>
      </c>
      <c r="AX523" s="13" t="s">
        <v>77</v>
      </c>
      <c r="AY523" s="245" t="s">
        <v>224</v>
      </c>
    </row>
    <row r="524" s="15" customFormat="1">
      <c r="A524" s="15"/>
      <c r="B524" s="256"/>
      <c r="C524" s="257"/>
      <c r="D524" s="228" t="s">
        <v>236</v>
      </c>
      <c r="E524" s="258" t="s">
        <v>40</v>
      </c>
      <c r="F524" s="259" t="s">
        <v>253</v>
      </c>
      <c r="G524" s="257"/>
      <c r="H524" s="260">
        <v>112.34</v>
      </c>
      <c r="I524" s="261"/>
      <c r="J524" s="257"/>
      <c r="K524" s="257"/>
      <c r="L524" s="262"/>
      <c r="M524" s="263"/>
      <c r="N524" s="264"/>
      <c r="O524" s="264"/>
      <c r="P524" s="264"/>
      <c r="Q524" s="264"/>
      <c r="R524" s="264"/>
      <c r="S524" s="264"/>
      <c r="T524" s="26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6" t="s">
        <v>236</v>
      </c>
      <c r="AU524" s="266" t="s">
        <v>85</v>
      </c>
      <c r="AV524" s="15" t="s">
        <v>230</v>
      </c>
      <c r="AW524" s="15" t="s">
        <v>38</v>
      </c>
      <c r="AX524" s="15" t="s">
        <v>83</v>
      </c>
      <c r="AY524" s="266" t="s">
        <v>224</v>
      </c>
    </row>
    <row r="525" s="2" customFormat="1" ht="16.5" customHeight="1">
      <c r="A525" s="40"/>
      <c r="B525" s="41"/>
      <c r="C525" s="215" t="s">
        <v>816</v>
      </c>
      <c r="D525" s="215" t="s">
        <v>226</v>
      </c>
      <c r="E525" s="216" t="s">
        <v>5247</v>
      </c>
      <c r="F525" s="217" t="s">
        <v>5248</v>
      </c>
      <c r="G525" s="218" t="s">
        <v>160</v>
      </c>
      <c r="H525" s="219">
        <v>32</v>
      </c>
      <c r="I525" s="220"/>
      <c r="J525" s="221">
        <f>ROUND(I525*H525,2)</f>
        <v>0</v>
      </c>
      <c r="K525" s="217" t="s">
        <v>229</v>
      </c>
      <c r="L525" s="46"/>
      <c r="M525" s="222" t="s">
        <v>40</v>
      </c>
      <c r="N525" s="223" t="s">
        <v>48</v>
      </c>
      <c r="O525" s="86"/>
      <c r="P525" s="224">
        <f>O525*H525</f>
        <v>0</v>
      </c>
      <c r="Q525" s="224">
        <v>0.071900000000000006</v>
      </c>
      <c r="R525" s="224">
        <f>Q525*H525</f>
        <v>2.3008000000000002</v>
      </c>
      <c r="S525" s="224">
        <v>0</v>
      </c>
      <c r="T525" s="225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6" t="s">
        <v>230</v>
      </c>
      <c r="AT525" s="226" t="s">
        <v>226</v>
      </c>
      <c r="AU525" s="226" t="s">
        <v>85</v>
      </c>
      <c r="AY525" s="19" t="s">
        <v>224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19" t="s">
        <v>83</v>
      </c>
      <c r="BK525" s="227">
        <f>ROUND(I525*H525,2)</f>
        <v>0</v>
      </c>
      <c r="BL525" s="19" t="s">
        <v>230</v>
      </c>
      <c r="BM525" s="226" t="s">
        <v>1353</v>
      </c>
    </row>
    <row r="526" s="2" customFormat="1">
      <c r="A526" s="40"/>
      <c r="B526" s="41"/>
      <c r="C526" s="42"/>
      <c r="D526" s="228" t="s">
        <v>232</v>
      </c>
      <c r="E526" s="42"/>
      <c r="F526" s="229" t="s">
        <v>5249</v>
      </c>
      <c r="G526" s="42"/>
      <c r="H526" s="42"/>
      <c r="I526" s="230"/>
      <c r="J526" s="42"/>
      <c r="K526" s="42"/>
      <c r="L526" s="46"/>
      <c r="M526" s="231"/>
      <c r="N526" s="232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232</v>
      </c>
      <c r="AU526" s="19" t="s">
        <v>85</v>
      </c>
    </row>
    <row r="527" s="2" customFormat="1">
      <c r="A527" s="40"/>
      <c r="B527" s="41"/>
      <c r="C527" s="42"/>
      <c r="D527" s="233" t="s">
        <v>234</v>
      </c>
      <c r="E527" s="42"/>
      <c r="F527" s="234" t="s">
        <v>5250</v>
      </c>
      <c r="G527" s="42"/>
      <c r="H527" s="42"/>
      <c r="I527" s="230"/>
      <c r="J527" s="42"/>
      <c r="K527" s="42"/>
      <c r="L527" s="46"/>
      <c r="M527" s="231"/>
      <c r="N527" s="232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234</v>
      </c>
      <c r="AU527" s="19" t="s">
        <v>85</v>
      </c>
    </row>
    <row r="528" s="13" customFormat="1">
      <c r="A528" s="13"/>
      <c r="B528" s="235"/>
      <c r="C528" s="236"/>
      <c r="D528" s="228" t="s">
        <v>236</v>
      </c>
      <c r="E528" s="237" t="s">
        <v>40</v>
      </c>
      <c r="F528" s="238" t="s">
        <v>5407</v>
      </c>
      <c r="G528" s="236"/>
      <c r="H528" s="239">
        <v>32</v>
      </c>
      <c r="I528" s="240"/>
      <c r="J528" s="236"/>
      <c r="K528" s="236"/>
      <c r="L528" s="241"/>
      <c r="M528" s="242"/>
      <c r="N528" s="243"/>
      <c r="O528" s="243"/>
      <c r="P528" s="243"/>
      <c r="Q528" s="243"/>
      <c r="R528" s="243"/>
      <c r="S528" s="243"/>
      <c r="T528" s="24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5" t="s">
        <v>236</v>
      </c>
      <c r="AU528" s="245" t="s">
        <v>85</v>
      </c>
      <c r="AV528" s="13" t="s">
        <v>85</v>
      </c>
      <c r="AW528" s="13" t="s">
        <v>38</v>
      </c>
      <c r="AX528" s="13" t="s">
        <v>77</v>
      </c>
      <c r="AY528" s="245" t="s">
        <v>224</v>
      </c>
    </row>
    <row r="529" s="15" customFormat="1">
      <c r="A529" s="15"/>
      <c r="B529" s="256"/>
      <c r="C529" s="257"/>
      <c r="D529" s="228" t="s">
        <v>236</v>
      </c>
      <c r="E529" s="258" t="s">
        <v>40</v>
      </c>
      <c r="F529" s="259" t="s">
        <v>253</v>
      </c>
      <c r="G529" s="257"/>
      <c r="H529" s="260">
        <v>32</v>
      </c>
      <c r="I529" s="261"/>
      <c r="J529" s="257"/>
      <c r="K529" s="257"/>
      <c r="L529" s="262"/>
      <c r="M529" s="263"/>
      <c r="N529" s="264"/>
      <c r="O529" s="264"/>
      <c r="P529" s="264"/>
      <c r="Q529" s="264"/>
      <c r="R529" s="264"/>
      <c r="S529" s="264"/>
      <c r="T529" s="26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6" t="s">
        <v>236</v>
      </c>
      <c r="AU529" s="266" t="s">
        <v>85</v>
      </c>
      <c r="AV529" s="15" t="s">
        <v>230</v>
      </c>
      <c r="AW529" s="15" t="s">
        <v>38</v>
      </c>
      <c r="AX529" s="15" t="s">
        <v>83</v>
      </c>
      <c r="AY529" s="266" t="s">
        <v>224</v>
      </c>
    </row>
    <row r="530" s="2" customFormat="1" ht="16.5" customHeight="1">
      <c r="A530" s="40"/>
      <c r="B530" s="41"/>
      <c r="C530" s="215" t="s">
        <v>822</v>
      </c>
      <c r="D530" s="215" t="s">
        <v>226</v>
      </c>
      <c r="E530" s="216" t="s">
        <v>5252</v>
      </c>
      <c r="F530" s="217" t="s">
        <v>5253</v>
      </c>
      <c r="G530" s="218" t="s">
        <v>160</v>
      </c>
      <c r="H530" s="219">
        <v>32</v>
      </c>
      <c r="I530" s="220"/>
      <c r="J530" s="221">
        <f>ROUND(I530*H530,2)</f>
        <v>0</v>
      </c>
      <c r="K530" s="217" t="s">
        <v>229</v>
      </c>
      <c r="L530" s="46"/>
      <c r="M530" s="222" t="s">
        <v>40</v>
      </c>
      <c r="N530" s="223" t="s">
        <v>48</v>
      </c>
      <c r="O530" s="86"/>
      <c r="P530" s="224">
        <f>O530*H530</f>
        <v>0</v>
      </c>
      <c r="Q530" s="224">
        <v>0.089779999999999999</v>
      </c>
      <c r="R530" s="224">
        <f>Q530*H530</f>
        <v>2.87296</v>
      </c>
      <c r="S530" s="224">
        <v>0</v>
      </c>
      <c r="T530" s="225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26" t="s">
        <v>230</v>
      </c>
      <c r="AT530" s="226" t="s">
        <v>226</v>
      </c>
      <c r="AU530" s="226" t="s">
        <v>85</v>
      </c>
      <c r="AY530" s="19" t="s">
        <v>224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19" t="s">
        <v>83</v>
      </c>
      <c r="BK530" s="227">
        <f>ROUND(I530*H530,2)</f>
        <v>0</v>
      </c>
      <c r="BL530" s="19" t="s">
        <v>230</v>
      </c>
      <c r="BM530" s="226" t="s">
        <v>1367</v>
      </c>
    </row>
    <row r="531" s="2" customFormat="1">
      <c r="A531" s="40"/>
      <c r="B531" s="41"/>
      <c r="C531" s="42"/>
      <c r="D531" s="228" t="s">
        <v>232</v>
      </c>
      <c r="E531" s="42"/>
      <c r="F531" s="229" t="s">
        <v>5254</v>
      </c>
      <c r="G531" s="42"/>
      <c r="H531" s="42"/>
      <c r="I531" s="230"/>
      <c r="J531" s="42"/>
      <c r="K531" s="42"/>
      <c r="L531" s="46"/>
      <c r="M531" s="231"/>
      <c r="N531" s="232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232</v>
      </c>
      <c r="AU531" s="19" t="s">
        <v>85</v>
      </c>
    </row>
    <row r="532" s="2" customFormat="1">
      <c r="A532" s="40"/>
      <c r="B532" s="41"/>
      <c r="C532" s="42"/>
      <c r="D532" s="233" t="s">
        <v>234</v>
      </c>
      <c r="E532" s="42"/>
      <c r="F532" s="234" t="s">
        <v>5255</v>
      </c>
      <c r="G532" s="42"/>
      <c r="H532" s="42"/>
      <c r="I532" s="230"/>
      <c r="J532" s="42"/>
      <c r="K532" s="42"/>
      <c r="L532" s="46"/>
      <c r="M532" s="231"/>
      <c r="N532" s="232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234</v>
      </c>
      <c r="AU532" s="19" t="s">
        <v>85</v>
      </c>
    </row>
    <row r="533" s="13" customFormat="1">
      <c r="A533" s="13"/>
      <c r="B533" s="235"/>
      <c r="C533" s="236"/>
      <c r="D533" s="228" t="s">
        <v>236</v>
      </c>
      <c r="E533" s="237" t="s">
        <v>40</v>
      </c>
      <c r="F533" s="238" t="s">
        <v>5408</v>
      </c>
      <c r="G533" s="236"/>
      <c r="H533" s="239">
        <v>32</v>
      </c>
      <c r="I533" s="240"/>
      <c r="J533" s="236"/>
      <c r="K533" s="236"/>
      <c r="L533" s="241"/>
      <c r="M533" s="242"/>
      <c r="N533" s="243"/>
      <c r="O533" s="243"/>
      <c r="P533" s="243"/>
      <c r="Q533" s="243"/>
      <c r="R533" s="243"/>
      <c r="S533" s="243"/>
      <c r="T533" s="24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5" t="s">
        <v>236</v>
      </c>
      <c r="AU533" s="245" t="s">
        <v>85</v>
      </c>
      <c r="AV533" s="13" t="s">
        <v>85</v>
      </c>
      <c r="AW533" s="13" t="s">
        <v>38</v>
      </c>
      <c r="AX533" s="13" t="s">
        <v>77</v>
      </c>
      <c r="AY533" s="245" t="s">
        <v>224</v>
      </c>
    </row>
    <row r="534" s="15" customFormat="1">
      <c r="A534" s="15"/>
      <c r="B534" s="256"/>
      <c r="C534" s="257"/>
      <c r="D534" s="228" t="s">
        <v>236</v>
      </c>
      <c r="E534" s="258" t="s">
        <v>40</v>
      </c>
      <c r="F534" s="259" t="s">
        <v>253</v>
      </c>
      <c r="G534" s="257"/>
      <c r="H534" s="260">
        <v>32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6" t="s">
        <v>236</v>
      </c>
      <c r="AU534" s="266" t="s">
        <v>85</v>
      </c>
      <c r="AV534" s="15" t="s">
        <v>230</v>
      </c>
      <c r="AW534" s="15" t="s">
        <v>38</v>
      </c>
      <c r="AX534" s="15" t="s">
        <v>83</v>
      </c>
      <c r="AY534" s="266" t="s">
        <v>224</v>
      </c>
    </row>
    <row r="535" s="2" customFormat="1" ht="16.5" customHeight="1">
      <c r="A535" s="40"/>
      <c r="B535" s="41"/>
      <c r="C535" s="215" t="s">
        <v>829</v>
      </c>
      <c r="D535" s="215" t="s">
        <v>226</v>
      </c>
      <c r="E535" s="216" t="s">
        <v>5023</v>
      </c>
      <c r="F535" s="217" t="s">
        <v>5024</v>
      </c>
      <c r="G535" s="218" t="s">
        <v>160</v>
      </c>
      <c r="H535" s="219">
        <v>246.09999999999999</v>
      </c>
      <c r="I535" s="220"/>
      <c r="J535" s="221">
        <f>ROUND(I535*H535,2)</f>
        <v>0</v>
      </c>
      <c r="K535" s="217" t="s">
        <v>229</v>
      </c>
      <c r="L535" s="46"/>
      <c r="M535" s="222" t="s">
        <v>40</v>
      </c>
      <c r="N535" s="223" t="s">
        <v>48</v>
      </c>
      <c r="O535" s="86"/>
      <c r="P535" s="224">
        <f>O535*H535</f>
        <v>0</v>
      </c>
      <c r="Q535" s="224">
        <v>0.14066999999999999</v>
      </c>
      <c r="R535" s="224">
        <f>Q535*H535</f>
        <v>34.618886999999994</v>
      </c>
      <c r="S535" s="224">
        <v>0</v>
      </c>
      <c r="T535" s="225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6" t="s">
        <v>230</v>
      </c>
      <c r="AT535" s="226" t="s">
        <v>226</v>
      </c>
      <c r="AU535" s="226" t="s">
        <v>85</v>
      </c>
      <c r="AY535" s="19" t="s">
        <v>224</v>
      </c>
      <c r="BE535" s="227">
        <f>IF(N535="základní",J535,0)</f>
        <v>0</v>
      </c>
      <c r="BF535" s="227">
        <f>IF(N535="snížená",J535,0)</f>
        <v>0</v>
      </c>
      <c r="BG535" s="227">
        <f>IF(N535="zákl. přenesená",J535,0)</f>
        <v>0</v>
      </c>
      <c r="BH535" s="227">
        <f>IF(N535="sníž. přenesená",J535,0)</f>
        <v>0</v>
      </c>
      <c r="BI535" s="227">
        <f>IF(N535="nulová",J535,0)</f>
        <v>0</v>
      </c>
      <c r="BJ535" s="19" t="s">
        <v>83</v>
      </c>
      <c r="BK535" s="227">
        <f>ROUND(I535*H535,2)</f>
        <v>0</v>
      </c>
      <c r="BL535" s="19" t="s">
        <v>230</v>
      </c>
      <c r="BM535" s="226" t="s">
        <v>1378</v>
      </c>
    </row>
    <row r="536" s="2" customFormat="1">
      <c r="A536" s="40"/>
      <c r="B536" s="41"/>
      <c r="C536" s="42"/>
      <c r="D536" s="228" t="s">
        <v>232</v>
      </c>
      <c r="E536" s="42"/>
      <c r="F536" s="229" t="s">
        <v>5025</v>
      </c>
      <c r="G536" s="42"/>
      <c r="H536" s="42"/>
      <c r="I536" s="230"/>
      <c r="J536" s="42"/>
      <c r="K536" s="42"/>
      <c r="L536" s="46"/>
      <c r="M536" s="231"/>
      <c r="N536" s="232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232</v>
      </c>
      <c r="AU536" s="19" t="s">
        <v>85</v>
      </c>
    </row>
    <row r="537" s="2" customFormat="1">
      <c r="A537" s="40"/>
      <c r="B537" s="41"/>
      <c r="C537" s="42"/>
      <c r="D537" s="233" t="s">
        <v>234</v>
      </c>
      <c r="E537" s="42"/>
      <c r="F537" s="234" t="s">
        <v>5026</v>
      </c>
      <c r="G537" s="42"/>
      <c r="H537" s="42"/>
      <c r="I537" s="230"/>
      <c r="J537" s="42"/>
      <c r="K537" s="42"/>
      <c r="L537" s="46"/>
      <c r="M537" s="231"/>
      <c r="N537" s="232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234</v>
      </c>
      <c r="AU537" s="19" t="s">
        <v>85</v>
      </c>
    </row>
    <row r="538" s="14" customFormat="1">
      <c r="A538" s="14"/>
      <c r="B538" s="246"/>
      <c r="C538" s="247"/>
      <c r="D538" s="228" t="s">
        <v>236</v>
      </c>
      <c r="E538" s="248" t="s">
        <v>40</v>
      </c>
      <c r="F538" s="249" t="s">
        <v>5027</v>
      </c>
      <c r="G538" s="247"/>
      <c r="H538" s="248" t="s">
        <v>40</v>
      </c>
      <c r="I538" s="250"/>
      <c r="J538" s="247"/>
      <c r="K538" s="247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236</v>
      </c>
      <c r="AU538" s="255" t="s">
        <v>85</v>
      </c>
      <c r="AV538" s="14" t="s">
        <v>83</v>
      </c>
      <c r="AW538" s="14" t="s">
        <v>38</v>
      </c>
      <c r="AX538" s="14" t="s">
        <v>77</v>
      </c>
      <c r="AY538" s="255" t="s">
        <v>224</v>
      </c>
    </row>
    <row r="539" s="13" customFormat="1">
      <c r="A539" s="13"/>
      <c r="B539" s="235"/>
      <c r="C539" s="236"/>
      <c r="D539" s="228" t="s">
        <v>236</v>
      </c>
      <c r="E539" s="237" t="s">
        <v>40</v>
      </c>
      <c r="F539" s="238" t="s">
        <v>5409</v>
      </c>
      <c r="G539" s="236"/>
      <c r="H539" s="239">
        <v>89</v>
      </c>
      <c r="I539" s="240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5" t="s">
        <v>236</v>
      </c>
      <c r="AU539" s="245" t="s">
        <v>85</v>
      </c>
      <c r="AV539" s="13" t="s">
        <v>85</v>
      </c>
      <c r="AW539" s="13" t="s">
        <v>38</v>
      </c>
      <c r="AX539" s="13" t="s">
        <v>77</v>
      </c>
      <c r="AY539" s="245" t="s">
        <v>224</v>
      </c>
    </row>
    <row r="540" s="13" customFormat="1">
      <c r="A540" s="13"/>
      <c r="B540" s="235"/>
      <c r="C540" s="236"/>
      <c r="D540" s="228" t="s">
        <v>236</v>
      </c>
      <c r="E540" s="237" t="s">
        <v>40</v>
      </c>
      <c r="F540" s="238" t="s">
        <v>5410</v>
      </c>
      <c r="G540" s="236"/>
      <c r="H540" s="239">
        <v>140</v>
      </c>
      <c r="I540" s="240"/>
      <c r="J540" s="236"/>
      <c r="K540" s="236"/>
      <c r="L540" s="241"/>
      <c r="M540" s="242"/>
      <c r="N540" s="243"/>
      <c r="O540" s="243"/>
      <c r="P540" s="243"/>
      <c r="Q540" s="243"/>
      <c r="R540" s="243"/>
      <c r="S540" s="243"/>
      <c r="T540" s="24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5" t="s">
        <v>236</v>
      </c>
      <c r="AU540" s="245" t="s">
        <v>85</v>
      </c>
      <c r="AV540" s="13" t="s">
        <v>85</v>
      </c>
      <c r="AW540" s="13" t="s">
        <v>38</v>
      </c>
      <c r="AX540" s="13" t="s">
        <v>77</v>
      </c>
      <c r="AY540" s="245" t="s">
        <v>224</v>
      </c>
    </row>
    <row r="541" s="13" customFormat="1">
      <c r="A541" s="13"/>
      <c r="B541" s="235"/>
      <c r="C541" s="236"/>
      <c r="D541" s="228" t="s">
        <v>236</v>
      </c>
      <c r="E541" s="237" t="s">
        <v>40</v>
      </c>
      <c r="F541" s="238" t="s">
        <v>5411</v>
      </c>
      <c r="G541" s="236"/>
      <c r="H541" s="239">
        <v>4.5999999999999996</v>
      </c>
      <c r="I541" s="240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5" t="s">
        <v>236</v>
      </c>
      <c r="AU541" s="245" t="s">
        <v>85</v>
      </c>
      <c r="AV541" s="13" t="s">
        <v>85</v>
      </c>
      <c r="AW541" s="13" t="s">
        <v>38</v>
      </c>
      <c r="AX541" s="13" t="s">
        <v>77</v>
      </c>
      <c r="AY541" s="245" t="s">
        <v>224</v>
      </c>
    </row>
    <row r="542" s="13" customFormat="1">
      <c r="A542" s="13"/>
      <c r="B542" s="235"/>
      <c r="C542" s="236"/>
      <c r="D542" s="228" t="s">
        <v>236</v>
      </c>
      <c r="E542" s="237" t="s">
        <v>40</v>
      </c>
      <c r="F542" s="238" t="s">
        <v>5412</v>
      </c>
      <c r="G542" s="236"/>
      <c r="H542" s="239">
        <v>12.5</v>
      </c>
      <c r="I542" s="240"/>
      <c r="J542" s="236"/>
      <c r="K542" s="236"/>
      <c r="L542" s="241"/>
      <c r="M542" s="242"/>
      <c r="N542" s="243"/>
      <c r="O542" s="243"/>
      <c r="P542" s="243"/>
      <c r="Q542" s="243"/>
      <c r="R542" s="243"/>
      <c r="S542" s="243"/>
      <c r="T542" s="24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5" t="s">
        <v>236</v>
      </c>
      <c r="AU542" s="245" t="s">
        <v>85</v>
      </c>
      <c r="AV542" s="13" t="s">
        <v>85</v>
      </c>
      <c r="AW542" s="13" t="s">
        <v>38</v>
      </c>
      <c r="AX542" s="13" t="s">
        <v>77</v>
      </c>
      <c r="AY542" s="245" t="s">
        <v>224</v>
      </c>
    </row>
    <row r="543" s="15" customFormat="1">
      <c r="A543" s="15"/>
      <c r="B543" s="256"/>
      <c r="C543" s="257"/>
      <c r="D543" s="228" t="s">
        <v>236</v>
      </c>
      <c r="E543" s="258" t="s">
        <v>40</v>
      </c>
      <c r="F543" s="259" t="s">
        <v>253</v>
      </c>
      <c r="G543" s="257"/>
      <c r="H543" s="260">
        <v>246.09999999999999</v>
      </c>
      <c r="I543" s="261"/>
      <c r="J543" s="257"/>
      <c r="K543" s="257"/>
      <c r="L543" s="262"/>
      <c r="M543" s="263"/>
      <c r="N543" s="264"/>
      <c r="O543" s="264"/>
      <c r="P543" s="264"/>
      <c r="Q543" s="264"/>
      <c r="R543" s="264"/>
      <c r="S543" s="264"/>
      <c r="T543" s="26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6" t="s">
        <v>236</v>
      </c>
      <c r="AU543" s="266" t="s">
        <v>85</v>
      </c>
      <c r="AV543" s="15" t="s">
        <v>230</v>
      </c>
      <c r="AW543" s="15" t="s">
        <v>38</v>
      </c>
      <c r="AX543" s="15" t="s">
        <v>83</v>
      </c>
      <c r="AY543" s="266" t="s">
        <v>224</v>
      </c>
    </row>
    <row r="544" s="2" customFormat="1" ht="16.5" customHeight="1">
      <c r="A544" s="40"/>
      <c r="B544" s="41"/>
      <c r="C544" s="268" t="s">
        <v>835</v>
      </c>
      <c r="D544" s="268" t="s">
        <v>305</v>
      </c>
      <c r="E544" s="269" t="s">
        <v>5031</v>
      </c>
      <c r="F544" s="270" t="s">
        <v>5032</v>
      </c>
      <c r="G544" s="271" t="s">
        <v>160</v>
      </c>
      <c r="H544" s="272">
        <v>12.75</v>
      </c>
      <c r="I544" s="273"/>
      <c r="J544" s="274">
        <f>ROUND(I544*H544,2)</f>
        <v>0</v>
      </c>
      <c r="K544" s="270" t="s">
        <v>229</v>
      </c>
      <c r="L544" s="275"/>
      <c r="M544" s="276" t="s">
        <v>40</v>
      </c>
      <c r="N544" s="277" t="s">
        <v>48</v>
      </c>
      <c r="O544" s="86"/>
      <c r="P544" s="224">
        <f>O544*H544</f>
        <v>0</v>
      </c>
      <c r="Q544" s="224">
        <v>0.20000000000000001</v>
      </c>
      <c r="R544" s="224">
        <f>Q544*H544</f>
        <v>2.5500000000000003</v>
      </c>
      <c r="S544" s="224">
        <v>0</v>
      </c>
      <c r="T544" s="225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6" t="s">
        <v>279</v>
      </c>
      <c r="AT544" s="226" t="s">
        <v>305</v>
      </c>
      <c r="AU544" s="226" t="s">
        <v>85</v>
      </c>
      <c r="AY544" s="19" t="s">
        <v>224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19" t="s">
        <v>83</v>
      </c>
      <c r="BK544" s="227">
        <f>ROUND(I544*H544,2)</f>
        <v>0</v>
      </c>
      <c r="BL544" s="19" t="s">
        <v>230</v>
      </c>
      <c r="BM544" s="226" t="s">
        <v>1392</v>
      </c>
    </row>
    <row r="545" s="2" customFormat="1">
      <c r="A545" s="40"/>
      <c r="B545" s="41"/>
      <c r="C545" s="42"/>
      <c r="D545" s="228" t="s">
        <v>232</v>
      </c>
      <c r="E545" s="42"/>
      <c r="F545" s="229" t="s">
        <v>5032</v>
      </c>
      <c r="G545" s="42"/>
      <c r="H545" s="42"/>
      <c r="I545" s="230"/>
      <c r="J545" s="42"/>
      <c r="K545" s="42"/>
      <c r="L545" s="46"/>
      <c r="M545" s="231"/>
      <c r="N545" s="232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232</v>
      </c>
      <c r="AU545" s="19" t="s">
        <v>85</v>
      </c>
    </row>
    <row r="546" s="2" customFormat="1">
      <c r="A546" s="40"/>
      <c r="B546" s="41"/>
      <c r="C546" s="42"/>
      <c r="D546" s="233" t="s">
        <v>234</v>
      </c>
      <c r="E546" s="42"/>
      <c r="F546" s="234" t="s">
        <v>5033</v>
      </c>
      <c r="G546" s="42"/>
      <c r="H546" s="42"/>
      <c r="I546" s="230"/>
      <c r="J546" s="42"/>
      <c r="K546" s="42"/>
      <c r="L546" s="46"/>
      <c r="M546" s="231"/>
      <c r="N546" s="232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234</v>
      </c>
      <c r="AU546" s="19" t="s">
        <v>85</v>
      </c>
    </row>
    <row r="547" s="13" customFormat="1">
      <c r="A547" s="13"/>
      <c r="B547" s="235"/>
      <c r="C547" s="236"/>
      <c r="D547" s="228" t="s">
        <v>236</v>
      </c>
      <c r="E547" s="237" t="s">
        <v>40</v>
      </c>
      <c r="F547" s="238" t="s">
        <v>5413</v>
      </c>
      <c r="G547" s="236"/>
      <c r="H547" s="239">
        <v>12.75</v>
      </c>
      <c r="I547" s="240"/>
      <c r="J547" s="236"/>
      <c r="K547" s="236"/>
      <c r="L547" s="241"/>
      <c r="M547" s="242"/>
      <c r="N547" s="243"/>
      <c r="O547" s="243"/>
      <c r="P547" s="243"/>
      <c r="Q547" s="243"/>
      <c r="R547" s="243"/>
      <c r="S547" s="243"/>
      <c r="T547" s="24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5" t="s">
        <v>236</v>
      </c>
      <c r="AU547" s="245" t="s">
        <v>85</v>
      </c>
      <c r="AV547" s="13" t="s">
        <v>85</v>
      </c>
      <c r="AW547" s="13" t="s">
        <v>38</v>
      </c>
      <c r="AX547" s="13" t="s">
        <v>77</v>
      </c>
      <c r="AY547" s="245" t="s">
        <v>224</v>
      </c>
    </row>
    <row r="548" s="15" customFormat="1">
      <c r="A548" s="15"/>
      <c r="B548" s="256"/>
      <c r="C548" s="257"/>
      <c r="D548" s="228" t="s">
        <v>236</v>
      </c>
      <c r="E548" s="258" t="s">
        <v>40</v>
      </c>
      <c r="F548" s="259" t="s">
        <v>253</v>
      </c>
      <c r="G548" s="257"/>
      <c r="H548" s="260">
        <v>12.75</v>
      </c>
      <c r="I548" s="261"/>
      <c r="J548" s="257"/>
      <c r="K548" s="257"/>
      <c r="L548" s="262"/>
      <c r="M548" s="263"/>
      <c r="N548" s="264"/>
      <c r="O548" s="264"/>
      <c r="P548" s="264"/>
      <c r="Q548" s="264"/>
      <c r="R548" s="264"/>
      <c r="S548" s="264"/>
      <c r="T548" s="26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6" t="s">
        <v>236</v>
      </c>
      <c r="AU548" s="266" t="s">
        <v>85</v>
      </c>
      <c r="AV548" s="15" t="s">
        <v>230</v>
      </c>
      <c r="AW548" s="15" t="s">
        <v>38</v>
      </c>
      <c r="AX548" s="15" t="s">
        <v>83</v>
      </c>
      <c r="AY548" s="266" t="s">
        <v>224</v>
      </c>
    </row>
    <row r="549" s="2" customFormat="1" ht="16.5" customHeight="1">
      <c r="A549" s="40"/>
      <c r="B549" s="41"/>
      <c r="C549" s="268" t="s">
        <v>842</v>
      </c>
      <c r="D549" s="268" t="s">
        <v>305</v>
      </c>
      <c r="E549" s="269" t="s">
        <v>5035</v>
      </c>
      <c r="F549" s="270" t="s">
        <v>5036</v>
      </c>
      <c r="G549" s="271" t="s">
        <v>160</v>
      </c>
      <c r="H549" s="272">
        <v>89</v>
      </c>
      <c r="I549" s="273"/>
      <c r="J549" s="274">
        <f>ROUND(I549*H549,2)</f>
        <v>0</v>
      </c>
      <c r="K549" s="270" t="s">
        <v>229</v>
      </c>
      <c r="L549" s="275"/>
      <c r="M549" s="276" t="s">
        <v>40</v>
      </c>
      <c r="N549" s="277" t="s">
        <v>48</v>
      </c>
      <c r="O549" s="86"/>
      <c r="P549" s="224">
        <f>O549*H549</f>
        <v>0</v>
      </c>
      <c r="Q549" s="224">
        <v>0.125</v>
      </c>
      <c r="R549" s="224">
        <f>Q549*H549</f>
        <v>11.125</v>
      </c>
      <c r="S549" s="224">
        <v>0</v>
      </c>
      <c r="T549" s="225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6" t="s">
        <v>279</v>
      </c>
      <c r="AT549" s="226" t="s">
        <v>305</v>
      </c>
      <c r="AU549" s="226" t="s">
        <v>85</v>
      </c>
      <c r="AY549" s="19" t="s">
        <v>224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9" t="s">
        <v>83</v>
      </c>
      <c r="BK549" s="227">
        <f>ROUND(I549*H549,2)</f>
        <v>0</v>
      </c>
      <c r="BL549" s="19" t="s">
        <v>230</v>
      </c>
      <c r="BM549" s="226" t="s">
        <v>1405</v>
      </c>
    </row>
    <row r="550" s="2" customFormat="1">
      <c r="A550" s="40"/>
      <c r="B550" s="41"/>
      <c r="C550" s="42"/>
      <c r="D550" s="228" t="s">
        <v>232</v>
      </c>
      <c r="E550" s="42"/>
      <c r="F550" s="229" t="s">
        <v>5036</v>
      </c>
      <c r="G550" s="42"/>
      <c r="H550" s="42"/>
      <c r="I550" s="230"/>
      <c r="J550" s="42"/>
      <c r="K550" s="42"/>
      <c r="L550" s="46"/>
      <c r="M550" s="231"/>
      <c r="N550" s="232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232</v>
      </c>
      <c r="AU550" s="19" t="s">
        <v>85</v>
      </c>
    </row>
    <row r="551" s="2" customFormat="1">
      <c r="A551" s="40"/>
      <c r="B551" s="41"/>
      <c r="C551" s="42"/>
      <c r="D551" s="233" t="s">
        <v>234</v>
      </c>
      <c r="E551" s="42"/>
      <c r="F551" s="234" t="s">
        <v>5037</v>
      </c>
      <c r="G551" s="42"/>
      <c r="H551" s="42"/>
      <c r="I551" s="230"/>
      <c r="J551" s="42"/>
      <c r="K551" s="42"/>
      <c r="L551" s="46"/>
      <c r="M551" s="231"/>
      <c r="N551" s="232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234</v>
      </c>
      <c r="AU551" s="19" t="s">
        <v>85</v>
      </c>
    </row>
    <row r="552" s="2" customFormat="1" ht="16.5" customHeight="1">
      <c r="A552" s="40"/>
      <c r="B552" s="41"/>
      <c r="C552" s="268" t="s">
        <v>178</v>
      </c>
      <c r="D552" s="268" t="s">
        <v>305</v>
      </c>
      <c r="E552" s="269" t="s">
        <v>5414</v>
      </c>
      <c r="F552" s="270" t="s">
        <v>5415</v>
      </c>
      <c r="G552" s="271" t="s">
        <v>160</v>
      </c>
      <c r="H552" s="272">
        <v>4.5999999999999996</v>
      </c>
      <c r="I552" s="273"/>
      <c r="J552" s="274">
        <f>ROUND(I552*H552,2)</f>
        <v>0</v>
      </c>
      <c r="K552" s="270" t="s">
        <v>229</v>
      </c>
      <c r="L552" s="275"/>
      <c r="M552" s="276" t="s">
        <v>40</v>
      </c>
      <c r="N552" s="277" t="s">
        <v>48</v>
      </c>
      <c r="O552" s="86"/>
      <c r="P552" s="224">
        <f>O552*H552</f>
        <v>0</v>
      </c>
      <c r="Q552" s="224">
        <v>0.20000000000000001</v>
      </c>
      <c r="R552" s="224">
        <f>Q552*H552</f>
        <v>0.91999999999999993</v>
      </c>
      <c r="S552" s="224">
        <v>0</v>
      </c>
      <c r="T552" s="225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6" t="s">
        <v>279</v>
      </c>
      <c r="AT552" s="226" t="s">
        <v>305</v>
      </c>
      <c r="AU552" s="226" t="s">
        <v>85</v>
      </c>
      <c r="AY552" s="19" t="s">
        <v>224</v>
      </c>
      <c r="BE552" s="227">
        <f>IF(N552="základní",J552,0)</f>
        <v>0</v>
      </c>
      <c r="BF552" s="227">
        <f>IF(N552="snížená",J552,0)</f>
        <v>0</v>
      </c>
      <c r="BG552" s="227">
        <f>IF(N552="zákl. přenesená",J552,0)</f>
        <v>0</v>
      </c>
      <c r="BH552" s="227">
        <f>IF(N552="sníž. přenesená",J552,0)</f>
        <v>0</v>
      </c>
      <c r="BI552" s="227">
        <f>IF(N552="nulová",J552,0)</f>
        <v>0</v>
      </c>
      <c r="BJ552" s="19" t="s">
        <v>83</v>
      </c>
      <c r="BK552" s="227">
        <f>ROUND(I552*H552,2)</f>
        <v>0</v>
      </c>
      <c r="BL552" s="19" t="s">
        <v>230</v>
      </c>
      <c r="BM552" s="226" t="s">
        <v>1419</v>
      </c>
    </row>
    <row r="553" s="2" customFormat="1">
      <c r="A553" s="40"/>
      <c r="B553" s="41"/>
      <c r="C553" s="42"/>
      <c r="D553" s="228" t="s">
        <v>232</v>
      </c>
      <c r="E553" s="42"/>
      <c r="F553" s="229" t="s">
        <v>5415</v>
      </c>
      <c r="G553" s="42"/>
      <c r="H553" s="42"/>
      <c r="I553" s="230"/>
      <c r="J553" s="42"/>
      <c r="K553" s="42"/>
      <c r="L553" s="46"/>
      <c r="M553" s="231"/>
      <c r="N553" s="232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232</v>
      </c>
      <c r="AU553" s="19" t="s">
        <v>85</v>
      </c>
    </row>
    <row r="554" s="2" customFormat="1">
      <c r="A554" s="40"/>
      <c r="B554" s="41"/>
      <c r="C554" s="42"/>
      <c r="D554" s="233" t="s">
        <v>234</v>
      </c>
      <c r="E554" s="42"/>
      <c r="F554" s="234" t="s">
        <v>5416</v>
      </c>
      <c r="G554" s="42"/>
      <c r="H554" s="42"/>
      <c r="I554" s="230"/>
      <c r="J554" s="42"/>
      <c r="K554" s="42"/>
      <c r="L554" s="46"/>
      <c r="M554" s="231"/>
      <c r="N554" s="232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234</v>
      </c>
      <c r="AU554" s="19" t="s">
        <v>85</v>
      </c>
    </row>
    <row r="555" s="13" customFormat="1">
      <c r="A555" s="13"/>
      <c r="B555" s="235"/>
      <c r="C555" s="236"/>
      <c r="D555" s="228" t="s">
        <v>236</v>
      </c>
      <c r="E555" s="237" t="s">
        <v>40</v>
      </c>
      <c r="F555" s="238" t="s">
        <v>5411</v>
      </c>
      <c r="G555" s="236"/>
      <c r="H555" s="239">
        <v>4.5999999999999996</v>
      </c>
      <c r="I555" s="240"/>
      <c r="J555" s="236"/>
      <c r="K555" s="236"/>
      <c r="L555" s="241"/>
      <c r="M555" s="242"/>
      <c r="N555" s="243"/>
      <c r="O555" s="243"/>
      <c r="P555" s="243"/>
      <c r="Q555" s="243"/>
      <c r="R555" s="243"/>
      <c r="S555" s="243"/>
      <c r="T555" s="24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5" t="s">
        <v>236</v>
      </c>
      <c r="AU555" s="245" t="s">
        <v>85</v>
      </c>
      <c r="AV555" s="13" t="s">
        <v>85</v>
      </c>
      <c r="AW555" s="13" t="s">
        <v>38</v>
      </c>
      <c r="AX555" s="13" t="s">
        <v>77</v>
      </c>
      <c r="AY555" s="245" t="s">
        <v>224</v>
      </c>
    </row>
    <row r="556" s="15" customFormat="1">
      <c r="A556" s="15"/>
      <c r="B556" s="256"/>
      <c r="C556" s="257"/>
      <c r="D556" s="228" t="s">
        <v>236</v>
      </c>
      <c r="E556" s="258" t="s">
        <v>40</v>
      </c>
      <c r="F556" s="259" t="s">
        <v>253</v>
      </c>
      <c r="G556" s="257"/>
      <c r="H556" s="260">
        <v>4.5999999999999996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6" t="s">
        <v>236</v>
      </c>
      <c r="AU556" s="266" t="s">
        <v>85</v>
      </c>
      <c r="AV556" s="15" t="s">
        <v>230</v>
      </c>
      <c r="AW556" s="15" t="s">
        <v>38</v>
      </c>
      <c r="AX556" s="15" t="s">
        <v>83</v>
      </c>
      <c r="AY556" s="266" t="s">
        <v>224</v>
      </c>
    </row>
    <row r="557" s="2" customFormat="1" ht="16.5" customHeight="1">
      <c r="A557" s="40"/>
      <c r="B557" s="41"/>
      <c r="C557" s="215" t="s">
        <v>847</v>
      </c>
      <c r="D557" s="215" t="s">
        <v>226</v>
      </c>
      <c r="E557" s="216" t="s">
        <v>5041</v>
      </c>
      <c r="F557" s="217" t="s">
        <v>5042</v>
      </c>
      <c r="G557" s="218" t="s">
        <v>160</v>
      </c>
      <c r="H557" s="219">
        <v>88</v>
      </c>
      <c r="I557" s="220"/>
      <c r="J557" s="221">
        <f>ROUND(I557*H557,2)</f>
        <v>0</v>
      </c>
      <c r="K557" s="217" t="s">
        <v>229</v>
      </c>
      <c r="L557" s="46"/>
      <c r="M557" s="222" t="s">
        <v>40</v>
      </c>
      <c r="N557" s="223" t="s">
        <v>48</v>
      </c>
      <c r="O557" s="86"/>
      <c r="P557" s="224">
        <f>O557*H557</f>
        <v>0</v>
      </c>
      <c r="Q557" s="224">
        <v>0.34612999999999999</v>
      </c>
      <c r="R557" s="224">
        <f>Q557*H557</f>
        <v>30.459440000000001</v>
      </c>
      <c r="S557" s="224">
        <v>0</v>
      </c>
      <c r="T557" s="225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6" t="s">
        <v>230</v>
      </c>
      <c r="AT557" s="226" t="s">
        <v>226</v>
      </c>
      <c r="AU557" s="226" t="s">
        <v>85</v>
      </c>
      <c r="AY557" s="19" t="s">
        <v>224</v>
      </c>
      <c r="BE557" s="227">
        <f>IF(N557="základní",J557,0)</f>
        <v>0</v>
      </c>
      <c r="BF557" s="227">
        <f>IF(N557="snížená",J557,0)</f>
        <v>0</v>
      </c>
      <c r="BG557" s="227">
        <f>IF(N557="zákl. přenesená",J557,0)</f>
        <v>0</v>
      </c>
      <c r="BH557" s="227">
        <f>IF(N557="sníž. přenesená",J557,0)</f>
        <v>0</v>
      </c>
      <c r="BI557" s="227">
        <f>IF(N557="nulová",J557,0)</f>
        <v>0</v>
      </c>
      <c r="BJ557" s="19" t="s">
        <v>83</v>
      </c>
      <c r="BK557" s="227">
        <f>ROUND(I557*H557,2)</f>
        <v>0</v>
      </c>
      <c r="BL557" s="19" t="s">
        <v>230</v>
      </c>
      <c r="BM557" s="226" t="s">
        <v>1433</v>
      </c>
    </row>
    <row r="558" s="2" customFormat="1">
      <c r="A558" s="40"/>
      <c r="B558" s="41"/>
      <c r="C558" s="42"/>
      <c r="D558" s="228" t="s">
        <v>232</v>
      </c>
      <c r="E558" s="42"/>
      <c r="F558" s="229" t="s">
        <v>5043</v>
      </c>
      <c r="G558" s="42"/>
      <c r="H558" s="42"/>
      <c r="I558" s="230"/>
      <c r="J558" s="42"/>
      <c r="K558" s="42"/>
      <c r="L558" s="46"/>
      <c r="M558" s="231"/>
      <c r="N558" s="232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232</v>
      </c>
      <c r="AU558" s="19" t="s">
        <v>85</v>
      </c>
    </row>
    <row r="559" s="2" customFormat="1">
      <c r="A559" s="40"/>
      <c r="B559" s="41"/>
      <c r="C559" s="42"/>
      <c r="D559" s="233" t="s">
        <v>234</v>
      </c>
      <c r="E559" s="42"/>
      <c r="F559" s="234" t="s">
        <v>5044</v>
      </c>
      <c r="G559" s="42"/>
      <c r="H559" s="42"/>
      <c r="I559" s="230"/>
      <c r="J559" s="42"/>
      <c r="K559" s="42"/>
      <c r="L559" s="46"/>
      <c r="M559" s="231"/>
      <c r="N559" s="232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234</v>
      </c>
      <c r="AU559" s="19" t="s">
        <v>85</v>
      </c>
    </row>
    <row r="560" s="13" customFormat="1">
      <c r="A560" s="13"/>
      <c r="B560" s="235"/>
      <c r="C560" s="236"/>
      <c r="D560" s="228" t="s">
        <v>236</v>
      </c>
      <c r="E560" s="237" t="s">
        <v>40</v>
      </c>
      <c r="F560" s="238" t="s">
        <v>5417</v>
      </c>
      <c r="G560" s="236"/>
      <c r="H560" s="239">
        <v>88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5" t="s">
        <v>236</v>
      </c>
      <c r="AU560" s="245" t="s">
        <v>85</v>
      </c>
      <c r="AV560" s="13" t="s">
        <v>85</v>
      </c>
      <c r="AW560" s="13" t="s">
        <v>38</v>
      </c>
      <c r="AX560" s="13" t="s">
        <v>77</v>
      </c>
      <c r="AY560" s="245" t="s">
        <v>224</v>
      </c>
    </row>
    <row r="561" s="15" customFormat="1">
      <c r="A561" s="15"/>
      <c r="B561" s="256"/>
      <c r="C561" s="257"/>
      <c r="D561" s="228" t="s">
        <v>236</v>
      </c>
      <c r="E561" s="258" t="s">
        <v>40</v>
      </c>
      <c r="F561" s="259" t="s">
        <v>253</v>
      </c>
      <c r="G561" s="257"/>
      <c r="H561" s="260">
        <v>88</v>
      </c>
      <c r="I561" s="261"/>
      <c r="J561" s="257"/>
      <c r="K561" s="257"/>
      <c r="L561" s="262"/>
      <c r="M561" s="263"/>
      <c r="N561" s="264"/>
      <c r="O561" s="264"/>
      <c r="P561" s="264"/>
      <c r="Q561" s="264"/>
      <c r="R561" s="264"/>
      <c r="S561" s="264"/>
      <c r="T561" s="26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66" t="s">
        <v>236</v>
      </c>
      <c r="AU561" s="266" t="s">
        <v>85</v>
      </c>
      <c r="AV561" s="15" t="s">
        <v>230</v>
      </c>
      <c r="AW561" s="15" t="s">
        <v>38</v>
      </c>
      <c r="AX561" s="15" t="s">
        <v>83</v>
      </c>
      <c r="AY561" s="266" t="s">
        <v>224</v>
      </c>
    </row>
    <row r="562" s="2" customFormat="1" ht="16.5" customHeight="1">
      <c r="A562" s="40"/>
      <c r="B562" s="41"/>
      <c r="C562" s="268" t="s">
        <v>850</v>
      </c>
      <c r="D562" s="268" t="s">
        <v>305</v>
      </c>
      <c r="E562" s="269" t="s">
        <v>5046</v>
      </c>
      <c r="F562" s="270" t="s">
        <v>5047</v>
      </c>
      <c r="G562" s="271" t="s">
        <v>160</v>
      </c>
      <c r="H562" s="272">
        <v>85.680000000000007</v>
      </c>
      <c r="I562" s="273"/>
      <c r="J562" s="274">
        <f>ROUND(I562*H562,2)</f>
        <v>0</v>
      </c>
      <c r="K562" s="270" t="s">
        <v>229</v>
      </c>
      <c r="L562" s="275"/>
      <c r="M562" s="276" t="s">
        <v>40</v>
      </c>
      <c r="N562" s="277" t="s">
        <v>48</v>
      </c>
      <c r="O562" s="86"/>
      <c r="P562" s="224">
        <f>O562*H562</f>
        <v>0</v>
      </c>
      <c r="Q562" s="224">
        <v>0.22500000000000001</v>
      </c>
      <c r="R562" s="224">
        <f>Q562*H562</f>
        <v>19.278000000000002</v>
      </c>
      <c r="S562" s="224">
        <v>0</v>
      </c>
      <c r="T562" s="225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26" t="s">
        <v>279</v>
      </c>
      <c r="AT562" s="226" t="s">
        <v>305</v>
      </c>
      <c r="AU562" s="226" t="s">
        <v>85</v>
      </c>
      <c r="AY562" s="19" t="s">
        <v>224</v>
      </c>
      <c r="BE562" s="227">
        <f>IF(N562="základní",J562,0)</f>
        <v>0</v>
      </c>
      <c r="BF562" s="227">
        <f>IF(N562="snížená",J562,0)</f>
        <v>0</v>
      </c>
      <c r="BG562" s="227">
        <f>IF(N562="zákl. přenesená",J562,0)</f>
        <v>0</v>
      </c>
      <c r="BH562" s="227">
        <f>IF(N562="sníž. přenesená",J562,0)</f>
        <v>0</v>
      </c>
      <c r="BI562" s="227">
        <f>IF(N562="nulová",J562,0)</f>
        <v>0</v>
      </c>
      <c r="BJ562" s="19" t="s">
        <v>83</v>
      </c>
      <c r="BK562" s="227">
        <f>ROUND(I562*H562,2)</f>
        <v>0</v>
      </c>
      <c r="BL562" s="19" t="s">
        <v>230</v>
      </c>
      <c r="BM562" s="226" t="s">
        <v>1449</v>
      </c>
    </row>
    <row r="563" s="2" customFormat="1">
      <c r="A563" s="40"/>
      <c r="B563" s="41"/>
      <c r="C563" s="42"/>
      <c r="D563" s="228" t="s">
        <v>232</v>
      </c>
      <c r="E563" s="42"/>
      <c r="F563" s="229" t="s">
        <v>5047</v>
      </c>
      <c r="G563" s="42"/>
      <c r="H563" s="42"/>
      <c r="I563" s="230"/>
      <c r="J563" s="42"/>
      <c r="K563" s="42"/>
      <c r="L563" s="46"/>
      <c r="M563" s="231"/>
      <c r="N563" s="232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232</v>
      </c>
      <c r="AU563" s="19" t="s">
        <v>85</v>
      </c>
    </row>
    <row r="564" s="2" customFormat="1">
      <c r="A564" s="40"/>
      <c r="B564" s="41"/>
      <c r="C564" s="42"/>
      <c r="D564" s="233" t="s">
        <v>234</v>
      </c>
      <c r="E564" s="42"/>
      <c r="F564" s="234" t="s">
        <v>5048</v>
      </c>
      <c r="G564" s="42"/>
      <c r="H564" s="42"/>
      <c r="I564" s="230"/>
      <c r="J564" s="42"/>
      <c r="K564" s="42"/>
      <c r="L564" s="46"/>
      <c r="M564" s="231"/>
      <c r="N564" s="232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234</v>
      </c>
      <c r="AU564" s="19" t="s">
        <v>85</v>
      </c>
    </row>
    <row r="565" s="13" customFormat="1">
      <c r="A565" s="13"/>
      <c r="B565" s="235"/>
      <c r="C565" s="236"/>
      <c r="D565" s="228" t="s">
        <v>236</v>
      </c>
      <c r="E565" s="237" t="s">
        <v>40</v>
      </c>
      <c r="F565" s="238" t="s">
        <v>5418</v>
      </c>
      <c r="G565" s="236"/>
      <c r="H565" s="239">
        <v>85.680000000000007</v>
      </c>
      <c r="I565" s="240"/>
      <c r="J565" s="236"/>
      <c r="K565" s="236"/>
      <c r="L565" s="241"/>
      <c r="M565" s="242"/>
      <c r="N565" s="243"/>
      <c r="O565" s="243"/>
      <c r="P565" s="243"/>
      <c r="Q565" s="243"/>
      <c r="R565" s="243"/>
      <c r="S565" s="243"/>
      <c r="T565" s="24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5" t="s">
        <v>236</v>
      </c>
      <c r="AU565" s="245" t="s">
        <v>85</v>
      </c>
      <c r="AV565" s="13" t="s">
        <v>85</v>
      </c>
      <c r="AW565" s="13" t="s">
        <v>38</v>
      </c>
      <c r="AX565" s="13" t="s">
        <v>77</v>
      </c>
      <c r="AY565" s="245" t="s">
        <v>224</v>
      </c>
    </row>
    <row r="566" s="15" customFormat="1">
      <c r="A566" s="15"/>
      <c r="B566" s="256"/>
      <c r="C566" s="257"/>
      <c r="D566" s="228" t="s">
        <v>236</v>
      </c>
      <c r="E566" s="258" t="s">
        <v>40</v>
      </c>
      <c r="F566" s="259" t="s">
        <v>253</v>
      </c>
      <c r="G566" s="257"/>
      <c r="H566" s="260">
        <v>85.680000000000007</v>
      </c>
      <c r="I566" s="261"/>
      <c r="J566" s="257"/>
      <c r="K566" s="257"/>
      <c r="L566" s="262"/>
      <c r="M566" s="263"/>
      <c r="N566" s="264"/>
      <c r="O566" s="264"/>
      <c r="P566" s="264"/>
      <c r="Q566" s="264"/>
      <c r="R566" s="264"/>
      <c r="S566" s="264"/>
      <c r="T566" s="26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66" t="s">
        <v>236</v>
      </c>
      <c r="AU566" s="266" t="s">
        <v>85</v>
      </c>
      <c r="AV566" s="15" t="s">
        <v>230</v>
      </c>
      <c r="AW566" s="15" t="s">
        <v>38</v>
      </c>
      <c r="AX566" s="15" t="s">
        <v>83</v>
      </c>
      <c r="AY566" s="266" t="s">
        <v>224</v>
      </c>
    </row>
    <row r="567" s="2" customFormat="1" ht="16.5" customHeight="1">
      <c r="A567" s="40"/>
      <c r="B567" s="41"/>
      <c r="C567" s="268" t="s">
        <v>853</v>
      </c>
      <c r="D567" s="268" t="s">
        <v>305</v>
      </c>
      <c r="E567" s="269" t="s">
        <v>5050</v>
      </c>
      <c r="F567" s="270" t="s">
        <v>5051</v>
      </c>
      <c r="G567" s="271" t="s">
        <v>160</v>
      </c>
      <c r="H567" s="272">
        <v>4.0800000000000001</v>
      </c>
      <c r="I567" s="273"/>
      <c r="J567" s="274">
        <f>ROUND(I567*H567,2)</f>
        <v>0</v>
      </c>
      <c r="K567" s="270" t="s">
        <v>229</v>
      </c>
      <c r="L567" s="275"/>
      <c r="M567" s="276" t="s">
        <v>40</v>
      </c>
      <c r="N567" s="277" t="s">
        <v>48</v>
      </c>
      <c r="O567" s="86"/>
      <c r="P567" s="224">
        <f>O567*H567</f>
        <v>0</v>
      </c>
      <c r="Q567" s="224">
        <v>0.14999999999999999</v>
      </c>
      <c r="R567" s="224">
        <f>Q567*H567</f>
        <v>0.61199999999999999</v>
      </c>
      <c r="S567" s="224">
        <v>0</v>
      </c>
      <c r="T567" s="225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6" t="s">
        <v>279</v>
      </c>
      <c r="AT567" s="226" t="s">
        <v>305</v>
      </c>
      <c r="AU567" s="226" t="s">
        <v>85</v>
      </c>
      <c r="AY567" s="19" t="s">
        <v>224</v>
      </c>
      <c r="BE567" s="227">
        <f>IF(N567="základní",J567,0)</f>
        <v>0</v>
      </c>
      <c r="BF567" s="227">
        <f>IF(N567="snížená",J567,0)</f>
        <v>0</v>
      </c>
      <c r="BG567" s="227">
        <f>IF(N567="zákl. přenesená",J567,0)</f>
        <v>0</v>
      </c>
      <c r="BH567" s="227">
        <f>IF(N567="sníž. přenesená",J567,0)</f>
        <v>0</v>
      </c>
      <c r="BI567" s="227">
        <f>IF(N567="nulová",J567,0)</f>
        <v>0</v>
      </c>
      <c r="BJ567" s="19" t="s">
        <v>83</v>
      </c>
      <c r="BK567" s="227">
        <f>ROUND(I567*H567,2)</f>
        <v>0</v>
      </c>
      <c r="BL567" s="19" t="s">
        <v>230</v>
      </c>
      <c r="BM567" s="226" t="s">
        <v>1462</v>
      </c>
    </row>
    <row r="568" s="2" customFormat="1">
      <c r="A568" s="40"/>
      <c r="B568" s="41"/>
      <c r="C568" s="42"/>
      <c r="D568" s="228" t="s">
        <v>232</v>
      </c>
      <c r="E568" s="42"/>
      <c r="F568" s="229" t="s">
        <v>5051</v>
      </c>
      <c r="G568" s="42"/>
      <c r="H568" s="42"/>
      <c r="I568" s="230"/>
      <c r="J568" s="42"/>
      <c r="K568" s="42"/>
      <c r="L568" s="46"/>
      <c r="M568" s="231"/>
      <c r="N568" s="232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232</v>
      </c>
      <c r="AU568" s="19" t="s">
        <v>85</v>
      </c>
    </row>
    <row r="569" s="2" customFormat="1">
      <c r="A569" s="40"/>
      <c r="B569" s="41"/>
      <c r="C569" s="42"/>
      <c r="D569" s="233" t="s">
        <v>234</v>
      </c>
      <c r="E569" s="42"/>
      <c r="F569" s="234" t="s">
        <v>5052</v>
      </c>
      <c r="G569" s="42"/>
      <c r="H569" s="42"/>
      <c r="I569" s="230"/>
      <c r="J569" s="42"/>
      <c r="K569" s="42"/>
      <c r="L569" s="46"/>
      <c r="M569" s="231"/>
      <c r="N569" s="232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234</v>
      </c>
      <c r="AU569" s="19" t="s">
        <v>85</v>
      </c>
    </row>
    <row r="570" s="13" customFormat="1">
      <c r="A570" s="13"/>
      <c r="B570" s="235"/>
      <c r="C570" s="236"/>
      <c r="D570" s="228" t="s">
        <v>236</v>
      </c>
      <c r="E570" s="237" t="s">
        <v>40</v>
      </c>
      <c r="F570" s="238" t="s">
        <v>5419</v>
      </c>
      <c r="G570" s="236"/>
      <c r="H570" s="239">
        <v>4.0800000000000001</v>
      </c>
      <c r="I570" s="240"/>
      <c r="J570" s="236"/>
      <c r="K570" s="236"/>
      <c r="L570" s="241"/>
      <c r="M570" s="242"/>
      <c r="N570" s="243"/>
      <c r="O570" s="243"/>
      <c r="P570" s="243"/>
      <c r="Q570" s="243"/>
      <c r="R570" s="243"/>
      <c r="S570" s="243"/>
      <c r="T570" s="24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5" t="s">
        <v>236</v>
      </c>
      <c r="AU570" s="245" t="s">
        <v>85</v>
      </c>
      <c r="AV570" s="13" t="s">
        <v>85</v>
      </c>
      <c r="AW570" s="13" t="s">
        <v>38</v>
      </c>
      <c r="AX570" s="13" t="s">
        <v>77</v>
      </c>
      <c r="AY570" s="245" t="s">
        <v>224</v>
      </c>
    </row>
    <row r="571" s="15" customFormat="1">
      <c r="A571" s="15"/>
      <c r="B571" s="256"/>
      <c r="C571" s="257"/>
      <c r="D571" s="228" t="s">
        <v>236</v>
      </c>
      <c r="E571" s="258" t="s">
        <v>40</v>
      </c>
      <c r="F571" s="259" t="s">
        <v>253</v>
      </c>
      <c r="G571" s="257"/>
      <c r="H571" s="260">
        <v>4.0800000000000001</v>
      </c>
      <c r="I571" s="261"/>
      <c r="J571" s="257"/>
      <c r="K571" s="257"/>
      <c r="L571" s="262"/>
      <c r="M571" s="263"/>
      <c r="N571" s="264"/>
      <c r="O571" s="264"/>
      <c r="P571" s="264"/>
      <c r="Q571" s="264"/>
      <c r="R571" s="264"/>
      <c r="S571" s="264"/>
      <c r="T571" s="26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6" t="s">
        <v>236</v>
      </c>
      <c r="AU571" s="266" t="s">
        <v>85</v>
      </c>
      <c r="AV571" s="15" t="s">
        <v>230</v>
      </c>
      <c r="AW571" s="15" t="s">
        <v>38</v>
      </c>
      <c r="AX571" s="15" t="s">
        <v>83</v>
      </c>
      <c r="AY571" s="266" t="s">
        <v>224</v>
      </c>
    </row>
    <row r="572" s="2" customFormat="1" ht="16.5" customHeight="1">
      <c r="A572" s="40"/>
      <c r="B572" s="41"/>
      <c r="C572" s="215" t="s">
        <v>860</v>
      </c>
      <c r="D572" s="215" t="s">
        <v>226</v>
      </c>
      <c r="E572" s="216" t="s">
        <v>5054</v>
      </c>
      <c r="F572" s="217" t="s">
        <v>5055</v>
      </c>
      <c r="G572" s="218" t="s">
        <v>163</v>
      </c>
      <c r="H572" s="219">
        <v>20.190000000000001</v>
      </c>
      <c r="I572" s="220"/>
      <c r="J572" s="221">
        <f>ROUND(I572*H572,2)</f>
        <v>0</v>
      </c>
      <c r="K572" s="217" t="s">
        <v>229</v>
      </c>
      <c r="L572" s="46"/>
      <c r="M572" s="222" t="s">
        <v>40</v>
      </c>
      <c r="N572" s="223" t="s">
        <v>48</v>
      </c>
      <c r="O572" s="86"/>
      <c r="P572" s="224">
        <f>O572*H572</f>
        <v>0</v>
      </c>
      <c r="Q572" s="224">
        <v>2.2563399999999998</v>
      </c>
      <c r="R572" s="224">
        <f>Q572*H572</f>
        <v>45.555504599999999</v>
      </c>
      <c r="S572" s="224">
        <v>0</v>
      </c>
      <c r="T572" s="225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26" t="s">
        <v>230</v>
      </c>
      <c r="AT572" s="226" t="s">
        <v>226</v>
      </c>
      <c r="AU572" s="226" t="s">
        <v>85</v>
      </c>
      <c r="AY572" s="19" t="s">
        <v>224</v>
      </c>
      <c r="BE572" s="227">
        <f>IF(N572="základní",J572,0)</f>
        <v>0</v>
      </c>
      <c r="BF572" s="227">
        <f>IF(N572="snížená",J572,0)</f>
        <v>0</v>
      </c>
      <c r="BG572" s="227">
        <f>IF(N572="zákl. přenesená",J572,0)</f>
        <v>0</v>
      </c>
      <c r="BH572" s="227">
        <f>IF(N572="sníž. přenesená",J572,0)</f>
        <v>0</v>
      </c>
      <c r="BI572" s="227">
        <f>IF(N572="nulová",J572,0)</f>
        <v>0</v>
      </c>
      <c r="BJ572" s="19" t="s">
        <v>83</v>
      </c>
      <c r="BK572" s="227">
        <f>ROUND(I572*H572,2)</f>
        <v>0</v>
      </c>
      <c r="BL572" s="19" t="s">
        <v>230</v>
      </c>
      <c r="BM572" s="226" t="s">
        <v>1475</v>
      </c>
    </row>
    <row r="573" s="2" customFormat="1">
      <c r="A573" s="40"/>
      <c r="B573" s="41"/>
      <c r="C573" s="42"/>
      <c r="D573" s="228" t="s">
        <v>232</v>
      </c>
      <c r="E573" s="42"/>
      <c r="F573" s="229" t="s">
        <v>5056</v>
      </c>
      <c r="G573" s="42"/>
      <c r="H573" s="42"/>
      <c r="I573" s="230"/>
      <c r="J573" s="42"/>
      <c r="K573" s="42"/>
      <c r="L573" s="46"/>
      <c r="M573" s="231"/>
      <c r="N573" s="232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232</v>
      </c>
      <c r="AU573" s="19" t="s">
        <v>85</v>
      </c>
    </row>
    <row r="574" s="2" customFormat="1">
      <c r="A574" s="40"/>
      <c r="B574" s="41"/>
      <c r="C574" s="42"/>
      <c r="D574" s="233" t="s">
        <v>234</v>
      </c>
      <c r="E574" s="42"/>
      <c r="F574" s="234" t="s">
        <v>5057</v>
      </c>
      <c r="G574" s="42"/>
      <c r="H574" s="42"/>
      <c r="I574" s="230"/>
      <c r="J574" s="42"/>
      <c r="K574" s="42"/>
      <c r="L574" s="46"/>
      <c r="M574" s="231"/>
      <c r="N574" s="232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234</v>
      </c>
      <c r="AU574" s="19" t="s">
        <v>85</v>
      </c>
    </row>
    <row r="575" s="13" customFormat="1">
      <c r="A575" s="13"/>
      <c r="B575" s="235"/>
      <c r="C575" s="236"/>
      <c r="D575" s="228" t="s">
        <v>236</v>
      </c>
      <c r="E575" s="237" t="s">
        <v>40</v>
      </c>
      <c r="F575" s="238" t="s">
        <v>5420</v>
      </c>
      <c r="G575" s="236"/>
      <c r="H575" s="239">
        <v>20.190000000000001</v>
      </c>
      <c r="I575" s="240"/>
      <c r="J575" s="236"/>
      <c r="K575" s="236"/>
      <c r="L575" s="241"/>
      <c r="M575" s="242"/>
      <c r="N575" s="243"/>
      <c r="O575" s="243"/>
      <c r="P575" s="243"/>
      <c r="Q575" s="243"/>
      <c r="R575" s="243"/>
      <c r="S575" s="243"/>
      <c r="T575" s="24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5" t="s">
        <v>236</v>
      </c>
      <c r="AU575" s="245" t="s">
        <v>85</v>
      </c>
      <c r="AV575" s="13" t="s">
        <v>85</v>
      </c>
      <c r="AW575" s="13" t="s">
        <v>38</v>
      </c>
      <c r="AX575" s="13" t="s">
        <v>77</v>
      </c>
      <c r="AY575" s="245" t="s">
        <v>224</v>
      </c>
    </row>
    <row r="576" s="15" customFormat="1">
      <c r="A576" s="15"/>
      <c r="B576" s="256"/>
      <c r="C576" s="257"/>
      <c r="D576" s="228" t="s">
        <v>236</v>
      </c>
      <c r="E576" s="258" t="s">
        <v>40</v>
      </c>
      <c r="F576" s="259" t="s">
        <v>253</v>
      </c>
      <c r="G576" s="257"/>
      <c r="H576" s="260">
        <v>20.190000000000001</v>
      </c>
      <c r="I576" s="261"/>
      <c r="J576" s="257"/>
      <c r="K576" s="257"/>
      <c r="L576" s="262"/>
      <c r="M576" s="263"/>
      <c r="N576" s="264"/>
      <c r="O576" s="264"/>
      <c r="P576" s="264"/>
      <c r="Q576" s="264"/>
      <c r="R576" s="264"/>
      <c r="S576" s="264"/>
      <c r="T576" s="26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66" t="s">
        <v>236</v>
      </c>
      <c r="AU576" s="266" t="s">
        <v>85</v>
      </c>
      <c r="AV576" s="15" t="s">
        <v>230</v>
      </c>
      <c r="AW576" s="15" t="s">
        <v>38</v>
      </c>
      <c r="AX576" s="15" t="s">
        <v>83</v>
      </c>
      <c r="AY576" s="266" t="s">
        <v>224</v>
      </c>
    </row>
    <row r="577" s="2" customFormat="1" ht="16.5" customHeight="1">
      <c r="A577" s="40"/>
      <c r="B577" s="41"/>
      <c r="C577" s="215" t="s">
        <v>862</v>
      </c>
      <c r="D577" s="215" t="s">
        <v>226</v>
      </c>
      <c r="E577" s="216" t="s">
        <v>5421</v>
      </c>
      <c r="F577" s="217" t="s">
        <v>5422</v>
      </c>
      <c r="G577" s="218" t="s">
        <v>160</v>
      </c>
      <c r="H577" s="219">
        <v>68</v>
      </c>
      <c r="I577" s="220"/>
      <c r="J577" s="221">
        <f>ROUND(I577*H577,2)</f>
        <v>0</v>
      </c>
      <c r="K577" s="217" t="s">
        <v>229</v>
      </c>
      <c r="L577" s="46"/>
      <c r="M577" s="222" t="s">
        <v>40</v>
      </c>
      <c r="N577" s="223" t="s">
        <v>48</v>
      </c>
      <c r="O577" s="86"/>
      <c r="P577" s="224">
        <f>O577*H577</f>
        <v>0</v>
      </c>
      <c r="Q577" s="224">
        <v>0.0043</v>
      </c>
      <c r="R577" s="224">
        <f>Q577*H577</f>
        <v>0.29239999999999999</v>
      </c>
      <c r="S577" s="224">
        <v>0</v>
      </c>
      <c r="T577" s="225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6" t="s">
        <v>230</v>
      </c>
      <c r="AT577" s="226" t="s">
        <v>226</v>
      </c>
      <c r="AU577" s="226" t="s">
        <v>85</v>
      </c>
      <c r="AY577" s="19" t="s">
        <v>224</v>
      </c>
      <c r="BE577" s="227">
        <f>IF(N577="základní",J577,0)</f>
        <v>0</v>
      </c>
      <c r="BF577" s="227">
        <f>IF(N577="snížená",J577,0)</f>
        <v>0</v>
      </c>
      <c r="BG577" s="227">
        <f>IF(N577="zákl. přenesená",J577,0)</f>
        <v>0</v>
      </c>
      <c r="BH577" s="227">
        <f>IF(N577="sníž. přenesená",J577,0)</f>
        <v>0</v>
      </c>
      <c r="BI577" s="227">
        <f>IF(N577="nulová",J577,0)</f>
        <v>0</v>
      </c>
      <c r="BJ577" s="19" t="s">
        <v>83</v>
      </c>
      <c r="BK577" s="227">
        <f>ROUND(I577*H577,2)</f>
        <v>0</v>
      </c>
      <c r="BL577" s="19" t="s">
        <v>230</v>
      </c>
      <c r="BM577" s="226" t="s">
        <v>1489</v>
      </c>
    </row>
    <row r="578" s="2" customFormat="1">
      <c r="A578" s="40"/>
      <c r="B578" s="41"/>
      <c r="C578" s="42"/>
      <c r="D578" s="228" t="s">
        <v>232</v>
      </c>
      <c r="E578" s="42"/>
      <c r="F578" s="229" t="s">
        <v>5423</v>
      </c>
      <c r="G578" s="42"/>
      <c r="H578" s="42"/>
      <c r="I578" s="230"/>
      <c r="J578" s="42"/>
      <c r="K578" s="42"/>
      <c r="L578" s="46"/>
      <c r="M578" s="231"/>
      <c r="N578" s="232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232</v>
      </c>
      <c r="AU578" s="19" t="s">
        <v>85</v>
      </c>
    </row>
    <row r="579" s="2" customFormat="1">
      <c r="A579" s="40"/>
      <c r="B579" s="41"/>
      <c r="C579" s="42"/>
      <c r="D579" s="233" t="s">
        <v>234</v>
      </c>
      <c r="E579" s="42"/>
      <c r="F579" s="234" t="s">
        <v>5424</v>
      </c>
      <c r="G579" s="42"/>
      <c r="H579" s="42"/>
      <c r="I579" s="230"/>
      <c r="J579" s="42"/>
      <c r="K579" s="42"/>
      <c r="L579" s="46"/>
      <c r="M579" s="231"/>
      <c r="N579" s="232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234</v>
      </c>
      <c r="AU579" s="19" t="s">
        <v>85</v>
      </c>
    </row>
    <row r="580" s="13" customFormat="1">
      <c r="A580" s="13"/>
      <c r="B580" s="235"/>
      <c r="C580" s="236"/>
      <c r="D580" s="228" t="s">
        <v>236</v>
      </c>
      <c r="E580" s="237" t="s">
        <v>40</v>
      </c>
      <c r="F580" s="238" t="s">
        <v>5425</v>
      </c>
      <c r="G580" s="236"/>
      <c r="H580" s="239">
        <v>68</v>
      </c>
      <c r="I580" s="240"/>
      <c r="J580" s="236"/>
      <c r="K580" s="236"/>
      <c r="L580" s="241"/>
      <c r="M580" s="242"/>
      <c r="N580" s="243"/>
      <c r="O580" s="243"/>
      <c r="P580" s="243"/>
      <c r="Q580" s="243"/>
      <c r="R580" s="243"/>
      <c r="S580" s="243"/>
      <c r="T580" s="24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5" t="s">
        <v>236</v>
      </c>
      <c r="AU580" s="245" t="s">
        <v>85</v>
      </c>
      <c r="AV580" s="13" t="s">
        <v>85</v>
      </c>
      <c r="AW580" s="13" t="s">
        <v>38</v>
      </c>
      <c r="AX580" s="13" t="s">
        <v>77</v>
      </c>
      <c r="AY580" s="245" t="s">
        <v>224</v>
      </c>
    </row>
    <row r="581" s="15" customFormat="1">
      <c r="A581" s="15"/>
      <c r="B581" s="256"/>
      <c r="C581" s="257"/>
      <c r="D581" s="228" t="s">
        <v>236</v>
      </c>
      <c r="E581" s="258" t="s">
        <v>40</v>
      </c>
      <c r="F581" s="259" t="s">
        <v>253</v>
      </c>
      <c r="G581" s="257"/>
      <c r="H581" s="260">
        <v>68</v>
      </c>
      <c r="I581" s="261"/>
      <c r="J581" s="257"/>
      <c r="K581" s="257"/>
      <c r="L581" s="262"/>
      <c r="M581" s="263"/>
      <c r="N581" s="264"/>
      <c r="O581" s="264"/>
      <c r="P581" s="264"/>
      <c r="Q581" s="264"/>
      <c r="R581" s="264"/>
      <c r="S581" s="264"/>
      <c r="T581" s="26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66" t="s">
        <v>236</v>
      </c>
      <c r="AU581" s="266" t="s">
        <v>85</v>
      </c>
      <c r="AV581" s="15" t="s">
        <v>230</v>
      </c>
      <c r="AW581" s="15" t="s">
        <v>38</v>
      </c>
      <c r="AX581" s="15" t="s">
        <v>83</v>
      </c>
      <c r="AY581" s="266" t="s">
        <v>224</v>
      </c>
    </row>
    <row r="582" s="2" customFormat="1" ht="16.5" customHeight="1">
      <c r="A582" s="40"/>
      <c r="B582" s="41"/>
      <c r="C582" s="215" t="s">
        <v>869</v>
      </c>
      <c r="D582" s="215" t="s">
        <v>226</v>
      </c>
      <c r="E582" s="216" t="s">
        <v>5059</v>
      </c>
      <c r="F582" s="217" t="s">
        <v>5060</v>
      </c>
      <c r="G582" s="218" t="s">
        <v>152</v>
      </c>
      <c r="H582" s="219">
        <v>447.5</v>
      </c>
      <c r="I582" s="220"/>
      <c r="J582" s="221">
        <f>ROUND(I582*H582,2)</f>
        <v>0</v>
      </c>
      <c r="K582" s="217" t="s">
        <v>229</v>
      </c>
      <c r="L582" s="46"/>
      <c r="M582" s="222" t="s">
        <v>40</v>
      </c>
      <c r="N582" s="223" t="s">
        <v>48</v>
      </c>
      <c r="O582" s="86"/>
      <c r="P582" s="224">
        <f>O582*H582</f>
        <v>0</v>
      </c>
      <c r="Q582" s="224">
        <v>0.00046999999999999999</v>
      </c>
      <c r="R582" s="224">
        <f>Q582*H582</f>
        <v>0.21032499999999998</v>
      </c>
      <c r="S582" s="224">
        <v>0</v>
      </c>
      <c r="T582" s="225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26" t="s">
        <v>230</v>
      </c>
      <c r="AT582" s="226" t="s">
        <v>226</v>
      </c>
      <c r="AU582" s="226" t="s">
        <v>85</v>
      </c>
      <c r="AY582" s="19" t="s">
        <v>224</v>
      </c>
      <c r="BE582" s="227">
        <f>IF(N582="základní",J582,0)</f>
        <v>0</v>
      </c>
      <c r="BF582" s="227">
        <f>IF(N582="snížená",J582,0)</f>
        <v>0</v>
      </c>
      <c r="BG582" s="227">
        <f>IF(N582="zákl. přenesená",J582,0)</f>
        <v>0</v>
      </c>
      <c r="BH582" s="227">
        <f>IF(N582="sníž. přenesená",J582,0)</f>
        <v>0</v>
      </c>
      <c r="BI582" s="227">
        <f>IF(N582="nulová",J582,0)</f>
        <v>0</v>
      </c>
      <c r="BJ582" s="19" t="s">
        <v>83</v>
      </c>
      <c r="BK582" s="227">
        <f>ROUND(I582*H582,2)</f>
        <v>0</v>
      </c>
      <c r="BL582" s="19" t="s">
        <v>230</v>
      </c>
      <c r="BM582" s="226" t="s">
        <v>1503</v>
      </c>
    </row>
    <row r="583" s="2" customFormat="1">
      <c r="A583" s="40"/>
      <c r="B583" s="41"/>
      <c r="C583" s="42"/>
      <c r="D583" s="228" t="s">
        <v>232</v>
      </c>
      <c r="E583" s="42"/>
      <c r="F583" s="229" t="s">
        <v>5061</v>
      </c>
      <c r="G583" s="42"/>
      <c r="H583" s="42"/>
      <c r="I583" s="230"/>
      <c r="J583" s="42"/>
      <c r="K583" s="42"/>
      <c r="L583" s="46"/>
      <c r="M583" s="231"/>
      <c r="N583" s="232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232</v>
      </c>
      <c r="AU583" s="19" t="s">
        <v>85</v>
      </c>
    </row>
    <row r="584" s="2" customFormat="1">
      <c r="A584" s="40"/>
      <c r="B584" s="41"/>
      <c r="C584" s="42"/>
      <c r="D584" s="233" t="s">
        <v>234</v>
      </c>
      <c r="E584" s="42"/>
      <c r="F584" s="234" t="s">
        <v>5062</v>
      </c>
      <c r="G584" s="42"/>
      <c r="H584" s="42"/>
      <c r="I584" s="230"/>
      <c r="J584" s="42"/>
      <c r="K584" s="42"/>
      <c r="L584" s="46"/>
      <c r="M584" s="231"/>
      <c r="N584" s="232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234</v>
      </c>
      <c r="AU584" s="19" t="s">
        <v>85</v>
      </c>
    </row>
    <row r="585" s="13" customFormat="1">
      <c r="A585" s="13"/>
      <c r="B585" s="235"/>
      <c r="C585" s="236"/>
      <c r="D585" s="228" t="s">
        <v>236</v>
      </c>
      <c r="E585" s="237" t="s">
        <v>40</v>
      </c>
      <c r="F585" s="238" t="s">
        <v>5426</v>
      </c>
      <c r="G585" s="236"/>
      <c r="H585" s="239">
        <v>411.5</v>
      </c>
      <c r="I585" s="240"/>
      <c r="J585" s="236"/>
      <c r="K585" s="236"/>
      <c r="L585" s="241"/>
      <c r="M585" s="242"/>
      <c r="N585" s="243"/>
      <c r="O585" s="243"/>
      <c r="P585" s="243"/>
      <c r="Q585" s="243"/>
      <c r="R585" s="243"/>
      <c r="S585" s="243"/>
      <c r="T585" s="24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5" t="s">
        <v>236</v>
      </c>
      <c r="AU585" s="245" t="s">
        <v>85</v>
      </c>
      <c r="AV585" s="13" t="s">
        <v>85</v>
      </c>
      <c r="AW585" s="13" t="s">
        <v>38</v>
      </c>
      <c r="AX585" s="13" t="s">
        <v>77</v>
      </c>
      <c r="AY585" s="245" t="s">
        <v>224</v>
      </c>
    </row>
    <row r="586" s="13" customFormat="1">
      <c r="A586" s="13"/>
      <c r="B586" s="235"/>
      <c r="C586" s="236"/>
      <c r="D586" s="228" t="s">
        <v>236</v>
      </c>
      <c r="E586" s="237" t="s">
        <v>40</v>
      </c>
      <c r="F586" s="238" t="s">
        <v>5427</v>
      </c>
      <c r="G586" s="236"/>
      <c r="H586" s="239">
        <v>36</v>
      </c>
      <c r="I586" s="240"/>
      <c r="J586" s="236"/>
      <c r="K586" s="236"/>
      <c r="L586" s="241"/>
      <c r="M586" s="242"/>
      <c r="N586" s="243"/>
      <c r="O586" s="243"/>
      <c r="P586" s="243"/>
      <c r="Q586" s="243"/>
      <c r="R586" s="243"/>
      <c r="S586" s="243"/>
      <c r="T586" s="24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5" t="s">
        <v>236</v>
      </c>
      <c r="AU586" s="245" t="s">
        <v>85</v>
      </c>
      <c r="AV586" s="13" t="s">
        <v>85</v>
      </c>
      <c r="AW586" s="13" t="s">
        <v>38</v>
      </c>
      <c r="AX586" s="13" t="s">
        <v>77</v>
      </c>
      <c r="AY586" s="245" t="s">
        <v>224</v>
      </c>
    </row>
    <row r="587" s="15" customFormat="1">
      <c r="A587" s="15"/>
      <c r="B587" s="256"/>
      <c r="C587" s="257"/>
      <c r="D587" s="228" t="s">
        <v>236</v>
      </c>
      <c r="E587" s="258" t="s">
        <v>40</v>
      </c>
      <c r="F587" s="259" t="s">
        <v>253</v>
      </c>
      <c r="G587" s="257"/>
      <c r="H587" s="260">
        <v>447.5</v>
      </c>
      <c r="I587" s="261"/>
      <c r="J587" s="257"/>
      <c r="K587" s="257"/>
      <c r="L587" s="262"/>
      <c r="M587" s="263"/>
      <c r="N587" s="264"/>
      <c r="O587" s="264"/>
      <c r="P587" s="264"/>
      <c r="Q587" s="264"/>
      <c r="R587" s="264"/>
      <c r="S587" s="264"/>
      <c r="T587" s="26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6" t="s">
        <v>236</v>
      </c>
      <c r="AU587" s="266" t="s">
        <v>85</v>
      </c>
      <c r="AV587" s="15" t="s">
        <v>230</v>
      </c>
      <c r="AW587" s="15" t="s">
        <v>38</v>
      </c>
      <c r="AX587" s="15" t="s">
        <v>83</v>
      </c>
      <c r="AY587" s="266" t="s">
        <v>224</v>
      </c>
    </row>
    <row r="588" s="2" customFormat="1" ht="16.5" customHeight="1">
      <c r="A588" s="40"/>
      <c r="B588" s="41"/>
      <c r="C588" s="215" t="s">
        <v>876</v>
      </c>
      <c r="D588" s="215" t="s">
        <v>226</v>
      </c>
      <c r="E588" s="216" t="s">
        <v>5064</v>
      </c>
      <c r="F588" s="217" t="s">
        <v>5065</v>
      </c>
      <c r="G588" s="218" t="s">
        <v>160</v>
      </c>
      <c r="H588" s="219">
        <v>520.89999999999998</v>
      </c>
      <c r="I588" s="220"/>
      <c r="J588" s="221">
        <f>ROUND(I588*H588,2)</f>
        <v>0</v>
      </c>
      <c r="K588" s="217" t="s">
        <v>229</v>
      </c>
      <c r="L588" s="46"/>
      <c r="M588" s="222" t="s">
        <v>40</v>
      </c>
      <c r="N588" s="223" t="s">
        <v>48</v>
      </c>
      <c r="O588" s="86"/>
      <c r="P588" s="224">
        <f>O588*H588</f>
        <v>0</v>
      </c>
      <c r="Q588" s="224">
        <v>0</v>
      </c>
      <c r="R588" s="224">
        <f>Q588*H588</f>
        <v>0</v>
      </c>
      <c r="S588" s="224">
        <v>0</v>
      </c>
      <c r="T588" s="225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6" t="s">
        <v>230</v>
      </c>
      <c r="AT588" s="226" t="s">
        <v>226</v>
      </c>
      <c r="AU588" s="226" t="s">
        <v>85</v>
      </c>
      <c r="AY588" s="19" t="s">
        <v>224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19" t="s">
        <v>83</v>
      </c>
      <c r="BK588" s="227">
        <f>ROUND(I588*H588,2)</f>
        <v>0</v>
      </c>
      <c r="BL588" s="19" t="s">
        <v>230</v>
      </c>
      <c r="BM588" s="226" t="s">
        <v>1521</v>
      </c>
    </row>
    <row r="589" s="2" customFormat="1">
      <c r="A589" s="40"/>
      <c r="B589" s="41"/>
      <c r="C589" s="42"/>
      <c r="D589" s="228" t="s">
        <v>232</v>
      </c>
      <c r="E589" s="42"/>
      <c r="F589" s="229" t="s">
        <v>5066</v>
      </c>
      <c r="G589" s="42"/>
      <c r="H589" s="42"/>
      <c r="I589" s="230"/>
      <c r="J589" s="42"/>
      <c r="K589" s="42"/>
      <c r="L589" s="46"/>
      <c r="M589" s="231"/>
      <c r="N589" s="232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232</v>
      </c>
      <c r="AU589" s="19" t="s">
        <v>85</v>
      </c>
    </row>
    <row r="590" s="2" customFormat="1">
      <c r="A590" s="40"/>
      <c r="B590" s="41"/>
      <c r="C590" s="42"/>
      <c r="D590" s="233" t="s">
        <v>234</v>
      </c>
      <c r="E590" s="42"/>
      <c r="F590" s="234" t="s">
        <v>5067</v>
      </c>
      <c r="G590" s="42"/>
      <c r="H590" s="42"/>
      <c r="I590" s="230"/>
      <c r="J590" s="42"/>
      <c r="K590" s="42"/>
      <c r="L590" s="46"/>
      <c r="M590" s="231"/>
      <c r="N590" s="232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234</v>
      </c>
      <c r="AU590" s="19" t="s">
        <v>85</v>
      </c>
    </row>
    <row r="591" s="14" customFormat="1">
      <c r="A591" s="14"/>
      <c r="B591" s="246"/>
      <c r="C591" s="247"/>
      <c r="D591" s="228" t="s">
        <v>236</v>
      </c>
      <c r="E591" s="248" t="s">
        <v>40</v>
      </c>
      <c r="F591" s="249" t="s">
        <v>4841</v>
      </c>
      <c r="G591" s="247"/>
      <c r="H591" s="248" t="s">
        <v>40</v>
      </c>
      <c r="I591" s="250"/>
      <c r="J591" s="247"/>
      <c r="K591" s="247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236</v>
      </c>
      <c r="AU591" s="255" t="s">
        <v>85</v>
      </c>
      <c r="AV591" s="14" t="s">
        <v>83</v>
      </c>
      <c r="AW591" s="14" t="s">
        <v>38</v>
      </c>
      <c r="AX591" s="14" t="s">
        <v>77</v>
      </c>
      <c r="AY591" s="255" t="s">
        <v>224</v>
      </c>
    </row>
    <row r="592" s="13" customFormat="1">
      <c r="A592" s="13"/>
      <c r="B592" s="235"/>
      <c r="C592" s="236"/>
      <c r="D592" s="228" t="s">
        <v>236</v>
      </c>
      <c r="E592" s="237" t="s">
        <v>40</v>
      </c>
      <c r="F592" s="238" t="s">
        <v>5372</v>
      </c>
      <c r="G592" s="236"/>
      <c r="H592" s="239">
        <v>332.5</v>
      </c>
      <c r="I592" s="240"/>
      <c r="J592" s="236"/>
      <c r="K592" s="236"/>
      <c r="L592" s="241"/>
      <c r="M592" s="242"/>
      <c r="N592" s="243"/>
      <c r="O592" s="243"/>
      <c r="P592" s="243"/>
      <c r="Q592" s="243"/>
      <c r="R592" s="243"/>
      <c r="S592" s="243"/>
      <c r="T592" s="24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5" t="s">
        <v>236</v>
      </c>
      <c r="AU592" s="245" t="s">
        <v>85</v>
      </c>
      <c r="AV592" s="13" t="s">
        <v>85</v>
      </c>
      <c r="AW592" s="13" t="s">
        <v>38</v>
      </c>
      <c r="AX592" s="13" t="s">
        <v>77</v>
      </c>
      <c r="AY592" s="245" t="s">
        <v>224</v>
      </c>
    </row>
    <row r="593" s="13" customFormat="1">
      <c r="A593" s="13"/>
      <c r="B593" s="235"/>
      <c r="C593" s="236"/>
      <c r="D593" s="228" t="s">
        <v>236</v>
      </c>
      <c r="E593" s="237" t="s">
        <v>40</v>
      </c>
      <c r="F593" s="238" t="s">
        <v>5373</v>
      </c>
      <c r="G593" s="236"/>
      <c r="H593" s="239">
        <v>35</v>
      </c>
      <c r="I593" s="240"/>
      <c r="J593" s="236"/>
      <c r="K593" s="236"/>
      <c r="L593" s="241"/>
      <c r="M593" s="242"/>
      <c r="N593" s="243"/>
      <c r="O593" s="243"/>
      <c r="P593" s="243"/>
      <c r="Q593" s="243"/>
      <c r="R593" s="243"/>
      <c r="S593" s="243"/>
      <c r="T593" s="24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5" t="s">
        <v>236</v>
      </c>
      <c r="AU593" s="245" t="s">
        <v>85</v>
      </c>
      <c r="AV593" s="13" t="s">
        <v>85</v>
      </c>
      <c r="AW593" s="13" t="s">
        <v>38</v>
      </c>
      <c r="AX593" s="13" t="s">
        <v>77</v>
      </c>
      <c r="AY593" s="245" t="s">
        <v>224</v>
      </c>
    </row>
    <row r="594" s="13" customFormat="1">
      <c r="A594" s="13"/>
      <c r="B594" s="235"/>
      <c r="C594" s="236"/>
      <c r="D594" s="228" t="s">
        <v>236</v>
      </c>
      <c r="E594" s="237" t="s">
        <v>40</v>
      </c>
      <c r="F594" s="238" t="s">
        <v>5374</v>
      </c>
      <c r="G594" s="236"/>
      <c r="H594" s="239">
        <v>5.4000000000000004</v>
      </c>
      <c r="I594" s="240"/>
      <c r="J594" s="236"/>
      <c r="K594" s="236"/>
      <c r="L594" s="241"/>
      <c r="M594" s="242"/>
      <c r="N594" s="243"/>
      <c r="O594" s="243"/>
      <c r="P594" s="243"/>
      <c r="Q594" s="243"/>
      <c r="R594" s="243"/>
      <c r="S594" s="243"/>
      <c r="T594" s="24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5" t="s">
        <v>236</v>
      </c>
      <c r="AU594" s="245" t="s">
        <v>85</v>
      </c>
      <c r="AV594" s="13" t="s">
        <v>85</v>
      </c>
      <c r="AW594" s="13" t="s">
        <v>38</v>
      </c>
      <c r="AX594" s="13" t="s">
        <v>77</v>
      </c>
      <c r="AY594" s="245" t="s">
        <v>224</v>
      </c>
    </row>
    <row r="595" s="13" customFormat="1">
      <c r="A595" s="13"/>
      <c r="B595" s="235"/>
      <c r="C595" s="236"/>
      <c r="D595" s="228" t="s">
        <v>236</v>
      </c>
      <c r="E595" s="237" t="s">
        <v>40</v>
      </c>
      <c r="F595" s="238" t="s">
        <v>5375</v>
      </c>
      <c r="G595" s="236"/>
      <c r="H595" s="239">
        <v>148</v>
      </c>
      <c r="I595" s="240"/>
      <c r="J595" s="236"/>
      <c r="K595" s="236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236</v>
      </c>
      <c r="AU595" s="245" t="s">
        <v>85</v>
      </c>
      <c r="AV595" s="13" t="s">
        <v>85</v>
      </c>
      <c r="AW595" s="13" t="s">
        <v>38</v>
      </c>
      <c r="AX595" s="13" t="s">
        <v>77</v>
      </c>
      <c r="AY595" s="245" t="s">
        <v>224</v>
      </c>
    </row>
    <row r="596" s="15" customFormat="1">
      <c r="A596" s="15"/>
      <c r="B596" s="256"/>
      <c r="C596" s="257"/>
      <c r="D596" s="228" t="s">
        <v>236</v>
      </c>
      <c r="E596" s="258" t="s">
        <v>40</v>
      </c>
      <c r="F596" s="259" t="s">
        <v>253</v>
      </c>
      <c r="G596" s="257"/>
      <c r="H596" s="260">
        <v>520.89999999999998</v>
      </c>
      <c r="I596" s="261"/>
      <c r="J596" s="257"/>
      <c r="K596" s="257"/>
      <c r="L596" s="262"/>
      <c r="M596" s="263"/>
      <c r="N596" s="264"/>
      <c r="O596" s="264"/>
      <c r="P596" s="264"/>
      <c r="Q596" s="264"/>
      <c r="R596" s="264"/>
      <c r="S596" s="264"/>
      <c r="T596" s="26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66" t="s">
        <v>236</v>
      </c>
      <c r="AU596" s="266" t="s">
        <v>85</v>
      </c>
      <c r="AV596" s="15" t="s">
        <v>230</v>
      </c>
      <c r="AW596" s="15" t="s">
        <v>38</v>
      </c>
      <c r="AX596" s="15" t="s">
        <v>83</v>
      </c>
      <c r="AY596" s="266" t="s">
        <v>224</v>
      </c>
    </row>
    <row r="597" s="2" customFormat="1" ht="16.5" customHeight="1">
      <c r="A597" s="40"/>
      <c r="B597" s="41"/>
      <c r="C597" s="215" t="s">
        <v>884</v>
      </c>
      <c r="D597" s="215" t="s">
        <v>226</v>
      </c>
      <c r="E597" s="216" t="s">
        <v>5428</v>
      </c>
      <c r="F597" s="217" t="s">
        <v>5429</v>
      </c>
      <c r="G597" s="218" t="s">
        <v>160</v>
      </c>
      <c r="H597" s="219">
        <v>33</v>
      </c>
      <c r="I597" s="220"/>
      <c r="J597" s="221">
        <f>ROUND(I597*H597,2)</f>
        <v>0</v>
      </c>
      <c r="K597" s="217" t="s">
        <v>229</v>
      </c>
      <c r="L597" s="46"/>
      <c r="M597" s="222" t="s">
        <v>40</v>
      </c>
      <c r="N597" s="223" t="s">
        <v>48</v>
      </c>
      <c r="O597" s="86"/>
      <c r="P597" s="224">
        <f>O597*H597</f>
        <v>0</v>
      </c>
      <c r="Q597" s="224">
        <v>0.63788</v>
      </c>
      <c r="R597" s="224">
        <f>Q597*H597</f>
        <v>21.050039999999999</v>
      </c>
      <c r="S597" s="224">
        <v>0</v>
      </c>
      <c r="T597" s="225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26" t="s">
        <v>230</v>
      </c>
      <c r="AT597" s="226" t="s">
        <v>226</v>
      </c>
      <c r="AU597" s="226" t="s">
        <v>85</v>
      </c>
      <c r="AY597" s="19" t="s">
        <v>224</v>
      </c>
      <c r="BE597" s="227">
        <f>IF(N597="základní",J597,0)</f>
        <v>0</v>
      </c>
      <c r="BF597" s="227">
        <f>IF(N597="snížená",J597,0)</f>
        <v>0</v>
      </c>
      <c r="BG597" s="227">
        <f>IF(N597="zákl. přenesená",J597,0)</f>
        <v>0</v>
      </c>
      <c r="BH597" s="227">
        <f>IF(N597="sníž. přenesená",J597,0)</f>
        <v>0</v>
      </c>
      <c r="BI597" s="227">
        <f>IF(N597="nulová",J597,0)</f>
        <v>0</v>
      </c>
      <c r="BJ597" s="19" t="s">
        <v>83</v>
      </c>
      <c r="BK597" s="227">
        <f>ROUND(I597*H597,2)</f>
        <v>0</v>
      </c>
      <c r="BL597" s="19" t="s">
        <v>230</v>
      </c>
      <c r="BM597" s="226" t="s">
        <v>1533</v>
      </c>
    </row>
    <row r="598" s="2" customFormat="1">
      <c r="A598" s="40"/>
      <c r="B598" s="41"/>
      <c r="C598" s="42"/>
      <c r="D598" s="228" t="s">
        <v>232</v>
      </c>
      <c r="E598" s="42"/>
      <c r="F598" s="229" t="s">
        <v>5430</v>
      </c>
      <c r="G598" s="42"/>
      <c r="H598" s="42"/>
      <c r="I598" s="230"/>
      <c r="J598" s="42"/>
      <c r="K598" s="42"/>
      <c r="L598" s="46"/>
      <c r="M598" s="231"/>
      <c r="N598" s="232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232</v>
      </c>
      <c r="AU598" s="19" t="s">
        <v>85</v>
      </c>
    </row>
    <row r="599" s="2" customFormat="1">
      <c r="A599" s="40"/>
      <c r="B599" s="41"/>
      <c r="C599" s="42"/>
      <c r="D599" s="233" t="s">
        <v>234</v>
      </c>
      <c r="E599" s="42"/>
      <c r="F599" s="234" t="s">
        <v>5431</v>
      </c>
      <c r="G599" s="42"/>
      <c r="H599" s="42"/>
      <c r="I599" s="230"/>
      <c r="J599" s="42"/>
      <c r="K599" s="42"/>
      <c r="L599" s="46"/>
      <c r="M599" s="231"/>
      <c r="N599" s="232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234</v>
      </c>
      <c r="AU599" s="19" t="s">
        <v>85</v>
      </c>
    </row>
    <row r="600" s="14" customFormat="1">
      <c r="A600" s="14"/>
      <c r="B600" s="246"/>
      <c r="C600" s="247"/>
      <c r="D600" s="228" t="s">
        <v>236</v>
      </c>
      <c r="E600" s="248" t="s">
        <v>40</v>
      </c>
      <c r="F600" s="249" t="s">
        <v>5432</v>
      </c>
      <c r="G600" s="247"/>
      <c r="H600" s="248" t="s">
        <v>40</v>
      </c>
      <c r="I600" s="250"/>
      <c r="J600" s="247"/>
      <c r="K600" s="247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236</v>
      </c>
      <c r="AU600" s="255" t="s">
        <v>85</v>
      </c>
      <c r="AV600" s="14" t="s">
        <v>83</v>
      </c>
      <c r="AW600" s="14" t="s">
        <v>38</v>
      </c>
      <c r="AX600" s="14" t="s">
        <v>77</v>
      </c>
      <c r="AY600" s="255" t="s">
        <v>224</v>
      </c>
    </row>
    <row r="601" s="14" customFormat="1">
      <c r="A601" s="14"/>
      <c r="B601" s="246"/>
      <c r="C601" s="247"/>
      <c r="D601" s="228" t="s">
        <v>236</v>
      </c>
      <c r="E601" s="248" t="s">
        <v>40</v>
      </c>
      <c r="F601" s="249" t="s">
        <v>5433</v>
      </c>
      <c r="G601" s="247"/>
      <c r="H601" s="248" t="s">
        <v>40</v>
      </c>
      <c r="I601" s="250"/>
      <c r="J601" s="247"/>
      <c r="K601" s="247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236</v>
      </c>
      <c r="AU601" s="255" t="s">
        <v>85</v>
      </c>
      <c r="AV601" s="14" t="s">
        <v>83</v>
      </c>
      <c r="AW601" s="14" t="s">
        <v>38</v>
      </c>
      <c r="AX601" s="14" t="s">
        <v>77</v>
      </c>
      <c r="AY601" s="255" t="s">
        <v>224</v>
      </c>
    </row>
    <row r="602" s="13" customFormat="1">
      <c r="A602" s="13"/>
      <c r="B602" s="235"/>
      <c r="C602" s="236"/>
      <c r="D602" s="228" t="s">
        <v>236</v>
      </c>
      <c r="E602" s="237" t="s">
        <v>40</v>
      </c>
      <c r="F602" s="238" t="s">
        <v>5434</v>
      </c>
      <c r="G602" s="236"/>
      <c r="H602" s="239">
        <v>2</v>
      </c>
      <c r="I602" s="240"/>
      <c r="J602" s="236"/>
      <c r="K602" s="236"/>
      <c r="L602" s="241"/>
      <c r="M602" s="242"/>
      <c r="N602" s="243"/>
      <c r="O602" s="243"/>
      <c r="P602" s="243"/>
      <c r="Q602" s="243"/>
      <c r="R602" s="243"/>
      <c r="S602" s="243"/>
      <c r="T602" s="24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5" t="s">
        <v>236</v>
      </c>
      <c r="AU602" s="245" t="s">
        <v>85</v>
      </c>
      <c r="AV602" s="13" t="s">
        <v>85</v>
      </c>
      <c r="AW602" s="13" t="s">
        <v>38</v>
      </c>
      <c r="AX602" s="13" t="s">
        <v>77</v>
      </c>
      <c r="AY602" s="245" t="s">
        <v>224</v>
      </c>
    </row>
    <row r="603" s="13" customFormat="1">
      <c r="A603" s="13"/>
      <c r="B603" s="235"/>
      <c r="C603" s="236"/>
      <c r="D603" s="228" t="s">
        <v>236</v>
      </c>
      <c r="E603" s="237" t="s">
        <v>40</v>
      </c>
      <c r="F603" s="238" t="s">
        <v>5435</v>
      </c>
      <c r="G603" s="236"/>
      <c r="H603" s="239">
        <v>2</v>
      </c>
      <c r="I603" s="240"/>
      <c r="J603" s="236"/>
      <c r="K603" s="236"/>
      <c r="L603" s="241"/>
      <c r="M603" s="242"/>
      <c r="N603" s="243"/>
      <c r="O603" s="243"/>
      <c r="P603" s="243"/>
      <c r="Q603" s="243"/>
      <c r="R603" s="243"/>
      <c r="S603" s="243"/>
      <c r="T603" s="24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5" t="s">
        <v>236</v>
      </c>
      <c r="AU603" s="245" t="s">
        <v>85</v>
      </c>
      <c r="AV603" s="13" t="s">
        <v>85</v>
      </c>
      <c r="AW603" s="13" t="s">
        <v>38</v>
      </c>
      <c r="AX603" s="13" t="s">
        <v>77</v>
      </c>
      <c r="AY603" s="245" t="s">
        <v>224</v>
      </c>
    </row>
    <row r="604" s="13" customFormat="1">
      <c r="A604" s="13"/>
      <c r="B604" s="235"/>
      <c r="C604" s="236"/>
      <c r="D604" s="228" t="s">
        <v>236</v>
      </c>
      <c r="E604" s="237" t="s">
        <v>40</v>
      </c>
      <c r="F604" s="238" t="s">
        <v>5436</v>
      </c>
      <c r="G604" s="236"/>
      <c r="H604" s="239">
        <v>5</v>
      </c>
      <c r="I604" s="240"/>
      <c r="J604" s="236"/>
      <c r="K604" s="236"/>
      <c r="L604" s="241"/>
      <c r="M604" s="242"/>
      <c r="N604" s="243"/>
      <c r="O604" s="243"/>
      <c r="P604" s="243"/>
      <c r="Q604" s="243"/>
      <c r="R604" s="243"/>
      <c r="S604" s="243"/>
      <c r="T604" s="24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5" t="s">
        <v>236</v>
      </c>
      <c r="AU604" s="245" t="s">
        <v>85</v>
      </c>
      <c r="AV604" s="13" t="s">
        <v>85</v>
      </c>
      <c r="AW604" s="13" t="s">
        <v>38</v>
      </c>
      <c r="AX604" s="13" t="s">
        <v>77</v>
      </c>
      <c r="AY604" s="245" t="s">
        <v>224</v>
      </c>
    </row>
    <row r="605" s="13" customFormat="1">
      <c r="A605" s="13"/>
      <c r="B605" s="235"/>
      <c r="C605" s="236"/>
      <c r="D605" s="228" t="s">
        <v>236</v>
      </c>
      <c r="E605" s="237" t="s">
        <v>40</v>
      </c>
      <c r="F605" s="238" t="s">
        <v>5437</v>
      </c>
      <c r="G605" s="236"/>
      <c r="H605" s="239">
        <v>24</v>
      </c>
      <c r="I605" s="240"/>
      <c r="J605" s="236"/>
      <c r="K605" s="236"/>
      <c r="L605" s="241"/>
      <c r="M605" s="242"/>
      <c r="N605" s="243"/>
      <c r="O605" s="243"/>
      <c r="P605" s="243"/>
      <c r="Q605" s="243"/>
      <c r="R605" s="243"/>
      <c r="S605" s="243"/>
      <c r="T605" s="24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5" t="s">
        <v>236</v>
      </c>
      <c r="AU605" s="245" t="s">
        <v>85</v>
      </c>
      <c r="AV605" s="13" t="s">
        <v>85</v>
      </c>
      <c r="AW605" s="13" t="s">
        <v>38</v>
      </c>
      <c r="AX605" s="13" t="s">
        <v>77</v>
      </c>
      <c r="AY605" s="245" t="s">
        <v>224</v>
      </c>
    </row>
    <row r="606" s="15" customFormat="1">
      <c r="A606" s="15"/>
      <c r="B606" s="256"/>
      <c r="C606" s="257"/>
      <c r="D606" s="228" t="s">
        <v>236</v>
      </c>
      <c r="E606" s="258" t="s">
        <v>40</v>
      </c>
      <c r="F606" s="259" t="s">
        <v>253</v>
      </c>
      <c r="G606" s="257"/>
      <c r="H606" s="260">
        <v>33</v>
      </c>
      <c r="I606" s="261"/>
      <c r="J606" s="257"/>
      <c r="K606" s="257"/>
      <c r="L606" s="262"/>
      <c r="M606" s="263"/>
      <c r="N606" s="264"/>
      <c r="O606" s="264"/>
      <c r="P606" s="264"/>
      <c r="Q606" s="264"/>
      <c r="R606" s="264"/>
      <c r="S606" s="264"/>
      <c r="T606" s="26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66" t="s">
        <v>236</v>
      </c>
      <c r="AU606" s="266" t="s">
        <v>85</v>
      </c>
      <c r="AV606" s="15" t="s">
        <v>230</v>
      </c>
      <c r="AW606" s="15" t="s">
        <v>38</v>
      </c>
      <c r="AX606" s="15" t="s">
        <v>83</v>
      </c>
      <c r="AY606" s="266" t="s">
        <v>224</v>
      </c>
    </row>
    <row r="607" s="2" customFormat="1" ht="16.5" customHeight="1">
      <c r="A607" s="40"/>
      <c r="B607" s="41"/>
      <c r="C607" s="215" t="s">
        <v>890</v>
      </c>
      <c r="D607" s="215" t="s">
        <v>226</v>
      </c>
      <c r="E607" s="216" t="s">
        <v>5438</v>
      </c>
      <c r="F607" s="217" t="s">
        <v>5439</v>
      </c>
      <c r="G607" s="218" t="s">
        <v>152</v>
      </c>
      <c r="H607" s="219">
        <v>33</v>
      </c>
      <c r="I607" s="220"/>
      <c r="J607" s="221">
        <f>ROUND(I607*H607,2)</f>
        <v>0</v>
      </c>
      <c r="K607" s="217" t="s">
        <v>229</v>
      </c>
      <c r="L607" s="46"/>
      <c r="M607" s="222" t="s">
        <v>40</v>
      </c>
      <c r="N607" s="223" t="s">
        <v>48</v>
      </c>
      <c r="O607" s="86"/>
      <c r="P607" s="224">
        <f>O607*H607</f>
        <v>0</v>
      </c>
      <c r="Q607" s="224">
        <v>0.00158</v>
      </c>
      <c r="R607" s="224">
        <f>Q607*H607</f>
        <v>0.052139999999999999</v>
      </c>
      <c r="S607" s="224">
        <v>0</v>
      </c>
      <c r="T607" s="225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6" t="s">
        <v>230</v>
      </c>
      <c r="AT607" s="226" t="s">
        <v>226</v>
      </c>
      <c r="AU607" s="226" t="s">
        <v>85</v>
      </c>
      <c r="AY607" s="19" t="s">
        <v>224</v>
      </c>
      <c r="BE607" s="227">
        <f>IF(N607="základní",J607,0)</f>
        <v>0</v>
      </c>
      <c r="BF607" s="227">
        <f>IF(N607="snížená",J607,0)</f>
        <v>0</v>
      </c>
      <c r="BG607" s="227">
        <f>IF(N607="zákl. přenesená",J607,0)</f>
        <v>0</v>
      </c>
      <c r="BH607" s="227">
        <f>IF(N607="sníž. přenesená",J607,0)</f>
        <v>0</v>
      </c>
      <c r="BI607" s="227">
        <f>IF(N607="nulová",J607,0)</f>
        <v>0</v>
      </c>
      <c r="BJ607" s="19" t="s">
        <v>83</v>
      </c>
      <c r="BK607" s="227">
        <f>ROUND(I607*H607,2)</f>
        <v>0</v>
      </c>
      <c r="BL607" s="19" t="s">
        <v>230</v>
      </c>
      <c r="BM607" s="226" t="s">
        <v>1548</v>
      </c>
    </row>
    <row r="608" s="2" customFormat="1">
      <c r="A608" s="40"/>
      <c r="B608" s="41"/>
      <c r="C608" s="42"/>
      <c r="D608" s="228" t="s">
        <v>232</v>
      </c>
      <c r="E608" s="42"/>
      <c r="F608" s="229" t="s">
        <v>5440</v>
      </c>
      <c r="G608" s="42"/>
      <c r="H608" s="42"/>
      <c r="I608" s="230"/>
      <c r="J608" s="42"/>
      <c r="K608" s="42"/>
      <c r="L608" s="46"/>
      <c r="M608" s="231"/>
      <c r="N608" s="232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232</v>
      </c>
      <c r="AU608" s="19" t="s">
        <v>85</v>
      </c>
    </row>
    <row r="609" s="2" customFormat="1">
      <c r="A609" s="40"/>
      <c r="B609" s="41"/>
      <c r="C609" s="42"/>
      <c r="D609" s="233" t="s">
        <v>234</v>
      </c>
      <c r="E609" s="42"/>
      <c r="F609" s="234" t="s">
        <v>5441</v>
      </c>
      <c r="G609" s="42"/>
      <c r="H609" s="42"/>
      <c r="I609" s="230"/>
      <c r="J609" s="42"/>
      <c r="K609" s="42"/>
      <c r="L609" s="46"/>
      <c r="M609" s="231"/>
      <c r="N609" s="232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234</v>
      </c>
      <c r="AU609" s="19" t="s">
        <v>85</v>
      </c>
    </row>
    <row r="610" s="13" customFormat="1">
      <c r="A610" s="13"/>
      <c r="B610" s="235"/>
      <c r="C610" s="236"/>
      <c r="D610" s="228" t="s">
        <v>236</v>
      </c>
      <c r="E610" s="237" t="s">
        <v>40</v>
      </c>
      <c r="F610" s="238" t="s">
        <v>5442</v>
      </c>
      <c r="G610" s="236"/>
      <c r="H610" s="239">
        <v>33</v>
      </c>
      <c r="I610" s="240"/>
      <c r="J610" s="236"/>
      <c r="K610" s="236"/>
      <c r="L610" s="241"/>
      <c r="M610" s="242"/>
      <c r="N610" s="243"/>
      <c r="O610" s="243"/>
      <c r="P610" s="243"/>
      <c r="Q610" s="243"/>
      <c r="R610" s="243"/>
      <c r="S610" s="243"/>
      <c r="T610" s="24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5" t="s">
        <v>236</v>
      </c>
      <c r="AU610" s="245" t="s">
        <v>85</v>
      </c>
      <c r="AV610" s="13" t="s">
        <v>85</v>
      </c>
      <c r="AW610" s="13" t="s">
        <v>38</v>
      </c>
      <c r="AX610" s="13" t="s">
        <v>77</v>
      </c>
      <c r="AY610" s="245" t="s">
        <v>224</v>
      </c>
    </row>
    <row r="611" s="15" customFormat="1">
      <c r="A611" s="15"/>
      <c r="B611" s="256"/>
      <c r="C611" s="257"/>
      <c r="D611" s="228" t="s">
        <v>236</v>
      </c>
      <c r="E611" s="258" t="s">
        <v>40</v>
      </c>
      <c r="F611" s="259" t="s">
        <v>253</v>
      </c>
      <c r="G611" s="257"/>
      <c r="H611" s="260">
        <v>33</v>
      </c>
      <c r="I611" s="261"/>
      <c r="J611" s="257"/>
      <c r="K611" s="257"/>
      <c r="L611" s="262"/>
      <c r="M611" s="263"/>
      <c r="N611" s="264"/>
      <c r="O611" s="264"/>
      <c r="P611" s="264"/>
      <c r="Q611" s="264"/>
      <c r="R611" s="264"/>
      <c r="S611" s="264"/>
      <c r="T611" s="26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6" t="s">
        <v>236</v>
      </c>
      <c r="AU611" s="266" t="s">
        <v>85</v>
      </c>
      <c r="AV611" s="15" t="s">
        <v>230</v>
      </c>
      <c r="AW611" s="15" t="s">
        <v>38</v>
      </c>
      <c r="AX611" s="15" t="s">
        <v>83</v>
      </c>
      <c r="AY611" s="266" t="s">
        <v>224</v>
      </c>
    </row>
    <row r="612" s="2" customFormat="1" ht="16.5" customHeight="1">
      <c r="A612" s="40"/>
      <c r="B612" s="41"/>
      <c r="C612" s="215" t="s">
        <v>899</v>
      </c>
      <c r="D612" s="215" t="s">
        <v>226</v>
      </c>
      <c r="E612" s="216" t="s">
        <v>5069</v>
      </c>
      <c r="F612" s="217" t="s">
        <v>5070</v>
      </c>
      <c r="G612" s="218" t="s">
        <v>811</v>
      </c>
      <c r="H612" s="219">
        <v>4</v>
      </c>
      <c r="I612" s="220"/>
      <c r="J612" s="221">
        <f>ROUND(I612*H612,2)</f>
        <v>0</v>
      </c>
      <c r="K612" s="217" t="s">
        <v>229</v>
      </c>
      <c r="L612" s="46"/>
      <c r="M612" s="222" t="s">
        <v>40</v>
      </c>
      <c r="N612" s="223" t="s">
        <v>48</v>
      </c>
      <c r="O612" s="86"/>
      <c r="P612" s="224">
        <f>O612*H612</f>
        <v>0</v>
      </c>
      <c r="Q612" s="224">
        <v>0</v>
      </c>
      <c r="R612" s="224">
        <f>Q612*H612</f>
        <v>0</v>
      </c>
      <c r="S612" s="224">
        <v>0.082000000000000003</v>
      </c>
      <c r="T612" s="225">
        <f>S612*H612</f>
        <v>0.32800000000000001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26" t="s">
        <v>230</v>
      </c>
      <c r="AT612" s="226" t="s">
        <v>226</v>
      </c>
      <c r="AU612" s="226" t="s">
        <v>85</v>
      </c>
      <c r="AY612" s="19" t="s">
        <v>224</v>
      </c>
      <c r="BE612" s="227">
        <f>IF(N612="základní",J612,0)</f>
        <v>0</v>
      </c>
      <c r="BF612" s="227">
        <f>IF(N612="snížená",J612,0)</f>
        <v>0</v>
      </c>
      <c r="BG612" s="227">
        <f>IF(N612="zákl. přenesená",J612,0)</f>
        <v>0</v>
      </c>
      <c r="BH612" s="227">
        <f>IF(N612="sníž. přenesená",J612,0)</f>
        <v>0</v>
      </c>
      <c r="BI612" s="227">
        <f>IF(N612="nulová",J612,0)</f>
        <v>0</v>
      </c>
      <c r="BJ612" s="19" t="s">
        <v>83</v>
      </c>
      <c r="BK612" s="227">
        <f>ROUND(I612*H612,2)</f>
        <v>0</v>
      </c>
      <c r="BL612" s="19" t="s">
        <v>230</v>
      </c>
      <c r="BM612" s="226" t="s">
        <v>3242</v>
      </c>
    </row>
    <row r="613" s="2" customFormat="1">
      <c r="A613" s="40"/>
      <c r="B613" s="41"/>
      <c r="C613" s="42"/>
      <c r="D613" s="228" t="s">
        <v>232</v>
      </c>
      <c r="E613" s="42"/>
      <c r="F613" s="229" t="s">
        <v>5071</v>
      </c>
      <c r="G613" s="42"/>
      <c r="H613" s="42"/>
      <c r="I613" s="230"/>
      <c r="J613" s="42"/>
      <c r="K613" s="42"/>
      <c r="L613" s="46"/>
      <c r="M613" s="231"/>
      <c r="N613" s="232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232</v>
      </c>
      <c r="AU613" s="19" t="s">
        <v>85</v>
      </c>
    </row>
    <row r="614" s="2" customFormat="1">
      <c r="A614" s="40"/>
      <c r="B614" s="41"/>
      <c r="C614" s="42"/>
      <c r="D614" s="233" t="s">
        <v>234</v>
      </c>
      <c r="E614" s="42"/>
      <c r="F614" s="234" t="s">
        <v>5072</v>
      </c>
      <c r="G614" s="42"/>
      <c r="H614" s="42"/>
      <c r="I614" s="230"/>
      <c r="J614" s="42"/>
      <c r="K614" s="42"/>
      <c r="L614" s="46"/>
      <c r="M614" s="231"/>
      <c r="N614" s="232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234</v>
      </c>
      <c r="AU614" s="19" t="s">
        <v>85</v>
      </c>
    </row>
    <row r="615" s="13" customFormat="1">
      <c r="A615" s="13"/>
      <c r="B615" s="235"/>
      <c r="C615" s="236"/>
      <c r="D615" s="228" t="s">
        <v>236</v>
      </c>
      <c r="E615" s="237" t="s">
        <v>40</v>
      </c>
      <c r="F615" s="238" t="s">
        <v>5443</v>
      </c>
      <c r="G615" s="236"/>
      <c r="H615" s="239">
        <v>4</v>
      </c>
      <c r="I615" s="240"/>
      <c r="J615" s="236"/>
      <c r="K615" s="236"/>
      <c r="L615" s="241"/>
      <c r="M615" s="242"/>
      <c r="N615" s="243"/>
      <c r="O615" s="243"/>
      <c r="P615" s="243"/>
      <c r="Q615" s="243"/>
      <c r="R615" s="243"/>
      <c r="S615" s="243"/>
      <c r="T615" s="24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5" t="s">
        <v>236</v>
      </c>
      <c r="AU615" s="245" t="s">
        <v>85</v>
      </c>
      <c r="AV615" s="13" t="s">
        <v>85</v>
      </c>
      <c r="AW615" s="13" t="s">
        <v>38</v>
      </c>
      <c r="AX615" s="13" t="s">
        <v>77</v>
      </c>
      <c r="AY615" s="245" t="s">
        <v>224</v>
      </c>
    </row>
    <row r="616" s="15" customFormat="1">
      <c r="A616" s="15"/>
      <c r="B616" s="256"/>
      <c r="C616" s="257"/>
      <c r="D616" s="228" t="s">
        <v>236</v>
      </c>
      <c r="E616" s="258" t="s">
        <v>40</v>
      </c>
      <c r="F616" s="259" t="s">
        <v>253</v>
      </c>
      <c r="G616" s="257"/>
      <c r="H616" s="260">
        <v>4</v>
      </c>
      <c r="I616" s="261"/>
      <c r="J616" s="257"/>
      <c r="K616" s="257"/>
      <c r="L616" s="262"/>
      <c r="M616" s="263"/>
      <c r="N616" s="264"/>
      <c r="O616" s="264"/>
      <c r="P616" s="264"/>
      <c r="Q616" s="264"/>
      <c r="R616" s="264"/>
      <c r="S616" s="264"/>
      <c r="T616" s="26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66" t="s">
        <v>236</v>
      </c>
      <c r="AU616" s="266" t="s">
        <v>85</v>
      </c>
      <c r="AV616" s="15" t="s">
        <v>230</v>
      </c>
      <c r="AW616" s="15" t="s">
        <v>38</v>
      </c>
      <c r="AX616" s="15" t="s">
        <v>83</v>
      </c>
      <c r="AY616" s="266" t="s">
        <v>224</v>
      </c>
    </row>
    <row r="617" s="2" customFormat="1" ht="16.5" customHeight="1">
      <c r="A617" s="40"/>
      <c r="B617" s="41"/>
      <c r="C617" s="215" t="s">
        <v>905</v>
      </c>
      <c r="D617" s="215" t="s">
        <v>226</v>
      </c>
      <c r="E617" s="216" t="s">
        <v>5074</v>
      </c>
      <c r="F617" s="217" t="s">
        <v>5075</v>
      </c>
      <c r="G617" s="218" t="s">
        <v>811</v>
      </c>
      <c r="H617" s="219">
        <v>8</v>
      </c>
      <c r="I617" s="220"/>
      <c r="J617" s="221">
        <f>ROUND(I617*H617,2)</f>
        <v>0</v>
      </c>
      <c r="K617" s="217" t="s">
        <v>229</v>
      </c>
      <c r="L617" s="46"/>
      <c r="M617" s="222" t="s">
        <v>40</v>
      </c>
      <c r="N617" s="223" t="s">
        <v>48</v>
      </c>
      <c r="O617" s="86"/>
      <c r="P617" s="224">
        <f>O617*H617</f>
        <v>0</v>
      </c>
      <c r="Q617" s="224">
        <v>0</v>
      </c>
      <c r="R617" s="224">
        <f>Q617*H617</f>
        <v>0</v>
      </c>
      <c r="S617" s="224">
        <v>0.0040000000000000001</v>
      </c>
      <c r="T617" s="225">
        <f>S617*H617</f>
        <v>0.032000000000000001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26" t="s">
        <v>230</v>
      </c>
      <c r="AT617" s="226" t="s">
        <v>226</v>
      </c>
      <c r="AU617" s="226" t="s">
        <v>85</v>
      </c>
      <c r="AY617" s="19" t="s">
        <v>224</v>
      </c>
      <c r="BE617" s="227">
        <f>IF(N617="základní",J617,0)</f>
        <v>0</v>
      </c>
      <c r="BF617" s="227">
        <f>IF(N617="snížená",J617,0)</f>
        <v>0</v>
      </c>
      <c r="BG617" s="227">
        <f>IF(N617="zákl. přenesená",J617,0)</f>
        <v>0</v>
      </c>
      <c r="BH617" s="227">
        <f>IF(N617="sníž. přenesená",J617,0)</f>
        <v>0</v>
      </c>
      <c r="BI617" s="227">
        <f>IF(N617="nulová",J617,0)</f>
        <v>0</v>
      </c>
      <c r="BJ617" s="19" t="s">
        <v>83</v>
      </c>
      <c r="BK617" s="227">
        <f>ROUND(I617*H617,2)</f>
        <v>0</v>
      </c>
      <c r="BL617" s="19" t="s">
        <v>230</v>
      </c>
      <c r="BM617" s="226" t="s">
        <v>3250</v>
      </c>
    </row>
    <row r="618" s="2" customFormat="1">
      <c r="A618" s="40"/>
      <c r="B618" s="41"/>
      <c r="C618" s="42"/>
      <c r="D618" s="228" t="s">
        <v>232</v>
      </c>
      <c r="E618" s="42"/>
      <c r="F618" s="229" t="s">
        <v>5076</v>
      </c>
      <c r="G618" s="42"/>
      <c r="H618" s="42"/>
      <c r="I618" s="230"/>
      <c r="J618" s="42"/>
      <c r="K618" s="42"/>
      <c r="L618" s="46"/>
      <c r="M618" s="231"/>
      <c r="N618" s="232"/>
      <c r="O618" s="86"/>
      <c r="P618" s="86"/>
      <c r="Q618" s="86"/>
      <c r="R618" s="86"/>
      <c r="S618" s="86"/>
      <c r="T618" s="87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232</v>
      </c>
      <c r="AU618" s="19" t="s">
        <v>85</v>
      </c>
    </row>
    <row r="619" s="2" customFormat="1">
      <c r="A619" s="40"/>
      <c r="B619" s="41"/>
      <c r="C619" s="42"/>
      <c r="D619" s="233" t="s">
        <v>234</v>
      </c>
      <c r="E619" s="42"/>
      <c r="F619" s="234" t="s">
        <v>5077</v>
      </c>
      <c r="G619" s="42"/>
      <c r="H619" s="42"/>
      <c r="I619" s="230"/>
      <c r="J619" s="42"/>
      <c r="K619" s="42"/>
      <c r="L619" s="46"/>
      <c r="M619" s="231"/>
      <c r="N619" s="232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234</v>
      </c>
      <c r="AU619" s="19" t="s">
        <v>85</v>
      </c>
    </row>
    <row r="620" s="13" customFormat="1">
      <c r="A620" s="13"/>
      <c r="B620" s="235"/>
      <c r="C620" s="236"/>
      <c r="D620" s="228" t="s">
        <v>236</v>
      </c>
      <c r="E620" s="237" t="s">
        <v>40</v>
      </c>
      <c r="F620" s="238" t="s">
        <v>5444</v>
      </c>
      <c r="G620" s="236"/>
      <c r="H620" s="239">
        <v>8</v>
      </c>
      <c r="I620" s="240"/>
      <c r="J620" s="236"/>
      <c r="K620" s="236"/>
      <c r="L620" s="241"/>
      <c r="M620" s="242"/>
      <c r="N620" s="243"/>
      <c r="O620" s="243"/>
      <c r="P620" s="243"/>
      <c r="Q620" s="243"/>
      <c r="R620" s="243"/>
      <c r="S620" s="243"/>
      <c r="T620" s="24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5" t="s">
        <v>236</v>
      </c>
      <c r="AU620" s="245" t="s">
        <v>85</v>
      </c>
      <c r="AV620" s="13" t="s">
        <v>85</v>
      </c>
      <c r="AW620" s="13" t="s">
        <v>38</v>
      </c>
      <c r="AX620" s="13" t="s">
        <v>77</v>
      </c>
      <c r="AY620" s="245" t="s">
        <v>224</v>
      </c>
    </row>
    <row r="621" s="15" customFormat="1">
      <c r="A621" s="15"/>
      <c r="B621" s="256"/>
      <c r="C621" s="257"/>
      <c r="D621" s="228" t="s">
        <v>236</v>
      </c>
      <c r="E621" s="258" t="s">
        <v>40</v>
      </c>
      <c r="F621" s="259" t="s">
        <v>253</v>
      </c>
      <c r="G621" s="257"/>
      <c r="H621" s="260">
        <v>8</v>
      </c>
      <c r="I621" s="261"/>
      <c r="J621" s="257"/>
      <c r="K621" s="257"/>
      <c r="L621" s="262"/>
      <c r="M621" s="263"/>
      <c r="N621" s="264"/>
      <c r="O621" s="264"/>
      <c r="P621" s="264"/>
      <c r="Q621" s="264"/>
      <c r="R621" s="264"/>
      <c r="S621" s="264"/>
      <c r="T621" s="26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66" t="s">
        <v>236</v>
      </c>
      <c r="AU621" s="266" t="s">
        <v>85</v>
      </c>
      <c r="AV621" s="15" t="s">
        <v>230</v>
      </c>
      <c r="AW621" s="15" t="s">
        <v>38</v>
      </c>
      <c r="AX621" s="15" t="s">
        <v>83</v>
      </c>
      <c r="AY621" s="266" t="s">
        <v>224</v>
      </c>
    </row>
    <row r="622" s="2" customFormat="1" ht="16.5" customHeight="1">
      <c r="A622" s="40"/>
      <c r="B622" s="41"/>
      <c r="C622" s="215" t="s">
        <v>913</v>
      </c>
      <c r="D622" s="215" t="s">
        <v>226</v>
      </c>
      <c r="E622" s="216" t="s">
        <v>5084</v>
      </c>
      <c r="F622" s="217" t="s">
        <v>5085</v>
      </c>
      <c r="G622" s="218" t="s">
        <v>160</v>
      </c>
      <c r="H622" s="219">
        <v>140</v>
      </c>
      <c r="I622" s="220"/>
      <c r="J622" s="221">
        <f>ROUND(I622*H622,2)</f>
        <v>0</v>
      </c>
      <c r="K622" s="217" t="s">
        <v>229</v>
      </c>
      <c r="L622" s="46"/>
      <c r="M622" s="222" t="s">
        <v>40</v>
      </c>
      <c r="N622" s="223" t="s">
        <v>48</v>
      </c>
      <c r="O622" s="86"/>
      <c r="P622" s="224">
        <f>O622*H622</f>
        <v>0</v>
      </c>
      <c r="Q622" s="224">
        <v>0</v>
      </c>
      <c r="R622" s="224">
        <f>Q622*H622</f>
        <v>0</v>
      </c>
      <c r="S622" s="224">
        <v>0</v>
      </c>
      <c r="T622" s="225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6" t="s">
        <v>230</v>
      </c>
      <c r="AT622" s="226" t="s">
        <v>226</v>
      </c>
      <c r="AU622" s="226" t="s">
        <v>85</v>
      </c>
      <c r="AY622" s="19" t="s">
        <v>224</v>
      </c>
      <c r="BE622" s="227">
        <f>IF(N622="základní",J622,0)</f>
        <v>0</v>
      </c>
      <c r="BF622" s="227">
        <f>IF(N622="snížená",J622,0)</f>
        <v>0</v>
      </c>
      <c r="BG622" s="227">
        <f>IF(N622="zákl. přenesená",J622,0)</f>
        <v>0</v>
      </c>
      <c r="BH622" s="227">
        <f>IF(N622="sníž. přenesená",J622,0)</f>
        <v>0</v>
      </c>
      <c r="BI622" s="227">
        <f>IF(N622="nulová",J622,0)</f>
        <v>0</v>
      </c>
      <c r="BJ622" s="19" t="s">
        <v>83</v>
      </c>
      <c r="BK622" s="227">
        <f>ROUND(I622*H622,2)</f>
        <v>0</v>
      </c>
      <c r="BL622" s="19" t="s">
        <v>230</v>
      </c>
      <c r="BM622" s="226" t="s">
        <v>3268</v>
      </c>
    </row>
    <row r="623" s="2" customFormat="1">
      <c r="A623" s="40"/>
      <c r="B623" s="41"/>
      <c r="C623" s="42"/>
      <c r="D623" s="228" t="s">
        <v>232</v>
      </c>
      <c r="E623" s="42"/>
      <c r="F623" s="229" t="s">
        <v>5086</v>
      </c>
      <c r="G623" s="42"/>
      <c r="H623" s="42"/>
      <c r="I623" s="230"/>
      <c r="J623" s="42"/>
      <c r="K623" s="42"/>
      <c r="L623" s="46"/>
      <c r="M623" s="231"/>
      <c r="N623" s="232"/>
      <c r="O623" s="86"/>
      <c r="P623" s="86"/>
      <c r="Q623" s="86"/>
      <c r="R623" s="86"/>
      <c r="S623" s="86"/>
      <c r="T623" s="87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232</v>
      </c>
      <c r="AU623" s="19" t="s">
        <v>85</v>
      </c>
    </row>
    <row r="624" s="2" customFormat="1">
      <c r="A624" s="40"/>
      <c r="B624" s="41"/>
      <c r="C624" s="42"/>
      <c r="D624" s="233" t="s">
        <v>234</v>
      </c>
      <c r="E624" s="42"/>
      <c r="F624" s="234" t="s">
        <v>5087</v>
      </c>
      <c r="G624" s="42"/>
      <c r="H624" s="42"/>
      <c r="I624" s="230"/>
      <c r="J624" s="42"/>
      <c r="K624" s="42"/>
      <c r="L624" s="46"/>
      <c r="M624" s="231"/>
      <c r="N624" s="232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234</v>
      </c>
      <c r="AU624" s="19" t="s">
        <v>85</v>
      </c>
    </row>
    <row r="625" s="2" customFormat="1" ht="16.5" customHeight="1">
      <c r="A625" s="40"/>
      <c r="B625" s="41"/>
      <c r="C625" s="215" t="s">
        <v>921</v>
      </c>
      <c r="D625" s="215" t="s">
        <v>226</v>
      </c>
      <c r="E625" s="216" t="s">
        <v>1420</v>
      </c>
      <c r="F625" s="217" t="s">
        <v>1421</v>
      </c>
      <c r="G625" s="218" t="s">
        <v>152</v>
      </c>
      <c r="H625" s="219">
        <v>22</v>
      </c>
      <c r="I625" s="220"/>
      <c r="J625" s="221">
        <f>ROUND(I625*H625,2)</f>
        <v>0</v>
      </c>
      <c r="K625" s="217" t="s">
        <v>229</v>
      </c>
      <c r="L625" s="46"/>
      <c r="M625" s="222" t="s">
        <v>40</v>
      </c>
      <c r="N625" s="223" t="s">
        <v>48</v>
      </c>
      <c r="O625" s="86"/>
      <c r="P625" s="224">
        <f>O625*H625</f>
        <v>0</v>
      </c>
      <c r="Q625" s="224">
        <v>0</v>
      </c>
      <c r="R625" s="224">
        <f>Q625*H625</f>
        <v>0</v>
      </c>
      <c r="S625" s="224">
        <v>0</v>
      </c>
      <c r="T625" s="225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26" t="s">
        <v>230</v>
      </c>
      <c r="AT625" s="226" t="s">
        <v>226</v>
      </c>
      <c r="AU625" s="226" t="s">
        <v>85</v>
      </c>
      <c r="AY625" s="19" t="s">
        <v>224</v>
      </c>
      <c r="BE625" s="227">
        <f>IF(N625="základní",J625,0)</f>
        <v>0</v>
      </c>
      <c r="BF625" s="227">
        <f>IF(N625="snížená",J625,0)</f>
        <v>0</v>
      </c>
      <c r="BG625" s="227">
        <f>IF(N625="zákl. přenesená",J625,0)</f>
        <v>0</v>
      </c>
      <c r="BH625" s="227">
        <f>IF(N625="sníž. přenesená",J625,0)</f>
        <v>0</v>
      </c>
      <c r="BI625" s="227">
        <f>IF(N625="nulová",J625,0)</f>
        <v>0</v>
      </c>
      <c r="BJ625" s="19" t="s">
        <v>83</v>
      </c>
      <c r="BK625" s="227">
        <f>ROUND(I625*H625,2)</f>
        <v>0</v>
      </c>
      <c r="BL625" s="19" t="s">
        <v>230</v>
      </c>
      <c r="BM625" s="226" t="s">
        <v>3280</v>
      </c>
    </row>
    <row r="626" s="2" customFormat="1">
      <c r="A626" s="40"/>
      <c r="B626" s="41"/>
      <c r="C626" s="42"/>
      <c r="D626" s="228" t="s">
        <v>232</v>
      </c>
      <c r="E626" s="42"/>
      <c r="F626" s="229" t="s">
        <v>1423</v>
      </c>
      <c r="G626" s="42"/>
      <c r="H626" s="42"/>
      <c r="I626" s="230"/>
      <c r="J626" s="42"/>
      <c r="K626" s="42"/>
      <c r="L626" s="46"/>
      <c r="M626" s="231"/>
      <c r="N626" s="232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232</v>
      </c>
      <c r="AU626" s="19" t="s">
        <v>85</v>
      </c>
    </row>
    <row r="627" s="2" customFormat="1">
      <c r="A627" s="40"/>
      <c r="B627" s="41"/>
      <c r="C627" s="42"/>
      <c r="D627" s="233" t="s">
        <v>234</v>
      </c>
      <c r="E627" s="42"/>
      <c r="F627" s="234" t="s">
        <v>1424</v>
      </c>
      <c r="G627" s="42"/>
      <c r="H627" s="42"/>
      <c r="I627" s="230"/>
      <c r="J627" s="42"/>
      <c r="K627" s="42"/>
      <c r="L627" s="46"/>
      <c r="M627" s="231"/>
      <c r="N627" s="232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234</v>
      </c>
      <c r="AU627" s="19" t="s">
        <v>85</v>
      </c>
    </row>
    <row r="628" s="13" customFormat="1">
      <c r="A628" s="13"/>
      <c r="B628" s="235"/>
      <c r="C628" s="236"/>
      <c r="D628" s="228" t="s">
        <v>236</v>
      </c>
      <c r="E628" s="237" t="s">
        <v>40</v>
      </c>
      <c r="F628" s="238" t="s">
        <v>5445</v>
      </c>
      <c r="G628" s="236"/>
      <c r="H628" s="239">
        <v>22</v>
      </c>
      <c r="I628" s="240"/>
      <c r="J628" s="236"/>
      <c r="K628" s="236"/>
      <c r="L628" s="241"/>
      <c r="M628" s="242"/>
      <c r="N628" s="243"/>
      <c r="O628" s="243"/>
      <c r="P628" s="243"/>
      <c r="Q628" s="243"/>
      <c r="R628" s="243"/>
      <c r="S628" s="243"/>
      <c r="T628" s="24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5" t="s">
        <v>236</v>
      </c>
      <c r="AU628" s="245" t="s">
        <v>85</v>
      </c>
      <c r="AV628" s="13" t="s">
        <v>85</v>
      </c>
      <c r="AW628" s="13" t="s">
        <v>38</v>
      </c>
      <c r="AX628" s="13" t="s">
        <v>77</v>
      </c>
      <c r="AY628" s="245" t="s">
        <v>224</v>
      </c>
    </row>
    <row r="629" s="15" customFormat="1">
      <c r="A629" s="15"/>
      <c r="B629" s="256"/>
      <c r="C629" s="257"/>
      <c r="D629" s="228" t="s">
        <v>236</v>
      </c>
      <c r="E629" s="258" t="s">
        <v>40</v>
      </c>
      <c r="F629" s="259" t="s">
        <v>253</v>
      </c>
      <c r="G629" s="257"/>
      <c r="H629" s="260">
        <v>22</v>
      </c>
      <c r="I629" s="261"/>
      <c r="J629" s="257"/>
      <c r="K629" s="257"/>
      <c r="L629" s="262"/>
      <c r="M629" s="263"/>
      <c r="N629" s="264"/>
      <c r="O629" s="264"/>
      <c r="P629" s="264"/>
      <c r="Q629" s="264"/>
      <c r="R629" s="264"/>
      <c r="S629" s="264"/>
      <c r="T629" s="26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66" t="s">
        <v>236</v>
      </c>
      <c r="AU629" s="266" t="s">
        <v>85</v>
      </c>
      <c r="AV629" s="15" t="s">
        <v>230</v>
      </c>
      <c r="AW629" s="15" t="s">
        <v>38</v>
      </c>
      <c r="AX629" s="15" t="s">
        <v>83</v>
      </c>
      <c r="AY629" s="266" t="s">
        <v>224</v>
      </c>
    </row>
    <row r="630" s="2" customFormat="1" ht="21.75" customHeight="1">
      <c r="A630" s="40"/>
      <c r="B630" s="41"/>
      <c r="C630" s="215" t="s">
        <v>927</v>
      </c>
      <c r="D630" s="215" t="s">
        <v>226</v>
      </c>
      <c r="E630" s="216" t="s">
        <v>5446</v>
      </c>
      <c r="F630" s="217" t="s">
        <v>5447</v>
      </c>
      <c r="G630" s="218" t="s">
        <v>152</v>
      </c>
      <c r="H630" s="219">
        <v>26.800000000000001</v>
      </c>
      <c r="I630" s="220"/>
      <c r="J630" s="221">
        <f>ROUND(I630*H630,2)</f>
        <v>0</v>
      </c>
      <c r="K630" s="217" t="s">
        <v>229</v>
      </c>
      <c r="L630" s="46"/>
      <c r="M630" s="222" t="s">
        <v>40</v>
      </c>
      <c r="N630" s="223" t="s">
        <v>48</v>
      </c>
      <c r="O630" s="86"/>
      <c r="P630" s="224">
        <f>O630*H630</f>
        <v>0</v>
      </c>
      <c r="Q630" s="224">
        <v>0</v>
      </c>
      <c r="R630" s="224">
        <f>Q630*H630</f>
        <v>0</v>
      </c>
      <c r="S630" s="224">
        <v>0</v>
      </c>
      <c r="T630" s="225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6" t="s">
        <v>230</v>
      </c>
      <c r="AT630" s="226" t="s">
        <v>226</v>
      </c>
      <c r="AU630" s="226" t="s">
        <v>85</v>
      </c>
      <c r="AY630" s="19" t="s">
        <v>224</v>
      </c>
      <c r="BE630" s="227">
        <f>IF(N630="základní",J630,0)</f>
        <v>0</v>
      </c>
      <c r="BF630" s="227">
        <f>IF(N630="snížená",J630,0)</f>
        <v>0</v>
      </c>
      <c r="BG630" s="227">
        <f>IF(N630="zákl. přenesená",J630,0)</f>
        <v>0</v>
      </c>
      <c r="BH630" s="227">
        <f>IF(N630="sníž. přenesená",J630,0)</f>
        <v>0</v>
      </c>
      <c r="BI630" s="227">
        <f>IF(N630="nulová",J630,0)</f>
        <v>0</v>
      </c>
      <c r="BJ630" s="19" t="s">
        <v>83</v>
      </c>
      <c r="BK630" s="227">
        <f>ROUND(I630*H630,2)</f>
        <v>0</v>
      </c>
      <c r="BL630" s="19" t="s">
        <v>230</v>
      </c>
      <c r="BM630" s="226" t="s">
        <v>3294</v>
      </c>
    </row>
    <row r="631" s="2" customFormat="1">
      <c r="A631" s="40"/>
      <c r="B631" s="41"/>
      <c r="C631" s="42"/>
      <c r="D631" s="228" t="s">
        <v>232</v>
      </c>
      <c r="E631" s="42"/>
      <c r="F631" s="229" t="s">
        <v>5448</v>
      </c>
      <c r="G631" s="42"/>
      <c r="H631" s="42"/>
      <c r="I631" s="230"/>
      <c r="J631" s="42"/>
      <c r="K631" s="42"/>
      <c r="L631" s="46"/>
      <c r="M631" s="231"/>
      <c r="N631" s="232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232</v>
      </c>
      <c r="AU631" s="19" t="s">
        <v>85</v>
      </c>
    </row>
    <row r="632" s="2" customFormat="1">
      <c r="A632" s="40"/>
      <c r="B632" s="41"/>
      <c r="C632" s="42"/>
      <c r="D632" s="233" t="s">
        <v>234</v>
      </c>
      <c r="E632" s="42"/>
      <c r="F632" s="234" t="s">
        <v>5449</v>
      </c>
      <c r="G632" s="42"/>
      <c r="H632" s="42"/>
      <c r="I632" s="230"/>
      <c r="J632" s="42"/>
      <c r="K632" s="42"/>
      <c r="L632" s="46"/>
      <c r="M632" s="231"/>
      <c r="N632" s="232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234</v>
      </c>
      <c r="AU632" s="19" t="s">
        <v>85</v>
      </c>
    </row>
    <row r="633" s="13" customFormat="1">
      <c r="A633" s="13"/>
      <c r="B633" s="235"/>
      <c r="C633" s="236"/>
      <c r="D633" s="228" t="s">
        <v>236</v>
      </c>
      <c r="E633" s="237" t="s">
        <v>40</v>
      </c>
      <c r="F633" s="238" t="s">
        <v>5450</v>
      </c>
      <c r="G633" s="236"/>
      <c r="H633" s="239">
        <v>26.800000000000001</v>
      </c>
      <c r="I633" s="240"/>
      <c r="J633" s="236"/>
      <c r="K633" s="236"/>
      <c r="L633" s="241"/>
      <c r="M633" s="242"/>
      <c r="N633" s="243"/>
      <c r="O633" s="243"/>
      <c r="P633" s="243"/>
      <c r="Q633" s="243"/>
      <c r="R633" s="243"/>
      <c r="S633" s="243"/>
      <c r="T633" s="24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5" t="s">
        <v>236</v>
      </c>
      <c r="AU633" s="245" t="s">
        <v>85</v>
      </c>
      <c r="AV633" s="13" t="s">
        <v>85</v>
      </c>
      <c r="AW633" s="13" t="s">
        <v>38</v>
      </c>
      <c r="AX633" s="13" t="s">
        <v>77</v>
      </c>
      <c r="AY633" s="245" t="s">
        <v>224</v>
      </c>
    </row>
    <row r="634" s="15" customFormat="1">
      <c r="A634" s="15"/>
      <c r="B634" s="256"/>
      <c r="C634" s="257"/>
      <c r="D634" s="228" t="s">
        <v>236</v>
      </c>
      <c r="E634" s="258" t="s">
        <v>40</v>
      </c>
      <c r="F634" s="259" t="s">
        <v>253</v>
      </c>
      <c r="G634" s="257"/>
      <c r="H634" s="260">
        <v>26.800000000000001</v>
      </c>
      <c r="I634" s="261"/>
      <c r="J634" s="257"/>
      <c r="K634" s="257"/>
      <c r="L634" s="262"/>
      <c r="M634" s="263"/>
      <c r="N634" s="264"/>
      <c r="O634" s="264"/>
      <c r="P634" s="264"/>
      <c r="Q634" s="264"/>
      <c r="R634" s="264"/>
      <c r="S634" s="264"/>
      <c r="T634" s="26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66" t="s">
        <v>236</v>
      </c>
      <c r="AU634" s="266" t="s">
        <v>85</v>
      </c>
      <c r="AV634" s="15" t="s">
        <v>230</v>
      </c>
      <c r="AW634" s="15" t="s">
        <v>38</v>
      </c>
      <c r="AX634" s="15" t="s">
        <v>83</v>
      </c>
      <c r="AY634" s="266" t="s">
        <v>224</v>
      </c>
    </row>
    <row r="635" s="12" customFormat="1" ht="22.8" customHeight="1">
      <c r="A635" s="12"/>
      <c r="B635" s="199"/>
      <c r="C635" s="200"/>
      <c r="D635" s="201" t="s">
        <v>76</v>
      </c>
      <c r="E635" s="213" t="s">
        <v>1439</v>
      </c>
      <c r="F635" s="213" t="s">
        <v>1440</v>
      </c>
      <c r="G635" s="200"/>
      <c r="H635" s="200"/>
      <c r="I635" s="203"/>
      <c r="J635" s="214">
        <f>BK635</f>
        <v>0</v>
      </c>
      <c r="K635" s="200"/>
      <c r="L635" s="205"/>
      <c r="M635" s="206"/>
      <c r="N635" s="207"/>
      <c r="O635" s="207"/>
      <c r="P635" s="208">
        <f>SUM(P636:P706)</f>
        <v>0</v>
      </c>
      <c r="Q635" s="207"/>
      <c r="R635" s="208">
        <f>SUM(R636:R706)</f>
        <v>0</v>
      </c>
      <c r="S635" s="207"/>
      <c r="T635" s="209">
        <f>SUM(T636:T706)</f>
        <v>0</v>
      </c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R635" s="210" t="s">
        <v>83</v>
      </c>
      <c r="AT635" s="211" t="s">
        <v>76</v>
      </c>
      <c r="AU635" s="211" t="s">
        <v>83</v>
      </c>
      <c r="AY635" s="210" t="s">
        <v>224</v>
      </c>
      <c r="BK635" s="212">
        <f>SUM(BK636:BK706)</f>
        <v>0</v>
      </c>
    </row>
    <row r="636" s="2" customFormat="1" ht="16.5" customHeight="1">
      <c r="A636" s="40"/>
      <c r="B636" s="41"/>
      <c r="C636" s="215" t="s">
        <v>936</v>
      </c>
      <c r="D636" s="215" t="s">
        <v>226</v>
      </c>
      <c r="E636" s="216" t="s">
        <v>1469</v>
      </c>
      <c r="F636" s="217" t="s">
        <v>1470</v>
      </c>
      <c r="G636" s="218" t="s">
        <v>604</v>
      </c>
      <c r="H636" s="219">
        <v>1121.625</v>
      </c>
      <c r="I636" s="220"/>
      <c r="J636" s="221">
        <f>ROUND(I636*H636,2)</f>
        <v>0</v>
      </c>
      <c r="K636" s="217" t="s">
        <v>229</v>
      </c>
      <c r="L636" s="46"/>
      <c r="M636" s="222" t="s">
        <v>40</v>
      </c>
      <c r="N636" s="223" t="s">
        <v>48</v>
      </c>
      <c r="O636" s="86"/>
      <c r="P636" s="224">
        <f>O636*H636</f>
        <v>0</v>
      </c>
      <c r="Q636" s="224">
        <v>0</v>
      </c>
      <c r="R636" s="224">
        <f>Q636*H636</f>
        <v>0</v>
      </c>
      <c r="S636" s="224">
        <v>0</v>
      </c>
      <c r="T636" s="225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26" t="s">
        <v>230</v>
      </c>
      <c r="AT636" s="226" t="s">
        <v>226</v>
      </c>
      <c r="AU636" s="226" t="s">
        <v>85</v>
      </c>
      <c r="AY636" s="19" t="s">
        <v>224</v>
      </c>
      <c r="BE636" s="227">
        <f>IF(N636="základní",J636,0)</f>
        <v>0</v>
      </c>
      <c r="BF636" s="227">
        <f>IF(N636="snížená",J636,0)</f>
        <v>0</v>
      </c>
      <c r="BG636" s="227">
        <f>IF(N636="zákl. přenesená",J636,0)</f>
        <v>0</v>
      </c>
      <c r="BH636" s="227">
        <f>IF(N636="sníž. přenesená",J636,0)</f>
        <v>0</v>
      </c>
      <c r="BI636" s="227">
        <f>IF(N636="nulová",J636,0)</f>
        <v>0</v>
      </c>
      <c r="BJ636" s="19" t="s">
        <v>83</v>
      </c>
      <c r="BK636" s="227">
        <f>ROUND(I636*H636,2)</f>
        <v>0</v>
      </c>
      <c r="BL636" s="19" t="s">
        <v>230</v>
      </c>
      <c r="BM636" s="226" t="s">
        <v>3308</v>
      </c>
    </row>
    <row r="637" s="2" customFormat="1">
      <c r="A637" s="40"/>
      <c r="B637" s="41"/>
      <c r="C637" s="42"/>
      <c r="D637" s="228" t="s">
        <v>232</v>
      </c>
      <c r="E637" s="42"/>
      <c r="F637" s="229" t="s">
        <v>1472</v>
      </c>
      <c r="G637" s="42"/>
      <c r="H637" s="42"/>
      <c r="I637" s="230"/>
      <c r="J637" s="42"/>
      <c r="K637" s="42"/>
      <c r="L637" s="46"/>
      <c r="M637" s="231"/>
      <c r="N637" s="232"/>
      <c r="O637" s="86"/>
      <c r="P637" s="86"/>
      <c r="Q637" s="86"/>
      <c r="R637" s="86"/>
      <c r="S637" s="86"/>
      <c r="T637" s="87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232</v>
      </c>
      <c r="AU637" s="19" t="s">
        <v>85</v>
      </c>
    </row>
    <row r="638" s="2" customFormat="1">
      <c r="A638" s="40"/>
      <c r="B638" s="41"/>
      <c r="C638" s="42"/>
      <c r="D638" s="233" t="s">
        <v>234</v>
      </c>
      <c r="E638" s="42"/>
      <c r="F638" s="234" t="s">
        <v>1473</v>
      </c>
      <c r="G638" s="42"/>
      <c r="H638" s="42"/>
      <c r="I638" s="230"/>
      <c r="J638" s="42"/>
      <c r="K638" s="42"/>
      <c r="L638" s="46"/>
      <c r="M638" s="231"/>
      <c r="N638" s="232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234</v>
      </c>
      <c r="AU638" s="19" t="s">
        <v>85</v>
      </c>
    </row>
    <row r="639" s="13" customFormat="1">
      <c r="A639" s="13"/>
      <c r="B639" s="235"/>
      <c r="C639" s="236"/>
      <c r="D639" s="228" t="s">
        <v>236</v>
      </c>
      <c r="E639" s="237" t="s">
        <v>40</v>
      </c>
      <c r="F639" s="238" t="s">
        <v>5451</v>
      </c>
      <c r="G639" s="236"/>
      <c r="H639" s="239">
        <v>38.759999999999998</v>
      </c>
      <c r="I639" s="240"/>
      <c r="J639" s="236"/>
      <c r="K639" s="236"/>
      <c r="L639" s="241"/>
      <c r="M639" s="242"/>
      <c r="N639" s="243"/>
      <c r="O639" s="243"/>
      <c r="P639" s="243"/>
      <c r="Q639" s="243"/>
      <c r="R639" s="243"/>
      <c r="S639" s="243"/>
      <c r="T639" s="24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5" t="s">
        <v>236</v>
      </c>
      <c r="AU639" s="245" t="s">
        <v>85</v>
      </c>
      <c r="AV639" s="13" t="s">
        <v>85</v>
      </c>
      <c r="AW639" s="13" t="s">
        <v>38</v>
      </c>
      <c r="AX639" s="13" t="s">
        <v>77</v>
      </c>
      <c r="AY639" s="245" t="s">
        <v>224</v>
      </c>
    </row>
    <row r="640" s="13" customFormat="1">
      <c r="A640" s="13"/>
      <c r="B640" s="235"/>
      <c r="C640" s="236"/>
      <c r="D640" s="228" t="s">
        <v>236</v>
      </c>
      <c r="E640" s="237" t="s">
        <v>40</v>
      </c>
      <c r="F640" s="238" t="s">
        <v>5279</v>
      </c>
      <c r="G640" s="236"/>
      <c r="H640" s="239">
        <v>414.99000000000001</v>
      </c>
      <c r="I640" s="240"/>
      <c r="J640" s="236"/>
      <c r="K640" s="236"/>
      <c r="L640" s="241"/>
      <c r="M640" s="242"/>
      <c r="N640" s="243"/>
      <c r="O640" s="243"/>
      <c r="P640" s="243"/>
      <c r="Q640" s="243"/>
      <c r="R640" s="243"/>
      <c r="S640" s="243"/>
      <c r="T640" s="24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5" t="s">
        <v>236</v>
      </c>
      <c r="AU640" s="245" t="s">
        <v>85</v>
      </c>
      <c r="AV640" s="13" t="s">
        <v>85</v>
      </c>
      <c r="AW640" s="13" t="s">
        <v>38</v>
      </c>
      <c r="AX640" s="13" t="s">
        <v>77</v>
      </c>
      <c r="AY640" s="245" t="s">
        <v>224</v>
      </c>
    </row>
    <row r="641" s="13" customFormat="1">
      <c r="A641" s="13"/>
      <c r="B641" s="235"/>
      <c r="C641" s="236"/>
      <c r="D641" s="228" t="s">
        <v>236</v>
      </c>
      <c r="E641" s="237" t="s">
        <v>40</v>
      </c>
      <c r="F641" s="238" t="s">
        <v>5452</v>
      </c>
      <c r="G641" s="236"/>
      <c r="H641" s="239">
        <v>221.23500000000001</v>
      </c>
      <c r="I641" s="240"/>
      <c r="J641" s="236"/>
      <c r="K641" s="236"/>
      <c r="L641" s="241"/>
      <c r="M641" s="242"/>
      <c r="N641" s="243"/>
      <c r="O641" s="243"/>
      <c r="P641" s="243"/>
      <c r="Q641" s="243"/>
      <c r="R641" s="243"/>
      <c r="S641" s="243"/>
      <c r="T641" s="24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5" t="s">
        <v>236</v>
      </c>
      <c r="AU641" s="245" t="s">
        <v>85</v>
      </c>
      <c r="AV641" s="13" t="s">
        <v>85</v>
      </c>
      <c r="AW641" s="13" t="s">
        <v>38</v>
      </c>
      <c r="AX641" s="13" t="s">
        <v>77</v>
      </c>
      <c r="AY641" s="245" t="s">
        <v>224</v>
      </c>
    </row>
    <row r="642" s="13" customFormat="1">
      <c r="A642" s="13"/>
      <c r="B642" s="235"/>
      <c r="C642" s="236"/>
      <c r="D642" s="228" t="s">
        <v>236</v>
      </c>
      <c r="E642" s="237" t="s">
        <v>40</v>
      </c>
      <c r="F642" s="238" t="s">
        <v>5453</v>
      </c>
      <c r="G642" s="236"/>
      <c r="H642" s="239">
        <v>28.5</v>
      </c>
      <c r="I642" s="240"/>
      <c r="J642" s="236"/>
      <c r="K642" s="236"/>
      <c r="L642" s="241"/>
      <c r="M642" s="242"/>
      <c r="N642" s="243"/>
      <c r="O642" s="243"/>
      <c r="P642" s="243"/>
      <c r="Q642" s="243"/>
      <c r="R642" s="243"/>
      <c r="S642" s="243"/>
      <c r="T642" s="24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5" t="s">
        <v>236</v>
      </c>
      <c r="AU642" s="245" t="s">
        <v>85</v>
      </c>
      <c r="AV642" s="13" t="s">
        <v>85</v>
      </c>
      <c r="AW642" s="13" t="s">
        <v>38</v>
      </c>
      <c r="AX642" s="13" t="s">
        <v>77</v>
      </c>
      <c r="AY642" s="245" t="s">
        <v>224</v>
      </c>
    </row>
    <row r="643" s="13" customFormat="1">
      <c r="A643" s="13"/>
      <c r="B643" s="235"/>
      <c r="C643" s="236"/>
      <c r="D643" s="228" t="s">
        <v>236</v>
      </c>
      <c r="E643" s="237" t="s">
        <v>40</v>
      </c>
      <c r="F643" s="238" t="s">
        <v>5454</v>
      </c>
      <c r="G643" s="236"/>
      <c r="H643" s="239">
        <v>61.875</v>
      </c>
      <c r="I643" s="240"/>
      <c r="J643" s="236"/>
      <c r="K643" s="236"/>
      <c r="L643" s="241"/>
      <c r="M643" s="242"/>
      <c r="N643" s="243"/>
      <c r="O643" s="243"/>
      <c r="P643" s="243"/>
      <c r="Q643" s="243"/>
      <c r="R643" s="243"/>
      <c r="S643" s="243"/>
      <c r="T643" s="24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5" t="s">
        <v>236</v>
      </c>
      <c r="AU643" s="245" t="s">
        <v>85</v>
      </c>
      <c r="AV643" s="13" t="s">
        <v>85</v>
      </c>
      <c r="AW643" s="13" t="s">
        <v>38</v>
      </c>
      <c r="AX643" s="13" t="s">
        <v>77</v>
      </c>
      <c r="AY643" s="245" t="s">
        <v>224</v>
      </c>
    </row>
    <row r="644" s="13" customFormat="1">
      <c r="A644" s="13"/>
      <c r="B644" s="235"/>
      <c r="C644" s="236"/>
      <c r="D644" s="228" t="s">
        <v>236</v>
      </c>
      <c r="E644" s="237" t="s">
        <v>40</v>
      </c>
      <c r="F644" s="238" t="s">
        <v>5455</v>
      </c>
      <c r="G644" s="236"/>
      <c r="H644" s="239">
        <v>17.82</v>
      </c>
      <c r="I644" s="240"/>
      <c r="J644" s="236"/>
      <c r="K644" s="236"/>
      <c r="L644" s="241"/>
      <c r="M644" s="242"/>
      <c r="N644" s="243"/>
      <c r="O644" s="243"/>
      <c r="P644" s="243"/>
      <c r="Q644" s="243"/>
      <c r="R644" s="243"/>
      <c r="S644" s="243"/>
      <c r="T644" s="24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5" t="s">
        <v>236</v>
      </c>
      <c r="AU644" s="245" t="s">
        <v>85</v>
      </c>
      <c r="AV644" s="13" t="s">
        <v>85</v>
      </c>
      <c r="AW644" s="13" t="s">
        <v>38</v>
      </c>
      <c r="AX644" s="13" t="s">
        <v>77</v>
      </c>
      <c r="AY644" s="245" t="s">
        <v>224</v>
      </c>
    </row>
    <row r="645" s="13" customFormat="1">
      <c r="A645" s="13"/>
      <c r="B645" s="235"/>
      <c r="C645" s="236"/>
      <c r="D645" s="228" t="s">
        <v>236</v>
      </c>
      <c r="E645" s="237" t="s">
        <v>40</v>
      </c>
      <c r="F645" s="238" t="s">
        <v>5456</v>
      </c>
      <c r="G645" s="236"/>
      <c r="H645" s="239">
        <v>325.10500000000002</v>
      </c>
      <c r="I645" s="240"/>
      <c r="J645" s="236"/>
      <c r="K645" s="236"/>
      <c r="L645" s="241"/>
      <c r="M645" s="242"/>
      <c r="N645" s="243"/>
      <c r="O645" s="243"/>
      <c r="P645" s="243"/>
      <c r="Q645" s="243"/>
      <c r="R645" s="243"/>
      <c r="S645" s="243"/>
      <c r="T645" s="24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5" t="s">
        <v>236</v>
      </c>
      <c r="AU645" s="245" t="s">
        <v>85</v>
      </c>
      <c r="AV645" s="13" t="s">
        <v>85</v>
      </c>
      <c r="AW645" s="13" t="s">
        <v>38</v>
      </c>
      <c r="AX645" s="13" t="s">
        <v>77</v>
      </c>
      <c r="AY645" s="245" t="s">
        <v>224</v>
      </c>
    </row>
    <row r="646" s="13" customFormat="1">
      <c r="A646" s="13"/>
      <c r="B646" s="235"/>
      <c r="C646" s="236"/>
      <c r="D646" s="228" t="s">
        <v>236</v>
      </c>
      <c r="E646" s="237" t="s">
        <v>40</v>
      </c>
      <c r="F646" s="238" t="s">
        <v>5457</v>
      </c>
      <c r="G646" s="236"/>
      <c r="H646" s="239">
        <v>13.34</v>
      </c>
      <c r="I646" s="240"/>
      <c r="J646" s="236"/>
      <c r="K646" s="236"/>
      <c r="L646" s="241"/>
      <c r="M646" s="242"/>
      <c r="N646" s="243"/>
      <c r="O646" s="243"/>
      <c r="P646" s="243"/>
      <c r="Q646" s="243"/>
      <c r="R646" s="243"/>
      <c r="S646" s="243"/>
      <c r="T646" s="24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5" t="s">
        <v>236</v>
      </c>
      <c r="AU646" s="245" t="s">
        <v>85</v>
      </c>
      <c r="AV646" s="13" t="s">
        <v>85</v>
      </c>
      <c r="AW646" s="13" t="s">
        <v>38</v>
      </c>
      <c r="AX646" s="13" t="s">
        <v>77</v>
      </c>
      <c r="AY646" s="245" t="s">
        <v>224</v>
      </c>
    </row>
    <row r="647" s="15" customFormat="1">
      <c r="A647" s="15"/>
      <c r="B647" s="256"/>
      <c r="C647" s="257"/>
      <c r="D647" s="228" t="s">
        <v>236</v>
      </c>
      <c r="E647" s="258" t="s">
        <v>40</v>
      </c>
      <c r="F647" s="259" t="s">
        <v>253</v>
      </c>
      <c r="G647" s="257"/>
      <c r="H647" s="260">
        <v>1121.625</v>
      </c>
      <c r="I647" s="261"/>
      <c r="J647" s="257"/>
      <c r="K647" s="257"/>
      <c r="L647" s="262"/>
      <c r="M647" s="263"/>
      <c r="N647" s="264"/>
      <c r="O647" s="264"/>
      <c r="P647" s="264"/>
      <c r="Q647" s="264"/>
      <c r="R647" s="264"/>
      <c r="S647" s="264"/>
      <c r="T647" s="26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66" t="s">
        <v>236</v>
      </c>
      <c r="AU647" s="266" t="s">
        <v>85</v>
      </c>
      <c r="AV647" s="15" t="s">
        <v>230</v>
      </c>
      <c r="AW647" s="15" t="s">
        <v>38</v>
      </c>
      <c r="AX647" s="15" t="s">
        <v>83</v>
      </c>
      <c r="AY647" s="266" t="s">
        <v>224</v>
      </c>
    </row>
    <row r="648" s="2" customFormat="1" ht="16.5" customHeight="1">
      <c r="A648" s="40"/>
      <c r="B648" s="41"/>
      <c r="C648" s="215" t="s">
        <v>944</v>
      </c>
      <c r="D648" s="215" t="s">
        <v>226</v>
      </c>
      <c r="E648" s="216" t="s">
        <v>1476</v>
      </c>
      <c r="F648" s="217" t="s">
        <v>1477</v>
      </c>
      <c r="G648" s="218" t="s">
        <v>604</v>
      </c>
      <c r="H648" s="219">
        <v>6302.7299999999996</v>
      </c>
      <c r="I648" s="220"/>
      <c r="J648" s="221">
        <f>ROUND(I648*H648,2)</f>
        <v>0</v>
      </c>
      <c r="K648" s="217" t="s">
        <v>229</v>
      </c>
      <c r="L648" s="46"/>
      <c r="M648" s="222" t="s">
        <v>40</v>
      </c>
      <c r="N648" s="223" t="s">
        <v>48</v>
      </c>
      <c r="O648" s="86"/>
      <c r="P648" s="224">
        <f>O648*H648</f>
        <v>0</v>
      </c>
      <c r="Q648" s="224">
        <v>0</v>
      </c>
      <c r="R648" s="224">
        <f>Q648*H648</f>
        <v>0</v>
      </c>
      <c r="S648" s="224">
        <v>0</v>
      </c>
      <c r="T648" s="225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26" t="s">
        <v>230</v>
      </c>
      <c r="AT648" s="226" t="s">
        <v>226</v>
      </c>
      <c r="AU648" s="226" t="s">
        <v>85</v>
      </c>
      <c r="AY648" s="19" t="s">
        <v>224</v>
      </c>
      <c r="BE648" s="227">
        <f>IF(N648="základní",J648,0)</f>
        <v>0</v>
      </c>
      <c r="BF648" s="227">
        <f>IF(N648="snížená",J648,0)</f>
        <v>0</v>
      </c>
      <c r="BG648" s="227">
        <f>IF(N648="zákl. přenesená",J648,0)</f>
        <v>0</v>
      </c>
      <c r="BH648" s="227">
        <f>IF(N648="sníž. přenesená",J648,0)</f>
        <v>0</v>
      </c>
      <c r="BI648" s="227">
        <f>IF(N648="nulová",J648,0)</f>
        <v>0</v>
      </c>
      <c r="BJ648" s="19" t="s">
        <v>83</v>
      </c>
      <c r="BK648" s="227">
        <f>ROUND(I648*H648,2)</f>
        <v>0</v>
      </c>
      <c r="BL648" s="19" t="s">
        <v>230</v>
      </c>
      <c r="BM648" s="226" t="s">
        <v>3322</v>
      </c>
    </row>
    <row r="649" s="2" customFormat="1">
      <c r="A649" s="40"/>
      <c r="B649" s="41"/>
      <c r="C649" s="42"/>
      <c r="D649" s="228" t="s">
        <v>232</v>
      </c>
      <c r="E649" s="42"/>
      <c r="F649" s="229" t="s">
        <v>1479</v>
      </c>
      <c r="G649" s="42"/>
      <c r="H649" s="42"/>
      <c r="I649" s="230"/>
      <c r="J649" s="42"/>
      <c r="K649" s="42"/>
      <c r="L649" s="46"/>
      <c r="M649" s="231"/>
      <c r="N649" s="232"/>
      <c r="O649" s="86"/>
      <c r="P649" s="86"/>
      <c r="Q649" s="86"/>
      <c r="R649" s="86"/>
      <c r="S649" s="86"/>
      <c r="T649" s="87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232</v>
      </c>
      <c r="AU649" s="19" t="s">
        <v>85</v>
      </c>
    </row>
    <row r="650" s="2" customFormat="1">
      <c r="A650" s="40"/>
      <c r="B650" s="41"/>
      <c r="C650" s="42"/>
      <c r="D650" s="233" t="s">
        <v>234</v>
      </c>
      <c r="E650" s="42"/>
      <c r="F650" s="234" t="s">
        <v>1480</v>
      </c>
      <c r="G650" s="42"/>
      <c r="H650" s="42"/>
      <c r="I650" s="230"/>
      <c r="J650" s="42"/>
      <c r="K650" s="42"/>
      <c r="L650" s="46"/>
      <c r="M650" s="231"/>
      <c r="N650" s="232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234</v>
      </c>
      <c r="AU650" s="19" t="s">
        <v>85</v>
      </c>
    </row>
    <row r="651" s="14" customFormat="1">
      <c r="A651" s="14"/>
      <c r="B651" s="246"/>
      <c r="C651" s="247"/>
      <c r="D651" s="228" t="s">
        <v>236</v>
      </c>
      <c r="E651" s="248" t="s">
        <v>40</v>
      </c>
      <c r="F651" s="249" t="s">
        <v>5096</v>
      </c>
      <c r="G651" s="247"/>
      <c r="H651" s="248" t="s">
        <v>40</v>
      </c>
      <c r="I651" s="250"/>
      <c r="J651" s="247"/>
      <c r="K651" s="247"/>
      <c r="L651" s="251"/>
      <c r="M651" s="252"/>
      <c r="N651" s="253"/>
      <c r="O651" s="253"/>
      <c r="P651" s="253"/>
      <c r="Q651" s="253"/>
      <c r="R651" s="253"/>
      <c r="S651" s="253"/>
      <c r="T651" s="25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5" t="s">
        <v>236</v>
      </c>
      <c r="AU651" s="255" t="s">
        <v>85</v>
      </c>
      <c r="AV651" s="14" t="s">
        <v>83</v>
      </c>
      <c r="AW651" s="14" t="s">
        <v>38</v>
      </c>
      <c r="AX651" s="14" t="s">
        <v>77</v>
      </c>
      <c r="AY651" s="255" t="s">
        <v>224</v>
      </c>
    </row>
    <row r="652" s="13" customFormat="1">
      <c r="A652" s="13"/>
      <c r="B652" s="235"/>
      <c r="C652" s="236"/>
      <c r="D652" s="228" t="s">
        <v>236</v>
      </c>
      <c r="E652" s="237" t="s">
        <v>40</v>
      </c>
      <c r="F652" s="238" t="s">
        <v>5458</v>
      </c>
      <c r="G652" s="236"/>
      <c r="H652" s="239">
        <v>271.31999999999999</v>
      </c>
      <c r="I652" s="240"/>
      <c r="J652" s="236"/>
      <c r="K652" s="236"/>
      <c r="L652" s="241"/>
      <c r="M652" s="242"/>
      <c r="N652" s="243"/>
      <c r="O652" s="243"/>
      <c r="P652" s="243"/>
      <c r="Q652" s="243"/>
      <c r="R652" s="243"/>
      <c r="S652" s="243"/>
      <c r="T652" s="24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5" t="s">
        <v>236</v>
      </c>
      <c r="AU652" s="245" t="s">
        <v>85</v>
      </c>
      <c r="AV652" s="13" t="s">
        <v>85</v>
      </c>
      <c r="AW652" s="13" t="s">
        <v>38</v>
      </c>
      <c r="AX652" s="13" t="s">
        <v>77</v>
      </c>
      <c r="AY652" s="245" t="s">
        <v>224</v>
      </c>
    </row>
    <row r="653" s="13" customFormat="1">
      <c r="A653" s="13"/>
      <c r="B653" s="235"/>
      <c r="C653" s="236"/>
      <c r="D653" s="228" t="s">
        <v>236</v>
      </c>
      <c r="E653" s="237" t="s">
        <v>40</v>
      </c>
      <c r="F653" s="238" t="s">
        <v>5289</v>
      </c>
      <c r="G653" s="236"/>
      <c r="H653" s="239">
        <v>2904.9299999999998</v>
      </c>
      <c r="I653" s="240"/>
      <c r="J653" s="236"/>
      <c r="K653" s="236"/>
      <c r="L653" s="241"/>
      <c r="M653" s="242"/>
      <c r="N653" s="243"/>
      <c r="O653" s="243"/>
      <c r="P653" s="243"/>
      <c r="Q653" s="243"/>
      <c r="R653" s="243"/>
      <c r="S653" s="243"/>
      <c r="T653" s="24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5" t="s">
        <v>236</v>
      </c>
      <c r="AU653" s="245" t="s">
        <v>85</v>
      </c>
      <c r="AV653" s="13" t="s">
        <v>85</v>
      </c>
      <c r="AW653" s="13" t="s">
        <v>38</v>
      </c>
      <c r="AX653" s="13" t="s">
        <v>77</v>
      </c>
      <c r="AY653" s="245" t="s">
        <v>224</v>
      </c>
    </row>
    <row r="654" s="13" customFormat="1">
      <c r="A654" s="13"/>
      <c r="B654" s="235"/>
      <c r="C654" s="236"/>
      <c r="D654" s="228" t="s">
        <v>236</v>
      </c>
      <c r="E654" s="237" t="s">
        <v>40</v>
      </c>
      <c r="F654" s="238" t="s">
        <v>5459</v>
      </c>
      <c r="G654" s="236"/>
      <c r="H654" s="239">
        <v>199.5</v>
      </c>
      <c r="I654" s="240"/>
      <c r="J654" s="236"/>
      <c r="K654" s="236"/>
      <c r="L654" s="241"/>
      <c r="M654" s="242"/>
      <c r="N654" s="243"/>
      <c r="O654" s="243"/>
      <c r="P654" s="243"/>
      <c r="Q654" s="243"/>
      <c r="R654" s="243"/>
      <c r="S654" s="243"/>
      <c r="T654" s="24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5" t="s">
        <v>236</v>
      </c>
      <c r="AU654" s="245" t="s">
        <v>85</v>
      </c>
      <c r="AV654" s="13" t="s">
        <v>85</v>
      </c>
      <c r="AW654" s="13" t="s">
        <v>38</v>
      </c>
      <c r="AX654" s="13" t="s">
        <v>77</v>
      </c>
      <c r="AY654" s="245" t="s">
        <v>224</v>
      </c>
    </row>
    <row r="655" s="13" customFormat="1">
      <c r="A655" s="13"/>
      <c r="B655" s="235"/>
      <c r="C655" s="236"/>
      <c r="D655" s="228" t="s">
        <v>236</v>
      </c>
      <c r="E655" s="237" t="s">
        <v>40</v>
      </c>
      <c r="F655" s="238" t="s">
        <v>5460</v>
      </c>
      <c r="G655" s="236"/>
      <c r="H655" s="239">
        <v>433.125</v>
      </c>
      <c r="I655" s="240"/>
      <c r="J655" s="236"/>
      <c r="K655" s="236"/>
      <c r="L655" s="241"/>
      <c r="M655" s="242"/>
      <c r="N655" s="243"/>
      <c r="O655" s="243"/>
      <c r="P655" s="243"/>
      <c r="Q655" s="243"/>
      <c r="R655" s="243"/>
      <c r="S655" s="243"/>
      <c r="T655" s="24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5" t="s">
        <v>236</v>
      </c>
      <c r="AU655" s="245" t="s">
        <v>85</v>
      </c>
      <c r="AV655" s="13" t="s">
        <v>85</v>
      </c>
      <c r="AW655" s="13" t="s">
        <v>38</v>
      </c>
      <c r="AX655" s="13" t="s">
        <v>77</v>
      </c>
      <c r="AY655" s="245" t="s">
        <v>224</v>
      </c>
    </row>
    <row r="656" s="13" customFormat="1">
      <c r="A656" s="13"/>
      <c r="B656" s="235"/>
      <c r="C656" s="236"/>
      <c r="D656" s="228" t="s">
        <v>236</v>
      </c>
      <c r="E656" s="237" t="s">
        <v>40</v>
      </c>
      <c r="F656" s="238" t="s">
        <v>5461</v>
      </c>
      <c r="G656" s="236"/>
      <c r="H656" s="239">
        <v>124.74</v>
      </c>
      <c r="I656" s="240"/>
      <c r="J656" s="236"/>
      <c r="K656" s="236"/>
      <c r="L656" s="241"/>
      <c r="M656" s="242"/>
      <c r="N656" s="243"/>
      <c r="O656" s="243"/>
      <c r="P656" s="243"/>
      <c r="Q656" s="243"/>
      <c r="R656" s="243"/>
      <c r="S656" s="243"/>
      <c r="T656" s="24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5" t="s">
        <v>236</v>
      </c>
      <c r="AU656" s="245" t="s">
        <v>85</v>
      </c>
      <c r="AV656" s="13" t="s">
        <v>85</v>
      </c>
      <c r="AW656" s="13" t="s">
        <v>38</v>
      </c>
      <c r="AX656" s="13" t="s">
        <v>77</v>
      </c>
      <c r="AY656" s="245" t="s">
        <v>224</v>
      </c>
    </row>
    <row r="657" s="13" customFormat="1">
      <c r="A657" s="13"/>
      <c r="B657" s="235"/>
      <c r="C657" s="236"/>
      <c r="D657" s="228" t="s">
        <v>236</v>
      </c>
      <c r="E657" s="237" t="s">
        <v>40</v>
      </c>
      <c r="F657" s="238" t="s">
        <v>5462</v>
      </c>
      <c r="G657" s="236"/>
      <c r="H657" s="239">
        <v>2275.7350000000001</v>
      </c>
      <c r="I657" s="240"/>
      <c r="J657" s="236"/>
      <c r="K657" s="236"/>
      <c r="L657" s="241"/>
      <c r="M657" s="242"/>
      <c r="N657" s="243"/>
      <c r="O657" s="243"/>
      <c r="P657" s="243"/>
      <c r="Q657" s="243"/>
      <c r="R657" s="243"/>
      <c r="S657" s="243"/>
      <c r="T657" s="24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5" t="s">
        <v>236</v>
      </c>
      <c r="AU657" s="245" t="s">
        <v>85</v>
      </c>
      <c r="AV657" s="13" t="s">
        <v>85</v>
      </c>
      <c r="AW657" s="13" t="s">
        <v>38</v>
      </c>
      <c r="AX657" s="13" t="s">
        <v>77</v>
      </c>
      <c r="AY657" s="245" t="s">
        <v>224</v>
      </c>
    </row>
    <row r="658" s="13" customFormat="1">
      <c r="A658" s="13"/>
      <c r="B658" s="235"/>
      <c r="C658" s="236"/>
      <c r="D658" s="228" t="s">
        <v>236</v>
      </c>
      <c r="E658" s="237" t="s">
        <v>40</v>
      </c>
      <c r="F658" s="238" t="s">
        <v>5463</v>
      </c>
      <c r="G658" s="236"/>
      <c r="H658" s="239">
        <v>93.379999999999995</v>
      </c>
      <c r="I658" s="240"/>
      <c r="J658" s="236"/>
      <c r="K658" s="236"/>
      <c r="L658" s="241"/>
      <c r="M658" s="242"/>
      <c r="N658" s="243"/>
      <c r="O658" s="243"/>
      <c r="P658" s="243"/>
      <c r="Q658" s="243"/>
      <c r="R658" s="243"/>
      <c r="S658" s="243"/>
      <c r="T658" s="24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5" t="s">
        <v>236</v>
      </c>
      <c r="AU658" s="245" t="s">
        <v>85</v>
      </c>
      <c r="AV658" s="13" t="s">
        <v>85</v>
      </c>
      <c r="AW658" s="13" t="s">
        <v>38</v>
      </c>
      <c r="AX658" s="13" t="s">
        <v>77</v>
      </c>
      <c r="AY658" s="245" t="s">
        <v>224</v>
      </c>
    </row>
    <row r="659" s="15" customFormat="1">
      <c r="A659" s="15"/>
      <c r="B659" s="256"/>
      <c r="C659" s="257"/>
      <c r="D659" s="228" t="s">
        <v>236</v>
      </c>
      <c r="E659" s="258" t="s">
        <v>40</v>
      </c>
      <c r="F659" s="259" t="s">
        <v>253</v>
      </c>
      <c r="G659" s="257"/>
      <c r="H659" s="260">
        <v>6302.7299999999996</v>
      </c>
      <c r="I659" s="261"/>
      <c r="J659" s="257"/>
      <c r="K659" s="257"/>
      <c r="L659" s="262"/>
      <c r="M659" s="263"/>
      <c r="N659" s="264"/>
      <c r="O659" s="264"/>
      <c r="P659" s="264"/>
      <c r="Q659" s="264"/>
      <c r="R659" s="264"/>
      <c r="S659" s="264"/>
      <c r="T659" s="26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66" t="s">
        <v>236</v>
      </c>
      <c r="AU659" s="266" t="s">
        <v>85</v>
      </c>
      <c r="AV659" s="15" t="s">
        <v>230</v>
      </c>
      <c r="AW659" s="15" t="s">
        <v>38</v>
      </c>
      <c r="AX659" s="15" t="s">
        <v>83</v>
      </c>
      <c r="AY659" s="266" t="s">
        <v>224</v>
      </c>
    </row>
    <row r="660" s="2" customFormat="1" ht="16.5" customHeight="1">
      <c r="A660" s="40"/>
      <c r="B660" s="41"/>
      <c r="C660" s="215" t="s">
        <v>949</v>
      </c>
      <c r="D660" s="215" t="s">
        <v>226</v>
      </c>
      <c r="E660" s="216" t="s">
        <v>5103</v>
      </c>
      <c r="F660" s="217" t="s">
        <v>5104</v>
      </c>
      <c r="G660" s="218" t="s">
        <v>604</v>
      </c>
      <c r="H660" s="219">
        <v>1.296</v>
      </c>
      <c r="I660" s="220"/>
      <c r="J660" s="221">
        <f>ROUND(I660*H660,2)</f>
        <v>0</v>
      </c>
      <c r="K660" s="217" t="s">
        <v>229</v>
      </c>
      <c r="L660" s="46"/>
      <c r="M660" s="222" t="s">
        <v>40</v>
      </c>
      <c r="N660" s="223" t="s">
        <v>48</v>
      </c>
      <c r="O660" s="86"/>
      <c r="P660" s="224">
        <f>O660*H660</f>
        <v>0</v>
      </c>
      <c r="Q660" s="224">
        <v>0</v>
      </c>
      <c r="R660" s="224">
        <f>Q660*H660</f>
        <v>0</v>
      </c>
      <c r="S660" s="224">
        <v>0</v>
      </c>
      <c r="T660" s="225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6" t="s">
        <v>230</v>
      </c>
      <c r="AT660" s="226" t="s">
        <v>226</v>
      </c>
      <c r="AU660" s="226" t="s">
        <v>85</v>
      </c>
      <c r="AY660" s="19" t="s">
        <v>224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19" t="s">
        <v>83</v>
      </c>
      <c r="BK660" s="227">
        <f>ROUND(I660*H660,2)</f>
        <v>0</v>
      </c>
      <c r="BL660" s="19" t="s">
        <v>230</v>
      </c>
      <c r="BM660" s="226" t="s">
        <v>3334</v>
      </c>
    </row>
    <row r="661" s="2" customFormat="1">
      <c r="A661" s="40"/>
      <c r="B661" s="41"/>
      <c r="C661" s="42"/>
      <c r="D661" s="228" t="s">
        <v>232</v>
      </c>
      <c r="E661" s="42"/>
      <c r="F661" s="229" t="s">
        <v>5105</v>
      </c>
      <c r="G661" s="42"/>
      <c r="H661" s="42"/>
      <c r="I661" s="230"/>
      <c r="J661" s="42"/>
      <c r="K661" s="42"/>
      <c r="L661" s="46"/>
      <c r="M661" s="231"/>
      <c r="N661" s="232"/>
      <c r="O661" s="86"/>
      <c r="P661" s="86"/>
      <c r="Q661" s="86"/>
      <c r="R661" s="86"/>
      <c r="S661" s="86"/>
      <c r="T661" s="87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232</v>
      </c>
      <c r="AU661" s="19" t="s">
        <v>85</v>
      </c>
    </row>
    <row r="662" s="2" customFormat="1">
      <c r="A662" s="40"/>
      <c r="B662" s="41"/>
      <c r="C662" s="42"/>
      <c r="D662" s="233" t="s">
        <v>234</v>
      </c>
      <c r="E662" s="42"/>
      <c r="F662" s="234" t="s">
        <v>5106</v>
      </c>
      <c r="G662" s="42"/>
      <c r="H662" s="42"/>
      <c r="I662" s="230"/>
      <c r="J662" s="42"/>
      <c r="K662" s="42"/>
      <c r="L662" s="46"/>
      <c r="M662" s="231"/>
      <c r="N662" s="232"/>
      <c r="O662" s="86"/>
      <c r="P662" s="86"/>
      <c r="Q662" s="86"/>
      <c r="R662" s="86"/>
      <c r="S662" s="86"/>
      <c r="T662" s="87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234</v>
      </c>
      <c r="AU662" s="19" t="s">
        <v>85</v>
      </c>
    </row>
    <row r="663" s="14" customFormat="1">
      <c r="A663" s="14"/>
      <c r="B663" s="246"/>
      <c r="C663" s="247"/>
      <c r="D663" s="228" t="s">
        <v>236</v>
      </c>
      <c r="E663" s="248" t="s">
        <v>40</v>
      </c>
      <c r="F663" s="249" t="s">
        <v>5107</v>
      </c>
      <c r="G663" s="247"/>
      <c r="H663" s="248" t="s">
        <v>40</v>
      </c>
      <c r="I663" s="250"/>
      <c r="J663" s="247"/>
      <c r="K663" s="247"/>
      <c r="L663" s="251"/>
      <c r="M663" s="252"/>
      <c r="N663" s="253"/>
      <c r="O663" s="253"/>
      <c r="P663" s="253"/>
      <c r="Q663" s="253"/>
      <c r="R663" s="253"/>
      <c r="S663" s="253"/>
      <c r="T663" s="25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5" t="s">
        <v>236</v>
      </c>
      <c r="AU663" s="255" t="s">
        <v>85</v>
      </c>
      <c r="AV663" s="14" t="s">
        <v>83</v>
      </c>
      <c r="AW663" s="14" t="s">
        <v>38</v>
      </c>
      <c r="AX663" s="14" t="s">
        <v>77</v>
      </c>
      <c r="AY663" s="255" t="s">
        <v>224</v>
      </c>
    </row>
    <row r="664" s="13" customFormat="1">
      <c r="A664" s="13"/>
      <c r="B664" s="235"/>
      <c r="C664" s="236"/>
      <c r="D664" s="228" t="s">
        <v>236</v>
      </c>
      <c r="E664" s="237" t="s">
        <v>40</v>
      </c>
      <c r="F664" s="238" t="s">
        <v>5464</v>
      </c>
      <c r="G664" s="236"/>
      <c r="H664" s="239">
        <v>0.65600000000000003</v>
      </c>
      <c r="I664" s="240"/>
      <c r="J664" s="236"/>
      <c r="K664" s="236"/>
      <c r="L664" s="241"/>
      <c r="M664" s="242"/>
      <c r="N664" s="243"/>
      <c r="O664" s="243"/>
      <c r="P664" s="243"/>
      <c r="Q664" s="243"/>
      <c r="R664" s="243"/>
      <c r="S664" s="243"/>
      <c r="T664" s="24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5" t="s">
        <v>236</v>
      </c>
      <c r="AU664" s="245" t="s">
        <v>85</v>
      </c>
      <c r="AV664" s="13" t="s">
        <v>85</v>
      </c>
      <c r="AW664" s="13" t="s">
        <v>38</v>
      </c>
      <c r="AX664" s="13" t="s">
        <v>77</v>
      </c>
      <c r="AY664" s="245" t="s">
        <v>224</v>
      </c>
    </row>
    <row r="665" s="13" customFormat="1">
      <c r="A665" s="13"/>
      <c r="B665" s="235"/>
      <c r="C665" s="236"/>
      <c r="D665" s="228" t="s">
        <v>236</v>
      </c>
      <c r="E665" s="237" t="s">
        <v>40</v>
      </c>
      <c r="F665" s="238" t="s">
        <v>5465</v>
      </c>
      <c r="G665" s="236"/>
      <c r="H665" s="239">
        <v>0.64000000000000001</v>
      </c>
      <c r="I665" s="240"/>
      <c r="J665" s="236"/>
      <c r="K665" s="236"/>
      <c r="L665" s="241"/>
      <c r="M665" s="242"/>
      <c r="N665" s="243"/>
      <c r="O665" s="243"/>
      <c r="P665" s="243"/>
      <c r="Q665" s="243"/>
      <c r="R665" s="243"/>
      <c r="S665" s="243"/>
      <c r="T665" s="24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5" t="s">
        <v>236</v>
      </c>
      <c r="AU665" s="245" t="s">
        <v>85</v>
      </c>
      <c r="AV665" s="13" t="s">
        <v>85</v>
      </c>
      <c r="AW665" s="13" t="s">
        <v>38</v>
      </c>
      <c r="AX665" s="13" t="s">
        <v>77</v>
      </c>
      <c r="AY665" s="245" t="s">
        <v>224</v>
      </c>
    </row>
    <row r="666" s="15" customFormat="1">
      <c r="A666" s="15"/>
      <c r="B666" s="256"/>
      <c r="C666" s="257"/>
      <c r="D666" s="228" t="s">
        <v>236</v>
      </c>
      <c r="E666" s="258" t="s">
        <v>40</v>
      </c>
      <c r="F666" s="259" t="s">
        <v>253</v>
      </c>
      <c r="G666" s="257"/>
      <c r="H666" s="260">
        <v>1.296</v>
      </c>
      <c r="I666" s="261"/>
      <c r="J666" s="257"/>
      <c r="K666" s="257"/>
      <c r="L666" s="262"/>
      <c r="M666" s="263"/>
      <c r="N666" s="264"/>
      <c r="O666" s="264"/>
      <c r="P666" s="264"/>
      <c r="Q666" s="264"/>
      <c r="R666" s="264"/>
      <c r="S666" s="264"/>
      <c r="T666" s="26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66" t="s">
        <v>236</v>
      </c>
      <c r="AU666" s="266" t="s">
        <v>85</v>
      </c>
      <c r="AV666" s="15" t="s">
        <v>230</v>
      </c>
      <c r="AW666" s="15" t="s">
        <v>38</v>
      </c>
      <c r="AX666" s="15" t="s">
        <v>83</v>
      </c>
      <c r="AY666" s="266" t="s">
        <v>224</v>
      </c>
    </row>
    <row r="667" s="2" customFormat="1" ht="16.5" customHeight="1">
      <c r="A667" s="40"/>
      <c r="B667" s="41"/>
      <c r="C667" s="215" t="s">
        <v>954</v>
      </c>
      <c r="D667" s="215" t="s">
        <v>226</v>
      </c>
      <c r="E667" s="216" t="s">
        <v>5110</v>
      </c>
      <c r="F667" s="217" t="s">
        <v>5111</v>
      </c>
      <c r="G667" s="218" t="s">
        <v>604</v>
      </c>
      <c r="H667" s="219">
        <v>2.5920000000000001</v>
      </c>
      <c r="I667" s="220"/>
      <c r="J667" s="221">
        <f>ROUND(I667*H667,2)</f>
        <v>0</v>
      </c>
      <c r="K667" s="217" t="s">
        <v>229</v>
      </c>
      <c r="L667" s="46"/>
      <c r="M667" s="222" t="s">
        <v>40</v>
      </c>
      <c r="N667" s="223" t="s">
        <v>48</v>
      </c>
      <c r="O667" s="86"/>
      <c r="P667" s="224">
        <f>O667*H667</f>
        <v>0</v>
      </c>
      <c r="Q667" s="224">
        <v>0</v>
      </c>
      <c r="R667" s="224">
        <f>Q667*H667</f>
        <v>0</v>
      </c>
      <c r="S667" s="224">
        <v>0</v>
      </c>
      <c r="T667" s="225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26" t="s">
        <v>230</v>
      </c>
      <c r="AT667" s="226" t="s">
        <v>226</v>
      </c>
      <c r="AU667" s="226" t="s">
        <v>85</v>
      </c>
      <c r="AY667" s="19" t="s">
        <v>224</v>
      </c>
      <c r="BE667" s="227">
        <f>IF(N667="základní",J667,0)</f>
        <v>0</v>
      </c>
      <c r="BF667" s="227">
        <f>IF(N667="snížená",J667,0)</f>
        <v>0</v>
      </c>
      <c r="BG667" s="227">
        <f>IF(N667="zákl. přenesená",J667,0)</f>
        <v>0</v>
      </c>
      <c r="BH667" s="227">
        <f>IF(N667="sníž. přenesená",J667,0)</f>
        <v>0</v>
      </c>
      <c r="BI667" s="227">
        <f>IF(N667="nulová",J667,0)</f>
        <v>0</v>
      </c>
      <c r="BJ667" s="19" t="s">
        <v>83</v>
      </c>
      <c r="BK667" s="227">
        <f>ROUND(I667*H667,2)</f>
        <v>0</v>
      </c>
      <c r="BL667" s="19" t="s">
        <v>230</v>
      </c>
      <c r="BM667" s="226" t="s">
        <v>3348</v>
      </c>
    </row>
    <row r="668" s="2" customFormat="1">
      <c r="A668" s="40"/>
      <c r="B668" s="41"/>
      <c r="C668" s="42"/>
      <c r="D668" s="228" t="s">
        <v>232</v>
      </c>
      <c r="E668" s="42"/>
      <c r="F668" s="229" t="s">
        <v>5112</v>
      </c>
      <c r="G668" s="42"/>
      <c r="H668" s="42"/>
      <c r="I668" s="230"/>
      <c r="J668" s="42"/>
      <c r="K668" s="42"/>
      <c r="L668" s="46"/>
      <c r="M668" s="231"/>
      <c r="N668" s="232"/>
      <c r="O668" s="86"/>
      <c r="P668" s="86"/>
      <c r="Q668" s="86"/>
      <c r="R668" s="86"/>
      <c r="S668" s="86"/>
      <c r="T668" s="87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232</v>
      </c>
      <c r="AU668" s="19" t="s">
        <v>85</v>
      </c>
    </row>
    <row r="669" s="2" customFormat="1">
      <c r="A669" s="40"/>
      <c r="B669" s="41"/>
      <c r="C669" s="42"/>
      <c r="D669" s="233" t="s">
        <v>234</v>
      </c>
      <c r="E669" s="42"/>
      <c r="F669" s="234" t="s">
        <v>5113</v>
      </c>
      <c r="G669" s="42"/>
      <c r="H669" s="42"/>
      <c r="I669" s="230"/>
      <c r="J669" s="42"/>
      <c r="K669" s="42"/>
      <c r="L669" s="46"/>
      <c r="M669" s="231"/>
      <c r="N669" s="232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234</v>
      </c>
      <c r="AU669" s="19" t="s">
        <v>85</v>
      </c>
    </row>
    <row r="670" s="14" customFormat="1">
      <c r="A670" s="14"/>
      <c r="B670" s="246"/>
      <c r="C670" s="247"/>
      <c r="D670" s="228" t="s">
        <v>236</v>
      </c>
      <c r="E670" s="248" t="s">
        <v>40</v>
      </c>
      <c r="F670" s="249" t="s">
        <v>5114</v>
      </c>
      <c r="G670" s="247"/>
      <c r="H670" s="248" t="s">
        <v>40</v>
      </c>
      <c r="I670" s="250"/>
      <c r="J670" s="247"/>
      <c r="K670" s="247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236</v>
      </c>
      <c r="AU670" s="255" t="s">
        <v>85</v>
      </c>
      <c r="AV670" s="14" t="s">
        <v>83</v>
      </c>
      <c r="AW670" s="14" t="s">
        <v>38</v>
      </c>
      <c r="AX670" s="14" t="s">
        <v>77</v>
      </c>
      <c r="AY670" s="255" t="s">
        <v>224</v>
      </c>
    </row>
    <row r="671" s="13" customFormat="1">
      <c r="A671" s="13"/>
      <c r="B671" s="235"/>
      <c r="C671" s="236"/>
      <c r="D671" s="228" t="s">
        <v>236</v>
      </c>
      <c r="E671" s="237" t="s">
        <v>40</v>
      </c>
      <c r="F671" s="238" t="s">
        <v>5466</v>
      </c>
      <c r="G671" s="236"/>
      <c r="H671" s="239">
        <v>1.3120000000000001</v>
      </c>
      <c r="I671" s="240"/>
      <c r="J671" s="236"/>
      <c r="K671" s="236"/>
      <c r="L671" s="241"/>
      <c r="M671" s="242"/>
      <c r="N671" s="243"/>
      <c r="O671" s="243"/>
      <c r="P671" s="243"/>
      <c r="Q671" s="243"/>
      <c r="R671" s="243"/>
      <c r="S671" s="243"/>
      <c r="T671" s="24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5" t="s">
        <v>236</v>
      </c>
      <c r="AU671" s="245" t="s">
        <v>85</v>
      </c>
      <c r="AV671" s="13" t="s">
        <v>85</v>
      </c>
      <c r="AW671" s="13" t="s">
        <v>38</v>
      </c>
      <c r="AX671" s="13" t="s">
        <v>77</v>
      </c>
      <c r="AY671" s="245" t="s">
        <v>224</v>
      </c>
    </row>
    <row r="672" s="13" customFormat="1">
      <c r="A672" s="13"/>
      <c r="B672" s="235"/>
      <c r="C672" s="236"/>
      <c r="D672" s="228" t="s">
        <v>236</v>
      </c>
      <c r="E672" s="237" t="s">
        <v>40</v>
      </c>
      <c r="F672" s="238" t="s">
        <v>5467</v>
      </c>
      <c r="G672" s="236"/>
      <c r="H672" s="239">
        <v>1.28</v>
      </c>
      <c r="I672" s="240"/>
      <c r="J672" s="236"/>
      <c r="K672" s="236"/>
      <c r="L672" s="241"/>
      <c r="M672" s="242"/>
      <c r="N672" s="243"/>
      <c r="O672" s="243"/>
      <c r="P672" s="243"/>
      <c r="Q672" s="243"/>
      <c r="R672" s="243"/>
      <c r="S672" s="243"/>
      <c r="T672" s="24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5" t="s">
        <v>236</v>
      </c>
      <c r="AU672" s="245" t="s">
        <v>85</v>
      </c>
      <c r="AV672" s="13" t="s">
        <v>85</v>
      </c>
      <c r="AW672" s="13" t="s">
        <v>38</v>
      </c>
      <c r="AX672" s="13" t="s">
        <v>77</v>
      </c>
      <c r="AY672" s="245" t="s">
        <v>224</v>
      </c>
    </row>
    <row r="673" s="15" customFormat="1">
      <c r="A673" s="15"/>
      <c r="B673" s="256"/>
      <c r="C673" s="257"/>
      <c r="D673" s="228" t="s">
        <v>236</v>
      </c>
      <c r="E673" s="258" t="s">
        <v>40</v>
      </c>
      <c r="F673" s="259" t="s">
        <v>253</v>
      </c>
      <c r="G673" s="257"/>
      <c r="H673" s="260">
        <v>2.5920000000000001</v>
      </c>
      <c r="I673" s="261"/>
      <c r="J673" s="257"/>
      <c r="K673" s="257"/>
      <c r="L673" s="262"/>
      <c r="M673" s="263"/>
      <c r="N673" s="264"/>
      <c r="O673" s="264"/>
      <c r="P673" s="264"/>
      <c r="Q673" s="264"/>
      <c r="R673" s="264"/>
      <c r="S673" s="264"/>
      <c r="T673" s="26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6" t="s">
        <v>236</v>
      </c>
      <c r="AU673" s="266" t="s">
        <v>85</v>
      </c>
      <c r="AV673" s="15" t="s">
        <v>230</v>
      </c>
      <c r="AW673" s="15" t="s">
        <v>38</v>
      </c>
      <c r="AX673" s="15" t="s">
        <v>83</v>
      </c>
      <c r="AY673" s="266" t="s">
        <v>224</v>
      </c>
    </row>
    <row r="674" s="2" customFormat="1" ht="16.5" customHeight="1">
      <c r="A674" s="40"/>
      <c r="B674" s="41"/>
      <c r="C674" s="215" t="s">
        <v>960</v>
      </c>
      <c r="D674" s="215" t="s">
        <v>226</v>
      </c>
      <c r="E674" s="216" t="s">
        <v>5117</v>
      </c>
      <c r="F674" s="217" t="s">
        <v>5118</v>
      </c>
      <c r="G674" s="218" t="s">
        <v>604</v>
      </c>
      <c r="H674" s="219">
        <v>234.57499999999999</v>
      </c>
      <c r="I674" s="220"/>
      <c r="J674" s="221">
        <f>ROUND(I674*H674,2)</f>
        <v>0</v>
      </c>
      <c r="K674" s="217" t="s">
        <v>229</v>
      </c>
      <c r="L674" s="46"/>
      <c r="M674" s="222" t="s">
        <v>40</v>
      </c>
      <c r="N674" s="223" t="s">
        <v>48</v>
      </c>
      <c r="O674" s="86"/>
      <c r="P674" s="224">
        <f>O674*H674</f>
        <v>0</v>
      </c>
      <c r="Q674" s="224">
        <v>0</v>
      </c>
      <c r="R674" s="224">
        <f>Q674*H674</f>
        <v>0</v>
      </c>
      <c r="S674" s="224">
        <v>0</v>
      </c>
      <c r="T674" s="225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6" t="s">
        <v>230</v>
      </c>
      <c r="AT674" s="226" t="s">
        <v>226</v>
      </c>
      <c r="AU674" s="226" t="s">
        <v>85</v>
      </c>
      <c r="AY674" s="19" t="s">
        <v>224</v>
      </c>
      <c r="BE674" s="227">
        <f>IF(N674="základní",J674,0)</f>
        <v>0</v>
      </c>
      <c r="BF674" s="227">
        <f>IF(N674="snížená",J674,0)</f>
        <v>0</v>
      </c>
      <c r="BG674" s="227">
        <f>IF(N674="zákl. přenesená",J674,0)</f>
        <v>0</v>
      </c>
      <c r="BH674" s="227">
        <f>IF(N674="sníž. přenesená",J674,0)</f>
        <v>0</v>
      </c>
      <c r="BI674" s="227">
        <f>IF(N674="nulová",J674,0)</f>
        <v>0</v>
      </c>
      <c r="BJ674" s="19" t="s">
        <v>83</v>
      </c>
      <c r="BK674" s="227">
        <f>ROUND(I674*H674,2)</f>
        <v>0</v>
      </c>
      <c r="BL674" s="19" t="s">
        <v>230</v>
      </c>
      <c r="BM674" s="226" t="s">
        <v>3360</v>
      </c>
    </row>
    <row r="675" s="2" customFormat="1">
      <c r="A675" s="40"/>
      <c r="B675" s="41"/>
      <c r="C675" s="42"/>
      <c r="D675" s="228" t="s">
        <v>232</v>
      </c>
      <c r="E675" s="42"/>
      <c r="F675" s="229" t="s">
        <v>5119</v>
      </c>
      <c r="G675" s="42"/>
      <c r="H675" s="42"/>
      <c r="I675" s="230"/>
      <c r="J675" s="42"/>
      <c r="K675" s="42"/>
      <c r="L675" s="46"/>
      <c r="M675" s="231"/>
      <c r="N675" s="232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232</v>
      </c>
      <c r="AU675" s="19" t="s">
        <v>85</v>
      </c>
    </row>
    <row r="676" s="2" customFormat="1">
      <c r="A676" s="40"/>
      <c r="B676" s="41"/>
      <c r="C676" s="42"/>
      <c r="D676" s="233" t="s">
        <v>234</v>
      </c>
      <c r="E676" s="42"/>
      <c r="F676" s="234" t="s">
        <v>5120</v>
      </c>
      <c r="G676" s="42"/>
      <c r="H676" s="42"/>
      <c r="I676" s="230"/>
      <c r="J676" s="42"/>
      <c r="K676" s="42"/>
      <c r="L676" s="46"/>
      <c r="M676" s="231"/>
      <c r="N676" s="232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234</v>
      </c>
      <c r="AU676" s="19" t="s">
        <v>85</v>
      </c>
    </row>
    <row r="677" s="14" customFormat="1">
      <c r="A677" s="14"/>
      <c r="B677" s="246"/>
      <c r="C677" s="247"/>
      <c r="D677" s="228" t="s">
        <v>236</v>
      </c>
      <c r="E677" s="248" t="s">
        <v>40</v>
      </c>
      <c r="F677" s="249" t="s">
        <v>5121</v>
      </c>
      <c r="G677" s="247"/>
      <c r="H677" s="248" t="s">
        <v>40</v>
      </c>
      <c r="I677" s="250"/>
      <c r="J677" s="247"/>
      <c r="K677" s="247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236</v>
      </c>
      <c r="AU677" s="255" t="s">
        <v>85</v>
      </c>
      <c r="AV677" s="14" t="s">
        <v>83</v>
      </c>
      <c r="AW677" s="14" t="s">
        <v>38</v>
      </c>
      <c r="AX677" s="14" t="s">
        <v>77</v>
      </c>
      <c r="AY677" s="255" t="s">
        <v>224</v>
      </c>
    </row>
    <row r="678" s="13" customFormat="1">
      <c r="A678" s="13"/>
      <c r="B678" s="235"/>
      <c r="C678" s="236"/>
      <c r="D678" s="228" t="s">
        <v>236</v>
      </c>
      <c r="E678" s="237" t="s">
        <v>40</v>
      </c>
      <c r="F678" s="238" t="s">
        <v>5457</v>
      </c>
      <c r="G678" s="236"/>
      <c r="H678" s="239">
        <v>13.34</v>
      </c>
      <c r="I678" s="240"/>
      <c r="J678" s="236"/>
      <c r="K678" s="236"/>
      <c r="L678" s="241"/>
      <c r="M678" s="242"/>
      <c r="N678" s="243"/>
      <c r="O678" s="243"/>
      <c r="P678" s="243"/>
      <c r="Q678" s="243"/>
      <c r="R678" s="243"/>
      <c r="S678" s="243"/>
      <c r="T678" s="24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5" t="s">
        <v>236</v>
      </c>
      <c r="AU678" s="245" t="s">
        <v>85</v>
      </c>
      <c r="AV678" s="13" t="s">
        <v>85</v>
      </c>
      <c r="AW678" s="13" t="s">
        <v>38</v>
      </c>
      <c r="AX678" s="13" t="s">
        <v>77</v>
      </c>
      <c r="AY678" s="245" t="s">
        <v>224</v>
      </c>
    </row>
    <row r="679" s="13" customFormat="1">
      <c r="A679" s="13"/>
      <c r="B679" s="235"/>
      <c r="C679" s="236"/>
      <c r="D679" s="228" t="s">
        <v>236</v>
      </c>
      <c r="E679" s="237" t="s">
        <v>40</v>
      </c>
      <c r="F679" s="238" t="s">
        <v>5452</v>
      </c>
      <c r="G679" s="236"/>
      <c r="H679" s="239">
        <v>221.23500000000001</v>
      </c>
      <c r="I679" s="240"/>
      <c r="J679" s="236"/>
      <c r="K679" s="236"/>
      <c r="L679" s="241"/>
      <c r="M679" s="242"/>
      <c r="N679" s="243"/>
      <c r="O679" s="243"/>
      <c r="P679" s="243"/>
      <c r="Q679" s="243"/>
      <c r="R679" s="243"/>
      <c r="S679" s="243"/>
      <c r="T679" s="24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5" t="s">
        <v>236</v>
      </c>
      <c r="AU679" s="245" t="s">
        <v>85</v>
      </c>
      <c r="AV679" s="13" t="s">
        <v>85</v>
      </c>
      <c r="AW679" s="13" t="s">
        <v>38</v>
      </c>
      <c r="AX679" s="13" t="s">
        <v>77</v>
      </c>
      <c r="AY679" s="245" t="s">
        <v>224</v>
      </c>
    </row>
    <row r="680" s="15" customFormat="1">
      <c r="A680" s="15"/>
      <c r="B680" s="256"/>
      <c r="C680" s="257"/>
      <c r="D680" s="228" t="s">
        <v>236</v>
      </c>
      <c r="E680" s="258" t="s">
        <v>40</v>
      </c>
      <c r="F680" s="259" t="s">
        <v>253</v>
      </c>
      <c r="G680" s="257"/>
      <c r="H680" s="260">
        <v>234.57499999999999</v>
      </c>
      <c r="I680" s="261"/>
      <c r="J680" s="257"/>
      <c r="K680" s="257"/>
      <c r="L680" s="262"/>
      <c r="M680" s="263"/>
      <c r="N680" s="264"/>
      <c r="O680" s="264"/>
      <c r="P680" s="264"/>
      <c r="Q680" s="264"/>
      <c r="R680" s="264"/>
      <c r="S680" s="264"/>
      <c r="T680" s="26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6" t="s">
        <v>236</v>
      </c>
      <c r="AU680" s="266" t="s">
        <v>85</v>
      </c>
      <c r="AV680" s="15" t="s">
        <v>230</v>
      </c>
      <c r="AW680" s="15" t="s">
        <v>38</v>
      </c>
      <c r="AX680" s="15" t="s">
        <v>83</v>
      </c>
      <c r="AY680" s="266" t="s">
        <v>224</v>
      </c>
    </row>
    <row r="681" s="2" customFormat="1" ht="16.5" customHeight="1">
      <c r="A681" s="40"/>
      <c r="B681" s="41"/>
      <c r="C681" s="215" t="s">
        <v>965</v>
      </c>
      <c r="D681" s="215" t="s">
        <v>226</v>
      </c>
      <c r="E681" s="216" t="s">
        <v>5122</v>
      </c>
      <c r="F681" s="217" t="s">
        <v>5123</v>
      </c>
      <c r="G681" s="218" t="s">
        <v>604</v>
      </c>
      <c r="H681" s="219">
        <v>0.64800000000000002</v>
      </c>
      <c r="I681" s="220"/>
      <c r="J681" s="221">
        <f>ROUND(I681*H681,2)</f>
        <v>0</v>
      </c>
      <c r="K681" s="217" t="s">
        <v>229</v>
      </c>
      <c r="L681" s="46"/>
      <c r="M681" s="222" t="s">
        <v>40</v>
      </c>
      <c r="N681" s="223" t="s">
        <v>48</v>
      </c>
      <c r="O681" s="86"/>
      <c r="P681" s="224">
        <f>O681*H681</f>
        <v>0</v>
      </c>
      <c r="Q681" s="224">
        <v>0</v>
      </c>
      <c r="R681" s="224">
        <f>Q681*H681</f>
        <v>0</v>
      </c>
      <c r="S681" s="224">
        <v>0</v>
      </c>
      <c r="T681" s="225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6" t="s">
        <v>230</v>
      </c>
      <c r="AT681" s="226" t="s">
        <v>226</v>
      </c>
      <c r="AU681" s="226" t="s">
        <v>85</v>
      </c>
      <c r="AY681" s="19" t="s">
        <v>224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9" t="s">
        <v>83</v>
      </c>
      <c r="BK681" s="227">
        <f>ROUND(I681*H681,2)</f>
        <v>0</v>
      </c>
      <c r="BL681" s="19" t="s">
        <v>230</v>
      </c>
      <c r="BM681" s="226" t="s">
        <v>3372</v>
      </c>
    </row>
    <row r="682" s="2" customFormat="1">
      <c r="A682" s="40"/>
      <c r="B682" s="41"/>
      <c r="C682" s="42"/>
      <c r="D682" s="228" t="s">
        <v>232</v>
      </c>
      <c r="E682" s="42"/>
      <c r="F682" s="229" t="s">
        <v>5124</v>
      </c>
      <c r="G682" s="42"/>
      <c r="H682" s="42"/>
      <c r="I682" s="230"/>
      <c r="J682" s="42"/>
      <c r="K682" s="42"/>
      <c r="L682" s="46"/>
      <c r="M682" s="231"/>
      <c r="N682" s="232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232</v>
      </c>
      <c r="AU682" s="19" t="s">
        <v>85</v>
      </c>
    </row>
    <row r="683" s="2" customFormat="1">
      <c r="A683" s="40"/>
      <c r="B683" s="41"/>
      <c r="C683" s="42"/>
      <c r="D683" s="233" t="s">
        <v>234</v>
      </c>
      <c r="E683" s="42"/>
      <c r="F683" s="234" t="s">
        <v>5125</v>
      </c>
      <c r="G683" s="42"/>
      <c r="H683" s="42"/>
      <c r="I683" s="230"/>
      <c r="J683" s="42"/>
      <c r="K683" s="42"/>
      <c r="L683" s="46"/>
      <c r="M683" s="231"/>
      <c r="N683" s="232"/>
      <c r="O683" s="86"/>
      <c r="P683" s="86"/>
      <c r="Q683" s="86"/>
      <c r="R683" s="86"/>
      <c r="S683" s="86"/>
      <c r="T683" s="87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234</v>
      </c>
      <c r="AU683" s="19" t="s">
        <v>85</v>
      </c>
    </row>
    <row r="684" s="14" customFormat="1">
      <c r="A684" s="14"/>
      <c r="B684" s="246"/>
      <c r="C684" s="247"/>
      <c r="D684" s="228" t="s">
        <v>236</v>
      </c>
      <c r="E684" s="248" t="s">
        <v>40</v>
      </c>
      <c r="F684" s="249" t="s">
        <v>5126</v>
      </c>
      <c r="G684" s="247"/>
      <c r="H684" s="248" t="s">
        <v>40</v>
      </c>
      <c r="I684" s="250"/>
      <c r="J684" s="247"/>
      <c r="K684" s="247"/>
      <c r="L684" s="251"/>
      <c r="M684" s="252"/>
      <c r="N684" s="253"/>
      <c r="O684" s="253"/>
      <c r="P684" s="253"/>
      <c r="Q684" s="253"/>
      <c r="R684" s="253"/>
      <c r="S684" s="253"/>
      <c r="T684" s="25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5" t="s">
        <v>236</v>
      </c>
      <c r="AU684" s="255" t="s">
        <v>85</v>
      </c>
      <c r="AV684" s="14" t="s">
        <v>83</v>
      </c>
      <c r="AW684" s="14" t="s">
        <v>38</v>
      </c>
      <c r="AX684" s="14" t="s">
        <v>77</v>
      </c>
      <c r="AY684" s="255" t="s">
        <v>224</v>
      </c>
    </row>
    <row r="685" s="13" customFormat="1">
      <c r="A685" s="13"/>
      <c r="B685" s="235"/>
      <c r="C685" s="236"/>
      <c r="D685" s="228" t="s">
        <v>236</v>
      </c>
      <c r="E685" s="237" t="s">
        <v>40</v>
      </c>
      <c r="F685" s="238" t="s">
        <v>5468</v>
      </c>
      <c r="G685" s="236"/>
      <c r="H685" s="239">
        <v>0.32800000000000001</v>
      </c>
      <c r="I685" s="240"/>
      <c r="J685" s="236"/>
      <c r="K685" s="236"/>
      <c r="L685" s="241"/>
      <c r="M685" s="242"/>
      <c r="N685" s="243"/>
      <c r="O685" s="243"/>
      <c r="P685" s="243"/>
      <c r="Q685" s="243"/>
      <c r="R685" s="243"/>
      <c r="S685" s="243"/>
      <c r="T685" s="24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5" t="s">
        <v>236</v>
      </c>
      <c r="AU685" s="245" t="s">
        <v>85</v>
      </c>
      <c r="AV685" s="13" t="s">
        <v>85</v>
      </c>
      <c r="AW685" s="13" t="s">
        <v>38</v>
      </c>
      <c r="AX685" s="13" t="s">
        <v>77</v>
      </c>
      <c r="AY685" s="245" t="s">
        <v>224</v>
      </c>
    </row>
    <row r="686" s="13" customFormat="1">
      <c r="A686" s="13"/>
      <c r="B686" s="235"/>
      <c r="C686" s="236"/>
      <c r="D686" s="228" t="s">
        <v>236</v>
      </c>
      <c r="E686" s="237" t="s">
        <v>40</v>
      </c>
      <c r="F686" s="238" t="s">
        <v>5469</v>
      </c>
      <c r="G686" s="236"/>
      <c r="H686" s="239">
        <v>0.32000000000000001</v>
      </c>
      <c r="I686" s="240"/>
      <c r="J686" s="236"/>
      <c r="K686" s="236"/>
      <c r="L686" s="241"/>
      <c r="M686" s="242"/>
      <c r="N686" s="243"/>
      <c r="O686" s="243"/>
      <c r="P686" s="243"/>
      <c r="Q686" s="243"/>
      <c r="R686" s="243"/>
      <c r="S686" s="243"/>
      <c r="T686" s="24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5" t="s">
        <v>236</v>
      </c>
      <c r="AU686" s="245" t="s">
        <v>85</v>
      </c>
      <c r="AV686" s="13" t="s">
        <v>85</v>
      </c>
      <c r="AW686" s="13" t="s">
        <v>38</v>
      </c>
      <c r="AX686" s="13" t="s">
        <v>77</v>
      </c>
      <c r="AY686" s="245" t="s">
        <v>224</v>
      </c>
    </row>
    <row r="687" s="15" customFormat="1">
      <c r="A687" s="15"/>
      <c r="B687" s="256"/>
      <c r="C687" s="257"/>
      <c r="D687" s="228" t="s">
        <v>236</v>
      </c>
      <c r="E687" s="258" t="s">
        <v>40</v>
      </c>
      <c r="F687" s="259" t="s">
        <v>253</v>
      </c>
      <c r="G687" s="257"/>
      <c r="H687" s="260">
        <v>0.64800000000000002</v>
      </c>
      <c r="I687" s="261"/>
      <c r="J687" s="257"/>
      <c r="K687" s="257"/>
      <c r="L687" s="262"/>
      <c r="M687" s="263"/>
      <c r="N687" s="264"/>
      <c r="O687" s="264"/>
      <c r="P687" s="264"/>
      <c r="Q687" s="264"/>
      <c r="R687" s="264"/>
      <c r="S687" s="264"/>
      <c r="T687" s="26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66" t="s">
        <v>236</v>
      </c>
      <c r="AU687" s="266" t="s">
        <v>85</v>
      </c>
      <c r="AV687" s="15" t="s">
        <v>230</v>
      </c>
      <c r="AW687" s="15" t="s">
        <v>38</v>
      </c>
      <c r="AX687" s="15" t="s">
        <v>83</v>
      </c>
      <c r="AY687" s="266" t="s">
        <v>224</v>
      </c>
    </row>
    <row r="688" s="2" customFormat="1" ht="24.15" customHeight="1">
      <c r="A688" s="40"/>
      <c r="B688" s="41"/>
      <c r="C688" s="215" t="s">
        <v>973</v>
      </c>
      <c r="D688" s="215" t="s">
        <v>226</v>
      </c>
      <c r="E688" s="216" t="s">
        <v>1483</v>
      </c>
      <c r="F688" s="217" t="s">
        <v>1484</v>
      </c>
      <c r="G688" s="218" t="s">
        <v>604</v>
      </c>
      <c r="H688" s="219">
        <v>66.102000000000004</v>
      </c>
      <c r="I688" s="220"/>
      <c r="J688" s="221">
        <f>ROUND(I688*H688,2)</f>
        <v>0</v>
      </c>
      <c r="K688" s="217" t="s">
        <v>229</v>
      </c>
      <c r="L688" s="46"/>
      <c r="M688" s="222" t="s">
        <v>40</v>
      </c>
      <c r="N688" s="223" t="s">
        <v>48</v>
      </c>
      <c r="O688" s="86"/>
      <c r="P688" s="224">
        <f>O688*H688</f>
        <v>0</v>
      </c>
      <c r="Q688" s="224">
        <v>0</v>
      </c>
      <c r="R688" s="224">
        <f>Q688*H688</f>
        <v>0</v>
      </c>
      <c r="S688" s="224">
        <v>0</v>
      </c>
      <c r="T688" s="225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26" t="s">
        <v>230</v>
      </c>
      <c r="AT688" s="226" t="s">
        <v>226</v>
      </c>
      <c r="AU688" s="226" t="s">
        <v>85</v>
      </c>
      <c r="AY688" s="19" t="s">
        <v>224</v>
      </c>
      <c r="BE688" s="227">
        <f>IF(N688="základní",J688,0)</f>
        <v>0</v>
      </c>
      <c r="BF688" s="227">
        <f>IF(N688="snížená",J688,0)</f>
        <v>0</v>
      </c>
      <c r="BG688" s="227">
        <f>IF(N688="zákl. přenesená",J688,0)</f>
        <v>0</v>
      </c>
      <c r="BH688" s="227">
        <f>IF(N688="sníž. přenesená",J688,0)</f>
        <v>0</v>
      </c>
      <c r="BI688" s="227">
        <f>IF(N688="nulová",J688,0)</f>
        <v>0</v>
      </c>
      <c r="BJ688" s="19" t="s">
        <v>83</v>
      </c>
      <c r="BK688" s="227">
        <f>ROUND(I688*H688,2)</f>
        <v>0</v>
      </c>
      <c r="BL688" s="19" t="s">
        <v>230</v>
      </c>
      <c r="BM688" s="226" t="s">
        <v>3384</v>
      </c>
    </row>
    <row r="689" s="2" customFormat="1">
      <c r="A689" s="40"/>
      <c r="B689" s="41"/>
      <c r="C689" s="42"/>
      <c r="D689" s="228" t="s">
        <v>232</v>
      </c>
      <c r="E689" s="42"/>
      <c r="F689" s="229" t="s">
        <v>1486</v>
      </c>
      <c r="G689" s="42"/>
      <c r="H689" s="42"/>
      <c r="I689" s="230"/>
      <c r="J689" s="42"/>
      <c r="K689" s="42"/>
      <c r="L689" s="46"/>
      <c r="M689" s="231"/>
      <c r="N689" s="232"/>
      <c r="O689" s="86"/>
      <c r="P689" s="86"/>
      <c r="Q689" s="86"/>
      <c r="R689" s="86"/>
      <c r="S689" s="86"/>
      <c r="T689" s="87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232</v>
      </c>
      <c r="AU689" s="19" t="s">
        <v>85</v>
      </c>
    </row>
    <row r="690" s="2" customFormat="1">
      <c r="A690" s="40"/>
      <c r="B690" s="41"/>
      <c r="C690" s="42"/>
      <c r="D690" s="233" t="s">
        <v>234</v>
      </c>
      <c r="E690" s="42"/>
      <c r="F690" s="234" t="s">
        <v>1487</v>
      </c>
      <c r="G690" s="42"/>
      <c r="H690" s="42"/>
      <c r="I690" s="230"/>
      <c r="J690" s="42"/>
      <c r="K690" s="42"/>
      <c r="L690" s="46"/>
      <c r="M690" s="231"/>
      <c r="N690" s="232"/>
      <c r="O690" s="86"/>
      <c r="P690" s="86"/>
      <c r="Q690" s="86"/>
      <c r="R690" s="86"/>
      <c r="S690" s="86"/>
      <c r="T690" s="87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234</v>
      </c>
      <c r="AU690" s="19" t="s">
        <v>85</v>
      </c>
    </row>
    <row r="691" s="13" customFormat="1">
      <c r="A691" s="13"/>
      <c r="B691" s="235"/>
      <c r="C691" s="236"/>
      <c r="D691" s="228" t="s">
        <v>236</v>
      </c>
      <c r="E691" s="237" t="s">
        <v>40</v>
      </c>
      <c r="F691" s="238" t="s">
        <v>5470</v>
      </c>
      <c r="G691" s="236"/>
      <c r="H691" s="239">
        <v>27.341999999999999</v>
      </c>
      <c r="I691" s="240"/>
      <c r="J691" s="236"/>
      <c r="K691" s="236"/>
      <c r="L691" s="241"/>
      <c r="M691" s="242"/>
      <c r="N691" s="243"/>
      <c r="O691" s="243"/>
      <c r="P691" s="243"/>
      <c r="Q691" s="243"/>
      <c r="R691" s="243"/>
      <c r="S691" s="243"/>
      <c r="T691" s="24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5" t="s">
        <v>236</v>
      </c>
      <c r="AU691" s="245" t="s">
        <v>85</v>
      </c>
      <c r="AV691" s="13" t="s">
        <v>85</v>
      </c>
      <c r="AW691" s="13" t="s">
        <v>38</v>
      </c>
      <c r="AX691" s="13" t="s">
        <v>77</v>
      </c>
      <c r="AY691" s="245" t="s">
        <v>224</v>
      </c>
    </row>
    <row r="692" s="13" customFormat="1">
      <c r="A692" s="13"/>
      <c r="B692" s="235"/>
      <c r="C692" s="236"/>
      <c r="D692" s="228" t="s">
        <v>236</v>
      </c>
      <c r="E692" s="237" t="s">
        <v>40</v>
      </c>
      <c r="F692" s="238" t="s">
        <v>5451</v>
      </c>
      <c r="G692" s="236"/>
      <c r="H692" s="239">
        <v>38.759999999999998</v>
      </c>
      <c r="I692" s="240"/>
      <c r="J692" s="236"/>
      <c r="K692" s="236"/>
      <c r="L692" s="241"/>
      <c r="M692" s="242"/>
      <c r="N692" s="243"/>
      <c r="O692" s="243"/>
      <c r="P692" s="243"/>
      <c r="Q692" s="243"/>
      <c r="R692" s="243"/>
      <c r="S692" s="243"/>
      <c r="T692" s="24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5" t="s">
        <v>236</v>
      </c>
      <c r="AU692" s="245" t="s">
        <v>85</v>
      </c>
      <c r="AV692" s="13" t="s">
        <v>85</v>
      </c>
      <c r="AW692" s="13" t="s">
        <v>38</v>
      </c>
      <c r="AX692" s="13" t="s">
        <v>77</v>
      </c>
      <c r="AY692" s="245" t="s">
        <v>224</v>
      </c>
    </row>
    <row r="693" s="15" customFormat="1">
      <c r="A693" s="15"/>
      <c r="B693" s="256"/>
      <c r="C693" s="257"/>
      <c r="D693" s="228" t="s">
        <v>236</v>
      </c>
      <c r="E693" s="258" t="s">
        <v>40</v>
      </c>
      <c r="F693" s="259" t="s">
        <v>253</v>
      </c>
      <c r="G693" s="257"/>
      <c r="H693" s="260">
        <v>66.102000000000004</v>
      </c>
      <c r="I693" s="261"/>
      <c r="J693" s="257"/>
      <c r="K693" s="257"/>
      <c r="L693" s="262"/>
      <c r="M693" s="263"/>
      <c r="N693" s="264"/>
      <c r="O693" s="264"/>
      <c r="P693" s="264"/>
      <c r="Q693" s="264"/>
      <c r="R693" s="264"/>
      <c r="S693" s="264"/>
      <c r="T693" s="26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66" t="s">
        <v>236</v>
      </c>
      <c r="AU693" s="266" t="s">
        <v>85</v>
      </c>
      <c r="AV693" s="15" t="s">
        <v>230</v>
      </c>
      <c r="AW693" s="15" t="s">
        <v>38</v>
      </c>
      <c r="AX693" s="15" t="s">
        <v>83</v>
      </c>
      <c r="AY693" s="266" t="s">
        <v>224</v>
      </c>
    </row>
    <row r="694" s="2" customFormat="1" ht="24.15" customHeight="1">
      <c r="A694" s="40"/>
      <c r="B694" s="41"/>
      <c r="C694" s="215" t="s">
        <v>983</v>
      </c>
      <c r="D694" s="215" t="s">
        <v>226</v>
      </c>
      <c r="E694" s="216" t="s">
        <v>1490</v>
      </c>
      <c r="F694" s="217" t="s">
        <v>1491</v>
      </c>
      <c r="G694" s="218" t="s">
        <v>604</v>
      </c>
      <c r="H694" s="219">
        <v>494.685</v>
      </c>
      <c r="I694" s="220"/>
      <c r="J694" s="221">
        <f>ROUND(I694*H694,2)</f>
        <v>0</v>
      </c>
      <c r="K694" s="217" t="s">
        <v>229</v>
      </c>
      <c r="L694" s="46"/>
      <c r="M694" s="222" t="s">
        <v>40</v>
      </c>
      <c r="N694" s="223" t="s">
        <v>48</v>
      </c>
      <c r="O694" s="86"/>
      <c r="P694" s="224">
        <f>O694*H694</f>
        <v>0</v>
      </c>
      <c r="Q694" s="224">
        <v>0</v>
      </c>
      <c r="R694" s="224">
        <f>Q694*H694</f>
        <v>0</v>
      </c>
      <c r="S694" s="224">
        <v>0</v>
      </c>
      <c r="T694" s="225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26" t="s">
        <v>230</v>
      </c>
      <c r="AT694" s="226" t="s">
        <v>226</v>
      </c>
      <c r="AU694" s="226" t="s">
        <v>85</v>
      </c>
      <c r="AY694" s="19" t="s">
        <v>224</v>
      </c>
      <c r="BE694" s="227">
        <f>IF(N694="základní",J694,0)</f>
        <v>0</v>
      </c>
      <c r="BF694" s="227">
        <f>IF(N694="snížená",J694,0)</f>
        <v>0</v>
      </c>
      <c r="BG694" s="227">
        <f>IF(N694="zákl. přenesená",J694,0)</f>
        <v>0</v>
      </c>
      <c r="BH694" s="227">
        <f>IF(N694="sníž. přenesená",J694,0)</f>
        <v>0</v>
      </c>
      <c r="BI694" s="227">
        <f>IF(N694="nulová",J694,0)</f>
        <v>0</v>
      </c>
      <c r="BJ694" s="19" t="s">
        <v>83</v>
      </c>
      <c r="BK694" s="227">
        <f>ROUND(I694*H694,2)</f>
        <v>0</v>
      </c>
      <c r="BL694" s="19" t="s">
        <v>230</v>
      </c>
      <c r="BM694" s="226" t="s">
        <v>3393</v>
      </c>
    </row>
    <row r="695" s="2" customFormat="1">
      <c r="A695" s="40"/>
      <c r="B695" s="41"/>
      <c r="C695" s="42"/>
      <c r="D695" s="228" t="s">
        <v>232</v>
      </c>
      <c r="E695" s="42"/>
      <c r="F695" s="229" t="s">
        <v>1491</v>
      </c>
      <c r="G695" s="42"/>
      <c r="H695" s="42"/>
      <c r="I695" s="230"/>
      <c r="J695" s="42"/>
      <c r="K695" s="42"/>
      <c r="L695" s="46"/>
      <c r="M695" s="231"/>
      <c r="N695" s="232"/>
      <c r="O695" s="86"/>
      <c r="P695" s="86"/>
      <c r="Q695" s="86"/>
      <c r="R695" s="86"/>
      <c r="S695" s="86"/>
      <c r="T695" s="87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232</v>
      </c>
      <c r="AU695" s="19" t="s">
        <v>85</v>
      </c>
    </row>
    <row r="696" s="2" customFormat="1">
      <c r="A696" s="40"/>
      <c r="B696" s="41"/>
      <c r="C696" s="42"/>
      <c r="D696" s="233" t="s">
        <v>234</v>
      </c>
      <c r="E696" s="42"/>
      <c r="F696" s="234" t="s">
        <v>1493</v>
      </c>
      <c r="G696" s="42"/>
      <c r="H696" s="42"/>
      <c r="I696" s="230"/>
      <c r="J696" s="42"/>
      <c r="K696" s="42"/>
      <c r="L696" s="46"/>
      <c r="M696" s="231"/>
      <c r="N696" s="232"/>
      <c r="O696" s="86"/>
      <c r="P696" s="86"/>
      <c r="Q696" s="86"/>
      <c r="R696" s="86"/>
      <c r="S696" s="86"/>
      <c r="T696" s="87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9" t="s">
        <v>234</v>
      </c>
      <c r="AU696" s="19" t="s">
        <v>85</v>
      </c>
    </row>
    <row r="697" s="13" customFormat="1">
      <c r="A697" s="13"/>
      <c r="B697" s="235"/>
      <c r="C697" s="236"/>
      <c r="D697" s="228" t="s">
        <v>236</v>
      </c>
      <c r="E697" s="237" t="s">
        <v>40</v>
      </c>
      <c r="F697" s="238" t="s">
        <v>5279</v>
      </c>
      <c r="G697" s="236"/>
      <c r="H697" s="239">
        <v>414.99000000000001</v>
      </c>
      <c r="I697" s="240"/>
      <c r="J697" s="236"/>
      <c r="K697" s="236"/>
      <c r="L697" s="241"/>
      <c r="M697" s="242"/>
      <c r="N697" s="243"/>
      <c r="O697" s="243"/>
      <c r="P697" s="243"/>
      <c r="Q697" s="243"/>
      <c r="R697" s="243"/>
      <c r="S697" s="243"/>
      <c r="T697" s="24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5" t="s">
        <v>236</v>
      </c>
      <c r="AU697" s="245" t="s">
        <v>85</v>
      </c>
      <c r="AV697" s="13" t="s">
        <v>85</v>
      </c>
      <c r="AW697" s="13" t="s">
        <v>38</v>
      </c>
      <c r="AX697" s="13" t="s">
        <v>77</v>
      </c>
      <c r="AY697" s="245" t="s">
        <v>224</v>
      </c>
    </row>
    <row r="698" s="13" customFormat="1">
      <c r="A698" s="13"/>
      <c r="B698" s="235"/>
      <c r="C698" s="236"/>
      <c r="D698" s="228" t="s">
        <v>236</v>
      </c>
      <c r="E698" s="237" t="s">
        <v>40</v>
      </c>
      <c r="F698" s="238" t="s">
        <v>5454</v>
      </c>
      <c r="G698" s="236"/>
      <c r="H698" s="239">
        <v>61.875</v>
      </c>
      <c r="I698" s="240"/>
      <c r="J698" s="236"/>
      <c r="K698" s="236"/>
      <c r="L698" s="241"/>
      <c r="M698" s="242"/>
      <c r="N698" s="243"/>
      <c r="O698" s="243"/>
      <c r="P698" s="243"/>
      <c r="Q698" s="243"/>
      <c r="R698" s="243"/>
      <c r="S698" s="243"/>
      <c r="T698" s="24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5" t="s">
        <v>236</v>
      </c>
      <c r="AU698" s="245" t="s">
        <v>85</v>
      </c>
      <c r="AV698" s="13" t="s">
        <v>85</v>
      </c>
      <c r="AW698" s="13" t="s">
        <v>38</v>
      </c>
      <c r="AX698" s="13" t="s">
        <v>77</v>
      </c>
      <c r="AY698" s="245" t="s">
        <v>224</v>
      </c>
    </row>
    <row r="699" s="13" customFormat="1">
      <c r="A699" s="13"/>
      <c r="B699" s="235"/>
      <c r="C699" s="236"/>
      <c r="D699" s="228" t="s">
        <v>236</v>
      </c>
      <c r="E699" s="237" t="s">
        <v>40</v>
      </c>
      <c r="F699" s="238" t="s">
        <v>5455</v>
      </c>
      <c r="G699" s="236"/>
      <c r="H699" s="239">
        <v>17.82</v>
      </c>
      <c r="I699" s="240"/>
      <c r="J699" s="236"/>
      <c r="K699" s="236"/>
      <c r="L699" s="241"/>
      <c r="M699" s="242"/>
      <c r="N699" s="243"/>
      <c r="O699" s="243"/>
      <c r="P699" s="243"/>
      <c r="Q699" s="243"/>
      <c r="R699" s="243"/>
      <c r="S699" s="243"/>
      <c r="T699" s="24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5" t="s">
        <v>236</v>
      </c>
      <c r="AU699" s="245" t="s">
        <v>85</v>
      </c>
      <c r="AV699" s="13" t="s">
        <v>85</v>
      </c>
      <c r="AW699" s="13" t="s">
        <v>38</v>
      </c>
      <c r="AX699" s="13" t="s">
        <v>77</v>
      </c>
      <c r="AY699" s="245" t="s">
        <v>224</v>
      </c>
    </row>
    <row r="700" s="15" customFormat="1">
      <c r="A700" s="15"/>
      <c r="B700" s="256"/>
      <c r="C700" s="257"/>
      <c r="D700" s="228" t="s">
        <v>236</v>
      </c>
      <c r="E700" s="258" t="s">
        <v>40</v>
      </c>
      <c r="F700" s="259" t="s">
        <v>253</v>
      </c>
      <c r="G700" s="257"/>
      <c r="H700" s="260">
        <v>494.685</v>
      </c>
      <c r="I700" s="261"/>
      <c r="J700" s="257"/>
      <c r="K700" s="257"/>
      <c r="L700" s="262"/>
      <c r="M700" s="263"/>
      <c r="N700" s="264"/>
      <c r="O700" s="264"/>
      <c r="P700" s="264"/>
      <c r="Q700" s="264"/>
      <c r="R700" s="264"/>
      <c r="S700" s="264"/>
      <c r="T700" s="26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66" t="s">
        <v>236</v>
      </c>
      <c r="AU700" s="266" t="s">
        <v>85</v>
      </c>
      <c r="AV700" s="15" t="s">
        <v>230</v>
      </c>
      <c r="AW700" s="15" t="s">
        <v>38</v>
      </c>
      <c r="AX700" s="15" t="s">
        <v>83</v>
      </c>
      <c r="AY700" s="266" t="s">
        <v>224</v>
      </c>
    </row>
    <row r="701" s="2" customFormat="1" ht="24.15" customHeight="1">
      <c r="A701" s="40"/>
      <c r="B701" s="41"/>
      <c r="C701" s="215" t="s">
        <v>991</v>
      </c>
      <c r="D701" s="215" t="s">
        <v>226</v>
      </c>
      <c r="E701" s="216" t="s">
        <v>1496</v>
      </c>
      <c r="F701" s="217" t="s">
        <v>1497</v>
      </c>
      <c r="G701" s="218" t="s">
        <v>604</v>
      </c>
      <c r="H701" s="219">
        <v>353.60500000000002</v>
      </c>
      <c r="I701" s="220"/>
      <c r="J701" s="221">
        <f>ROUND(I701*H701,2)</f>
        <v>0</v>
      </c>
      <c r="K701" s="217" t="s">
        <v>229</v>
      </c>
      <c r="L701" s="46"/>
      <c r="M701" s="222" t="s">
        <v>40</v>
      </c>
      <c r="N701" s="223" t="s">
        <v>48</v>
      </c>
      <c r="O701" s="86"/>
      <c r="P701" s="224">
        <f>O701*H701</f>
        <v>0</v>
      </c>
      <c r="Q701" s="224">
        <v>0</v>
      </c>
      <c r="R701" s="224">
        <f>Q701*H701</f>
        <v>0</v>
      </c>
      <c r="S701" s="224">
        <v>0</v>
      </c>
      <c r="T701" s="225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26" t="s">
        <v>230</v>
      </c>
      <c r="AT701" s="226" t="s">
        <v>226</v>
      </c>
      <c r="AU701" s="226" t="s">
        <v>85</v>
      </c>
      <c r="AY701" s="19" t="s">
        <v>224</v>
      </c>
      <c r="BE701" s="227">
        <f>IF(N701="základní",J701,0)</f>
        <v>0</v>
      </c>
      <c r="BF701" s="227">
        <f>IF(N701="snížená",J701,0)</f>
        <v>0</v>
      </c>
      <c r="BG701" s="227">
        <f>IF(N701="zákl. přenesená",J701,0)</f>
        <v>0</v>
      </c>
      <c r="BH701" s="227">
        <f>IF(N701="sníž. přenesená",J701,0)</f>
        <v>0</v>
      </c>
      <c r="BI701" s="227">
        <f>IF(N701="nulová",J701,0)</f>
        <v>0</v>
      </c>
      <c r="BJ701" s="19" t="s">
        <v>83</v>
      </c>
      <c r="BK701" s="227">
        <f>ROUND(I701*H701,2)</f>
        <v>0</v>
      </c>
      <c r="BL701" s="19" t="s">
        <v>230</v>
      </c>
      <c r="BM701" s="226" t="s">
        <v>3403</v>
      </c>
    </row>
    <row r="702" s="2" customFormat="1">
      <c r="A702" s="40"/>
      <c r="B702" s="41"/>
      <c r="C702" s="42"/>
      <c r="D702" s="228" t="s">
        <v>232</v>
      </c>
      <c r="E702" s="42"/>
      <c r="F702" s="229" t="s">
        <v>1497</v>
      </c>
      <c r="G702" s="42"/>
      <c r="H702" s="42"/>
      <c r="I702" s="230"/>
      <c r="J702" s="42"/>
      <c r="K702" s="42"/>
      <c r="L702" s="46"/>
      <c r="M702" s="231"/>
      <c r="N702" s="232"/>
      <c r="O702" s="86"/>
      <c r="P702" s="86"/>
      <c r="Q702" s="86"/>
      <c r="R702" s="86"/>
      <c r="S702" s="86"/>
      <c r="T702" s="87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T702" s="19" t="s">
        <v>232</v>
      </c>
      <c r="AU702" s="19" t="s">
        <v>85</v>
      </c>
    </row>
    <row r="703" s="2" customFormat="1">
      <c r="A703" s="40"/>
      <c r="B703" s="41"/>
      <c r="C703" s="42"/>
      <c r="D703" s="233" t="s">
        <v>234</v>
      </c>
      <c r="E703" s="42"/>
      <c r="F703" s="234" t="s">
        <v>1499</v>
      </c>
      <c r="G703" s="42"/>
      <c r="H703" s="42"/>
      <c r="I703" s="230"/>
      <c r="J703" s="42"/>
      <c r="K703" s="42"/>
      <c r="L703" s="46"/>
      <c r="M703" s="231"/>
      <c r="N703" s="232"/>
      <c r="O703" s="86"/>
      <c r="P703" s="86"/>
      <c r="Q703" s="86"/>
      <c r="R703" s="86"/>
      <c r="S703" s="86"/>
      <c r="T703" s="87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234</v>
      </c>
      <c r="AU703" s="19" t="s">
        <v>85</v>
      </c>
    </row>
    <row r="704" s="13" customFormat="1">
      <c r="A704" s="13"/>
      <c r="B704" s="235"/>
      <c r="C704" s="236"/>
      <c r="D704" s="228" t="s">
        <v>236</v>
      </c>
      <c r="E704" s="237" t="s">
        <v>40</v>
      </c>
      <c r="F704" s="238" t="s">
        <v>5453</v>
      </c>
      <c r="G704" s="236"/>
      <c r="H704" s="239">
        <v>28.5</v>
      </c>
      <c r="I704" s="240"/>
      <c r="J704" s="236"/>
      <c r="K704" s="236"/>
      <c r="L704" s="241"/>
      <c r="M704" s="242"/>
      <c r="N704" s="243"/>
      <c r="O704" s="243"/>
      <c r="P704" s="243"/>
      <c r="Q704" s="243"/>
      <c r="R704" s="243"/>
      <c r="S704" s="243"/>
      <c r="T704" s="24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5" t="s">
        <v>236</v>
      </c>
      <c r="AU704" s="245" t="s">
        <v>85</v>
      </c>
      <c r="AV704" s="13" t="s">
        <v>85</v>
      </c>
      <c r="AW704" s="13" t="s">
        <v>38</v>
      </c>
      <c r="AX704" s="13" t="s">
        <v>77</v>
      </c>
      <c r="AY704" s="245" t="s">
        <v>224</v>
      </c>
    </row>
    <row r="705" s="13" customFormat="1">
      <c r="A705" s="13"/>
      <c r="B705" s="235"/>
      <c r="C705" s="236"/>
      <c r="D705" s="228" t="s">
        <v>236</v>
      </c>
      <c r="E705" s="237" t="s">
        <v>40</v>
      </c>
      <c r="F705" s="238" t="s">
        <v>5456</v>
      </c>
      <c r="G705" s="236"/>
      <c r="H705" s="239">
        <v>325.10500000000002</v>
      </c>
      <c r="I705" s="240"/>
      <c r="J705" s="236"/>
      <c r="K705" s="236"/>
      <c r="L705" s="241"/>
      <c r="M705" s="242"/>
      <c r="N705" s="243"/>
      <c r="O705" s="243"/>
      <c r="P705" s="243"/>
      <c r="Q705" s="243"/>
      <c r="R705" s="243"/>
      <c r="S705" s="243"/>
      <c r="T705" s="24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5" t="s">
        <v>236</v>
      </c>
      <c r="AU705" s="245" t="s">
        <v>85</v>
      </c>
      <c r="AV705" s="13" t="s">
        <v>85</v>
      </c>
      <c r="AW705" s="13" t="s">
        <v>38</v>
      </c>
      <c r="AX705" s="13" t="s">
        <v>77</v>
      </c>
      <c r="AY705" s="245" t="s">
        <v>224</v>
      </c>
    </row>
    <row r="706" s="15" customFormat="1">
      <c r="A706" s="15"/>
      <c r="B706" s="256"/>
      <c r="C706" s="257"/>
      <c r="D706" s="228" t="s">
        <v>236</v>
      </c>
      <c r="E706" s="258" t="s">
        <v>40</v>
      </c>
      <c r="F706" s="259" t="s">
        <v>253</v>
      </c>
      <c r="G706" s="257"/>
      <c r="H706" s="260">
        <v>353.60500000000002</v>
      </c>
      <c r="I706" s="261"/>
      <c r="J706" s="257"/>
      <c r="K706" s="257"/>
      <c r="L706" s="262"/>
      <c r="M706" s="263"/>
      <c r="N706" s="264"/>
      <c r="O706" s="264"/>
      <c r="P706" s="264"/>
      <c r="Q706" s="264"/>
      <c r="R706" s="264"/>
      <c r="S706" s="264"/>
      <c r="T706" s="26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66" t="s">
        <v>236</v>
      </c>
      <c r="AU706" s="266" t="s">
        <v>85</v>
      </c>
      <c r="AV706" s="15" t="s">
        <v>230</v>
      </c>
      <c r="AW706" s="15" t="s">
        <v>38</v>
      </c>
      <c r="AX706" s="15" t="s">
        <v>83</v>
      </c>
      <c r="AY706" s="266" t="s">
        <v>224</v>
      </c>
    </row>
    <row r="707" s="12" customFormat="1" ht="22.8" customHeight="1">
      <c r="A707" s="12"/>
      <c r="B707" s="199"/>
      <c r="C707" s="200"/>
      <c r="D707" s="201" t="s">
        <v>76</v>
      </c>
      <c r="E707" s="213" t="s">
        <v>1501</v>
      </c>
      <c r="F707" s="213" t="s">
        <v>1502</v>
      </c>
      <c r="G707" s="200"/>
      <c r="H707" s="200"/>
      <c r="I707" s="203"/>
      <c r="J707" s="214">
        <f>BK707</f>
        <v>0</v>
      </c>
      <c r="K707" s="200"/>
      <c r="L707" s="205"/>
      <c r="M707" s="206"/>
      <c r="N707" s="207"/>
      <c r="O707" s="207"/>
      <c r="P707" s="208">
        <f>SUM(P708:P710)</f>
        <v>0</v>
      </c>
      <c r="Q707" s="207"/>
      <c r="R707" s="208">
        <f>SUM(R708:R710)</f>
        <v>0</v>
      </c>
      <c r="S707" s="207"/>
      <c r="T707" s="209">
        <f>SUM(T708:T710)</f>
        <v>0</v>
      </c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R707" s="210" t="s">
        <v>83</v>
      </c>
      <c r="AT707" s="211" t="s">
        <v>76</v>
      </c>
      <c r="AU707" s="211" t="s">
        <v>83</v>
      </c>
      <c r="AY707" s="210" t="s">
        <v>224</v>
      </c>
      <c r="BK707" s="212">
        <f>SUM(BK708:BK710)</f>
        <v>0</v>
      </c>
    </row>
    <row r="708" s="2" customFormat="1" ht="21.75" customHeight="1">
      <c r="A708" s="40"/>
      <c r="B708" s="41"/>
      <c r="C708" s="215" t="s">
        <v>998</v>
      </c>
      <c r="D708" s="215" t="s">
        <v>226</v>
      </c>
      <c r="E708" s="216" t="s">
        <v>5130</v>
      </c>
      <c r="F708" s="217" t="s">
        <v>5131</v>
      </c>
      <c r="G708" s="218" t="s">
        <v>604</v>
      </c>
      <c r="H708" s="219">
        <v>440.96600000000001</v>
      </c>
      <c r="I708" s="220"/>
      <c r="J708" s="221">
        <f>ROUND(I708*H708,2)</f>
        <v>0</v>
      </c>
      <c r="K708" s="217" t="s">
        <v>229</v>
      </c>
      <c r="L708" s="46"/>
      <c r="M708" s="222" t="s">
        <v>40</v>
      </c>
      <c r="N708" s="223" t="s">
        <v>48</v>
      </c>
      <c r="O708" s="86"/>
      <c r="P708" s="224">
        <f>O708*H708</f>
        <v>0</v>
      </c>
      <c r="Q708" s="224">
        <v>0</v>
      </c>
      <c r="R708" s="224">
        <f>Q708*H708</f>
        <v>0</v>
      </c>
      <c r="S708" s="224">
        <v>0</v>
      </c>
      <c r="T708" s="225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26" t="s">
        <v>230</v>
      </c>
      <c r="AT708" s="226" t="s">
        <v>226</v>
      </c>
      <c r="AU708" s="226" t="s">
        <v>85</v>
      </c>
      <c r="AY708" s="19" t="s">
        <v>224</v>
      </c>
      <c r="BE708" s="227">
        <f>IF(N708="základní",J708,0)</f>
        <v>0</v>
      </c>
      <c r="BF708" s="227">
        <f>IF(N708="snížená",J708,0)</f>
        <v>0</v>
      </c>
      <c r="BG708" s="227">
        <f>IF(N708="zákl. přenesená",J708,0)</f>
        <v>0</v>
      </c>
      <c r="BH708" s="227">
        <f>IF(N708="sníž. přenesená",J708,0)</f>
        <v>0</v>
      </c>
      <c r="BI708" s="227">
        <f>IF(N708="nulová",J708,0)</f>
        <v>0</v>
      </c>
      <c r="BJ708" s="19" t="s">
        <v>83</v>
      </c>
      <c r="BK708" s="227">
        <f>ROUND(I708*H708,2)</f>
        <v>0</v>
      </c>
      <c r="BL708" s="19" t="s">
        <v>230</v>
      </c>
      <c r="BM708" s="226" t="s">
        <v>3413</v>
      </c>
    </row>
    <row r="709" s="2" customFormat="1">
      <c r="A709" s="40"/>
      <c r="B709" s="41"/>
      <c r="C709" s="42"/>
      <c r="D709" s="228" t="s">
        <v>232</v>
      </c>
      <c r="E709" s="42"/>
      <c r="F709" s="229" t="s">
        <v>5132</v>
      </c>
      <c r="G709" s="42"/>
      <c r="H709" s="42"/>
      <c r="I709" s="230"/>
      <c r="J709" s="42"/>
      <c r="K709" s="42"/>
      <c r="L709" s="46"/>
      <c r="M709" s="231"/>
      <c r="N709" s="232"/>
      <c r="O709" s="86"/>
      <c r="P709" s="86"/>
      <c r="Q709" s="86"/>
      <c r="R709" s="86"/>
      <c r="S709" s="86"/>
      <c r="T709" s="87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232</v>
      </c>
      <c r="AU709" s="19" t="s">
        <v>85</v>
      </c>
    </row>
    <row r="710" s="2" customFormat="1">
      <c r="A710" s="40"/>
      <c r="B710" s="41"/>
      <c r="C710" s="42"/>
      <c r="D710" s="233" t="s">
        <v>234</v>
      </c>
      <c r="E710" s="42"/>
      <c r="F710" s="234" t="s">
        <v>5133</v>
      </c>
      <c r="G710" s="42"/>
      <c r="H710" s="42"/>
      <c r="I710" s="230"/>
      <c r="J710" s="42"/>
      <c r="K710" s="42"/>
      <c r="L710" s="46"/>
      <c r="M710" s="278"/>
      <c r="N710" s="279"/>
      <c r="O710" s="280"/>
      <c r="P710" s="280"/>
      <c r="Q710" s="280"/>
      <c r="R710" s="280"/>
      <c r="S710" s="280"/>
      <c r="T710" s="281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234</v>
      </c>
      <c r="AU710" s="19" t="s">
        <v>85</v>
      </c>
    </row>
    <row r="711" s="2" customFormat="1" ht="6.96" customHeight="1">
      <c r="A711" s="40"/>
      <c r="B711" s="61"/>
      <c r="C711" s="62"/>
      <c r="D711" s="62"/>
      <c r="E711" s="62"/>
      <c r="F711" s="62"/>
      <c r="G711" s="62"/>
      <c r="H711" s="62"/>
      <c r="I711" s="62"/>
      <c r="J711" s="62"/>
      <c r="K711" s="62"/>
      <c r="L711" s="46"/>
      <c r="M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</row>
  </sheetData>
  <sheetProtection sheet="1" autoFilter="0" formatColumns="0" formatRows="0" objects="1" scenarios="1" spinCount="100000" saltValue="16LcQI+ketRC2977Q5pJdl6gYX2R676ujB8BeKtg4EvGKGq1I9pMzzp/mOS53/Ain2zVCHg+10UDijptt3Kj/A==" hashValue="dgsB1PJOdjLk/2/EiWNg1aTAVFSNY+yufNLCO6erKYuwcgEdryFUY/TO46JIW2Ws8eQPe7RPmwiv9GvlebSNTw==" algorithmName="SHA-512" password="CC35"/>
  <autoFilter ref="C93:K71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9" r:id="rId1" display="https://podminky.urs.cz/item/CS_URS_2021_02/113106121"/>
    <hyperlink ref="F104" r:id="rId2" display="https://podminky.urs.cz/item/CS_URS_2021_02/113106142"/>
    <hyperlink ref="F109" r:id="rId3" display="https://podminky.urs.cz/item/CS_URS_2021_02/113107224"/>
    <hyperlink ref="F114" r:id="rId4" display="https://podminky.urs.cz/item/CS_URS_2021_02/113107225"/>
    <hyperlink ref="F119" r:id="rId5" display="https://podminky.urs.cz/item/CS_URS_2021_02/113107241"/>
    <hyperlink ref="F124" r:id="rId6" display="https://podminky.urs.cz/item/CS_URS_2021_02/113107325"/>
    <hyperlink ref="F130" r:id="rId7" display="https://podminky.urs.cz/item/CS_URS_2021_02/113154325"/>
    <hyperlink ref="F135" r:id="rId8" display="https://podminky.urs.cz/item/CS_URS_2021_02/113201112"/>
    <hyperlink ref="F141" r:id="rId9" display="https://podminky.urs.cz/item/CS_URS_2021_02/113203111"/>
    <hyperlink ref="F146" r:id="rId10" display="https://podminky.urs.cz/item/CS_URS_2021_02/121151103"/>
    <hyperlink ref="F151" r:id="rId11" display="https://podminky.urs.cz/item/CS_URS_2021_02/122251506"/>
    <hyperlink ref="F158" r:id="rId12" display="https://podminky.urs.cz/item/CS_URS_2021_02/131251202"/>
    <hyperlink ref="F163" r:id="rId13" display="https://podminky.urs.cz/item/CS_URS_2021_02/132251102"/>
    <hyperlink ref="F168" r:id="rId14" display="https://podminky.urs.cz/item/CS_URS_2021_02/132251253"/>
    <hyperlink ref="F173" r:id="rId15" display="https://podminky.urs.cz/item/CS_URS_2021_02/151101101"/>
    <hyperlink ref="F179" r:id="rId16" display="https://podminky.urs.cz/item/CS_URS_2021_02/151101111"/>
    <hyperlink ref="F182" r:id="rId17" display="https://podminky.urs.cz/item/CS_URS_2021_02/162751115"/>
    <hyperlink ref="F190" r:id="rId18" display="https://podminky.urs.cz/item/CS_URS_2021_02/171151103"/>
    <hyperlink ref="F196" r:id="rId19" display="https://podminky.urs.cz/item/CS_URS_2021_02/58344229"/>
    <hyperlink ref="F201" r:id="rId20" display="https://podminky.urs.cz/item/CS_URS_2021_02/171201221"/>
    <hyperlink ref="F206" r:id="rId21" display="https://podminky.urs.cz/item/CS_URS_2021_02/171251201"/>
    <hyperlink ref="F209" r:id="rId22" display="https://podminky.urs.cz/item/CS_URS_2021_02/174151101"/>
    <hyperlink ref="F215" r:id="rId23" display="https://podminky.urs.cz/item/CS_URS_2021_02/58344197"/>
    <hyperlink ref="F220" r:id="rId24" display="https://podminky.urs.cz/item/CS_URS_2021_02/181951112"/>
    <hyperlink ref="F226" r:id="rId25" display="https://podminky.urs.cz/item/CS_URS_2021_02/211971110"/>
    <hyperlink ref="F231" r:id="rId26" display="https://podminky.urs.cz/item/CS_URS_2021_02/69311081"/>
    <hyperlink ref="F236" r:id="rId27" display="https://podminky.urs.cz/item/CS_URS_2021_02/212752401"/>
    <hyperlink ref="F242" r:id="rId28" display="https://podminky.urs.cz/item/CS_URS_2021_02/451572111"/>
    <hyperlink ref="F249" r:id="rId29" display="https://podminky.urs.cz/item/CS_URS_2021_02/452311131"/>
    <hyperlink ref="F256" r:id="rId30" display="https://podminky.urs.cz/item/CS_URS_2021_02/564871111"/>
    <hyperlink ref="F261" r:id="rId31" display="https://podminky.urs.cz/item/CS_URS_2021_02/564871114"/>
    <hyperlink ref="F266" r:id="rId32" display="https://podminky.urs.cz/item/CS_URS_2021_02/565166121"/>
    <hyperlink ref="F272" r:id="rId33" display="https://podminky.urs.cz/item/CS_URS_2021_02/567132113"/>
    <hyperlink ref="F279" r:id="rId34" display="https://podminky.urs.cz/item/CS_URS_2021_02/573231106"/>
    <hyperlink ref="F286" r:id="rId35" display="https://podminky.urs.cz/item/CS_URS_2021_02/573231107"/>
    <hyperlink ref="F292" r:id="rId36" display="https://podminky.urs.cz/item/CS_URS_2021_02/573231108"/>
    <hyperlink ref="F297" r:id="rId37" display="https://podminky.urs.cz/item/CS_URS_2021_02/576123121"/>
    <hyperlink ref="F304" r:id="rId38" display="https://podminky.urs.cz/item/CS_URS_2021_02/577176121"/>
    <hyperlink ref="F315" r:id="rId39" display="https://podminky.urs.cz/item/CS_URS_2021_02/631319206"/>
    <hyperlink ref="F329" r:id="rId40" display="https://podminky.urs.cz/item/CS_URS_2021_02/831312121"/>
    <hyperlink ref="F334" r:id="rId41" display="https://podminky.urs.cz/item/CS_URS_2021_02/59710632"/>
    <hyperlink ref="F339" r:id="rId42" display="https://podminky.urs.cz/item/CS_URS_2021_02/59223733"/>
    <hyperlink ref="F344" r:id="rId43" display="https://podminky.urs.cz/item/CS_URS_2021_02/837311221"/>
    <hyperlink ref="F349" r:id="rId44" display="https://podminky.urs.cz/item/CS_URS_2021_02/59711538"/>
    <hyperlink ref="F354" r:id="rId45" display="https://podminky.urs.cz/item/CS_URS_2021_02/28611524"/>
    <hyperlink ref="F359" r:id="rId46" display="https://podminky.urs.cz/item/CS_URS_2021_02/837312221"/>
    <hyperlink ref="F362" r:id="rId47" display="https://podminky.urs.cz/item/CS_URS_2021_02/59711024"/>
    <hyperlink ref="F369" r:id="rId48" display="https://podminky.urs.cz/item/CS_URS_2021_02/895941111"/>
    <hyperlink ref="F382" r:id="rId49" display="https://podminky.urs.cz/item/CS_URS_2021_02/899332111"/>
    <hyperlink ref="F387" r:id="rId50" display="https://podminky.urs.cz/item/CS_URS_2021_02/899623161"/>
    <hyperlink ref="F394" r:id="rId51" display="https://podminky.urs.cz/item/CS_URS_2021_02/914111111"/>
    <hyperlink ref="F399" r:id="rId52" display="https://podminky.urs.cz/item/CS_URS_2021_02/914111112"/>
    <hyperlink ref="F404" r:id="rId53" display="https://podminky.urs.cz/item/CS_URS_2021_02/40445650"/>
    <hyperlink ref="F409" r:id="rId54" display="https://podminky.urs.cz/item/CS_URS_2021_02/40445619"/>
    <hyperlink ref="F414" r:id="rId55" display="https://podminky.urs.cz/item/CS_URS_2021_02/40445608"/>
    <hyperlink ref="F419" r:id="rId56" display="https://podminky.urs.cz/item/CS_URS_2021_02/40445620"/>
    <hyperlink ref="F425" r:id="rId57" display="https://podminky.urs.cz/item/CS_URS_2021_02/914511112"/>
    <hyperlink ref="F428" r:id="rId58" display="https://podminky.urs.cz/item/CS_URS_2021_02/40445225"/>
    <hyperlink ref="F431" r:id="rId59" display="https://podminky.urs.cz/item/CS_URS_2021_02/40445240"/>
    <hyperlink ref="F434" r:id="rId60" display="https://podminky.urs.cz/item/CS_URS_2021_02/40445253"/>
    <hyperlink ref="F437" r:id="rId61" display="https://podminky.urs.cz/item/CS_URS_2021_02/40445256"/>
    <hyperlink ref="F440" r:id="rId62" display="https://podminky.urs.cz/item/CS_URS_2021_02/915111112"/>
    <hyperlink ref="F447" r:id="rId63" display="https://podminky.urs.cz/item/CS_URS_2021_02/915111116"/>
    <hyperlink ref="F452" r:id="rId64" display="https://podminky.urs.cz/item/CS_URS_2021_02/915121112"/>
    <hyperlink ref="F457" r:id="rId65" display="https://podminky.urs.cz/item/CS_URS_2021_02/915121122"/>
    <hyperlink ref="F464" r:id="rId66" display="https://podminky.urs.cz/item/CS_URS_2021_02/915131112"/>
    <hyperlink ref="F473" r:id="rId67" display="https://podminky.urs.cz/item/CS_URS_2021_02/915211112"/>
    <hyperlink ref="F480" r:id="rId68" display="https://podminky.urs.cz/item/CS_URS_2021_02/915211116"/>
    <hyperlink ref="F485" r:id="rId69" display="https://podminky.urs.cz/item/CS_URS_2021_02/915221112"/>
    <hyperlink ref="F490" r:id="rId70" display="https://podminky.urs.cz/item/CS_URS_2021_02/915221122"/>
    <hyperlink ref="F497" r:id="rId71" display="https://podminky.urs.cz/item/CS_URS_2021_02/915231112"/>
    <hyperlink ref="F506" r:id="rId72" display="https://podminky.urs.cz/item/CS_URS_2021_02/915611111"/>
    <hyperlink ref="F518" r:id="rId73" display="https://podminky.urs.cz/item/CS_URS_2021_02/915621111"/>
    <hyperlink ref="F527" r:id="rId74" display="https://podminky.urs.cz/item/CS_URS_2021_02/916111122"/>
    <hyperlink ref="F532" r:id="rId75" display="https://podminky.urs.cz/item/CS_URS_2021_02/916111123"/>
    <hyperlink ref="F537" r:id="rId76" display="https://podminky.urs.cz/item/CS_URS_2021_02/916241213"/>
    <hyperlink ref="F546" r:id="rId77" display="https://podminky.urs.cz/item/CS_URS_2021_02/58380002"/>
    <hyperlink ref="F551" r:id="rId78" display="https://podminky.urs.cz/item/CS_URS_2021_02/58380005"/>
    <hyperlink ref="F554" r:id="rId79" display="https://podminky.urs.cz/item/CS_URS_2021_02/58380420"/>
    <hyperlink ref="F559" r:id="rId80" display="https://podminky.urs.cz/item/CS_URS_2021_02/916431112"/>
    <hyperlink ref="F564" r:id="rId81" display="https://podminky.urs.cz/item/CS_URS_2021_02/59217041"/>
    <hyperlink ref="F569" r:id="rId82" display="https://podminky.urs.cz/item/CS_URS_2021_02/59217040"/>
    <hyperlink ref="F574" r:id="rId83" display="https://podminky.urs.cz/item/CS_URS_2021_02/916991121"/>
    <hyperlink ref="F579" r:id="rId84" display="https://podminky.urs.cz/item/CS_URS_2021_02/919124121"/>
    <hyperlink ref="F584" r:id="rId85" display="https://podminky.urs.cz/item/CS_URS_2021_02/919726122"/>
    <hyperlink ref="F590" r:id="rId86" display="https://podminky.urs.cz/item/CS_URS_2021_02/919735111"/>
    <hyperlink ref="F599" r:id="rId87" display="https://podminky.urs.cz/item/CS_URS_2021_02/935114122"/>
    <hyperlink ref="F609" r:id="rId88" display="https://podminky.urs.cz/item/CS_URS_2021_02/953332114"/>
    <hyperlink ref="F614" r:id="rId89" display="https://podminky.urs.cz/item/CS_URS_2021_02/966006132"/>
    <hyperlink ref="F619" r:id="rId90" display="https://podminky.urs.cz/item/CS_URS_2021_02/966006211"/>
    <hyperlink ref="F624" r:id="rId91" display="https://podminky.urs.cz/item/CS_URS_2021_02/979024443"/>
    <hyperlink ref="F627" r:id="rId92" display="https://podminky.urs.cz/item/CS_URS_2021_02/979054451"/>
    <hyperlink ref="F632" r:id="rId93" display="https://podminky.urs.cz/item/CS_URS_2021_02/979071022"/>
    <hyperlink ref="F638" r:id="rId94" display="https://podminky.urs.cz/item/CS_URS_2021_02/997221551"/>
    <hyperlink ref="F650" r:id="rId95" display="https://podminky.urs.cz/item/CS_URS_2021_02/997221559"/>
    <hyperlink ref="F662" r:id="rId96" display="https://podminky.urs.cz/item/CS_URS_2021_02/997221571"/>
    <hyperlink ref="F669" r:id="rId97" display="https://podminky.urs.cz/item/CS_URS_2021_02/997221579"/>
    <hyperlink ref="F676" r:id="rId98" display="https://podminky.urs.cz/item/CS_URS_2021_02/997221611"/>
    <hyperlink ref="F683" r:id="rId99" display="https://podminky.urs.cz/item/CS_URS_2021_02/997221612"/>
    <hyperlink ref="F690" r:id="rId100" display="https://podminky.urs.cz/item/CS_URS_2021_02/997221861"/>
    <hyperlink ref="F696" r:id="rId101" display="https://podminky.urs.cz/item/CS_URS_2021_02/997221873"/>
    <hyperlink ref="F703" r:id="rId102" display="https://podminky.urs.cz/item/CS_URS_2021_02/997221875"/>
    <hyperlink ref="F710" r:id="rId103" display="https://podminky.urs.cz/item/CS_URS_2021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4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157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Brno, Mendlovo náměstí - kanalizace a vodovod</v>
      </c>
      <c r="F7" s="145"/>
      <c r="G7" s="145"/>
      <c r="H7" s="145"/>
      <c r="L7" s="22"/>
    </row>
    <row r="8" s="1" customFormat="1" ht="12" customHeight="1">
      <c r="B8" s="22"/>
      <c r="D8" s="145" t="s">
        <v>171</v>
      </c>
      <c r="L8" s="22"/>
    </row>
    <row r="9" s="2" customFormat="1" ht="16.5" customHeight="1">
      <c r="A9" s="40"/>
      <c r="B9" s="46"/>
      <c r="C9" s="40"/>
      <c r="D9" s="40"/>
      <c r="E9" s="146" t="s">
        <v>4509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179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5471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40</v>
      </c>
      <c r="G13" s="40"/>
      <c r="H13" s="40"/>
      <c r="I13" s="145" t="s">
        <v>20</v>
      </c>
      <c r="J13" s="135" t="s">
        <v>40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22</v>
      </c>
      <c r="E14" s="40"/>
      <c r="F14" s="135" t="s">
        <v>23</v>
      </c>
      <c r="G14" s="40"/>
      <c r="H14" s="40"/>
      <c r="I14" s="145" t="s">
        <v>24</v>
      </c>
      <c r="J14" s="149" t="str">
        <f>'Rekapitulace stavby'!AN8</f>
        <v>9. 9. 2021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26</v>
      </c>
      <c r="E16" s="40"/>
      <c r="F16" s="40"/>
      <c r="G16" s="40"/>
      <c r="H16" s="40"/>
      <c r="I16" s="145" t="s">
        <v>27</v>
      </c>
      <c r="J16" s="135" t="str">
        <f>IF('Rekapitulace stavby'!AN10="","",'Rekapitulace stavby'!AN10)</f>
        <v>46347275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30</v>
      </c>
      <c r="J17" s="135" t="str">
        <f>IF('Rekapitulace stavby'!AN11="","",'Rekapitulace stavby'!AN11)</f>
        <v>CZ46347275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32</v>
      </c>
      <c r="E19" s="40"/>
      <c r="F19" s="40"/>
      <c r="G19" s="40"/>
      <c r="H19" s="40"/>
      <c r="I19" s="145" t="s">
        <v>27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34</v>
      </c>
      <c r="E22" s="40"/>
      <c r="F22" s="40"/>
      <c r="G22" s="40"/>
      <c r="H22" s="40"/>
      <c r="I22" s="145" t="s">
        <v>27</v>
      </c>
      <c r="J22" s="135" t="str">
        <f>IF('Rekapitulace stavby'!AN16="","",'Rekapitulace stavby'!AN16)</f>
        <v>46347526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AQUATIS a. s.</v>
      </c>
      <c r="F23" s="40"/>
      <c r="G23" s="40"/>
      <c r="H23" s="40"/>
      <c r="I23" s="145" t="s">
        <v>30</v>
      </c>
      <c r="J23" s="135" t="str">
        <f>IF('Rekapitulace stavby'!AN17="","",'Rekapitulace stavby'!AN17)</f>
        <v>CZ46347526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39</v>
      </c>
      <c r="E25" s="40"/>
      <c r="F25" s="40"/>
      <c r="G25" s="40"/>
      <c r="H25" s="40"/>
      <c r="I25" s="145" t="s">
        <v>27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30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41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40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43</v>
      </c>
      <c r="E32" s="40"/>
      <c r="F32" s="40"/>
      <c r="G32" s="40"/>
      <c r="H32" s="40"/>
      <c r="I32" s="40"/>
      <c r="J32" s="156">
        <f>ROUND(J91,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45</v>
      </c>
      <c r="G34" s="40"/>
      <c r="H34" s="40"/>
      <c r="I34" s="157" t="s">
        <v>44</v>
      </c>
      <c r="J34" s="157" t="s">
        <v>46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47</v>
      </c>
      <c r="E35" s="145" t="s">
        <v>48</v>
      </c>
      <c r="F35" s="159">
        <f>ROUND((SUM(BE91:BE418)),  2)</f>
        <v>0</v>
      </c>
      <c r="G35" s="40"/>
      <c r="H35" s="40"/>
      <c r="I35" s="160">
        <v>0.20999999999999999</v>
      </c>
      <c r="J35" s="159">
        <f>ROUND(((SUM(BE91:BE418))*I35),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49</v>
      </c>
      <c r="F36" s="159">
        <f>ROUND((SUM(BF91:BF418)),  2)</f>
        <v>0</v>
      </c>
      <c r="G36" s="40"/>
      <c r="H36" s="40"/>
      <c r="I36" s="160">
        <v>0.14999999999999999</v>
      </c>
      <c r="J36" s="159">
        <f>ROUND(((SUM(BF91:BF418))*I36),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50</v>
      </c>
      <c r="F37" s="159">
        <f>ROUND((SUM(BG91:BG418)),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51</v>
      </c>
      <c r="F38" s="159">
        <f>ROUND((SUM(BH91:BH418)),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52</v>
      </c>
      <c r="F39" s="159">
        <f>ROUND((SUM(BI91:BI418)),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53</v>
      </c>
      <c r="E41" s="163"/>
      <c r="F41" s="163"/>
      <c r="G41" s="164" t="s">
        <v>54</v>
      </c>
      <c r="H41" s="165" t="s">
        <v>55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190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Brno, Mendlovo náměstí - kanalizace a vodovod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171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4509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179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105 - Chodníky a zpevněné plochy - Mendlovo náměstí u pivovaru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 xml:space="preserve"> </v>
      </c>
      <c r="G56" s="42"/>
      <c r="H56" s="42"/>
      <c r="I56" s="34" t="s">
        <v>24</v>
      </c>
      <c r="J56" s="74" t="str">
        <f>IF(J14="","",J14)</f>
        <v>9. 9. 2021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26</v>
      </c>
      <c r="D58" s="42"/>
      <c r="E58" s="42"/>
      <c r="F58" s="29" t="str">
        <f>E17</f>
        <v>Statutární město Brno</v>
      </c>
      <c r="G58" s="42"/>
      <c r="H58" s="42"/>
      <c r="I58" s="34" t="s">
        <v>34</v>
      </c>
      <c r="J58" s="38" t="str">
        <f>E23</f>
        <v>AQUATIS a. s.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32</v>
      </c>
      <c r="D59" s="42"/>
      <c r="E59" s="42"/>
      <c r="F59" s="29" t="str">
        <f>IF(E20="","",E20)</f>
        <v>Vyplň údaj</v>
      </c>
      <c r="G59" s="42"/>
      <c r="H59" s="42"/>
      <c r="I59" s="34" t="s">
        <v>39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191</v>
      </c>
      <c r="D61" s="174"/>
      <c r="E61" s="174"/>
      <c r="F61" s="174"/>
      <c r="G61" s="174"/>
      <c r="H61" s="174"/>
      <c r="I61" s="174"/>
      <c r="J61" s="175" t="s">
        <v>192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75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193</v>
      </c>
    </row>
    <row r="64" s="9" customFormat="1" ht="24.96" customHeight="1">
      <c r="A64" s="9"/>
      <c r="B64" s="177"/>
      <c r="C64" s="178"/>
      <c r="D64" s="179" t="s">
        <v>194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195</v>
      </c>
      <c r="E65" s="185"/>
      <c r="F65" s="185"/>
      <c r="G65" s="185"/>
      <c r="H65" s="185"/>
      <c r="I65" s="185"/>
      <c r="J65" s="186">
        <f>J93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199</v>
      </c>
      <c r="E66" s="185"/>
      <c r="F66" s="185"/>
      <c r="G66" s="185"/>
      <c r="H66" s="185"/>
      <c r="I66" s="185"/>
      <c r="J66" s="186">
        <f>J244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202</v>
      </c>
      <c r="E67" s="185"/>
      <c r="F67" s="185"/>
      <c r="G67" s="185"/>
      <c r="H67" s="185"/>
      <c r="I67" s="185"/>
      <c r="J67" s="186">
        <f>J331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203</v>
      </c>
      <c r="E68" s="185"/>
      <c r="F68" s="185"/>
      <c r="G68" s="185"/>
      <c r="H68" s="185"/>
      <c r="I68" s="185"/>
      <c r="J68" s="186">
        <f>J363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204</v>
      </c>
      <c r="E69" s="185"/>
      <c r="F69" s="185"/>
      <c r="G69" s="185"/>
      <c r="H69" s="185"/>
      <c r="I69" s="185"/>
      <c r="J69" s="186">
        <f>J415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209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Brno, Mendlovo náměstí - kanalizace a vodovod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171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2" t="s">
        <v>4509</v>
      </c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179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SO 105 - Chodníky a zpevněné plochy - Mendlovo náměstí u pivovaru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22</v>
      </c>
      <c r="D85" s="42"/>
      <c r="E85" s="42"/>
      <c r="F85" s="29" t="str">
        <f>F14</f>
        <v xml:space="preserve"> </v>
      </c>
      <c r="G85" s="42"/>
      <c r="H85" s="42"/>
      <c r="I85" s="34" t="s">
        <v>24</v>
      </c>
      <c r="J85" s="74" t="str">
        <f>IF(J14="","",J14)</f>
        <v>9. 9. 2021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26</v>
      </c>
      <c r="D87" s="42"/>
      <c r="E87" s="42"/>
      <c r="F87" s="29" t="str">
        <f>E17</f>
        <v>Statutární město Brno</v>
      </c>
      <c r="G87" s="42"/>
      <c r="H87" s="42"/>
      <c r="I87" s="34" t="s">
        <v>34</v>
      </c>
      <c r="J87" s="38" t="str">
        <f>E23</f>
        <v>AQUATIS a. s.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32</v>
      </c>
      <c r="D88" s="42"/>
      <c r="E88" s="42"/>
      <c r="F88" s="29" t="str">
        <f>IF(E20="","",E20)</f>
        <v>Vyplň údaj</v>
      </c>
      <c r="G88" s="42"/>
      <c r="H88" s="42"/>
      <c r="I88" s="34" t="s">
        <v>39</v>
      </c>
      <c r="J88" s="38" t="str">
        <f>E26</f>
        <v xml:space="preserve"> 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8"/>
      <c r="B90" s="189"/>
      <c r="C90" s="190" t="s">
        <v>210</v>
      </c>
      <c r="D90" s="191" t="s">
        <v>62</v>
      </c>
      <c r="E90" s="191" t="s">
        <v>58</v>
      </c>
      <c r="F90" s="191" t="s">
        <v>59</v>
      </c>
      <c r="G90" s="191" t="s">
        <v>211</v>
      </c>
      <c r="H90" s="191" t="s">
        <v>212</v>
      </c>
      <c r="I90" s="191" t="s">
        <v>213</v>
      </c>
      <c r="J90" s="191" t="s">
        <v>192</v>
      </c>
      <c r="K90" s="192" t="s">
        <v>214</v>
      </c>
      <c r="L90" s="193"/>
      <c r="M90" s="94" t="s">
        <v>40</v>
      </c>
      <c r="N90" s="95" t="s">
        <v>47</v>
      </c>
      <c r="O90" s="95" t="s">
        <v>215</v>
      </c>
      <c r="P90" s="95" t="s">
        <v>216</v>
      </c>
      <c r="Q90" s="95" t="s">
        <v>217</v>
      </c>
      <c r="R90" s="95" t="s">
        <v>218</v>
      </c>
      <c r="S90" s="95" t="s">
        <v>219</v>
      </c>
      <c r="T90" s="96" t="s">
        <v>220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0"/>
      <c r="B91" s="41"/>
      <c r="C91" s="101" t="s">
        <v>221</v>
      </c>
      <c r="D91" s="42"/>
      <c r="E91" s="42"/>
      <c r="F91" s="42"/>
      <c r="G91" s="42"/>
      <c r="H91" s="42"/>
      <c r="I91" s="42"/>
      <c r="J91" s="194">
        <f>BK91</f>
        <v>0</v>
      </c>
      <c r="K91" s="42"/>
      <c r="L91" s="46"/>
      <c r="M91" s="97"/>
      <c r="N91" s="195"/>
      <c r="O91" s="98"/>
      <c r="P91" s="196">
        <f>P92</f>
        <v>0</v>
      </c>
      <c r="Q91" s="98"/>
      <c r="R91" s="196">
        <f>R92</f>
        <v>880.76963100000012</v>
      </c>
      <c r="S91" s="98"/>
      <c r="T91" s="197">
        <f>T92</f>
        <v>436.22000000000003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76</v>
      </c>
      <c r="AU91" s="19" t="s">
        <v>193</v>
      </c>
      <c r="BK91" s="198">
        <f>BK92</f>
        <v>0</v>
      </c>
    </row>
    <row r="92" s="12" customFormat="1" ht="25.92" customHeight="1">
      <c r="A92" s="12"/>
      <c r="B92" s="199"/>
      <c r="C92" s="200"/>
      <c r="D92" s="201" t="s">
        <v>76</v>
      </c>
      <c r="E92" s="202" t="s">
        <v>222</v>
      </c>
      <c r="F92" s="202" t="s">
        <v>223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P93+P244+P331+P363+P415</f>
        <v>0</v>
      </c>
      <c r="Q92" s="207"/>
      <c r="R92" s="208">
        <f>R93+R244+R331+R363+R415</f>
        <v>880.76963100000012</v>
      </c>
      <c r="S92" s="207"/>
      <c r="T92" s="209">
        <f>T93+T244+T331+T363+T415</f>
        <v>436.22000000000003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83</v>
      </c>
      <c r="AT92" s="211" t="s">
        <v>76</v>
      </c>
      <c r="AU92" s="211" t="s">
        <v>77</v>
      </c>
      <c r="AY92" s="210" t="s">
        <v>224</v>
      </c>
      <c r="BK92" s="212">
        <f>BK93+BK244+BK331+BK363+BK415</f>
        <v>0</v>
      </c>
    </row>
    <row r="93" s="12" customFormat="1" ht="22.8" customHeight="1">
      <c r="A93" s="12"/>
      <c r="B93" s="199"/>
      <c r="C93" s="200"/>
      <c r="D93" s="201" t="s">
        <v>76</v>
      </c>
      <c r="E93" s="213" t="s">
        <v>83</v>
      </c>
      <c r="F93" s="213" t="s">
        <v>225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SUM(P94:P243)</f>
        <v>0</v>
      </c>
      <c r="Q93" s="207"/>
      <c r="R93" s="208">
        <f>SUM(R94:R243)</f>
        <v>221.99077999999997</v>
      </c>
      <c r="S93" s="207"/>
      <c r="T93" s="209">
        <f>SUM(T94:T243)</f>
        <v>436.22000000000003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83</v>
      </c>
      <c r="AT93" s="211" t="s">
        <v>76</v>
      </c>
      <c r="AU93" s="211" t="s">
        <v>83</v>
      </c>
      <c r="AY93" s="210" t="s">
        <v>224</v>
      </c>
      <c r="BK93" s="212">
        <f>SUM(BK94:BK243)</f>
        <v>0</v>
      </c>
    </row>
    <row r="94" s="2" customFormat="1" ht="16.5" customHeight="1">
      <c r="A94" s="40"/>
      <c r="B94" s="41"/>
      <c r="C94" s="215" t="s">
        <v>83</v>
      </c>
      <c r="D94" s="215" t="s">
        <v>226</v>
      </c>
      <c r="E94" s="216" t="s">
        <v>2254</v>
      </c>
      <c r="F94" s="217" t="s">
        <v>2255</v>
      </c>
      <c r="G94" s="218" t="s">
        <v>152</v>
      </c>
      <c r="H94" s="219">
        <v>150</v>
      </c>
      <c r="I94" s="220"/>
      <c r="J94" s="221">
        <f>ROUND(I94*H94,2)</f>
        <v>0</v>
      </c>
      <c r="K94" s="217" t="s">
        <v>229</v>
      </c>
      <c r="L94" s="46"/>
      <c r="M94" s="222" t="s">
        <v>40</v>
      </c>
      <c r="N94" s="223" t="s">
        <v>48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0.26000000000000001</v>
      </c>
      <c r="T94" s="225">
        <f>S94*H94</f>
        <v>39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230</v>
      </c>
      <c r="AT94" s="226" t="s">
        <v>226</v>
      </c>
      <c r="AU94" s="226" t="s">
        <v>85</v>
      </c>
      <c r="AY94" s="19" t="s">
        <v>224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83</v>
      </c>
      <c r="BK94" s="227">
        <f>ROUND(I94*H94,2)</f>
        <v>0</v>
      </c>
      <c r="BL94" s="19" t="s">
        <v>230</v>
      </c>
      <c r="BM94" s="226" t="s">
        <v>85</v>
      </c>
    </row>
    <row r="95" s="2" customFormat="1">
      <c r="A95" s="40"/>
      <c r="B95" s="41"/>
      <c r="C95" s="42"/>
      <c r="D95" s="228" t="s">
        <v>232</v>
      </c>
      <c r="E95" s="42"/>
      <c r="F95" s="229" t="s">
        <v>2257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232</v>
      </c>
      <c r="AU95" s="19" t="s">
        <v>85</v>
      </c>
    </row>
    <row r="96" s="2" customFormat="1">
      <c r="A96" s="40"/>
      <c r="B96" s="41"/>
      <c r="C96" s="42"/>
      <c r="D96" s="233" t="s">
        <v>234</v>
      </c>
      <c r="E96" s="42"/>
      <c r="F96" s="234" t="s">
        <v>2258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234</v>
      </c>
      <c r="AU96" s="19" t="s">
        <v>85</v>
      </c>
    </row>
    <row r="97" s="14" customFormat="1">
      <c r="A97" s="14"/>
      <c r="B97" s="246"/>
      <c r="C97" s="247"/>
      <c r="D97" s="228" t="s">
        <v>236</v>
      </c>
      <c r="E97" s="248" t="s">
        <v>40</v>
      </c>
      <c r="F97" s="249" t="s">
        <v>5472</v>
      </c>
      <c r="G97" s="247"/>
      <c r="H97" s="248" t="s">
        <v>40</v>
      </c>
      <c r="I97" s="250"/>
      <c r="J97" s="247"/>
      <c r="K97" s="247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236</v>
      </c>
      <c r="AU97" s="255" t="s">
        <v>85</v>
      </c>
      <c r="AV97" s="14" t="s">
        <v>83</v>
      </c>
      <c r="AW97" s="14" t="s">
        <v>38</v>
      </c>
      <c r="AX97" s="14" t="s">
        <v>77</v>
      </c>
      <c r="AY97" s="255" t="s">
        <v>224</v>
      </c>
    </row>
    <row r="98" s="13" customFormat="1">
      <c r="A98" s="13"/>
      <c r="B98" s="235"/>
      <c r="C98" s="236"/>
      <c r="D98" s="228" t="s">
        <v>236</v>
      </c>
      <c r="E98" s="237" t="s">
        <v>40</v>
      </c>
      <c r="F98" s="238" t="s">
        <v>5473</v>
      </c>
      <c r="G98" s="236"/>
      <c r="H98" s="239">
        <v>77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236</v>
      </c>
      <c r="AU98" s="245" t="s">
        <v>85</v>
      </c>
      <c r="AV98" s="13" t="s">
        <v>85</v>
      </c>
      <c r="AW98" s="13" t="s">
        <v>38</v>
      </c>
      <c r="AX98" s="13" t="s">
        <v>77</v>
      </c>
      <c r="AY98" s="245" t="s">
        <v>224</v>
      </c>
    </row>
    <row r="99" s="13" customFormat="1">
      <c r="A99" s="13"/>
      <c r="B99" s="235"/>
      <c r="C99" s="236"/>
      <c r="D99" s="228" t="s">
        <v>236</v>
      </c>
      <c r="E99" s="237" t="s">
        <v>40</v>
      </c>
      <c r="F99" s="238" t="s">
        <v>5474</v>
      </c>
      <c r="G99" s="236"/>
      <c r="H99" s="239">
        <v>73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236</v>
      </c>
      <c r="AU99" s="245" t="s">
        <v>85</v>
      </c>
      <c r="AV99" s="13" t="s">
        <v>85</v>
      </c>
      <c r="AW99" s="13" t="s">
        <v>38</v>
      </c>
      <c r="AX99" s="13" t="s">
        <v>77</v>
      </c>
      <c r="AY99" s="245" t="s">
        <v>224</v>
      </c>
    </row>
    <row r="100" s="15" customFormat="1">
      <c r="A100" s="15"/>
      <c r="B100" s="256"/>
      <c r="C100" s="257"/>
      <c r="D100" s="228" t="s">
        <v>236</v>
      </c>
      <c r="E100" s="258" t="s">
        <v>40</v>
      </c>
      <c r="F100" s="259" t="s">
        <v>253</v>
      </c>
      <c r="G100" s="257"/>
      <c r="H100" s="260">
        <v>150</v>
      </c>
      <c r="I100" s="261"/>
      <c r="J100" s="257"/>
      <c r="K100" s="257"/>
      <c r="L100" s="262"/>
      <c r="M100" s="263"/>
      <c r="N100" s="264"/>
      <c r="O100" s="264"/>
      <c r="P100" s="264"/>
      <c r="Q100" s="264"/>
      <c r="R100" s="264"/>
      <c r="S100" s="264"/>
      <c r="T100" s="26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6" t="s">
        <v>236</v>
      </c>
      <c r="AU100" s="266" t="s">
        <v>85</v>
      </c>
      <c r="AV100" s="15" t="s">
        <v>230</v>
      </c>
      <c r="AW100" s="15" t="s">
        <v>38</v>
      </c>
      <c r="AX100" s="15" t="s">
        <v>83</v>
      </c>
      <c r="AY100" s="266" t="s">
        <v>224</v>
      </c>
    </row>
    <row r="101" s="2" customFormat="1" ht="16.5" customHeight="1">
      <c r="A101" s="40"/>
      <c r="B101" s="41"/>
      <c r="C101" s="215" t="s">
        <v>85</v>
      </c>
      <c r="D101" s="215" t="s">
        <v>226</v>
      </c>
      <c r="E101" s="216" t="s">
        <v>5475</v>
      </c>
      <c r="F101" s="217" t="s">
        <v>5476</v>
      </c>
      <c r="G101" s="218" t="s">
        <v>152</v>
      </c>
      <c r="H101" s="219">
        <v>20</v>
      </c>
      <c r="I101" s="220"/>
      <c r="J101" s="221">
        <f>ROUND(I101*H101,2)</f>
        <v>0</v>
      </c>
      <c r="K101" s="217" t="s">
        <v>229</v>
      </c>
      <c r="L101" s="46"/>
      <c r="M101" s="222" t="s">
        <v>40</v>
      </c>
      <c r="N101" s="223" t="s">
        <v>48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0.41699999999999998</v>
      </c>
      <c r="T101" s="225">
        <f>S101*H101</f>
        <v>8.3399999999999999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230</v>
      </c>
      <c r="AT101" s="226" t="s">
        <v>226</v>
      </c>
      <c r="AU101" s="226" t="s">
        <v>85</v>
      </c>
      <c r="AY101" s="19" t="s">
        <v>224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83</v>
      </c>
      <c r="BK101" s="227">
        <f>ROUND(I101*H101,2)</f>
        <v>0</v>
      </c>
      <c r="BL101" s="19" t="s">
        <v>230</v>
      </c>
      <c r="BM101" s="226" t="s">
        <v>230</v>
      </c>
    </row>
    <row r="102" s="2" customFormat="1">
      <c r="A102" s="40"/>
      <c r="B102" s="41"/>
      <c r="C102" s="42"/>
      <c r="D102" s="228" t="s">
        <v>232</v>
      </c>
      <c r="E102" s="42"/>
      <c r="F102" s="229" t="s">
        <v>5477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232</v>
      </c>
      <c r="AU102" s="19" t="s">
        <v>85</v>
      </c>
    </row>
    <row r="103" s="2" customFormat="1">
      <c r="A103" s="40"/>
      <c r="B103" s="41"/>
      <c r="C103" s="42"/>
      <c r="D103" s="233" t="s">
        <v>234</v>
      </c>
      <c r="E103" s="42"/>
      <c r="F103" s="234" t="s">
        <v>5478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234</v>
      </c>
      <c r="AU103" s="19" t="s">
        <v>85</v>
      </c>
    </row>
    <row r="104" s="13" customFormat="1">
      <c r="A104" s="13"/>
      <c r="B104" s="235"/>
      <c r="C104" s="236"/>
      <c r="D104" s="228" t="s">
        <v>236</v>
      </c>
      <c r="E104" s="237" t="s">
        <v>40</v>
      </c>
      <c r="F104" s="238" t="s">
        <v>5479</v>
      </c>
      <c r="G104" s="236"/>
      <c r="H104" s="239">
        <v>20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236</v>
      </c>
      <c r="AU104" s="245" t="s">
        <v>85</v>
      </c>
      <c r="AV104" s="13" t="s">
        <v>85</v>
      </c>
      <c r="AW104" s="13" t="s">
        <v>38</v>
      </c>
      <c r="AX104" s="13" t="s">
        <v>77</v>
      </c>
      <c r="AY104" s="245" t="s">
        <v>224</v>
      </c>
    </row>
    <row r="105" s="15" customFormat="1">
      <c r="A105" s="15"/>
      <c r="B105" s="256"/>
      <c r="C105" s="257"/>
      <c r="D105" s="228" t="s">
        <v>236</v>
      </c>
      <c r="E105" s="258" t="s">
        <v>40</v>
      </c>
      <c r="F105" s="259" t="s">
        <v>253</v>
      </c>
      <c r="G105" s="257"/>
      <c r="H105" s="260">
        <v>20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236</v>
      </c>
      <c r="AU105" s="266" t="s">
        <v>85</v>
      </c>
      <c r="AV105" s="15" t="s">
        <v>230</v>
      </c>
      <c r="AW105" s="15" t="s">
        <v>38</v>
      </c>
      <c r="AX105" s="15" t="s">
        <v>83</v>
      </c>
      <c r="AY105" s="266" t="s">
        <v>224</v>
      </c>
    </row>
    <row r="106" s="2" customFormat="1" ht="16.5" customHeight="1">
      <c r="A106" s="40"/>
      <c r="B106" s="41"/>
      <c r="C106" s="215" t="s">
        <v>244</v>
      </c>
      <c r="D106" s="215" t="s">
        <v>226</v>
      </c>
      <c r="E106" s="216" t="s">
        <v>5146</v>
      </c>
      <c r="F106" s="217" t="s">
        <v>5147</v>
      </c>
      <c r="G106" s="218" t="s">
        <v>152</v>
      </c>
      <c r="H106" s="219">
        <v>680</v>
      </c>
      <c r="I106" s="220"/>
      <c r="J106" s="221">
        <f>ROUND(I106*H106,2)</f>
        <v>0</v>
      </c>
      <c r="K106" s="217" t="s">
        <v>229</v>
      </c>
      <c r="L106" s="46"/>
      <c r="M106" s="222" t="s">
        <v>40</v>
      </c>
      <c r="N106" s="223" t="s">
        <v>48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0.29999999999999999</v>
      </c>
      <c r="T106" s="225">
        <f>S106*H106</f>
        <v>204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230</v>
      </c>
      <c r="AT106" s="226" t="s">
        <v>226</v>
      </c>
      <c r="AU106" s="226" t="s">
        <v>85</v>
      </c>
      <c r="AY106" s="19" t="s">
        <v>224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83</v>
      </c>
      <c r="BK106" s="227">
        <f>ROUND(I106*H106,2)</f>
        <v>0</v>
      </c>
      <c r="BL106" s="19" t="s">
        <v>230</v>
      </c>
      <c r="BM106" s="226" t="s">
        <v>266</v>
      </c>
    </row>
    <row r="107" s="2" customFormat="1">
      <c r="A107" s="40"/>
      <c r="B107" s="41"/>
      <c r="C107" s="42"/>
      <c r="D107" s="228" t="s">
        <v>232</v>
      </c>
      <c r="E107" s="42"/>
      <c r="F107" s="229" t="s">
        <v>5148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232</v>
      </c>
      <c r="AU107" s="19" t="s">
        <v>85</v>
      </c>
    </row>
    <row r="108" s="2" customFormat="1">
      <c r="A108" s="40"/>
      <c r="B108" s="41"/>
      <c r="C108" s="42"/>
      <c r="D108" s="233" t="s">
        <v>234</v>
      </c>
      <c r="E108" s="42"/>
      <c r="F108" s="234" t="s">
        <v>5149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234</v>
      </c>
      <c r="AU108" s="19" t="s">
        <v>85</v>
      </c>
    </row>
    <row r="109" s="13" customFormat="1">
      <c r="A109" s="13"/>
      <c r="B109" s="235"/>
      <c r="C109" s="236"/>
      <c r="D109" s="228" t="s">
        <v>236</v>
      </c>
      <c r="E109" s="237" t="s">
        <v>40</v>
      </c>
      <c r="F109" s="238" t="s">
        <v>5480</v>
      </c>
      <c r="G109" s="236"/>
      <c r="H109" s="239">
        <v>150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236</v>
      </c>
      <c r="AU109" s="245" t="s">
        <v>85</v>
      </c>
      <c r="AV109" s="13" t="s">
        <v>85</v>
      </c>
      <c r="AW109" s="13" t="s">
        <v>38</v>
      </c>
      <c r="AX109" s="13" t="s">
        <v>77</v>
      </c>
      <c r="AY109" s="245" t="s">
        <v>224</v>
      </c>
    </row>
    <row r="110" s="13" customFormat="1">
      <c r="A110" s="13"/>
      <c r="B110" s="235"/>
      <c r="C110" s="236"/>
      <c r="D110" s="228" t="s">
        <v>236</v>
      </c>
      <c r="E110" s="237" t="s">
        <v>40</v>
      </c>
      <c r="F110" s="238" t="s">
        <v>5481</v>
      </c>
      <c r="G110" s="236"/>
      <c r="H110" s="239">
        <v>510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236</v>
      </c>
      <c r="AU110" s="245" t="s">
        <v>85</v>
      </c>
      <c r="AV110" s="13" t="s">
        <v>85</v>
      </c>
      <c r="AW110" s="13" t="s">
        <v>38</v>
      </c>
      <c r="AX110" s="13" t="s">
        <v>77</v>
      </c>
      <c r="AY110" s="245" t="s">
        <v>224</v>
      </c>
    </row>
    <row r="111" s="13" customFormat="1">
      <c r="A111" s="13"/>
      <c r="B111" s="235"/>
      <c r="C111" s="236"/>
      <c r="D111" s="228" t="s">
        <v>236</v>
      </c>
      <c r="E111" s="237" t="s">
        <v>40</v>
      </c>
      <c r="F111" s="238" t="s">
        <v>5482</v>
      </c>
      <c r="G111" s="236"/>
      <c r="H111" s="239">
        <v>20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236</v>
      </c>
      <c r="AU111" s="245" t="s">
        <v>85</v>
      </c>
      <c r="AV111" s="13" t="s">
        <v>85</v>
      </c>
      <c r="AW111" s="13" t="s">
        <v>38</v>
      </c>
      <c r="AX111" s="13" t="s">
        <v>77</v>
      </c>
      <c r="AY111" s="245" t="s">
        <v>224</v>
      </c>
    </row>
    <row r="112" s="15" customFormat="1">
      <c r="A112" s="15"/>
      <c r="B112" s="256"/>
      <c r="C112" s="257"/>
      <c r="D112" s="228" t="s">
        <v>236</v>
      </c>
      <c r="E112" s="258" t="s">
        <v>40</v>
      </c>
      <c r="F112" s="259" t="s">
        <v>253</v>
      </c>
      <c r="G112" s="257"/>
      <c r="H112" s="260">
        <v>680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236</v>
      </c>
      <c r="AU112" s="266" t="s">
        <v>85</v>
      </c>
      <c r="AV112" s="15" t="s">
        <v>230</v>
      </c>
      <c r="AW112" s="15" t="s">
        <v>38</v>
      </c>
      <c r="AX112" s="15" t="s">
        <v>83</v>
      </c>
      <c r="AY112" s="266" t="s">
        <v>224</v>
      </c>
    </row>
    <row r="113" s="2" customFormat="1" ht="16.5" customHeight="1">
      <c r="A113" s="40"/>
      <c r="B113" s="41"/>
      <c r="C113" s="215" t="s">
        <v>230</v>
      </c>
      <c r="D113" s="215" t="s">
        <v>226</v>
      </c>
      <c r="E113" s="216" t="s">
        <v>5483</v>
      </c>
      <c r="F113" s="217" t="s">
        <v>5484</v>
      </c>
      <c r="G113" s="218" t="s">
        <v>152</v>
      </c>
      <c r="H113" s="219">
        <v>510</v>
      </c>
      <c r="I113" s="220"/>
      <c r="J113" s="221">
        <f>ROUND(I113*H113,2)</f>
        <v>0</v>
      </c>
      <c r="K113" s="217" t="s">
        <v>229</v>
      </c>
      <c r="L113" s="46"/>
      <c r="M113" s="222" t="s">
        <v>40</v>
      </c>
      <c r="N113" s="223" t="s">
        <v>48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0.23999999999999999</v>
      </c>
      <c r="T113" s="225">
        <f>S113*H113</f>
        <v>122.39999999999999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230</v>
      </c>
      <c r="AT113" s="226" t="s">
        <v>226</v>
      </c>
      <c r="AU113" s="226" t="s">
        <v>85</v>
      </c>
      <c r="AY113" s="19" t="s">
        <v>224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83</v>
      </c>
      <c r="BK113" s="227">
        <f>ROUND(I113*H113,2)</f>
        <v>0</v>
      </c>
      <c r="BL113" s="19" t="s">
        <v>230</v>
      </c>
      <c r="BM113" s="226" t="s">
        <v>279</v>
      </c>
    </row>
    <row r="114" s="2" customFormat="1">
      <c r="A114" s="40"/>
      <c r="B114" s="41"/>
      <c r="C114" s="42"/>
      <c r="D114" s="228" t="s">
        <v>232</v>
      </c>
      <c r="E114" s="42"/>
      <c r="F114" s="229" t="s">
        <v>5485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232</v>
      </c>
      <c r="AU114" s="19" t="s">
        <v>85</v>
      </c>
    </row>
    <row r="115" s="2" customFormat="1">
      <c r="A115" s="40"/>
      <c r="B115" s="41"/>
      <c r="C115" s="42"/>
      <c r="D115" s="233" t="s">
        <v>234</v>
      </c>
      <c r="E115" s="42"/>
      <c r="F115" s="234" t="s">
        <v>5486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234</v>
      </c>
      <c r="AU115" s="19" t="s">
        <v>85</v>
      </c>
    </row>
    <row r="116" s="13" customFormat="1">
      <c r="A116" s="13"/>
      <c r="B116" s="235"/>
      <c r="C116" s="236"/>
      <c r="D116" s="228" t="s">
        <v>236</v>
      </c>
      <c r="E116" s="237" t="s">
        <v>40</v>
      </c>
      <c r="F116" s="238" t="s">
        <v>5487</v>
      </c>
      <c r="G116" s="236"/>
      <c r="H116" s="239">
        <v>510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236</v>
      </c>
      <c r="AU116" s="245" t="s">
        <v>85</v>
      </c>
      <c r="AV116" s="13" t="s">
        <v>85</v>
      </c>
      <c r="AW116" s="13" t="s">
        <v>38</v>
      </c>
      <c r="AX116" s="13" t="s">
        <v>77</v>
      </c>
      <c r="AY116" s="245" t="s">
        <v>224</v>
      </c>
    </row>
    <row r="117" s="15" customFormat="1">
      <c r="A117" s="15"/>
      <c r="B117" s="256"/>
      <c r="C117" s="257"/>
      <c r="D117" s="228" t="s">
        <v>236</v>
      </c>
      <c r="E117" s="258" t="s">
        <v>40</v>
      </c>
      <c r="F117" s="259" t="s">
        <v>253</v>
      </c>
      <c r="G117" s="257"/>
      <c r="H117" s="260">
        <v>510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236</v>
      </c>
      <c r="AU117" s="266" t="s">
        <v>85</v>
      </c>
      <c r="AV117" s="15" t="s">
        <v>230</v>
      </c>
      <c r="AW117" s="15" t="s">
        <v>38</v>
      </c>
      <c r="AX117" s="15" t="s">
        <v>83</v>
      </c>
      <c r="AY117" s="266" t="s">
        <v>224</v>
      </c>
    </row>
    <row r="118" s="2" customFormat="1" ht="16.5" customHeight="1">
      <c r="A118" s="40"/>
      <c r="B118" s="41"/>
      <c r="C118" s="215" t="s">
        <v>259</v>
      </c>
      <c r="D118" s="215" t="s">
        <v>226</v>
      </c>
      <c r="E118" s="216" t="s">
        <v>4686</v>
      </c>
      <c r="F118" s="217" t="s">
        <v>4687</v>
      </c>
      <c r="G118" s="218" t="s">
        <v>152</v>
      </c>
      <c r="H118" s="219">
        <v>510</v>
      </c>
      <c r="I118" s="220"/>
      <c r="J118" s="221">
        <f>ROUND(I118*H118,2)</f>
        <v>0</v>
      </c>
      <c r="K118" s="217" t="s">
        <v>229</v>
      </c>
      <c r="L118" s="46"/>
      <c r="M118" s="222" t="s">
        <v>40</v>
      </c>
      <c r="N118" s="223" t="s">
        <v>48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0.098000000000000004</v>
      </c>
      <c r="T118" s="225">
        <f>S118*H118</f>
        <v>49.980000000000004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230</v>
      </c>
      <c r="AT118" s="226" t="s">
        <v>226</v>
      </c>
      <c r="AU118" s="226" t="s">
        <v>85</v>
      </c>
      <c r="AY118" s="19" t="s">
        <v>224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83</v>
      </c>
      <c r="BK118" s="227">
        <f>ROUND(I118*H118,2)</f>
        <v>0</v>
      </c>
      <c r="BL118" s="19" t="s">
        <v>230</v>
      </c>
      <c r="BM118" s="226" t="s">
        <v>296</v>
      </c>
    </row>
    <row r="119" s="2" customFormat="1">
      <c r="A119" s="40"/>
      <c r="B119" s="41"/>
      <c r="C119" s="42"/>
      <c r="D119" s="228" t="s">
        <v>232</v>
      </c>
      <c r="E119" s="42"/>
      <c r="F119" s="229" t="s">
        <v>4688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232</v>
      </c>
      <c r="AU119" s="19" t="s">
        <v>85</v>
      </c>
    </row>
    <row r="120" s="2" customFormat="1">
      <c r="A120" s="40"/>
      <c r="B120" s="41"/>
      <c r="C120" s="42"/>
      <c r="D120" s="233" t="s">
        <v>234</v>
      </c>
      <c r="E120" s="42"/>
      <c r="F120" s="234" t="s">
        <v>4689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234</v>
      </c>
      <c r="AU120" s="19" t="s">
        <v>85</v>
      </c>
    </row>
    <row r="121" s="13" customFormat="1">
      <c r="A121" s="13"/>
      <c r="B121" s="235"/>
      <c r="C121" s="236"/>
      <c r="D121" s="228" t="s">
        <v>236</v>
      </c>
      <c r="E121" s="237" t="s">
        <v>40</v>
      </c>
      <c r="F121" s="238" t="s">
        <v>5488</v>
      </c>
      <c r="G121" s="236"/>
      <c r="H121" s="239">
        <v>510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236</v>
      </c>
      <c r="AU121" s="245" t="s">
        <v>85</v>
      </c>
      <c r="AV121" s="13" t="s">
        <v>85</v>
      </c>
      <c r="AW121" s="13" t="s">
        <v>38</v>
      </c>
      <c r="AX121" s="13" t="s">
        <v>77</v>
      </c>
      <c r="AY121" s="245" t="s">
        <v>224</v>
      </c>
    </row>
    <row r="122" s="15" customFormat="1">
      <c r="A122" s="15"/>
      <c r="B122" s="256"/>
      <c r="C122" s="257"/>
      <c r="D122" s="228" t="s">
        <v>236</v>
      </c>
      <c r="E122" s="258" t="s">
        <v>40</v>
      </c>
      <c r="F122" s="259" t="s">
        <v>253</v>
      </c>
      <c r="G122" s="257"/>
      <c r="H122" s="260">
        <v>510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236</v>
      </c>
      <c r="AU122" s="266" t="s">
        <v>85</v>
      </c>
      <c r="AV122" s="15" t="s">
        <v>230</v>
      </c>
      <c r="AW122" s="15" t="s">
        <v>38</v>
      </c>
      <c r="AX122" s="15" t="s">
        <v>83</v>
      </c>
      <c r="AY122" s="266" t="s">
        <v>224</v>
      </c>
    </row>
    <row r="123" s="2" customFormat="1" ht="16.5" customHeight="1">
      <c r="A123" s="40"/>
      <c r="B123" s="41"/>
      <c r="C123" s="215" t="s">
        <v>266</v>
      </c>
      <c r="D123" s="215" t="s">
        <v>226</v>
      </c>
      <c r="E123" s="216" t="s">
        <v>5489</v>
      </c>
      <c r="F123" s="217" t="s">
        <v>5490</v>
      </c>
      <c r="G123" s="218" t="s">
        <v>152</v>
      </c>
      <c r="H123" s="219">
        <v>20</v>
      </c>
      <c r="I123" s="220"/>
      <c r="J123" s="221">
        <f>ROUND(I123*H123,2)</f>
        <v>0</v>
      </c>
      <c r="K123" s="217" t="s">
        <v>229</v>
      </c>
      <c r="L123" s="46"/>
      <c r="M123" s="222" t="s">
        <v>40</v>
      </c>
      <c r="N123" s="223" t="s">
        <v>48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0.625</v>
      </c>
      <c r="T123" s="225">
        <f>S123*H123</f>
        <v>12.5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230</v>
      </c>
      <c r="AT123" s="226" t="s">
        <v>226</v>
      </c>
      <c r="AU123" s="226" t="s">
        <v>85</v>
      </c>
      <c r="AY123" s="19" t="s">
        <v>224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83</v>
      </c>
      <c r="BK123" s="227">
        <f>ROUND(I123*H123,2)</f>
        <v>0</v>
      </c>
      <c r="BL123" s="19" t="s">
        <v>230</v>
      </c>
      <c r="BM123" s="226" t="s">
        <v>311</v>
      </c>
    </row>
    <row r="124" s="2" customFormat="1">
      <c r="A124" s="40"/>
      <c r="B124" s="41"/>
      <c r="C124" s="42"/>
      <c r="D124" s="228" t="s">
        <v>232</v>
      </c>
      <c r="E124" s="42"/>
      <c r="F124" s="229" t="s">
        <v>5491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232</v>
      </c>
      <c r="AU124" s="19" t="s">
        <v>85</v>
      </c>
    </row>
    <row r="125" s="2" customFormat="1">
      <c r="A125" s="40"/>
      <c r="B125" s="41"/>
      <c r="C125" s="42"/>
      <c r="D125" s="233" t="s">
        <v>234</v>
      </c>
      <c r="E125" s="42"/>
      <c r="F125" s="234" t="s">
        <v>5492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234</v>
      </c>
      <c r="AU125" s="19" t="s">
        <v>85</v>
      </c>
    </row>
    <row r="126" s="13" customFormat="1">
      <c r="A126" s="13"/>
      <c r="B126" s="235"/>
      <c r="C126" s="236"/>
      <c r="D126" s="228" t="s">
        <v>236</v>
      </c>
      <c r="E126" s="237" t="s">
        <v>40</v>
      </c>
      <c r="F126" s="238" t="s">
        <v>5493</v>
      </c>
      <c r="G126" s="236"/>
      <c r="H126" s="239">
        <v>20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236</v>
      </c>
      <c r="AU126" s="245" t="s">
        <v>85</v>
      </c>
      <c r="AV126" s="13" t="s">
        <v>85</v>
      </c>
      <c r="AW126" s="13" t="s">
        <v>38</v>
      </c>
      <c r="AX126" s="13" t="s">
        <v>77</v>
      </c>
      <c r="AY126" s="245" t="s">
        <v>224</v>
      </c>
    </row>
    <row r="127" s="15" customFormat="1">
      <c r="A127" s="15"/>
      <c r="B127" s="256"/>
      <c r="C127" s="257"/>
      <c r="D127" s="228" t="s">
        <v>236</v>
      </c>
      <c r="E127" s="258" t="s">
        <v>40</v>
      </c>
      <c r="F127" s="259" t="s">
        <v>253</v>
      </c>
      <c r="G127" s="257"/>
      <c r="H127" s="260">
        <v>20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236</v>
      </c>
      <c r="AU127" s="266" t="s">
        <v>85</v>
      </c>
      <c r="AV127" s="15" t="s">
        <v>230</v>
      </c>
      <c r="AW127" s="15" t="s">
        <v>38</v>
      </c>
      <c r="AX127" s="15" t="s">
        <v>83</v>
      </c>
      <c r="AY127" s="266" t="s">
        <v>224</v>
      </c>
    </row>
    <row r="128" s="2" customFormat="1" ht="21.75" customHeight="1">
      <c r="A128" s="40"/>
      <c r="B128" s="41"/>
      <c r="C128" s="215" t="s">
        <v>272</v>
      </c>
      <c r="D128" s="215" t="s">
        <v>226</v>
      </c>
      <c r="E128" s="216" t="s">
        <v>5494</v>
      </c>
      <c r="F128" s="217" t="s">
        <v>5495</v>
      </c>
      <c r="G128" s="218" t="s">
        <v>163</v>
      </c>
      <c r="H128" s="219">
        <v>15</v>
      </c>
      <c r="I128" s="220"/>
      <c r="J128" s="221">
        <f>ROUND(I128*H128,2)</f>
        <v>0</v>
      </c>
      <c r="K128" s="217" t="s">
        <v>229</v>
      </c>
      <c r="L128" s="46"/>
      <c r="M128" s="222" t="s">
        <v>40</v>
      </c>
      <c r="N128" s="223" t="s">
        <v>48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230</v>
      </c>
      <c r="AT128" s="226" t="s">
        <v>226</v>
      </c>
      <c r="AU128" s="226" t="s">
        <v>85</v>
      </c>
      <c r="AY128" s="19" t="s">
        <v>224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83</v>
      </c>
      <c r="BK128" s="227">
        <f>ROUND(I128*H128,2)</f>
        <v>0</v>
      </c>
      <c r="BL128" s="19" t="s">
        <v>230</v>
      </c>
      <c r="BM128" s="226" t="s">
        <v>325</v>
      </c>
    </row>
    <row r="129" s="2" customFormat="1">
      <c r="A129" s="40"/>
      <c r="B129" s="41"/>
      <c r="C129" s="42"/>
      <c r="D129" s="228" t="s">
        <v>232</v>
      </c>
      <c r="E129" s="42"/>
      <c r="F129" s="229" t="s">
        <v>5496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232</v>
      </c>
      <c r="AU129" s="19" t="s">
        <v>85</v>
      </c>
    </row>
    <row r="130" s="2" customFormat="1">
      <c r="A130" s="40"/>
      <c r="B130" s="41"/>
      <c r="C130" s="42"/>
      <c r="D130" s="233" t="s">
        <v>234</v>
      </c>
      <c r="E130" s="42"/>
      <c r="F130" s="234" t="s">
        <v>5497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234</v>
      </c>
      <c r="AU130" s="19" t="s">
        <v>85</v>
      </c>
    </row>
    <row r="131" s="13" customFormat="1">
      <c r="A131" s="13"/>
      <c r="B131" s="235"/>
      <c r="C131" s="236"/>
      <c r="D131" s="228" t="s">
        <v>236</v>
      </c>
      <c r="E131" s="237" t="s">
        <v>40</v>
      </c>
      <c r="F131" s="238" t="s">
        <v>5498</v>
      </c>
      <c r="G131" s="236"/>
      <c r="H131" s="239">
        <v>15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236</v>
      </c>
      <c r="AU131" s="245" t="s">
        <v>85</v>
      </c>
      <c r="AV131" s="13" t="s">
        <v>85</v>
      </c>
      <c r="AW131" s="13" t="s">
        <v>38</v>
      </c>
      <c r="AX131" s="13" t="s">
        <v>77</v>
      </c>
      <c r="AY131" s="245" t="s">
        <v>224</v>
      </c>
    </row>
    <row r="132" s="15" customFormat="1">
      <c r="A132" s="15"/>
      <c r="B132" s="256"/>
      <c r="C132" s="257"/>
      <c r="D132" s="228" t="s">
        <v>236</v>
      </c>
      <c r="E132" s="258" t="s">
        <v>40</v>
      </c>
      <c r="F132" s="259" t="s">
        <v>253</v>
      </c>
      <c r="G132" s="257"/>
      <c r="H132" s="260">
        <v>15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236</v>
      </c>
      <c r="AU132" s="266" t="s">
        <v>85</v>
      </c>
      <c r="AV132" s="15" t="s">
        <v>230</v>
      </c>
      <c r="AW132" s="15" t="s">
        <v>38</v>
      </c>
      <c r="AX132" s="15" t="s">
        <v>83</v>
      </c>
      <c r="AY132" s="266" t="s">
        <v>224</v>
      </c>
    </row>
    <row r="133" s="2" customFormat="1" ht="16.5" customHeight="1">
      <c r="A133" s="40"/>
      <c r="B133" s="41"/>
      <c r="C133" s="215" t="s">
        <v>279</v>
      </c>
      <c r="D133" s="215" t="s">
        <v>226</v>
      </c>
      <c r="E133" s="216" t="s">
        <v>4733</v>
      </c>
      <c r="F133" s="217" t="s">
        <v>4734</v>
      </c>
      <c r="G133" s="218" t="s">
        <v>163</v>
      </c>
      <c r="H133" s="219">
        <v>15</v>
      </c>
      <c r="I133" s="220"/>
      <c r="J133" s="221">
        <f>ROUND(I133*H133,2)</f>
        <v>0</v>
      </c>
      <c r="K133" s="217" t="s">
        <v>229</v>
      </c>
      <c r="L133" s="46"/>
      <c r="M133" s="222" t="s">
        <v>40</v>
      </c>
      <c r="N133" s="223" t="s">
        <v>48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230</v>
      </c>
      <c r="AT133" s="226" t="s">
        <v>226</v>
      </c>
      <c r="AU133" s="226" t="s">
        <v>85</v>
      </c>
      <c r="AY133" s="19" t="s">
        <v>224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83</v>
      </c>
      <c r="BK133" s="227">
        <f>ROUND(I133*H133,2)</f>
        <v>0</v>
      </c>
      <c r="BL133" s="19" t="s">
        <v>230</v>
      </c>
      <c r="BM133" s="226" t="s">
        <v>340</v>
      </c>
    </row>
    <row r="134" s="2" customFormat="1">
      <c r="A134" s="40"/>
      <c r="B134" s="41"/>
      <c r="C134" s="42"/>
      <c r="D134" s="228" t="s">
        <v>232</v>
      </c>
      <c r="E134" s="42"/>
      <c r="F134" s="229" t="s">
        <v>4735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232</v>
      </c>
      <c r="AU134" s="19" t="s">
        <v>85</v>
      </c>
    </row>
    <row r="135" s="2" customFormat="1">
      <c r="A135" s="40"/>
      <c r="B135" s="41"/>
      <c r="C135" s="42"/>
      <c r="D135" s="233" t="s">
        <v>234</v>
      </c>
      <c r="E135" s="42"/>
      <c r="F135" s="234" t="s">
        <v>4736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234</v>
      </c>
      <c r="AU135" s="19" t="s">
        <v>85</v>
      </c>
    </row>
    <row r="136" s="13" customFormat="1">
      <c r="A136" s="13"/>
      <c r="B136" s="235"/>
      <c r="C136" s="236"/>
      <c r="D136" s="228" t="s">
        <v>236</v>
      </c>
      <c r="E136" s="237" t="s">
        <v>40</v>
      </c>
      <c r="F136" s="238" t="s">
        <v>5499</v>
      </c>
      <c r="G136" s="236"/>
      <c r="H136" s="239">
        <v>15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236</v>
      </c>
      <c r="AU136" s="245" t="s">
        <v>85</v>
      </c>
      <c r="AV136" s="13" t="s">
        <v>85</v>
      </c>
      <c r="AW136" s="13" t="s">
        <v>38</v>
      </c>
      <c r="AX136" s="13" t="s">
        <v>77</v>
      </c>
      <c r="AY136" s="245" t="s">
        <v>224</v>
      </c>
    </row>
    <row r="137" s="15" customFormat="1">
      <c r="A137" s="15"/>
      <c r="B137" s="256"/>
      <c r="C137" s="257"/>
      <c r="D137" s="228" t="s">
        <v>236</v>
      </c>
      <c r="E137" s="258" t="s">
        <v>40</v>
      </c>
      <c r="F137" s="259" t="s">
        <v>253</v>
      </c>
      <c r="G137" s="257"/>
      <c r="H137" s="260">
        <v>15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236</v>
      </c>
      <c r="AU137" s="266" t="s">
        <v>85</v>
      </c>
      <c r="AV137" s="15" t="s">
        <v>230</v>
      </c>
      <c r="AW137" s="15" t="s">
        <v>38</v>
      </c>
      <c r="AX137" s="15" t="s">
        <v>83</v>
      </c>
      <c r="AY137" s="266" t="s">
        <v>224</v>
      </c>
    </row>
    <row r="138" s="2" customFormat="1" ht="16.5" customHeight="1">
      <c r="A138" s="40"/>
      <c r="B138" s="41"/>
      <c r="C138" s="215" t="s">
        <v>286</v>
      </c>
      <c r="D138" s="215" t="s">
        <v>226</v>
      </c>
      <c r="E138" s="216" t="s">
        <v>4745</v>
      </c>
      <c r="F138" s="217" t="s">
        <v>4746</v>
      </c>
      <c r="G138" s="218" t="s">
        <v>163</v>
      </c>
      <c r="H138" s="219">
        <v>55</v>
      </c>
      <c r="I138" s="220"/>
      <c r="J138" s="221">
        <f>ROUND(I138*H138,2)</f>
        <v>0</v>
      </c>
      <c r="K138" s="217" t="s">
        <v>229</v>
      </c>
      <c r="L138" s="46"/>
      <c r="M138" s="222" t="s">
        <v>40</v>
      </c>
      <c r="N138" s="223" t="s">
        <v>48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230</v>
      </c>
      <c r="AT138" s="226" t="s">
        <v>226</v>
      </c>
      <c r="AU138" s="226" t="s">
        <v>85</v>
      </c>
      <c r="AY138" s="19" t="s">
        <v>224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83</v>
      </c>
      <c r="BK138" s="227">
        <f>ROUND(I138*H138,2)</f>
        <v>0</v>
      </c>
      <c r="BL138" s="19" t="s">
        <v>230</v>
      </c>
      <c r="BM138" s="226" t="s">
        <v>356</v>
      </c>
    </row>
    <row r="139" s="2" customFormat="1">
      <c r="A139" s="40"/>
      <c r="B139" s="41"/>
      <c r="C139" s="42"/>
      <c r="D139" s="228" t="s">
        <v>232</v>
      </c>
      <c r="E139" s="42"/>
      <c r="F139" s="229" t="s">
        <v>4747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232</v>
      </c>
      <c r="AU139" s="19" t="s">
        <v>85</v>
      </c>
    </row>
    <row r="140" s="2" customFormat="1">
      <c r="A140" s="40"/>
      <c r="B140" s="41"/>
      <c r="C140" s="42"/>
      <c r="D140" s="233" t="s">
        <v>234</v>
      </c>
      <c r="E140" s="42"/>
      <c r="F140" s="234" t="s">
        <v>4748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234</v>
      </c>
      <c r="AU140" s="19" t="s">
        <v>85</v>
      </c>
    </row>
    <row r="141" s="13" customFormat="1">
      <c r="A141" s="13"/>
      <c r="B141" s="235"/>
      <c r="C141" s="236"/>
      <c r="D141" s="228" t="s">
        <v>236</v>
      </c>
      <c r="E141" s="237" t="s">
        <v>40</v>
      </c>
      <c r="F141" s="238" t="s">
        <v>5500</v>
      </c>
      <c r="G141" s="236"/>
      <c r="H141" s="239">
        <v>55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236</v>
      </c>
      <c r="AU141" s="245" t="s">
        <v>85</v>
      </c>
      <c r="AV141" s="13" t="s">
        <v>85</v>
      </c>
      <c r="AW141" s="13" t="s">
        <v>38</v>
      </c>
      <c r="AX141" s="13" t="s">
        <v>77</v>
      </c>
      <c r="AY141" s="245" t="s">
        <v>224</v>
      </c>
    </row>
    <row r="142" s="15" customFormat="1">
      <c r="A142" s="15"/>
      <c r="B142" s="256"/>
      <c r="C142" s="257"/>
      <c r="D142" s="228" t="s">
        <v>236</v>
      </c>
      <c r="E142" s="258" t="s">
        <v>40</v>
      </c>
      <c r="F142" s="259" t="s">
        <v>253</v>
      </c>
      <c r="G142" s="257"/>
      <c r="H142" s="260">
        <v>55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236</v>
      </c>
      <c r="AU142" s="266" t="s">
        <v>85</v>
      </c>
      <c r="AV142" s="15" t="s">
        <v>230</v>
      </c>
      <c r="AW142" s="15" t="s">
        <v>38</v>
      </c>
      <c r="AX142" s="15" t="s">
        <v>83</v>
      </c>
      <c r="AY142" s="266" t="s">
        <v>224</v>
      </c>
    </row>
    <row r="143" s="2" customFormat="1" ht="16.5" customHeight="1">
      <c r="A143" s="40"/>
      <c r="B143" s="41"/>
      <c r="C143" s="268" t="s">
        <v>296</v>
      </c>
      <c r="D143" s="268" t="s">
        <v>305</v>
      </c>
      <c r="E143" s="269" t="s">
        <v>2431</v>
      </c>
      <c r="F143" s="270" t="s">
        <v>2432</v>
      </c>
      <c r="G143" s="271" t="s">
        <v>604</v>
      </c>
      <c r="H143" s="272">
        <v>110</v>
      </c>
      <c r="I143" s="273"/>
      <c r="J143" s="274">
        <f>ROUND(I143*H143,2)</f>
        <v>0</v>
      </c>
      <c r="K143" s="270" t="s">
        <v>229</v>
      </c>
      <c r="L143" s="275"/>
      <c r="M143" s="276" t="s">
        <v>40</v>
      </c>
      <c r="N143" s="277" t="s">
        <v>48</v>
      </c>
      <c r="O143" s="86"/>
      <c r="P143" s="224">
        <f>O143*H143</f>
        <v>0</v>
      </c>
      <c r="Q143" s="224">
        <v>1</v>
      </c>
      <c r="R143" s="224">
        <f>Q143*H143</f>
        <v>110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279</v>
      </c>
      <c r="AT143" s="226" t="s">
        <v>305</v>
      </c>
      <c r="AU143" s="226" t="s">
        <v>85</v>
      </c>
      <c r="AY143" s="19" t="s">
        <v>224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83</v>
      </c>
      <c r="BK143" s="227">
        <f>ROUND(I143*H143,2)</f>
        <v>0</v>
      </c>
      <c r="BL143" s="19" t="s">
        <v>230</v>
      </c>
      <c r="BM143" s="226" t="s">
        <v>373</v>
      </c>
    </row>
    <row r="144" s="2" customFormat="1">
      <c r="A144" s="40"/>
      <c r="B144" s="41"/>
      <c r="C144" s="42"/>
      <c r="D144" s="228" t="s">
        <v>232</v>
      </c>
      <c r="E144" s="42"/>
      <c r="F144" s="229" t="s">
        <v>2432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232</v>
      </c>
      <c r="AU144" s="19" t="s">
        <v>85</v>
      </c>
    </row>
    <row r="145" s="2" customFormat="1">
      <c r="A145" s="40"/>
      <c r="B145" s="41"/>
      <c r="C145" s="42"/>
      <c r="D145" s="233" t="s">
        <v>234</v>
      </c>
      <c r="E145" s="42"/>
      <c r="F145" s="234" t="s">
        <v>2434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234</v>
      </c>
      <c r="AU145" s="19" t="s">
        <v>85</v>
      </c>
    </row>
    <row r="146" s="13" customFormat="1">
      <c r="A146" s="13"/>
      <c r="B146" s="235"/>
      <c r="C146" s="236"/>
      <c r="D146" s="228" t="s">
        <v>236</v>
      </c>
      <c r="E146" s="237" t="s">
        <v>40</v>
      </c>
      <c r="F146" s="238" t="s">
        <v>5501</v>
      </c>
      <c r="G146" s="236"/>
      <c r="H146" s="239">
        <v>110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236</v>
      </c>
      <c r="AU146" s="245" t="s">
        <v>85</v>
      </c>
      <c r="AV146" s="13" t="s">
        <v>85</v>
      </c>
      <c r="AW146" s="13" t="s">
        <v>38</v>
      </c>
      <c r="AX146" s="13" t="s">
        <v>77</v>
      </c>
      <c r="AY146" s="245" t="s">
        <v>224</v>
      </c>
    </row>
    <row r="147" s="15" customFormat="1">
      <c r="A147" s="15"/>
      <c r="B147" s="256"/>
      <c r="C147" s="257"/>
      <c r="D147" s="228" t="s">
        <v>236</v>
      </c>
      <c r="E147" s="258" t="s">
        <v>40</v>
      </c>
      <c r="F147" s="259" t="s">
        <v>253</v>
      </c>
      <c r="G147" s="257"/>
      <c r="H147" s="260">
        <v>110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236</v>
      </c>
      <c r="AU147" s="266" t="s">
        <v>85</v>
      </c>
      <c r="AV147" s="15" t="s">
        <v>230</v>
      </c>
      <c r="AW147" s="15" t="s">
        <v>38</v>
      </c>
      <c r="AX147" s="15" t="s">
        <v>83</v>
      </c>
      <c r="AY147" s="266" t="s">
        <v>224</v>
      </c>
    </row>
    <row r="148" s="2" customFormat="1" ht="16.5" customHeight="1">
      <c r="A148" s="40"/>
      <c r="B148" s="41"/>
      <c r="C148" s="215" t="s">
        <v>304</v>
      </c>
      <c r="D148" s="215" t="s">
        <v>226</v>
      </c>
      <c r="E148" s="216" t="s">
        <v>5502</v>
      </c>
      <c r="F148" s="217" t="s">
        <v>5503</v>
      </c>
      <c r="G148" s="218" t="s">
        <v>163</v>
      </c>
      <c r="H148" s="219">
        <v>31</v>
      </c>
      <c r="I148" s="220"/>
      <c r="J148" s="221">
        <f>ROUND(I148*H148,2)</f>
        <v>0</v>
      </c>
      <c r="K148" s="217" t="s">
        <v>229</v>
      </c>
      <c r="L148" s="46"/>
      <c r="M148" s="222" t="s">
        <v>40</v>
      </c>
      <c r="N148" s="223" t="s">
        <v>48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230</v>
      </c>
      <c r="AT148" s="226" t="s">
        <v>226</v>
      </c>
      <c r="AU148" s="226" t="s">
        <v>85</v>
      </c>
      <c r="AY148" s="19" t="s">
        <v>224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83</v>
      </c>
      <c r="BK148" s="227">
        <f>ROUND(I148*H148,2)</f>
        <v>0</v>
      </c>
      <c r="BL148" s="19" t="s">
        <v>230</v>
      </c>
      <c r="BM148" s="226" t="s">
        <v>387</v>
      </c>
    </row>
    <row r="149" s="2" customFormat="1">
      <c r="A149" s="40"/>
      <c r="B149" s="41"/>
      <c r="C149" s="42"/>
      <c r="D149" s="228" t="s">
        <v>232</v>
      </c>
      <c r="E149" s="42"/>
      <c r="F149" s="229" t="s">
        <v>5504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232</v>
      </c>
      <c r="AU149" s="19" t="s">
        <v>85</v>
      </c>
    </row>
    <row r="150" s="2" customFormat="1">
      <c r="A150" s="40"/>
      <c r="B150" s="41"/>
      <c r="C150" s="42"/>
      <c r="D150" s="233" t="s">
        <v>234</v>
      </c>
      <c r="E150" s="42"/>
      <c r="F150" s="234" t="s">
        <v>5505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234</v>
      </c>
      <c r="AU150" s="19" t="s">
        <v>85</v>
      </c>
    </row>
    <row r="151" s="13" customFormat="1">
      <c r="A151" s="13"/>
      <c r="B151" s="235"/>
      <c r="C151" s="236"/>
      <c r="D151" s="228" t="s">
        <v>236</v>
      </c>
      <c r="E151" s="237" t="s">
        <v>40</v>
      </c>
      <c r="F151" s="238" t="s">
        <v>5506</v>
      </c>
      <c r="G151" s="236"/>
      <c r="H151" s="239">
        <v>31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236</v>
      </c>
      <c r="AU151" s="245" t="s">
        <v>85</v>
      </c>
      <c r="AV151" s="13" t="s">
        <v>85</v>
      </c>
      <c r="AW151" s="13" t="s">
        <v>38</v>
      </c>
      <c r="AX151" s="13" t="s">
        <v>77</v>
      </c>
      <c r="AY151" s="245" t="s">
        <v>224</v>
      </c>
    </row>
    <row r="152" s="15" customFormat="1">
      <c r="A152" s="15"/>
      <c r="B152" s="256"/>
      <c r="C152" s="257"/>
      <c r="D152" s="228" t="s">
        <v>236</v>
      </c>
      <c r="E152" s="258" t="s">
        <v>40</v>
      </c>
      <c r="F152" s="259" t="s">
        <v>253</v>
      </c>
      <c r="G152" s="257"/>
      <c r="H152" s="260">
        <v>31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236</v>
      </c>
      <c r="AU152" s="266" t="s">
        <v>85</v>
      </c>
      <c r="AV152" s="15" t="s">
        <v>230</v>
      </c>
      <c r="AW152" s="15" t="s">
        <v>38</v>
      </c>
      <c r="AX152" s="15" t="s">
        <v>83</v>
      </c>
      <c r="AY152" s="266" t="s">
        <v>224</v>
      </c>
    </row>
    <row r="153" s="2" customFormat="1" ht="16.5" customHeight="1">
      <c r="A153" s="40"/>
      <c r="B153" s="41"/>
      <c r="C153" s="268" t="s">
        <v>311</v>
      </c>
      <c r="D153" s="268" t="s">
        <v>305</v>
      </c>
      <c r="E153" s="269" t="s">
        <v>5507</v>
      </c>
      <c r="F153" s="270" t="s">
        <v>5508</v>
      </c>
      <c r="G153" s="271" t="s">
        <v>604</v>
      </c>
      <c r="H153" s="272">
        <v>62</v>
      </c>
      <c r="I153" s="273"/>
      <c r="J153" s="274">
        <f>ROUND(I153*H153,2)</f>
        <v>0</v>
      </c>
      <c r="K153" s="270" t="s">
        <v>229</v>
      </c>
      <c r="L153" s="275"/>
      <c r="M153" s="276" t="s">
        <v>40</v>
      </c>
      <c r="N153" s="277" t="s">
        <v>48</v>
      </c>
      <c r="O153" s="86"/>
      <c r="P153" s="224">
        <f>O153*H153</f>
        <v>0</v>
      </c>
      <c r="Q153" s="224">
        <v>1</v>
      </c>
      <c r="R153" s="224">
        <f>Q153*H153</f>
        <v>62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279</v>
      </c>
      <c r="AT153" s="226" t="s">
        <v>305</v>
      </c>
      <c r="AU153" s="226" t="s">
        <v>85</v>
      </c>
      <c r="AY153" s="19" t="s">
        <v>224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83</v>
      </c>
      <c r="BK153" s="227">
        <f>ROUND(I153*H153,2)</f>
        <v>0</v>
      </c>
      <c r="BL153" s="19" t="s">
        <v>230</v>
      </c>
      <c r="BM153" s="226" t="s">
        <v>401</v>
      </c>
    </row>
    <row r="154" s="2" customFormat="1">
      <c r="A154" s="40"/>
      <c r="B154" s="41"/>
      <c r="C154" s="42"/>
      <c r="D154" s="228" t="s">
        <v>232</v>
      </c>
      <c r="E154" s="42"/>
      <c r="F154" s="229" t="s">
        <v>5508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232</v>
      </c>
      <c r="AU154" s="19" t="s">
        <v>85</v>
      </c>
    </row>
    <row r="155" s="2" customFormat="1">
      <c r="A155" s="40"/>
      <c r="B155" s="41"/>
      <c r="C155" s="42"/>
      <c r="D155" s="233" t="s">
        <v>234</v>
      </c>
      <c r="E155" s="42"/>
      <c r="F155" s="234" t="s">
        <v>5509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234</v>
      </c>
      <c r="AU155" s="19" t="s">
        <v>85</v>
      </c>
    </row>
    <row r="156" s="13" customFormat="1">
      <c r="A156" s="13"/>
      <c r="B156" s="235"/>
      <c r="C156" s="236"/>
      <c r="D156" s="228" t="s">
        <v>236</v>
      </c>
      <c r="E156" s="237" t="s">
        <v>40</v>
      </c>
      <c r="F156" s="238" t="s">
        <v>5510</v>
      </c>
      <c r="G156" s="236"/>
      <c r="H156" s="239">
        <v>62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236</v>
      </c>
      <c r="AU156" s="245" t="s">
        <v>85</v>
      </c>
      <c r="AV156" s="13" t="s">
        <v>85</v>
      </c>
      <c r="AW156" s="13" t="s">
        <v>38</v>
      </c>
      <c r="AX156" s="13" t="s">
        <v>77</v>
      </c>
      <c r="AY156" s="245" t="s">
        <v>224</v>
      </c>
    </row>
    <row r="157" s="15" customFormat="1">
      <c r="A157" s="15"/>
      <c r="B157" s="256"/>
      <c r="C157" s="257"/>
      <c r="D157" s="228" t="s">
        <v>236</v>
      </c>
      <c r="E157" s="258" t="s">
        <v>40</v>
      </c>
      <c r="F157" s="259" t="s">
        <v>253</v>
      </c>
      <c r="G157" s="257"/>
      <c r="H157" s="260">
        <v>62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6" t="s">
        <v>236</v>
      </c>
      <c r="AU157" s="266" t="s">
        <v>85</v>
      </c>
      <c r="AV157" s="15" t="s">
        <v>230</v>
      </c>
      <c r="AW157" s="15" t="s">
        <v>38</v>
      </c>
      <c r="AX157" s="15" t="s">
        <v>83</v>
      </c>
      <c r="AY157" s="266" t="s">
        <v>224</v>
      </c>
    </row>
    <row r="158" s="2" customFormat="1" ht="16.5" customHeight="1">
      <c r="A158" s="40"/>
      <c r="B158" s="41"/>
      <c r="C158" s="215" t="s">
        <v>318</v>
      </c>
      <c r="D158" s="215" t="s">
        <v>226</v>
      </c>
      <c r="E158" s="216" t="s">
        <v>717</v>
      </c>
      <c r="F158" s="217" t="s">
        <v>718</v>
      </c>
      <c r="G158" s="218" t="s">
        <v>604</v>
      </c>
      <c r="H158" s="219">
        <v>25.5</v>
      </c>
      <c r="I158" s="220"/>
      <c r="J158" s="221">
        <f>ROUND(I158*H158,2)</f>
        <v>0</v>
      </c>
      <c r="K158" s="217" t="s">
        <v>229</v>
      </c>
      <c r="L158" s="46"/>
      <c r="M158" s="222" t="s">
        <v>40</v>
      </c>
      <c r="N158" s="223" t="s">
        <v>48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230</v>
      </c>
      <c r="AT158" s="226" t="s">
        <v>226</v>
      </c>
      <c r="AU158" s="226" t="s">
        <v>85</v>
      </c>
      <c r="AY158" s="19" t="s">
        <v>224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83</v>
      </c>
      <c r="BK158" s="227">
        <f>ROUND(I158*H158,2)</f>
        <v>0</v>
      </c>
      <c r="BL158" s="19" t="s">
        <v>230</v>
      </c>
      <c r="BM158" s="226" t="s">
        <v>416</v>
      </c>
    </row>
    <row r="159" s="2" customFormat="1">
      <c r="A159" s="40"/>
      <c r="B159" s="41"/>
      <c r="C159" s="42"/>
      <c r="D159" s="228" t="s">
        <v>232</v>
      </c>
      <c r="E159" s="42"/>
      <c r="F159" s="229" t="s">
        <v>720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232</v>
      </c>
      <c r="AU159" s="19" t="s">
        <v>85</v>
      </c>
    </row>
    <row r="160" s="2" customFormat="1">
      <c r="A160" s="40"/>
      <c r="B160" s="41"/>
      <c r="C160" s="42"/>
      <c r="D160" s="233" t="s">
        <v>234</v>
      </c>
      <c r="E160" s="42"/>
      <c r="F160" s="234" t="s">
        <v>721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234</v>
      </c>
      <c r="AU160" s="19" t="s">
        <v>85</v>
      </c>
    </row>
    <row r="161" s="13" customFormat="1">
      <c r="A161" s="13"/>
      <c r="B161" s="235"/>
      <c r="C161" s="236"/>
      <c r="D161" s="228" t="s">
        <v>236</v>
      </c>
      <c r="E161" s="237" t="s">
        <v>40</v>
      </c>
      <c r="F161" s="238" t="s">
        <v>5511</v>
      </c>
      <c r="G161" s="236"/>
      <c r="H161" s="239">
        <v>25.5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236</v>
      </c>
      <c r="AU161" s="245" t="s">
        <v>85</v>
      </c>
      <c r="AV161" s="13" t="s">
        <v>85</v>
      </c>
      <c r="AW161" s="13" t="s">
        <v>38</v>
      </c>
      <c r="AX161" s="13" t="s">
        <v>77</v>
      </c>
      <c r="AY161" s="245" t="s">
        <v>224</v>
      </c>
    </row>
    <row r="162" s="15" customFormat="1">
      <c r="A162" s="15"/>
      <c r="B162" s="256"/>
      <c r="C162" s="257"/>
      <c r="D162" s="228" t="s">
        <v>236</v>
      </c>
      <c r="E162" s="258" t="s">
        <v>40</v>
      </c>
      <c r="F162" s="259" t="s">
        <v>253</v>
      </c>
      <c r="G162" s="257"/>
      <c r="H162" s="260">
        <v>25.5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236</v>
      </c>
      <c r="AU162" s="266" t="s">
        <v>85</v>
      </c>
      <c r="AV162" s="15" t="s">
        <v>230</v>
      </c>
      <c r="AW162" s="15" t="s">
        <v>38</v>
      </c>
      <c r="AX162" s="15" t="s">
        <v>83</v>
      </c>
      <c r="AY162" s="266" t="s">
        <v>224</v>
      </c>
    </row>
    <row r="163" s="2" customFormat="1" ht="16.5" customHeight="1">
      <c r="A163" s="40"/>
      <c r="B163" s="41"/>
      <c r="C163" s="215" t="s">
        <v>325</v>
      </c>
      <c r="D163" s="215" t="s">
        <v>226</v>
      </c>
      <c r="E163" s="216" t="s">
        <v>2418</v>
      </c>
      <c r="F163" s="217" t="s">
        <v>2419</v>
      </c>
      <c r="G163" s="218" t="s">
        <v>163</v>
      </c>
      <c r="H163" s="219">
        <v>15</v>
      </c>
      <c r="I163" s="220"/>
      <c r="J163" s="221">
        <f>ROUND(I163*H163,2)</f>
        <v>0</v>
      </c>
      <c r="K163" s="217" t="s">
        <v>229</v>
      </c>
      <c r="L163" s="46"/>
      <c r="M163" s="222" t="s">
        <v>40</v>
      </c>
      <c r="N163" s="223" t="s">
        <v>48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230</v>
      </c>
      <c r="AT163" s="226" t="s">
        <v>226</v>
      </c>
      <c r="AU163" s="226" t="s">
        <v>85</v>
      </c>
      <c r="AY163" s="19" t="s">
        <v>224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83</v>
      </c>
      <c r="BK163" s="227">
        <f>ROUND(I163*H163,2)</f>
        <v>0</v>
      </c>
      <c r="BL163" s="19" t="s">
        <v>230</v>
      </c>
      <c r="BM163" s="226" t="s">
        <v>429</v>
      </c>
    </row>
    <row r="164" s="2" customFormat="1">
      <c r="A164" s="40"/>
      <c r="B164" s="41"/>
      <c r="C164" s="42"/>
      <c r="D164" s="228" t="s">
        <v>232</v>
      </c>
      <c r="E164" s="42"/>
      <c r="F164" s="229" t="s">
        <v>2421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232</v>
      </c>
      <c r="AU164" s="19" t="s">
        <v>85</v>
      </c>
    </row>
    <row r="165" s="2" customFormat="1">
      <c r="A165" s="40"/>
      <c r="B165" s="41"/>
      <c r="C165" s="42"/>
      <c r="D165" s="233" t="s">
        <v>234</v>
      </c>
      <c r="E165" s="42"/>
      <c r="F165" s="234" t="s">
        <v>2422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234</v>
      </c>
      <c r="AU165" s="19" t="s">
        <v>85</v>
      </c>
    </row>
    <row r="166" s="2" customFormat="1" ht="16.5" customHeight="1">
      <c r="A166" s="40"/>
      <c r="B166" s="41"/>
      <c r="C166" s="215" t="s">
        <v>8</v>
      </c>
      <c r="D166" s="215" t="s">
        <v>226</v>
      </c>
      <c r="E166" s="216" t="s">
        <v>5512</v>
      </c>
      <c r="F166" s="217" t="s">
        <v>5513</v>
      </c>
      <c r="G166" s="218" t="s">
        <v>152</v>
      </c>
      <c r="H166" s="219">
        <v>196</v>
      </c>
      <c r="I166" s="220"/>
      <c r="J166" s="221">
        <f>ROUND(I166*H166,2)</f>
        <v>0</v>
      </c>
      <c r="K166" s="217" t="s">
        <v>229</v>
      </c>
      <c r="L166" s="46"/>
      <c r="M166" s="222" t="s">
        <v>40</v>
      </c>
      <c r="N166" s="223" t="s">
        <v>48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230</v>
      </c>
      <c r="AT166" s="226" t="s">
        <v>226</v>
      </c>
      <c r="AU166" s="226" t="s">
        <v>85</v>
      </c>
      <c r="AY166" s="19" t="s">
        <v>224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83</v>
      </c>
      <c r="BK166" s="227">
        <f>ROUND(I166*H166,2)</f>
        <v>0</v>
      </c>
      <c r="BL166" s="19" t="s">
        <v>230</v>
      </c>
      <c r="BM166" s="226" t="s">
        <v>446</v>
      </c>
    </row>
    <row r="167" s="2" customFormat="1">
      <c r="A167" s="40"/>
      <c r="B167" s="41"/>
      <c r="C167" s="42"/>
      <c r="D167" s="228" t="s">
        <v>232</v>
      </c>
      <c r="E167" s="42"/>
      <c r="F167" s="229" t="s">
        <v>5514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232</v>
      </c>
      <c r="AU167" s="19" t="s">
        <v>85</v>
      </c>
    </row>
    <row r="168" s="2" customFormat="1">
      <c r="A168" s="40"/>
      <c r="B168" s="41"/>
      <c r="C168" s="42"/>
      <c r="D168" s="233" t="s">
        <v>234</v>
      </c>
      <c r="E168" s="42"/>
      <c r="F168" s="234" t="s">
        <v>5515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234</v>
      </c>
      <c r="AU168" s="19" t="s">
        <v>85</v>
      </c>
    </row>
    <row r="169" s="13" customFormat="1">
      <c r="A169" s="13"/>
      <c r="B169" s="235"/>
      <c r="C169" s="236"/>
      <c r="D169" s="228" t="s">
        <v>236</v>
      </c>
      <c r="E169" s="237" t="s">
        <v>40</v>
      </c>
      <c r="F169" s="238" t="s">
        <v>5516</v>
      </c>
      <c r="G169" s="236"/>
      <c r="H169" s="239">
        <v>196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236</v>
      </c>
      <c r="AU169" s="245" t="s">
        <v>85</v>
      </c>
      <c r="AV169" s="13" t="s">
        <v>85</v>
      </c>
      <c r="AW169" s="13" t="s">
        <v>38</v>
      </c>
      <c r="AX169" s="13" t="s">
        <v>77</v>
      </c>
      <c r="AY169" s="245" t="s">
        <v>224</v>
      </c>
    </row>
    <row r="170" s="15" customFormat="1">
      <c r="A170" s="15"/>
      <c r="B170" s="256"/>
      <c r="C170" s="257"/>
      <c r="D170" s="228" t="s">
        <v>236</v>
      </c>
      <c r="E170" s="258" t="s">
        <v>40</v>
      </c>
      <c r="F170" s="259" t="s">
        <v>253</v>
      </c>
      <c r="G170" s="257"/>
      <c r="H170" s="260">
        <v>196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236</v>
      </c>
      <c r="AU170" s="266" t="s">
        <v>85</v>
      </c>
      <c r="AV170" s="15" t="s">
        <v>230</v>
      </c>
      <c r="AW170" s="15" t="s">
        <v>38</v>
      </c>
      <c r="AX170" s="15" t="s">
        <v>83</v>
      </c>
      <c r="AY170" s="266" t="s">
        <v>224</v>
      </c>
    </row>
    <row r="171" s="2" customFormat="1" ht="16.5" customHeight="1">
      <c r="A171" s="40"/>
      <c r="B171" s="41"/>
      <c r="C171" s="268" t="s">
        <v>340</v>
      </c>
      <c r="D171" s="268" t="s">
        <v>305</v>
      </c>
      <c r="E171" s="269" t="s">
        <v>5517</v>
      </c>
      <c r="F171" s="270" t="s">
        <v>5518</v>
      </c>
      <c r="G171" s="271" t="s">
        <v>604</v>
      </c>
      <c r="H171" s="272">
        <v>49.979999999999997</v>
      </c>
      <c r="I171" s="273"/>
      <c r="J171" s="274">
        <f>ROUND(I171*H171,2)</f>
        <v>0</v>
      </c>
      <c r="K171" s="270" t="s">
        <v>229</v>
      </c>
      <c r="L171" s="275"/>
      <c r="M171" s="276" t="s">
        <v>40</v>
      </c>
      <c r="N171" s="277" t="s">
        <v>48</v>
      </c>
      <c r="O171" s="86"/>
      <c r="P171" s="224">
        <f>O171*H171</f>
        <v>0</v>
      </c>
      <c r="Q171" s="224">
        <v>1</v>
      </c>
      <c r="R171" s="224">
        <f>Q171*H171</f>
        <v>49.979999999999997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279</v>
      </c>
      <c r="AT171" s="226" t="s">
        <v>305</v>
      </c>
      <c r="AU171" s="226" t="s">
        <v>85</v>
      </c>
      <c r="AY171" s="19" t="s">
        <v>224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83</v>
      </c>
      <c r="BK171" s="227">
        <f>ROUND(I171*H171,2)</f>
        <v>0</v>
      </c>
      <c r="BL171" s="19" t="s">
        <v>230</v>
      </c>
      <c r="BM171" s="226" t="s">
        <v>455</v>
      </c>
    </row>
    <row r="172" s="2" customFormat="1">
      <c r="A172" s="40"/>
      <c r="B172" s="41"/>
      <c r="C172" s="42"/>
      <c r="D172" s="228" t="s">
        <v>232</v>
      </c>
      <c r="E172" s="42"/>
      <c r="F172" s="229" t="s">
        <v>5518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232</v>
      </c>
      <c r="AU172" s="19" t="s">
        <v>85</v>
      </c>
    </row>
    <row r="173" s="2" customFormat="1">
      <c r="A173" s="40"/>
      <c r="B173" s="41"/>
      <c r="C173" s="42"/>
      <c r="D173" s="233" t="s">
        <v>234</v>
      </c>
      <c r="E173" s="42"/>
      <c r="F173" s="234" t="s">
        <v>5519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234</v>
      </c>
      <c r="AU173" s="19" t="s">
        <v>85</v>
      </c>
    </row>
    <row r="174" s="13" customFormat="1">
      <c r="A174" s="13"/>
      <c r="B174" s="235"/>
      <c r="C174" s="236"/>
      <c r="D174" s="228" t="s">
        <v>236</v>
      </c>
      <c r="E174" s="237" t="s">
        <v>40</v>
      </c>
      <c r="F174" s="238" t="s">
        <v>5520</v>
      </c>
      <c r="G174" s="236"/>
      <c r="H174" s="239">
        <v>49.979999999999997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236</v>
      </c>
      <c r="AU174" s="245" t="s">
        <v>85</v>
      </c>
      <c r="AV174" s="13" t="s">
        <v>85</v>
      </c>
      <c r="AW174" s="13" t="s">
        <v>38</v>
      </c>
      <c r="AX174" s="13" t="s">
        <v>77</v>
      </c>
      <c r="AY174" s="245" t="s">
        <v>224</v>
      </c>
    </row>
    <row r="175" s="15" customFormat="1">
      <c r="A175" s="15"/>
      <c r="B175" s="256"/>
      <c r="C175" s="257"/>
      <c r="D175" s="228" t="s">
        <v>236</v>
      </c>
      <c r="E175" s="258" t="s">
        <v>40</v>
      </c>
      <c r="F175" s="259" t="s">
        <v>253</v>
      </c>
      <c r="G175" s="257"/>
      <c r="H175" s="260">
        <v>49.979999999999997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236</v>
      </c>
      <c r="AU175" s="266" t="s">
        <v>85</v>
      </c>
      <c r="AV175" s="15" t="s">
        <v>230</v>
      </c>
      <c r="AW175" s="15" t="s">
        <v>38</v>
      </c>
      <c r="AX175" s="15" t="s">
        <v>83</v>
      </c>
      <c r="AY175" s="266" t="s">
        <v>224</v>
      </c>
    </row>
    <row r="176" s="2" customFormat="1" ht="16.5" customHeight="1">
      <c r="A176" s="40"/>
      <c r="B176" s="41"/>
      <c r="C176" s="215" t="s">
        <v>349</v>
      </c>
      <c r="D176" s="215" t="s">
        <v>226</v>
      </c>
      <c r="E176" s="216" t="s">
        <v>5521</v>
      </c>
      <c r="F176" s="217" t="s">
        <v>5522</v>
      </c>
      <c r="G176" s="218" t="s">
        <v>152</v>
      </c>
      <c r="H176" s="219">
        <v>196</v>
      </c>
      <c r="I176" s="220"/>
      <c r="J176" s="221">
        <f>ROUND(I176*H176,2)</f>
        <v>0</v>
      </c>
      <c r="K176" s="217" t="s">
        <v>229</v>
      </c>
      <c r="L176" s="46"/>
      <c r="M176" s="222" t="s">
        <v>40</v>
      </c>
      <c r="N176" s="223" t="s">
        <v>48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230</v>
      </c>
      <c r="AT176" s="226" t="s">
        <v>226</v>
      </c>
      <c r="AU176" s="226" t="s">
        <v>85</v>
      </c>
      <c r="AY176" s="19" t="s">
        <v>224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83</v>
      </c>
      <c r="BK176" s="227">
        <f>ROUND(I176*H176,2)</f>
        <v>0</v>
      </c>
      <c r="BL176" s="19" t="s">
        <v>230</v>
      </c>
      <c r="BM176" s="226" t="s">
        <v>468</v>
      </c>
    </row>
    <row r="177" s="2" customFormat="1">
      <c r="A177" s="40"/>
      <c r="B177" s="41"/>
      <c r="C177" s="42"/>
      <c r="D177" s="228" t="s">
        <v>232</v>
      </c>
      <c r="E177" s="42"/>
      <c r="F177" s="229" t="s">
        <v>5523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232</v>
      </c>
      <c r="AU177" s="19" t="s">
        <v>85</v>
      </c>
    </row>
    <row r="178" s="2" customFormat="1">
      <c r="A178" s="40"/>
      <c r="B178" s="41"/>
      <c r="C178" s="42"/>
      <c r="D178" s="233" t="s">
        <v>234</v>
      </c>
      <c r="E178" s="42"/>
      <c r="F178" s="234" t="s">
        <v>5524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234</v>
      </c>
      <c r="AU178" s="19" t="s">
        <v>85</v>
      </c>
    </row>
    <row r="179" s="13" customFormat="1">
      <c r="A179" s="13"/>
      <c r="B179" s="235"/>
      <c r="C179" s="236"/>
      <c r="D179" s="228" t="s">
        <v>236</v>
      </c>
      <c r="E179" s="237" t="s">
        <v>40</v>
      </c>
      <c r="F179" s="238" t="s">
        <v>5525</v>
      </c>
      <c r="G179" s="236"/>
      <c r="H179" s="239">
        <v>196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236</v>
      </c>
      <c r="AU179" s="245" t="s">
        <v>85</v>
      </c>
      <c r="AV179" s="13" t="s">
        <v>85</v>
      </c>
      <c r="AW179" s="13" t="s">
        <v>38</v>
      </c>
      <c r="AX179" s="13" t="s">
        <v>77</v>
      </c>
      <c r="AY179" s="245" t="s">
        <v>224</v>
      </c>
    </row>
    <row r="180" s="15" customFormat="1">
      <c r="A180" s="15"/>
      <c r="B180" s="256"/>
      <c r="C180" s="257"/>
      <c r="D180" s="228" t="s">
        <v>236</v>
      </c>
      <c r="E180" s="258" t="s">
        <v>40</v>
      </c>
      <c r="F180" s="259" t="s">
        <v>253</v>
      </c>
      <c r="G180" s="257"/>
      <c r="H180" s="260">
        <v>196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236</v>
      </c>
      <c r="AU180" s="266" t="s">
        <v>85</v>
      </c>
      <c r="AV180" s="15" t="s">
        <v>230</v>
      </c>
      <c r="AW180" s="15" t="s">
        <v>38</v>
      </c>
      <c r="AX180" s="15" t="s">
        <v>83</v>
      </c>
      <c r="AY180" s="266" t="s">
        <v>224</v>
      </c>
    </row>
    <row r="181" s="2" customFormat="1" ht="16.5" customHeight="1">
      <c r="A181" s="40"/>
      <c r="B181" s="41"/>
      <c r="C181" s="268" t="s">
        <v>356</v>
      </c>
      <c r="D181" s="268" t="s">
        <v>305</v>
      </c>
      <c r="E181" s="269" t="s">
        <v>5526</v>
      </c>
      <c r="F181" s="270" t="s">
        <v>5527</v>
      </c>
      <c r="G181" s="271" t="s">
        <v>580</v>
      </c>
      <c r="H181" s="272">
        <v>3.9199999999999999</v>
      </c>
      <c r="I181" s="273"/>
      <c r="J181" s="274">
        <f>ROUND(I181*H181,2)</f>
        <v>0</v>
      </c>
      <c r="K181" s="270" t="s">
        <v>229</v>
      </c>
      <c r="L181" s="275"/>
      <c r="M181" s="276" t="s">
        <v>40</v>
      </c>
      <c r="N181" s="277" t="s">
        <v>48</v>
      </c>
      <c r="O181" s="86"/>
      <c r="P181" s="224">
        <f>O181*H181</f>
        <v>0</v>
      </c>
      <c r="Q181" s="224">
        <v>0.001</v>
      </c>
      <c r="R181" s="224">
        <f>Q181*H181</f>
        <v>0.0039199999999999999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279</v>
      </c>
      <c r="AT181" s="226" t="s">
        <v>305</v>
      </c>
      <c r="AU181" s="226" t="s">
        <v>85</v>
      </c>
      <c r="AY181" s="19" t="s">
        <v>224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83</v>
      </c>
      <c r="BK181" s="227">
        <f>ROUND(I181*H181,2)</f>
        <v>0</v>
      </c>
      <c r="BL181" s="19" t="s">
        <v>230</v>
      </c>
      <c r="BM181" s="226" t="s">
        <v>484</v>
      </c>
    </row>
    <row r="182" s="2" customFormat="1">
      <c r="A182" s="40"/>
      <c r="B182" s="41"/>
      <c r="C182" s="42"/>
      <c r="D182" s="228" t="s">
        <v>232</v>
      </c>
      <c r="E182" s="42"/>
      <c r="F182" s="229" t="s">
        <v>5527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232</v>
      </c>
      <c r="AU182" s="19" t="s">
        <v>85</v>
      </c>
    </row>
    <row r="183" s="2" customFormat="1">
      <c r="A183" s="40"/>
      <c r="B183" s="41"/>
      <c r="C183" s="42"/>
      <c r="D183" s="233" t="s">
        <v>234</v>
      </c>
      <c r="E183" s="42"/>
      <c r="F183" s="234" t="s">
        <v>5528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234</v>
      </c>
      <c r="AU183" s="19" t="s">
        <v>85</v>
      </c>
    </row>
    <row r="184" s="13" customFormat="1">
      <c r="A184" s="13"/>
      <c r="B184" s="235"/>
      <c r="C184" s="236"/>
      <c r="D184" s="228" t="s">
        <v>236</v>
      </c>
      <c r="E184" s="237" t="s">
        <v>40</v>
      </c>
      <c r="F184" s="238" t="s">
        <v>5529</v>
      </c>
      <c r="G184" s="236"/>
      <c r="H184" s="239">
        <v>3.9199999999999999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236</v>
      </c>
      <c r="AU184" s="245" t="s">
        <v>85</v>
      </c>
      <c r="AV184" s="13" t="s">
        <v>85</v>
      </c>
      <c r="AW184" s="13" t="s">
        <v>38</v>
      </c>
      <c r="AX184" s="13" t="s">
        <v>77</v>
      </c>
      <c r="AY184" s="245" t="s">
        <v>224</v>
      </c>
    </row>
    <row r="185" s="15" customFormat="1">
      <c r="A185" s="15"/>
      <c r="B185" s="256"/>
      <c r="C185" s="257"/>
      <c r="D185" s="228" t="s">
        <v>236</v>
      </c>
      <c r="E185" s="258" t="s">
        <v>40</v>
      </c>
      <c r="F185" s="259" t="s">
        <v>253</v>
      </c>
      <c r="G185" s="257"/>
      <c r="H185" s="260">
        <v>3.9199999999999999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236</v>
      </c>
      <c r="AU185" s="266" t="s">
        <v>85</v>
      </c>
      <c r="AV185" s="15" t="s">
        <v>230</v>
      </c>
      <c r="AW185" s="15" t="s">
        <v>38</v>
      </c>
      <c r="AX185" s="15" t="s">
        <v>83</v>
      </c>
      <c r="AY185" s="266" t="s">
        <v>224</v>
      </c>
    </row>
    <row r="186" s="2" customFormat="1" ht="16.5" customHeight="1">
      <c r="A186" s="40"/>
      <c r="B186" s="41"/>
      <c r="C186" s="215" t="s">
        <v>153</v>
      </c>
      <c r="D186" s="215" t="s">
        <v>226</v>
      </c>
      <c r="E186" s="216" t="s">
        <v>5521</v>
      </c>
      <c r="F186" s="217" t="s">
        <v>5522</v>
      </c>
      <c r="G186" s="218" t="s">
        <v>152</v>
      </c>
      <c r="H186" s="219">
        <v>49</v>
      </c>
      <c r="I186" s="220"/>
      <c r="J186" s="221">
        <f>ROUND(I186*H186,2)</f>
        <v>0</v>
      </c>
      <c r="K186" s="217" t="s">
        <v>229</v>
      </c>
      <c r="L186" s="46"/>
      <c r="M186" s="222" t="s">
        <v>40</v>
      </c>
      <c r="N186" s="223" t="s">
        <v>48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230</v>
      </c>
      <c r="AT186" s="226" t="s">
        <v>226</v>
      </c>
      <c r="AU186" s="226" t="s">
        <v>85</v>
      </c>
      <c r="AY186" s="19" t="s">
        <v>224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83</v>
      </c>
      <c r="BK186" s="227">
        <f>ROUND(I186*H186,2)</f>
        <v>0</v>
      </c>
      <c r="BL186" s="19" t="s">
        <v>230</v>
      </c>
      <c r="BM186" s="226" t="s">
        <v>493</v>
      </c>
    </row>
    <row r="187" s="2" customFormat="1">
      <c r="A187" s="40"/>
      <c r="B187" s="41"/>
      <c r="C187" s="42"/>
      <c r="D187" s="228" t="s">
        <v>232</v>
      </c>
      <c r="E187" s="42"/>
      <c r="F187" s="229" t="s">
        <v>5523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232</v>
      </c>
      <c r="AU187" s="19" t="s">
        <v>85</v>
      </c>
    </row>
    <row r="188" s="2" customFormat="1">
      <c r="A188" s="40"/>
      <c r="B188" s="41"/>
      <c r="C188" s="42"/>
      <c r="D188" s="233" t="s">
        <v>234</v>
      </c>
      <c r="E188" s="42"/>
      <c r="F188" s="234" t="s">
        <v>5524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234</v>
      </c>
      <c r="AU188" s="19" t="s">
        <v>85</v>
      </c>
    </row>
    <row r="189" s="14" customFormat="1">
      <c r="A189" s="14"/>
      <c r="B189" s="246"/>
      <c r="C189" s="247"/>
      <c r="D189" s="228" t="s">
        <v>236</v>
      </c>
      <c r="E189" s="248" t="s">
        <v>40</v>
      </c>
      <c r="F189" s="249" t="s">
        <v>5530</v>
      </c>
      <c r="G189" s="247"/>
      <c r="H189" s="248" t="s">
        <v>40</v>
      </c>
      <c r="I189" s="250"/>
      <c r="J189" s="247"/>
      <c r="K189" s="247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236</v>
      </c>
      <c r="AU189" s="255" t="s">
        <v>85</v>
      </c>
      <c r="AV189" s="14" t="s">
        <v>83</v>
      </c>
      <c r="AW189" s="14" t="s">
        <v>38</v>
      </c>
      <c r="AX189" s="14" t="s">
        <v>77</v>
      </c>
      <c r="AY189" s="255" t="s">
        <v>224</v>
      </c>
    </row>
    <row r="190" s="13" customFormat="1">
      <c r="A190" s="13"/>
      <c r="B190" s="235"/>
      <c r="C190" s="236"/>
      <c r="D190" s="228" t="s">
        <v>236</v>
      </c>
      <c r="E190" s="237" t="s">
        <v>40</v>
      </c>
      <c r="F190" s="238" t="s">
        <v>5531</v>
      </c>
      <c r="G190" s="236"/>
      <c r="H190" s="239">
        <v>49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236</v>
      </c>
      <c r="AU190" s="245" t="s">
        <v>85</v>
      </c>
      <c r="AV190" s="13" t="s">
        <v>85</v>
      </c>
      <c r="AW190" s="13" t="s">
        <v>38</v>
      </c>
      <c r="AX190" s="13" t="s">
        <v>77</v>
      </c>
      <c r="AY190" s="245" t="s">
        <v>224</v>
      </c>
    </row>
    <row r="191" s="15" customFormat="1">
      <c r="A191" s="15"/>
      <c r="B191" s="256"/>
      <c r="C191" s="257"/>
      <c r="D191" s="228" t="s">
        <v>236</v>
      </c>
      <c r="E191" s="258" t="s">
        <v>40</v>
      </c>
      <c r="F191" s="259" t="s">
        <v>253</v>
      </c>
      <c r="G191" s="257"/>
      <c r="H191" s="260">
        <v>49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236</v>
      </c>
      <c r="AU191" s="266" t="s">
        <v>85</v>
      </c>
      <c r="AV191" s="15" t="s">
        <v>230</v>
      </c>
      <c r="AW191" s="15" t="s">
        <v>38</v>
      </c>
      <c r="AX191" s="15" t="s">
        <v>83</v>
      </c>
      <c r="AY191" s="266" t="s">
        <v>224</v>
      </c>
    </row>
    <row r="192" s="2" customFormat="1" ht="16.5" customHeight="1">
      <c r="A192" s="40"/>
      <c r="B192" s="41"/>
      <c r="C192" s="268" t="s">
        <v>373</v>
      </c>
      <c r="D192" s="268" t="s">
        <v>305</v>
      </c>
      <c r="E192" s="269" t="s">
        <v>5526</v>
      </c>
      <c r="F192" s="270" t="s">
        <v>5527</v>
      </c>
      <c r="G192" s="271" t="s">
        <v>580</v>
      </c>
      <c r="H192" s="272">
        <v>0.97999999999999998</v>
      </c>
      <c r="I192" s="273"/>
      <c r="J192" s="274">
        <f>ROUND(I192*H192,2)</f>
        <v>0</v>
      </c>
      <c r="K192" s="270" t="s">
        <v>229</v>
      </c>
      <c r="L192" s="275"/>
      <c r="M192" s="276" t="s">
        <v>40</v>
      </c>
      <c r="N192" s="277" t="s">
        <v>48</v>
      </c>
      <c r="O192" s="86"/>
      <c r="P192" s="224">
        <f>O192*H192</f>
        <v>0</v>
      </c>
      <c r="Q192" s="224">
        <v>0.001</v>
      </c>
      <c r="R192" s="224">
        <f>Q192*H192</f>
        <v>0.00097999999999999997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279</v>
      </c>
      <c r="AT192" s="226" t="s">
        <v>305</v>
      </c>
      <c r="AU192" s="226" t="s">
        <v>85</v>
      </c>
      <c r="AY192" s="19" t="s">
        <v>224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83</v>
      </c>
      <c r="BK192" s="227">
        <f>ROUND(I192*H192,2)</f>
        <v>0</v>
      </c>
      <c r="BL192" s="19" t="s">
        <v>230</v>
      </c>
      <c r="BM192" s="226" t="s">
        <v>161</v>
      </c>
    </row>
    <row r="193" s="2" customFormat="1">
      <c r="A193" s="40"/>
      <c r="B193" s="41"/>
      <c r="C193" s="42"/>
      <c r="D193" s="228" t="s">
        <v>232</v>
      </c>
      <c r="E193" s="42"/>
      <c r="F193" s="229" t="s">
        <v>5527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232</v>
      </c>
      <c r="AU193" s="19" t="s">
        <v>85</v>
      </c>
    </row>
    <row r="194" s="2" customFormat="1">
      <c r="A194" s="40"/>
      <c r="B194" s="41"/>
      <c r="C194" s="42"/>
      <c r="D194" s="233" t="s">
        <v>234</v>
      </c>
      <c r="E194" s="42"/>
      <c r="F194" s="234" t="s">
        <v>5528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234</v>
      </c>
      <c r="AU194" s="19" t="s">
        <v>85</v>
      </c>
    </row>
    <row r="195" s="13" customFormat="1">
      <c r="A195" s="13"/>
      <c r="B195" s="235"/>
      <c r="C195" s="236"/>
      <c r="D195" s="228" t="s">
        <v>236</v>
      </c>
      <c r="E195" s="237" t="s">
        <v>40</v>
      </c>
      <c r="F195" s="238" t="s">
        <v>5532</v>
      </c>
      <c r="G195" s="236"/>
      <c r="H195" s="239">
        <v>0.97999999999999998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236</v>
      </c>
      <c r="AU195" s="245" t="s">
        <v>85</v>
      </c>
      <c r="AV195" s="13" t="s">
        <v>85</v>
      </c>
      <c r="AW195" s="13" t="s">
        <v>38</v>
      </c>
      <c r="AX195" s="13" t="s">
        <v>77</v>
      </c>
      <c r="AY195" s="245" t="s">
        <v>224</v>
      </c>
    </row>
    <row r="196" s="15" customFormat="1">
      <c r="A196" s="15"/>
      <c r="B196" s="256"/>
      <c r="C196" s="257"/>
      <c r="D196" s="228" t="s">
        <v>236</v>
      </c>
      <c r="E196" s="258" t="s">
        <v>40</v>
      </c>
      <c r="F196" s="259" t="s">
        <v>253</v>
      </c>
      <c r="G196" s="257"/>
      <c r="H196" s="260">
        <v>0.97999999999999998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236</v>
      </c>
      <c r="AU196" s="266" t="s">
        <v>85</v>
      </c>
      <c r="AV196" s="15" t="s">
        <v>230</v>
      </c>
      <c r="AW196" s="15" t="s">
        <v>38</v>
      </c>
      <c r="AX196" s="15" t="s">
        <v>83</v>
      </c>
      <c r="AY196" s="266" t="s">
        <v>224</v>
      </c>
    </row>
    <row r="197" s="2" customFormat="1" ht="16.5" customHeight="1">
      <c r="A197" s="40"/>
      <c r="B197" s="41"/>
      <c r="C197" s="215" t="s">
        <v>7</v>
      </c>
      <c r="D197" s="215" t="s">
        <v>226</v>
      </c>
      <c r="E197" s="216" t="s">
        <v>5533</v>
      </c>
      <c r="F197" s="217" t="s">
        <v>5534</v>
      </c>
      <c r="G197" s="218" t="s">
        <v>152</v>
      </c>
      <c r="H197" s="219">
        <v>196</v>
      </c>
      <c r="I197" s="220"/>
      <c r="J197" s="221">
        <f>ROUND(I197*H197,2)</f>
        <v>0</v>
      </c>
      <c r="K197" s="217" t="s">
        <v>229</v>
      </c>
      <c r="L197" s="46"/>
      <c r="M197" s="222" t="s">
        <v>40</v>
      </c>
      <c r="N197" s="223" t="s">
        <v>48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230</v>
      </c>
      <c r="AT197" s="226" t="s">
        <v>226</v>
      </c>
      <c r="AU197" s="226" t="s">
        <v>85</v>
      </c>
      <c r="AY197" s="19" t="s">
        <v>224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83</v>
      </c>
      <c r="BK197" s="227">
        <f>ROUND(I197*H197,2)</f>
        <v>0</v>
      </c>
      <c r="BL197" s="19" t="s">
        <v>230</v>
      </c>
      <c r="BM197" s="226" t="s">
        <v>521</v>
      </c>
    </row>
    <row r="198" s="2" customFormat="1">
      <c r="A198" s="40"/>
      <c r="B198" s="41"/>
      <c r="C198" s="42"/>
      <c r="D198" s="228" t="s">
        <v>232</v>
      </c>
      <c r="E198" s="42"/>
      <c r="F198" s="229" t="s">
        <v>5535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232</v>
      </c>
      <c r="AU198" s="19" t="s">
        <v>85</v>
      </c>
    </row>
    <row r="199" s="2" customFormat="1">
      <c r="A199" s="40"/>
      <c r="B199" s="41"/>
      <c r="C199" s="42"/>
      <c r="D199" s="233" t="s">
        <v>234</v>
      </c>
      <c r="E199" s="42"/>
      <c r="F199" s="234" t="s">
        <v>5536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234</v>
      </c>
      <c r="AU199" s="19" t="s">
        <v>85</v>
      </c>
    </row>
    <row r="200" s="13" customFormat="1">
      <c r="A200" s="13"/>
      <c r="B200" s="235"/>
      <c r="C200" s="236"/>
      <c r="D200" s="228" t="s">
        <v>236</v>
      </c>
      <c r="E200" s="237" t="s">
        <v>40</v>
      </c>
      <c r="F200" s="238" t="s">
        <v>5537</v>
      </c>
      <c r="G200" s="236"/>
      <c r="H200" s="239">
        <v>196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236</v>
      </c>
      <c r="AU200" s="245" t="s">
        <v>85</v>
      </c>
      <c r="AV200" s="13" t="s">
        <v>85</v>
      </c>
      <c r="AW200" s="13" t="s">
        <v>38</v>
      </c>
      <c r="AX200" s="13" t="s">
        <v>77</v>
      </c>
      <c r="AY200" s="245" t="s">
        <v>224</v>
      </c>
    </row>
    <row r="201" s="15" customFormat="1">
      <c r="A201" s="15"/>
      <c r="B201" s="256"/>
      <c r="C201" s="257"/>
      <c r="D201" s="228" t="s">
        <v>236</v>
      </c>
      <c r="E201" s="258" t="s">
        <v>40</v>
      </c>
      <c r="F201" s="259" t="s">
        <v>253</v>
      </c>
      <c r="G201" s="257"/>
      <c r="H201" s="260">
        <v>196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236</v>
      </c>
      <c r="AU201" s="266" t="s">
        <v>85</v>
      </c>
      <c r="AV201" s="15" t="s">
        <v>230</v>
      </c>
      <c r="AW201" s="15" t="s">
        <v>38</v>
      </c>
      <c r="AX201" s="15" t="s">
        <v>83</v>
      </c>
      <c r="AY201" s="266" t="s">
        <v>224</v>
      </c>
    </row>
    <row r="202" s="2" customFormat="1" ht="16.5" customHeight="1">
      <c r="A202" s="40"/>
      <c r="B202" s="41"/>
      <c r="C202" s="215" t="s">
        <v>387</v>
      </c>
      <c r="D202" s="215" t="s">
        <v>226</v>
      </c>
      <c r="E202" s="216" t="s">
        <v>757</v>
      </c>
      <c r="F202" s="217" t="s">
        <v>4759</v>
      </c>
      <c r="G202" s="218" t="s">
        <v>152</v>
      </c>
      <c r="H202" s="219">
        <v>809.70000000000005</v>
      </c>
      <c r="I202" s="220"/>
      <c r="J202" s="221">
        <f>ROUND(I202*H202,2)</f>
        <v>0</v>
      </c>
      <c r="K202" s="217" t="s">
        <v>229</v>
      </c>
      <c r="L202" s="46"/>
      <c r="M202" s="222" t="s">
        <v>40</v>
      </c>
      <c r="N202" s="223" t="s">
        <v>48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230</v>
      </c>
      <c r="AT202" s="226" t="s">
        <v>226</v>
      </c>
      <c r="AU202" s="226" t="s">
        <v>85</v>
      </c>
      <c r="AY202" s="19" t="s">
        <v>224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83</v>
      </c>
      <c r="BK202" s="227">
        <f>ROUND(I202*H202,2)</f>
        <v>0</v>
      </c>
      <c r="BL202" s="19" t="s">
        <v>230</v>
      </c>
      <c r="BM202" s="226" t="s">
        <v>534</v>
      </c>
    </row>
    <row r="203" s="2" customFormat="1">
      <c r="A203" s="40"/>
      <c r="B203" s="41"/>
      <c r="C203" s="42"/>
      <c r="D203" s="228" t="s">
        <v>232</v>
      </c>
      <c r="E203" s="42"/>
      <c r="F203" s="229" t="s">
        <v>760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232</v>
      </c>
      <c r="AU203" s="19" t="s">
        <v>85</v>
      </c>
    </row>
    <row r="204" s="2" customFormat="1">
      <c r="A204" s="40"/>
      <c r="B204" s="41"/>
      <c r="C204" s="42"/>
      <c r="D204" s="233" t="s">
        <v>234</v>
      </c>
      <c r="E204" s="42"/>
      <c r="F204" s="234" t="s">
        <v>761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234</v>
      </c>
      <c r="AU204" s="19" t="s">
        <v>85</v>
      </c>
    </row>
    <row r="205" s="13" customFormat="1">
      <c r="A205" s="13"/>
      <c r="B205" s="235"/>
      <c r="C205" s="236"/>
      <c r="D205" s="228" t="s">
        <v>236</v>
      </c>
      <c r="E205" s="237" t="s">
        <v>40</v>
      </c>
      <c r="F205" s="238" t="s">
        <v>5538</v>
      </c>
      <c r="G205" s="236"/>
      <c r="H205" s="239">
        <v>809.70000000000005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236</v>
      </c>
      <c r="AU205" s="245" t="s">
        <v>85</v>
      </c>
      <c r="AV205" s="13" t="s">
        <v>85</v>
      </c>
      <c r="AW205" s="13" t="s">
        <v>38</v>
      </c>
      <c r="AX205" s="13" t="s">
        <v>77</v>
      </c>
      <c r="AY205" s="245" t="s">
        <v>224</v>
      </c>
    </row>
    <row r="206" s="15" customFormat="1">
      <c r="A206" s="15"/>
      <c r="B206" s="256"/>
      <c r="C206" s="257"/>
      <c r="D206" s="228" t="s">
        <v>236</v>
      </c>
      <c r="E206" s="258" t="s">
        <v>40</v>
      </c>
      <c r="F206" s="259" t="s">
        <v>253</v>
      </c>
      <c r="G206" s="257"/>
      <c r="H206" s="260">
        <v>809.70000000000005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236</v>
      </c>
      <c r="AU206" s="266" t="s">
        <v>85</v>
      </c>
      <c r="AV206" s="15" t="s">
        <v>230</v>
      </c>
      <c r="AW206" s="15" t="s">
        <v>38</v>
      </c>
      <c r="AX206" s="15" t="s">
        <v>83</v>
      </c>
      <c r="AY206" s="266" t="s">
        <v>224</v>
      </c>
    </row>
    <row r="207" s="2" customFormat="1" ht="16.5" customHeight="1">
      <c r="A207" s="40"/>
      <c r="B207" s="41"/>
      <c r="C207" s="215" t="s">
        <v>394</v>
      </c>
      <c r="D207" s="215" t="s">
        <v>226</v>
      </c>
      <c r="E207" s="216" t="s">
        <v>5539</v>
      </c>
      <c r="F207" s="217" t="s">
        <v>5540</v>
      </c>
      <c r="G207" s="218" t="s">
        <v>152</v>
      </c>
      <c r="H207" s="219">
        <v>196</v>
      </c>
      <c r="I207" s="220"/>
      <c r="J207" s="221">
        <f>ROUND(I207*H207,2)</f>
        <v>0</v>
      </c>
      <c r="K207" s="217" t="s">
        <v>229</v>
      </c>
      <c r="L207" s="46"/>
      <c r="M207" s="222" t="s">
        <v>40</v>
      </c>
      <c r="N207" s="223" t="s">
        <v>48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230</v>
      </c>
      <c r="AT207" s="226" t="s">
        <v>226</v>
      </c>
      <c r="AU207" s="226" t="s">
        <v>85</v>
      </c>
      <c r="AY207" s="19" t="s">
        <v>224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83</v>
      </c>
      <c r="BK207" s="227">
        <f>ROUND(I207*H207,2)</f>
        <v>0</v>
      </c>
      <c r="BL207" s="19" t="s">
        <v>230</v>
      </c>
      <c r="BM207" s="226" t="s">
        <v>549</v>
      </c>
    </row>
    <row r="208" s="2" customFormat="1">
      <c r="A208" s="40"/>
      <c r="B208" s="41"/>
      <c r="C208" s="42"/>
      <c r="D208" s="228" t="s">
        <v>232</v>
      </c>
      <c r="E208" s="42"/>
      <c r="F208" s="229" t="s">
        <v>5541</v>
      </c>
      <c r="G208" s="42"/>
      <c r="H208" s="42"/>
      <c r="I208" s="230"/>
      <c r="J208" s="42"/>
      <c r="K208" s="42"/>
      <c r="L208" s="46"/>
      <c r="M208" s="231"/>
      <c r="N208" s="23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232</v>
      </c>
      <c r="AU208" s="19" t="s">
        <v>85</v>
      </c>
    </row>
    <row r="209" s="2" customFormat="1">
      <c r="A209" s="40"/>
      <c r="B209" s="41"/>
      <c r="C209" s="42"/>
      <c r="D209" s="233" t="s">
        <v>234</v>
      </c>
      <c r="E209" s="42"/>
      <c r="F209" s="234" t="s">
        <v>5542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234</v>
      </c>
      <c r="AU209" s="19" t="s">
        <v>85</v>
      </c>
    </row>
    <row r="210" s="2" customFormat="1" ht="16.5" customHeight="1">
      <c r="A210" s="40"/>
      <c r="B210" s="41"/>
      <c r="C210" s="215" t="s">
        <v>401</v>
      </c>
      <c r="D210" s="215" t="s">
        <v>226</v>
      </c>
      <c r="E210" s="216" t="s">
        <v>5543</v>
      </c>
      <c r="F210" s="217" t="s">
        <v>5544</v>
      </c>
      <c r="G210" s="218" t="s">
        <v>152</v>
      </c>
      <c r="H210" s="219">
        <v>196</v>
      </c>
      <c r="I210" s="220"/>
      <c r="J210" s="221">
        <f>ROUND(I210*H210,2)</f>
        <v>0</v>
      </c>
      <c r="K210" s="217" t="s">
        <v>229</v>
      </c>
      <c r="L210" s="46"/>
      <c r="M210" s="222" t="s">
        <v>40</v>
      </c>
      <c r="N210" s="223" t="s">
        <v>48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230</v>
      </c>
      <c r="AT210" s="226" t="s">
        <v>226</v>
      </c>
      <c r="AU210" s="226" t="s">
        <v>85</v>
      </c>
      <c r="AY210" s="19" t="s">
        <v>224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83</v>
      </c>
      <c r="BK210" s="227">
        <f>ROUND(I210*H210,2)</f>
        <v>0</v>
      </c>
      <c r="BL210" s="19" t="s">
        <v>230</v>
      </c>
      <c r="BM210" s="226" t="s">
        <v>563</v>
      </c>
    </row>
    <row r="211" s="2" customFormat="1">
      <c r="A211" s="40"/>
      <c r="B211" s="41"/>
      <c r="C211" s="42"/>
      <c r="D211" s="228" t="s">
        <v>232</v>
      </c>
      <c r="E211" s="42"/>
      <c r="F211" s="229" t="s">
        <v>5545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232</v>
      </c>
      <c r="AU211" s="19" t="s">
        <v>85</v>
      </c>
    </row>
    <row r="212" s="2" customFormat="1">
      <c r="A212" s="40"/>
      <c r="B212" s="41"/>
      <c r="C212" s="42"/>
      <c r="D212" s="233" t="s">
        <v>234</v>
      </c>
      <c r="E212" s="42"/>
      <c r="F212" s="234" t="s">
        <v>5546</v>
      </c>
      <c r="G212" s="42"/>
      <c r="H212" s="42"/>
      <c r="I212" s="230"/>
      <c r="J212" s="42"/>
      <c r="K212" s="42"/>
      <c r="L212" s="46"/>
      <c r="M212" s="231"/>
      <c r="N212" s="23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234</v>
      </c>
      <c r="AU212" s="19" t="s">
        <v>85</v>
      </c>
    </row>
    <row r="213" s="2" customFormat="1" ht="16.5" customHeight="1">
      <c r="A213" s="40"/>
      <c r="B213" s="41"/>
      <c r="C213" s="215" t="s">
        <v>408</v>
      </c>
      <c r="D213" s="215" t="s">
        <v>226</v>
      </c>
      <c r="E213" s="216" t="s">
        <v>5547</v>
      </c>
      <c r="F213" s="217" t="s">
        <v>5548</v>
      </c>
      <c r="G213" s="218" t="s">
        <v>152</v>
      </c>
      <c r="H213" s="219">
        <v>196</v>
      </c>
      <c r="I213" s="220"/>
      <c r="J213" s="221">
        <f>ROUND(I213*H213,2)</f>
        <v>0</v>
      </c>
      <c r="K213" s="217" t="s">
        <v>229</v>
      </c>
      <c r="L213" s="46"/>
      <c r="M213" s="222" t="s">
        <v>40</v>
      </c>
      <c r="N213" s="223" t="s">
        <v>48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230</v>
      </c>
      <c r="AT213" s="226" t="s">
        <v>226</v>
      </c>
      <c r="AU213" s="226" t="s">
        <v>85</v>
      </c>
      <c r="AY213" s="19" t="s">
        <v>224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83</v>
      </c>
      <c r="BK213" s="227">
        <f>ROUND(I213*H213,2)</f>
        <v>0</v>
      </c>
      <c r="BL213" s="19" t="s">
        <v>230</v>
      </c>
      <c r="BM213" s="226" t="s">
        <v>577</v>
      </c>
    </row>
    <row r="214" s="2" customFormat="1">
      <c r="A214" s="40"/>
      <c r="B214" s="41"/>
      <c r="C214" s="42"/>
      <c r="D214" s="228" t="s">
        <v>232</v>
      </c>
      <c r="E214" s="42"/>
      <c r="F214" s="229" t="s">
        <v>5549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232</v>
      </c>
      <c r="AU214" s="19" t="s">
        <v>85</v>
      </c>
    </row>
    <row r="215" s="2" customFormat="1">
      <c r="A215" s="40"/>
      <c r="B215" s="41"/>
      <c r="C215" s="42"/>
      <c r="D215" s="233" t="s">
        <v>234</v>
      </c>
      <c r="E215" s="42"/>
      <c r="F215" s="234" t="s">
        <v>5550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234</v>
      </c>
      <c r="AU215" s="19" t="s">
        <v>85</v>
      </c>
    </row>
    <row r="216" s="13" customFormat="1">
      <c r="A216" s="13"/>
      <c r="B216" s="235"/>
      <c r="C216" s="236"/>
      <c r="D216" s="228" t="s">
        <v>236</v>
      </c>
      <c r="E216" s="237" t="s">
        <v>40</v>
      </c>
      <c r="F216" s="238" t="s">
        <v>5551</v>
      </c>
      <c r="G216" s="236"/>
      <c r="H216" s="239">
        <v>196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236</v>
      </c>
      <c r="AU216" s="245" t="s">
        <v>85</v>
      </c>
      <c r="AV216" s="13" t="s">
        <v>85</v>
      </c>
      <c r="AW216" s="13" t="s">
        <v>38</v>
      </c>
      <c r="AX216" s="13" t="s">
        <v>77</v>
      </c>
      <c r="AY216" s="245" t="s">
        <v>224</v>
      </c>
    </row>
    <row r="217" s="15" customFormat="1">
      <c r="A217" s="15"/>
      <c r="B217" s="256"/>
      <c r="C217" s="257"/>
      <c r="D217" s="228" t="s">
        <v>236</v>
      </c>
      <c r="E217" s="258" t="s">
        <v>40</v>
      </c>
      <c r="F217" s="259" t="s">
        <v>253</v>
      </c>
      <c r="G217" s="257"/>
      <c r="H217" s="260">
        <v>196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6" t="s">
        <v>236</v>
      </c>
      <c r="AU217" s="266" t="s">
        <v>85</v>
      </c>
      <c r="AV217" s="15" t="s">
        <v>230</v>
      </c>
      <c r="AW217" s="15" t="s">
        <v>38</v>
      </c>
      <c r="AX217" s="15" t="s">
        <v>83</v>
      </c>
      <c r="AY217" s="266" t="s">
        <v>224</v>
      </c>
    </row>
    <row r="218" s="2" customFormat="1" ht="16.5" customHeight="1">
      <c r="A218" s="40"/>
      <c r="B218" s="41"/>
      <c r="C218" s="215" t="s">
        <v>416</v>
      </c>
      <c r="D218" s="215" t="s">
        <v>226</v>
      </c>
      <c r="E218" s="216" t="s">
        <v>5547</v>
      </c>
      <c r="F218" s="217" t="s">
        <v>5548</v>
      </c>
      <c r="G218" s="218" t="s">
        <v>152</v>
      </c>
      <c r="H218" s="219">
        <v>980</v>
      </c>
      <c r="I218" s="220"/>
      <c r="J218" s="221">
        <f>ROUND(I218*H218,2)</f>
        <v>0</v>
      </c>
      <c r="K218" s="217" t="s">
        <v>229</v>
      </c>
      <c r="L218" s="46"/>
      <c r="M218" s="222" t="s">
        <v>40</v>
      </c>
      <c r="N218" s="223" t="s">
        <v>48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230</v>
      </c>
      <c r="AT218" s="226" t="s">
        <v>226</v>
      </c>
      <c r="AU218" s="226" t="s">
        <v>85</v>
      </c>
      <c r="AY218" s="19" t="s">
        <v>224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83</v>
      </c>
      <c r="BK218" s="227">
        <f>ROUND(I218*H218,2)</f>
        <v>0</v>
      </c>
      <c r="BL218" s="19" t="s">
        <v>230</v>
      </c>
      <c r="BM218" s="226" t="s">
        <v>593</v>
      </c>
    </row>
    <row r="219" s="2" customFormat="1">
      <c r="A219" s="40"/>
      <c r="B219" s="41"/>
      <c r="C219" s="42"/>
      <c r="D219" s="228" t="s">
        <v>232</v>
      </c>
      <c r="E219" s="42"/>
      <c r="F219" s="229" t="s">
        <v>5549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232</v>
      </c>
      <c r="AU219" s="19" t="s">
        <v>85</v>
      </c>
    </row>
    <row r="220" s="2" customFormat="1">
      <c r="A220" s="40"/>
      <c r="B220" s="41"/>
      <c r="C220" s="42"/>
      <c r="D220" s="233" t="s">
        <v>234</v>
      </c>
      <c r="E220" s="42"/>
      <c r="F220" s="234" t="s">
        <v>5550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234</v>
      </c>
      <c r="AU220" s="19" t="s">
        <v>85</v>
      </c>
    </row>
    <row r="221" s="14" customFormat="1">
      <c r="A221" s="14"/>
      <c r="B221" s="246"/>
      <c r="C221" s="247"/>
      <c r="D221" s="228" t="s">
        <v>236</v>
      </c>
      <c r="E221" s="248" t="s">
        <v>40</v>
      </c>
      <c r="F221" s="249" t="s">
        <v>5530</v>
      </c>
      <c r="G221" s="247"/>
      <c r="H221" s="248" t="s">
        <v>40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236</v>
      </c>
      <c r="AU221" s="255" t="s">
        <v>85</v>
      </c>
      <c r="AV221" s="14" t="s">
        <v>83</v>
      </c>
      <c r="AW221" s="14" t="s">
        <v>38</v>
      </c>
      <c r="AX221" s="14" t="s">
        <v>77</v>
      </c>
      <c r="AY221" s="255" t="s">
        <v>224</v>
      </c>
    </row>
    <row r="222" s="13" customFormat="1">
      <c r="A222" s="13"/>
      <c r="B222" s="235"/>
      <c r="C222" s="236"/>
      <c r="D222" s="228" t="s">
        <v>236</v>
      </c>
      <c r="E222" s="237" t="s">
        <v>40</v>
      </c>
      <c r="F222" s="238" t="s">
        <v>5552</v>
      </c>
      <c r="G222" s="236"/>
      <c r="H222" s="239">
        <v>980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236</v>
      </c>
      <c r="AU222" s="245" t="s">
        <v>85</v>
      </c>
      <c r="AV222" s="13" t="s">
        <v>85</v>
      </c>
      <c r="AW222" s="13" t="s">
        <v>38</v>
      </c>
      <c r="AX222" s="13" t="s">
        <v>77</v>
      </c>
      <c r="AY222" s="245" t="s">
        <v>224</v>
      </c>
    </row>
    <row r="223" s="15" customFormat="1">
      <c r="A223" s="15"/>
      <c r="B223" s="256"/>
      <c r="C223" s="257"/>
      <c r="D223" s="228" t="s">
        <v>236</v>
      </c>
      <c r="E223" s="258" t="s">
        <v>40</v>
      </c>
      <c r="F223" s="259" t="s">
        <v>253</v>
      </c>
      <c r="G223" s="257"/>
      <c r="H223" s="260">
        <v>980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236</v>
      </c>
      <c r="AU223" s="266" t="s">
        <v>85</v>
      </c>
      <c r="AV223" s="15" t="s">
        <v>230</v>
      </c>
      <c r="AW223" s="15" t="s">
        <v>38</v>
      </c>
      <c r="AX223" s="15" t="s">
        <v>83</v>
      </c>
      <c r="AY223" s="266" t="s">
        <v>224</v>
      </c>
    </row>
    <row r="224" s="2" customFormat="1" ht="21.75" customHeight="1">
      <c r="A224" s="40"/>
      <c r="B224" s="41"/>
      <c r="C224" s="215" t="s">
        <v>423</v>
      </c>
      <c r="D224" s="215" t="s">
        <v>226</v>
      </c>
      <c r="E224" s="216" t="s">
        <v>5553</v>
      </c>
      <c r="F224" s="217" t="s">
        <v>5554</v>
      </c>
      <c r="G224" s="218" t="s">
        <v>152</v>
      </c>
      <c r="H224" s="219">
        <v>196</v>
      </c>
      <c r="I224" s="220"/>
      <c r="J224" s="221">
        <f>ROUND(I224*H224,2)</f>
        <v>0</v>
      </c>
      <c r="K224" s="217" t="s">
        <v>229</v>
      </c>
      <c r="L224" s="46"/>
      <c r="M224" s="222" t="s">
        <v>40</v>
      </c>
      <c r="N224" s="223" t="s">
        <v>48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230</v>
      </c>
      <c r="AT224" s="226" t="s">
        <v>226</v>
      </c>
      <c r="AU224" s="226" t="s">
        <v>85</v>
      </c>
      <c r="AY224" s="19" t="s">
        <v>224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83</v>
      </c>
      <c r="BK224" s="227">
        <f>ROUND(I224*H224,2)</f>
        <v>0</v>
      </c>
      <c r="BL224" s="19" t="s">
        <v>230</v>
      </c>
      <c r="BM224" s="226" t="s">
        <v>609</v>
      </c>
    </row>
    <row r="225" s="2" customFormat="1">
      <c r="A225" s="40"/>
      <c r="B225" s="41"/>
      <c r="C225" s="42"/>
      <c r="D225" s="228" t="s">
        <v>232</v>
      </c>
      <c r="E225" s="42"/>
      <c r="F225" s="229" t="s">
        <v>5555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232</v>
      </c>
      <c r="AU225" s="19" t="s">
        <v>85</v>
      </c>
    </row>
    <row r="226" s="2" customFormat="1">
      <c r="A226" s="40"/>
      <c r="B226" s="41"/>
      <c r="C226" s="42"/>
      <c r="D226" s="233" t="s">
        <v>234</v>
      </c>
      <c r="E226" s="42"/>
      <c r="F226" s="234" t="s">
        <v>5556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234</v>
      </c>
      <c r="AU226" s="19" t="s">
        <v>85</v>
      </c>
    </row>
    <row r="227" s="2" customFormat="1" ht="16.5" customHeight="1">
      <c r="A227" s="40"/>
      <c r="B227" s="41"/>
      <c r="C227" s="215" t="s">
        <v>429</v>
      </c>
      <c r="D227" s="215" t="s">
        <v>226</v>
      </c>
      <c r="E227" s="216" t="s">
        <v>5557</v>
      </c>
      <c r="F227" s="217" t="s">
        <v>5558</v>
      </c>
      <c r="G227" s="218" t="s">
        <v>604</v>
      </c>
      <c r="H227" s="219">
        <v>0.087999999999999995</v>
      </c>
      <c r="I227" s="220"/>
      <c r="J227" s="221">
        <f>ROUND(I227*H227,2)</f>
        <v>0</v>
      </c>
      <c r="K227" s="217" t="s">
        <v>229</v>
      </c>
      <c r="L227" s="46"/>
      <c r="M227" s="222" t="s">
        <v>40</v>
      </c>
      <c r="N227" s="223" t="s">
        <v>48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230</v>
      </c>
      <c r="AT227" s="226" t="s">
        <v>226</v>
      </c>
      <c r="AU227" s="226" t="s">
        <v>85</v>
      </c>
      <c r="AY227" s="19" t="s">
        <v>224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83</v>
      </c>
      <c r="BK227" s="227">
        <f>ROUND(I227*H227,2)</f>
        <v>0</v>
      </c>
      <c r="BL227" s="19" t="s">
        <v>230</v>
      </c>
      <c r="BM227" s="226" t="s">
        <v>622</v>
      </c>
    </row>
    <row r="228" s="2" customFormat="1">
      <c r="A228" s="40"/>
      <c r="B228" s="41"/>
      <c r="C228" s="42"/>
      <c r="D228" s="228" t="s">
        <v>232</v>
      </c>
      <c r="E228" s="42"/>
      <c r="F228" s="229" t="s">
        <v>5559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232</v>
      </c>
      <c r="AU228" s="19" t="s">
        <v>85</v>
      </c>
    </row>
    <row r="229" s="2" customFormat="1">
      <c r="A229" s="40"/>
      <c r="B229" s="41"/>
      <c r="C229" s="42"/>
      <c r="D229" s="233" t="s">
        <v>234</v>
      </c>
      <c r="E229" s="42"/>
      <c r="F229" s="234" t="s">
        <v>5560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234</v>
      </c>
      <c r="AU229" s="19" t="s">
        <v>85</v>
      </c>
    </row>
    <row r="230" s="14" customFormat="1">
      <c r="A230" s="14"/>
      <c r="B230" s="246"/>
      <c r="C230" s="247"/>
      <c r="D230" s="228" t="s">
        <v>236</v>
      </c>
      <c r="E230" s="248" t="s">
        <v>40</v>
      </c>
      <c r="F230" s="249" t="s">
        <v>5530</v>
      </c>
      <c r="G230" s="247"/>
      <c r="H230" s="248" t="s">
        <v>40</v>
      </c>
      <c r="I230" s="250"/>
      <c r="J230" s="247"/>
      <c r="K230" s="247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236</v>
      </c>
      <c r="AU230" s="255" t="s">
        <v>85</v>
      </c>
      <c r="AV230" s="14" t="s">
        <v>83</v>
      </c>
      <c r="AW230" s="14" t="s">
        <v>38</v>
      </c>
      <c r="AX230" s="14" t="s">
        <v>77</v>
      </c>
      <c r="AY230" s="255" t="s">
        <v>224</v>
      </c>
    </row>
    <row r="231" s="13" customFormat="1">
      <c r="A231" s="13"/>
      <c r="B231" s="235"/>
      <c r="C231" s="236"/>
      <c r="D231" s="228" t="s">
        <v>236</v>
      </c>
      <c r="E231" s="237" t="s">
        <v>40</v>
      </c>
      <c r="F231" s="238" t="s">
        <v>5561</v>
      </c>
      <c r="G231" s="236"/>
      <c r="H231" s="239">
        <v>0.087999999999999995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236</v>
      </c>
      <c r="AU231" s="245" t="s">
        <v>85</v>
      </c>
      <c r="AV231" s="13" t="s">
        <v>85</v>
      </c>
      <c r="AW231" s="13" t="s">
        <v>38</v>
      </c>
      <c r="AX231" s="13" t="s">
        <v>77</v>
      </c>
      <c r="AY231" s="245" t="s">
        <v>224</v>
      </c>
    </row>
    <row r="232" s="15" customFormat="1">
      <c r="A232" s="15"/>
      <c r="B232" s="256"/>
      <c r="C232" s="257"/>
      <c r="D232" s="228" t="s">
        <v>236</v>
      </c>
      <c r="E232" s="258" t="s">
        <v>40</v>
      </c>
      <c r="F232" s="259" t="s">
        <v>253</v>
      </c>
      <c r="G232" s="257"/>
      <c r="H232" s="260">
        <v>0.087999999999999995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236</v>
      </c>
      <c r="AU232" s="266" t="s">
        <v>85</v>
      </c>
      <c r="AV232" s="15" t="s">
        <v>230</v>
      </c>
      <c r="AW232" s="15" t="s">
        <v>38</v>
      </c>
      <c r="AX232" s="15" t="s">
        <v>83</v>
      </c>
      <c r="AY232" s="266" t="s">
        <v>224</v>
      </c>
    </row>
    <row r="233" s="2" customFormat="1" ht="16.5" customHeight="1">
      <c r="A233" s="40"/>
      <c r="B233" s="41"/>
      <c r="C233" s="268" t="s">
        <v>440</v>
      </c>
      <c r="D233" s="268" t="s">
        <v>305</v>
      </c>
      <c r="E233" s="269" t="s">
        <v>5562</v>
      </c>
      <c r="F233" s="270" t="s">
        <v>5563</v>
      </c>
      <c r="G233" s="271" t="s">
        <v>580</v>
      </c>
      <c r="H233" s="272">
        <v>5.8799999999999999</v>
      </c>
      <c r="I233" s="273"/>
      <c r="J233" s="274">
        <f>ROUND(I233*H233,2)</f>
        <v>0</v>
      </c>
      <c r="K233" s="270" t="s">
        <v>229</v>
      </c>
      <c r="L233" s="275"/>
      <c r="M233" s="276" t="s">
        <v>40</v>
      </c>
      <c r="N233" s="277" t="s">
        <v>48</v>
      </c>
      <c r="O233" s="86"/>
      <c r="P233" s="224">
        <f>O233*H233</f>
        <v>0</v>
      </c>
      <c r="Q233" s="224">
        <v>0.001</v>
      </c>
      <c r="R233" s="224">
        <f>Q233*H233</f>
        <v>0.0058799999999999998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279</v>
      </c>
      <c r="AT233" s="226" t="s">
        <v>305</v>
      </c>
      <c r="AU233" s="226" t="s">
        <v>85</v>
      </c>
      <c r="AY233" s="19" t="s">
        <v>224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83</v>
      </c>
      <c r="BK233" s="227">
        <f>ROUND(I233*H233,2)</f>
        <v>0</v>
      </c>
      <c r="BL233" s="19" t="s">
        <v>230</v>
      </c>
      <c r="BM233" s="226" t="s">
        <v>635</v>
      </c>
    </row>
    <row r="234" s="2" customFormat="1">
      <c r="A234" s="40"/>
      <c r="B234" s="41"/>
      <c r="C234" s="42"/>
      <c r="D234" s="228" t="s">
        <v>232</v>
      </c>
      <c r="E234" s="42"/>
      <c r="F234" s="229" t="s">
        <v>5563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232</v>
      </c>
      <c r="AU234" s="19" t="s">
        <v>85</v>
      </c>
    </row>
    <row r="235" s="2" customFormat="1">
      <c r="A235" s="40"/>
      <c r="B235" s="41"/>
      <c r="C235" s="42"/>
      <c r="D235" s="233" t="s">
        <v>234</v>
      </c>
      <c r="E235" s="42"/>
      <c r="F235" s="234" t="s">
        <v>5564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234</v>
      </c>
      <c r="AU235" s="19" t="s">
        <v>85</v>
      </c>
    </row>
    <row r="236" s="13" customFormat="1">
      <c r="A236" s="13"/>
      <c r="B236" s="235"/>
      <c r="C236" s="236"/>
      <c r="D236" s="228" t="s">
        <v>236</v>
      </c>
      <c r="E236" s="237" t="s">
        <v>40</v>
      </c>
      <c r="F236" s="238" t="s">
        <v>5565</v>
      </c>
      <c r="G236" s="236"/>
      <c r="H236" s="239">
        <v>5.8799999999999999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236</v>
      </c>
      <c r="AU236" s="245" t="s">
        <v>85</v>
      </c>
      <c r="AV236" s="13" t="s">
        <v>85</v>
      </c>
      <c r="AW236" s="13" t="s">
        <v>38</v>
      </c>
      <c r="AX236" s="13" t="s">
        <v>77</v>
      </c>
      <c r="AY236" s="245" t="s">
        <v>224</v>
      </c>
    </row>
    <row r="237" s="15" customFormat="1">
      <c r="A237" s="15"/>
      <c r="B237" s="256"/>
      <c r="C237" s="257"/>
      <c r="D237" s="228" t="s">
        <v>236</v>
      </c>
      <c r="E237" s="258" t="s">
        <v>40</v>
      </c>
      <c r="F237" s="259" t="s">
        <v>253</v>
      </c>
      <c r="G237" s="257"/>
      <c r="H237" s="260">
        <v>5.8799999999999999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236</v>
      </c>
      <c r="AU237" s="266" t="s">
        <v>85</v>
      </c>
      <c r="AV237" s="15" t="s">
        <v>230</v>
      </c>
      <c r="AW237" s="15" t="s">
        <v>38</v>
      </c>
      <c r="AX237" s="15" t="s">
        <v>83</v>
      </c>
      <c r="AY237" s="266" t="s">
        <v>224</v>
      </c>
    </row>
    <row r="238" s="2" customFormat="1" ht="16.5" customHeight="1">
      <c r="A238" s="40"/>
      <c r="B238" s="41"/>
      <c r="C238" s="215" t="s">
        <v>446</v>
      </c>
      <c r="D238" s="215" t="s">
        <v>226</v>
      </c>
      <c r="E238" s="216" t="s">
        <v>5566</v>
      </c>
      <c r="F238" s="217" t="s">
        <v>5567</v>
      </c>
      <c r="G238" s="218" t="s">
        <v>152</v>
      </c>
      <c r="H238" s="219">
        <v>980</v>
      </c>
      <c r="I238" s="220"/>
      <c r="J238" s="221">
        <f>ROUND(I238*H238,2)</f>
        <v>0</v>
      </c>
      <c r="K238" s="217" t="s">
        <v>229</v>
      </c>
      <c r="L238" s="46"/>
      <c r="M238" s="222" t="s">
        <v>40</v>
      </c>
      <c r="N238" s="223" t="s">
        <v>48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230</v>
      </c>
      <c r="AT238" s="226" t="s">
        <v>226</v>
      </c>
      <c r="AU238" s="226" t="s">
        <v>85</v>
      </c>
      <c r="AY238" s="19" t="s">
        <v>224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83</v>
      </c>
      <c r="BK238" s="227">
        <f>ROUND(I238*H238,2)</f>
        <v>0</v>
      </c>
      <c r="BL238" s="19" t="s">
        <v>230</v>
      </c>
      <c r="BM238" s="226" t="s">
        <v>647</v>
      </c>
    </row>
    <row r="239" s="2" customFormat="1">
      <c r="A239" s="40"/>
      <c r="B239" s="41"/>
      <c r="C239" s="42"/>
      <c r="D239" s="228" t="s">
        <v>232</v>
      </c>
      <c r="E239" s="42"/>
      <c r="F239" s="229" t="s">
        <v>5568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232</v>
      </c>
      <c r="AU239" s="19" t="s">
        <v>85</v>
      </c>
    </row>
    <row r="240" s="2" customFormat="1">
      <c r="A240" s="40"/>
      <c r="B240" s="41"/>
      <c r="C240" s="42"/>
      <c r="D240" s="233" t="s">
        <v>234</v>
      </c>
      <c r="E240" s="42"/>
      <c r="F240" s="234" t="s">
        <v>5569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234</v>
      </c>
      <c r="AU240" s="19" t="s">
        <v>85</v>
      </c>
    </row>
    <row r="241" s="14" customFormat="1">
      <c r="A241" s="14"/>
      <c r="B241" s="246"/>
      <c r="C241" s="247"/>
      <c r="D241" s="228" t="s">
        <v>236</v>
      </c>
      <c r="E241" s="248" t="s">
        <v>40</v>
      </c>
      <c r="F241" s="249" t="s">
        <v>5530</v>
      </c>
      <c r="G241" s="247"/>
      <c r="H241" s="248" t="s">
        <v>40</v>
      </c>
      <c r="I241" s="250"/>
      <c r="J241" s="247"/>
      <c r="K241" s="247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236</v>
      </c>
      <c r="AU241" s="255" t="s">
        <v>85</v>
      </c>
      <c r="AV241" s="14" t="s">
        <v>83</v>
      </c>
      <c r="AW241" s="14" t="s">
        <v>38</v>
      </c>
      <c r="AX241" s="14" t="s">
        <v>77</v>
      </c>
      <c r="AY241" s="255" t="s">
        <v>224</v>
      </c>
    </row>
    <row r="242" s="13" customFormat="1">
      <c r="A242" s="13"/>
      <c r="B242" s="235"/>
      <c r="C242" s="236"/>
      <c r="D242" s="228" t="s">
        <v>236</v>
      </c>
      <c r="E242" s="237" t="s">
        <v>40</v>
      </c>
      <c r="F242" s="238" t="s">
        <v>5570</v>
      </c>
      <c r="G242" s="236"/>
      <c r="H242" s="239">
        <v>980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236</v>
      </c>
      <c r="AU242" s="245" t="s">
        <v>85</v>
      </c>
      <c r="AV242" s="13" t="s">
        <v>85</v>
      </c>
      <c r="AW242" s="13" t="s">
        <v>38</v>
      </c>
      <c r="AX242" s="13" t="s">
        <v>77</v>
      </c>
      <c r="AY242" s="245" t="s">
        <v>224</v>
      </c>
    </row>
    <row r="243" s="15" customFormat="1">
      <c r="A243" s="15"/>
      <c r="B243" s="256"/>
      <c r="C243" s="257"/>
      <c r="D243" s="228" t="s">
        <v>236</v>
      </c>
      <c r="E243" s="258" t="s">
        <v>40</v>
      </c>
      <c r="F243" s="259" t="s">
        <v>253</v>
      </c>
      <c r="G243" s="257"/>
      <c r="H243" s="260">
        <v>980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6" t="s">
        <v>236</v>
      </c>
      <c r="AU243" s="266" t="s">
        <v>85</v>
      </c>
      <c r="AV243" s="15" t="s">
        <v>230</v>
      </c>
      <c r="AW243" s="15" t="s">
        <v>38</v>
      </c>
      <c r="AX243" s="15" t="s">
        <v>83</v>
      </c>
      <c r="AY243" s="266" t="s">
        <v>224</v>
      </c>
    </row>
    <row r="244" s="12" customFormat="1" ht="22.8" customHeight="1">
      <c r="A244" s="12"/>
      <c r="B244" s="199"/>
      <c r="C244" s="200"/>
      <c r="D244" s="201" t="s">
        <v>76</v>
      </c>
      <c r="E244" s="213" t="s">
        <v>259</v>
      </c>
      <c r="F244" s="213" t="s">
        <v>1004</v>
      </c>
      <c r="G244" s="200"/>
      <c r="H244" s="200"/>
      <c r="I244" s="203"/>
      <c r="J244" s="214">
        <f>BK244</f>
        <v>0</v>
      </c>
      <c r="K244" s="200"/>
      <c r="L244" s="205"/>
      <c r="M244" s="206"/>
      <c r="N244" s="207"/>
      <c r="O244" s="207"/>
      <c r="P244" s="208">
        <f>SUM(P245:P330)</f>
        <v>0</v>
      </c>
      <c r="Q244" s="207"/>
      <c r="R244" s="208">
        <f>SUM(R245:R330)</f>
        <v>645.93061900000009</v>
      </c>
      <c r="S244" s="207"/>
      <c r="T244" s="209">
        <f>SUM(T245:T330)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0" t="s">
        <v>83</v>
      </c>
      <c r="AT244" s="211" t="s">
        <v>76</v>
      </c>
      <c r="AU244" s="211" t="s">
        <v>83</v>
      </c>
      <c r="AY244" s="210" t="s">
        <v>224</v>
      </c>
      <c r="BK244" s="212">
        <f>SUM(BK245:BK330)</f>
        <v>0</v>
      </c>
    </row>
    <row r="245" s="2" customFormat="1" ht="16.5" customHeight="1">
      <c r="A245" s="40"/>
      <c r="B245" s="41"/>
      <c r="C245" s="215" t="s">
        <v>451</v>
      </c>
      <c r="D245" s="215" t="s">
        <v>226</v>
      </c>
      <c r="E245" s="216" t="s">
        <v>1017</v>
      </c>
      <c r="F245" s="217" t="s">
        <v>1018</v>
      </c>
      <c r="G245" s="218" t="s">
        <v>152</v>
      </c>
      <c r="H245" s="219">
        <v>677.70000000000005</v>
      </c>
      <c r="I245" s="220"/>
      <c r="J245" s="221">
        <f>ROUND(I245*H245,2)</f>
        <v>0</v>
      </c>
      <c r="K245" s="217" t="s">
        <v>229</v>
      </c>
      <c r="L245" s="46"/>
      <c r="M245" s="222" t="s">
        <v>40</v>
      </c>
      <c r="N245" s="223" t="s">
        <v>48</v>
      </c>
      <c r="O245" s="86"/>
      <c r="P245" s="224">
        <f>O245*H245</f>
        <v>0</v>
      </c>
      <c r="Q245" s="224">
        <v>0.23000000000000001</v>
      </c>
      <c r="R245" s="224">
        <f>Q245*H245</f>
        <v>155.87100000000001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230</v>
      </c>
      <c r="AT245" s="226" t="s">
        <v>226</v>
      </c>
      <c r="AU245" s="226" t="s">
        <v>85</v>
      </c>
      <c r="AY245" s="19" t="s">
        <v>224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83</v>
      </c>
      <c r="BK245" s="227">
        <f>ROUND(I245*H245,2)</f>
        <v>0</v>
      </c>
      <c r="BL245" s="19" t="s">
        <v>230</v>
      </c>
      <c r="BM245" s="226" t="s">
        <v>659</v>
      </c>
    </row>
    <row r="246" s="2" customFormat="1">
      <c r="A246" s="40"/>
      <c r="B246" s="41"/>
      <c r="C246" s="42"/>
      <c r="D246" s="228" t="s">
        <v>232</v>
      </c>
      <c r="E246" s="42"/>
      <c r="F246" s="229" t="s">
        <v>1020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232</v>
      </c>
      <c r="AU246" s="19" t="s">
        <v>85</v>
      </c>
    </row>
    <row r="247" s="2" customFormat="1">
      <c r="A247" s="40"/>
      <c r="B247" s="41"/>
      <c r="C247" s="42"/>
      <c r="D247" s="233" t="s">
        <v>234</v>
      </c>
      <c r="E247" s="42"/>
      <c r="F247" s="234" t="s">
        <v>1021</v>
      </c>
      <c r="G247" s="42"/>
      <c r="H247" s="42"/>
      <c r="I247" s="230"/>
      <c r="J247" s="42"/>
      <c r="K247" s="42"/>
      <c r="L247" s="46"/>
      <c r="M247" s="231"/>
      <c r="N247" s="232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234</v>
      </c>
      <c r="AU247" s="19" t="s">
        <v>85</v>
      </c>
    </row>
    <row r="248" s="14" customFormat="1">
      <c r="A248" s="14"/>
      <c r="B248" s="246"/>
      <c r="C248" s="247"/>
      <c r="D248" s="228" t="s">
        <v>236</v>
      </c>
      <c r="E248" s="248" t="s">
        <v>40</v>
      </c>
      <c r="F248" s="249" t="s">
        <v>5571</v>
      </c>
      <c r="G248" s="247"/>
      <c r="H248" s="248" t="s">
        <v>40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236</v>
      </c>
      <c r="AU248" s="255" t="s">
        <v>85</v>
      </c>
      <c r="AV248" s="14" t="s">
        <v>83</v>
      </c>
      <c r="AW248" s="14" t="s">
        <v>38</v>
      </c>
      <c r="AX248" s="14" t="s">
        <v>77</v>
      </c>
      <c r="AY248" s="255" t="s">
        <v>224</v>
      </c>
    </row>
    <row r="249" s="13" customFormat="1">
      <c r="A249" s="13"/>
      <c r="B249" s="235"/>
      <c r="C249" s="236"/>
      <c r="D249" s="228" t="s">
        <v>236</v>
      </c>
      <c r="E249" s="237" t="s">
        <v>40</v>
      </c>
      <c r="F249" s="238" t="s">
        <v>5572</v>
      </c>
      <c r="G249" s="236"/>
      <c r="H249" s="239">
        <v>600.70000000000005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236</v>
      </c>
      <c r="AU249" s="245" t="s">
        <v>85</v>
      </c>
      <c r="AV249" s="13" t="s">
        <v>85</v>
      </c>
      <c r="AW249" s="13" t="s">
        <v>38</v>
      </c>
      <c r="AX249" s="13" t="s">
        <v>77</v>
      </c>
      <c r="AY249" s="245" t="s">
        <v>224</v>
      </c>
    </row>
    <row r="250" s="13" customFormat="1">
      <c r="A250" s="13"/>
      <c r="B250" s="235"/>
      <c r="C250" s="236"/>
      <c r="D250" s="228" t="s">
        <v>236</v>
      </c>
      <c r="E250" s="237" t="s">
        <v>40</v>
      </c>
      <c r="F250" s="238" t="s">
        <v>5573</v>
      </c>
      <c r="G250" s="236"/>
      <c r="H250" s="239">
        <v>77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236</v>
      </c>
      <c r="AU250" s="245" t="s">
        <v>85</v>
      </c>
      <c r="AV250" s="13" t="s">
        <v>85</v>
      </c>
      <c r="AW250" s="13" t="s">
        <v>38</v>
      </c>
      <c r="AX250" s="13" t="s">
        <v>77</v>
      </c>
      <c r="AY250" s="245" t="s">
        <v>224</v>
      </c>
    </row>
    <row r="251" s="15" customFormat="1">
      <c r="A251" s="15"/>
      <c r="B251" s="256"/>
      <c r="C251" s="257"/>
      <c r="D251" s="228" t="s">
        <v>236</v>
      </c>
      <c r="E251" s="258" t="s">
        <v>40</v>
      </c>
      <c r="F251" s="259" t="s">
        <v>253</v>
      </c>
      <c r="G251" s="257"/>
      <c r="H251" s="260">
        <v>677.70000000000005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236</v>
      </c>
      <c r="AU251" s="266" t="s">
        <v>85</v>
      </c>
      <c r="AV251" s="15" t="s">
        <v>230</v>
      </c>
      <c r="AW251" s="15" t="s">
        <v>38</v>
      </c>
      <c r="AX251" s="15" t="s">
        <v>83</v>
      </c>
      <c r="AY251" s="266" t="s">
        <v>224</v>
      </c>
    </row>
    <row r="252" s="2" customFormat="1" ht="16.5" customHeight="1">
      <c r="A252" s="40"/>
      <c r="B252" s="41"/>
      <c r="C252" s="215" t="s">
        <v>455</v>
      </c>
      <c r="D252" s="215" t="s">
        <v>226</v>
      </c>
      <c r="E252" s="216" t="s">
        <v>5574</v>
      </c>
      <c r="F252" s="217" t="s">
        <v>5575</v>
      </c>
      <c r="G252" s="218" t="s">
        <v>152</v>
      </c>
      <c r="H252" s="219">
        <v>108</v>
      </c>
      <c r="I252" s="220"/>
      <c r="J252" s="221">
        <f>ROUND(I252*H252,2)</f>
        <v>0</v>
      </c>
      <c r="K252" s="217" t="s">
        <v>229</v>
      </c>
      <c r="L252" s="46"/>
      <c r="M252" s="222" t="s">
        <v>40</v>
      </c>
      <c r="N252" s="223" t="s">
        <v>48</v>
      </c>
      <c r="O252" s="86"/>
      <c r="P252" s="224">
        <f>O252*H252</f>
        <v>0</v>
      </c>
      <c r="Q252" s="224">
        <v>0.253</v>
      </c>
      <c r="R252" s="224">
        <f>Q252*H252</f>
        <v>27.324000000000002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230</v>
      </c>
      <c r="AT252" s="226" t="s">
        <v>226</v>
      </c>
      <c r="AU252" s="226" t="s">
        <v>85</v>
      </c>
      <c r="AY252" s="19" t="s">
        <v>224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83</v>
      </c>
      <c r="BK252" s="227">
        <f>ROUND(I252*H252,2)</f>
        <v>0</v>
      </c>
      <c r="BL252" s="19" t="s">
        <v>230</v>
      </c>
      <c r="BM252" s="226" t="s">
        <v>672</v>
      </c>
    </row>
    <row r="253" s="2" customFormat="1">
      <c r="A253" s="40"/>
      <c r="B253" s="41"/>
      <c r="C253" s="42"/>
      <c r="D253" s="228" t="s">
        <v>232</v>
      </c>
      <c r="E253" s="42"/>
      <c r="F253" s="229" t="s">
        <v>5576</v>
      </c>
      <c r="G253" s="42"/>
      <c r="H253" s="42"/>
      <c r="I253" s="230"/>
      <c r="J253" s="42"/>
      <c r="K253" s="42"/>
      <c r="L253" s="46"/>
      <c r="M253" s="231"/>
      <c r="N253" s="232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232</v>
      </c>
      <c r="AU253" s="19" t="s">
        <v>85</v>
      </c>
    </row>
    <row r="254" s="2" customFormat="1">
      <c r="A254" s="40"/>
      <c r="B254" s="41"/>
      <c r="C254" s="42"/>
      <c r="D254" s="233" t="s">
        <v>234</v>
      </c>
      <c r="E254" s="42"/>
      <c r="F254" s="234" t="s">
        <v>5577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234</v>
      </c>
      <c r="AU254" s="19" t="s">
        <v>85</v>
      </c>
    </row>
    <row r="255" s="14" customFormat="1">
      <c r="A255" s="14"/>
      <c r="B255" s="246"/>
      <c r="C255" s="247"/>
      <c r="D255" s="228" t="s">
        <v>236</v>
      </c>
      <c r="E255" s="248" t="s">
        <v>40</v>
      </c>
      <c r="F255" s="249" t="s">
        <v>5578</v>
      </c>
      <c r="G255" s="247"/>
      <c r="H255" s="248" t="s">
        <v>40</v>
      </c>
      <c r="I255" s="250"/>
      <c r="J255" s="247"/>
      <c r="K255" s="247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236</v>
      </c>
      <c r="AU255" s="255" t="s">
        <v>85</v>
      </c>
      <c r="AV255" s="14" t="s">
        <v>83</v>
      </c>
      <c r="AW255" s="14" t="s">
        <v>38</v>
      </c>
      <c r="AX255" s="14" t="s">
        <v>77</v>
      </c>
      <c r="AY255" s="255" t="s">
        <v>224</v>
      </c>
    </row>
    <row r="256" s="13" customFormat="1">
      <c r="A256" s="13"/>
      <c r="B256" s="235"/>
      <c r="C256" s="236"/>
      <c r="D256" s="228" t="s">
        <v>236</v>
      </c>
      <c r="E256" s="237" t="s">
        <v>40</v>
      </c>
      <c r="F256" s="238" t="s">
        <v>5579</v>
      </c>
      <c r="G256" s="236"/>
      <c r="H256" s="239">
        <v>58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236</v>
      </c>
      <c r="AU256" s="245" t="s">
        <v>85</v>
      </c>
      <c r="AV256" s="13" t="s">
        <v>85</v>
      </c>
      <c r="AW256" s="13" t="s">
        <v>38</v>
      </c>
      <c r="AX256" s="13" t="s">
        <v>77</v>
      </c>
      <c r="AY256" s="245" t="s">
        <v>224</v>
      </c>
    </row>
    <row r="257" s="13" customFormat="1">
      <c r="A257" s="13"/>
      <c r="B257" s="235"/>
      <c r="C257" s="236"/>
      <c r="D257" s="228" t="s">
        <v>236</v>
      </c>
      <c r="E257" s="237" t="s">
        <v>40</v>
      </c>
      <c r="F257" s="238" t="s">
        <v>5580</v>
      </c>
      <c r="G257" s="236"/>
      <c r="H257" s="239">
        <v>50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236</v>
      </c>
      <c r="AU257" s="245" t="s">
        <v>85</v>
      </c>
      <c r="AV257" s="13" t="s">
        <v>85</v>
      </c>
      <c r="AW257" s="13" t="s">
        <v>38</v>
      </c>
      <c r="AX257" s="13" t="s">
        <v>77</v>
      </c>
      <c r="AY257" s="245" t="s">
        <v>224</v>
      </c>
    </row>
    <row r="258" s="15" customFormat="1">
      <c r="A258" s="15"/>
      <c r="B258" s="256"/>
      <c r="C258" s="257"/>
      <c r="D258" s="228" t="s">
        <v>236</v>
      </c>
      <c r="E258" s="258" t="s">
        <v>40</v>
      </c>
      <c r="F258" s="259" t="s">
        <v>253</v>
      </c>
      <c r="G258" s="257"/>
      <c r="H258" s="260">
        <v>108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236</v>
      </c>
      <c r="AU258" s="266" t="s">
        <v>85</v>
      </c>
      <c r="AV258" s="15" t="s">
        <v>230</v>
      </c>
      <c r="AW258" s="15" t="s">
        <v>38</v>
      </c>
      <c r="AX258" s="15" t="s">
        <v>83</v>
      </c>
      <c r="AY258" s="266" t="s">
        <v>224</v>
      </c>
    </row>
    <row r="259" s="2" customFormat="1" ht="16.5" customHeight="1">
      <c r="A259" s="40"/>
      <c r="B259" s="41"/>
      <c r="C259" s="215" t="s">
        <v>462</v>
      </c>
      <c r="D259" s="215" t="s">
        <v>226</v>
      </c>
      <c r="E259" s="216" t="s">
        <v>1023</v>
      </c>
      <c r="F259" s="217" t="s">
        <v>1024</v>
      </c>
      <c r="G259" s="218" t="s">
        <v>152</v>
      </c>
      <c r="H259" s="219">
        <v>785.70000000000005</v>
      </c>
      <c r="I259" s="220"/>
      <c r="J259" s="221">
        <f>ROUND(I259*H259,2)</f>
        <v>0</v>
      </c>
      <c r="K259" s="217" t="s">
        <v>229</v>
      </c>
      <c r="L259" s="46"/>
      <c r="M259" s="222" t="s">
        <v>40</v>
      </c>
      <c r="N259" s="223" t="s">
        <v>48</v>
      </c>
      <c r="O259" s="86"/>
      <c r="P259" s="224">
        <f>O259*H259</f>
        <v>0</v>
      </c>
      <c r="Q259" s="224">
        <v>0.34499999999999997</v>
      </c>
      <c r="R259" s="224">
        <f>Q259*H259</f>
        <v>271.06650000000002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230</v>
      </c>
      <c r="AT259" s="226" t="s">
        <v>226</v>
      </c>
      <c r="AU259" s="226" t="s">
        <v>85</v>
      </c>
      <c r="AY259" s="19" t="s">
        <v>224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83</v>
      </c>
      <c r="BK259" s="227">
        <f>ROUND(I259*H259,2)</f>
        <v>0</v>
      </c>
      <c r="BL259" s="19" t="s">
        <v>230</v>
      </c>
      <c r="BM259" s="226" t="s">
        <v>688</v>
      </c>
    </row>
    <row r="260" s="2" customFormat="1">
      <c r="A260" s="40"/>
      <c r="B260" s="41"/>
      <c r="C260" s="42"/>
      <c r="D260" s="228" t="s">
        <v>232</v>
      </c>
      <c r="E260" s="42"/>
      <c r="F260" s="229" t="s">
        <v>1026</v>
      </c>
      <c r="G260" s="42"/>
      <c r="H260" s="42"/>
      <c r="I260" s="230"/>
      <c r="J260" s="42"/>
      <c r="K260" s="42"/>
      <c r="L260" s="46"/>
      <c r="M260" s="231"/>
      <c r="N260" s="232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232</v>
      </c>
      <c r="AU260" s="19" t="s">
        <v>85</v>
      </c>
    </row>
    <row r="261" s="2" customFormat="1">
      <c r="A261" s="40"/>
      <c r="B261" s="41"/>
      <c r="C261" s="42"/>
      <c r="D261" s="233" t="s">
        <v>234</v>
      </c>
      <c r="E261" s="42"/>
      <c r="F261" s="234" t="s">
        <v>1027</v>
      </c>
      <c r="G261" s="42"/>
      <c r="H261" s="42"/>
      <c r="I261" s="230"/>
      <c r="J261" s="42"/>
      <c r="K261" s="42"/>
      <c r="L261" s="46"/>
      <c r="M261" s="231"/>
      <c r="N261" s="232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234</v>
      </c>
      <c r="AU261" s="19" t="s">
        <v>85</v>
      </c>
    </row>
    <row r="262" s="14" customFormat="1">
      <c r="A262" s="14"/>
      <c r="B262" s="246"/>
      <c r="C262" s="247"/>
      <c r="D262" s="228" t="s">
        <v>236</v>
      </c>
      <c r="E262" s="248" t="s">
        <v>40</v>
      </c>
      <c r="F262" s="249" t="s">
        <v>5581</v>
      </c>
      <c r="G262" s="247"/>
      <c r="H262" s="248" t="s">
        <v>40</v>
      </c>
      <c r="I262" s="250"/>
      <c r="J262" s="247"/>
      <c r="K262" s="247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236</v>
      </c>
      <c r="AU262" s="255" t="s">
        <v>85</v>
      </c>
      <c r="AV262" s="14" t="s">
        <v>83</v>
      </c>
      <c r="AW262" s="14" t="s">
        <v>38</v>
      </c>
      <c r="AX262" s="14" t="s">
        <v>77</v>
      </c>
      <c r="AY262" s="255" t="s">
        <v>224</v>
      </c>
    </row>
    <row r="263" s="13" customFormat="1">
      <c r="A263" s="13"/>
      <c r="B263" s="235"/>
      <c r="C263" s="236"/>
      <c r="D263" s="228" t="s">
        <v>236</v>
      </c>
      <c r="E263" s="237" t="s">
        <v>40</v>
      </c>
      <c r="F263" s="238" t="s">
        <v>5572</v>
      </c>
      <c r="G263" s="236"/>
      <c r="H263" s="239">
        <v>600.70000000000005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236</v>
      </c>
      <c r="AU263" s="245" t="s">
        <v>85</v>
      </c>
      <c r="AV263" s="13" t="s">
        <v>85</v>
      </c>
      <c r="AW263" s="13" t="s">
        <v>38</v>
      </c>
      <c r="AX263" s="13" t="s">
        <v>77</v>
      </c>
      <c r="AY263" s="245" t="s">
        <v>224</v>
      </c>
    </row>
    <row r="264" s="13" customFormat="1">
      <c r="A264" s="13"/>
      <c r="B264" s="235"/>
      <c r="C264" s="236"/>
      <c r="D264" s="228" t="s">
        <v>236</v>
      </c>
      <c r="E264" s="237" t="s">
        <v>40</v>
      </c>
      <c r="F264" s="238" t="s">
        <v>5573</v>
      </c>
      <c r="G264" s="236"/>
      <c r="H264" s="239">
        <v>77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236</v>
      </c>
      <c r="AU264" s="245" t="s">
        <v>85</v>
      </c>
      <c r="AV264" s="13" t="s">
        <v>85</v>
      </c>
      <c r="AW264" s="13" t="s">
        <v>38</v>
      </c>
      <c r="AX264" s="13" t="s">
        <v>77</v>
      </c>
      <c r="AY264" s="245" t="s">
        <v>224</v>
      </c>
    </row>
    <row r="265" s="13" customFormat="1">
      <c r="A265" s="13"/>
      <c r="B265" s="235"/>
      <c r="C265" s="236"/>
      <c r="D265" s="228" t="s">
        <v>236</v>
      </c>
      <c r="E265" s="237" t="s">
        <v>40</v>
      </c>
      <c r="F265" s="238" t="s">
        <v>5582</v>
      </c>
      <c r="G265" s="236"/>
      <c r="H265" s="239">
        <v>58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236</v>
      </c>
      <c r="AU265" s="245" t="s">
        <v>85</v>
      </c>
      <c r="AV265" s="13" t="s">
        <v>85</v>
      </c>
      <c r="AW265" s="13" t="s">
        <v>38</v>
      </c>
      <c r="AX265" s="13" t="s">
        <v>77</v>
      </c>
      <c r="AY265" s="245" t="s">
        <v>224</v>
      </c>
    </row>
    <row r="266" s="13" customFormat="1">
      <c r="A266" s="13"/>
      <c r="B266" s="235"/>
      <c r="C266" s="236"/>
      <c r="D266" s="228" t="s">
        <v>236</v>
      </c>
      <c r="E266" s="237" t="s">
        <v>40</v>
      </c>
      <c r="F266" s="238" t="s">
        <v>5583</v>
      </c>
      <c r="G266" s="236"/>
      <c r="H266" s="239">
        <v>50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236</v>
      </c>
      <c r="AU266" s="245" t="s">
        <v>85</v>
      </c>
      <c r="AV266" s="13" t="s">
        <v>85</v>
      </c>
      <c r="AW266" s="13" t="s">
        <v>38</v>
      </c>
      <c r="AX266" s="13" t="s">
        <v>77</v>
      </c>
      <c r="AY266" s="245" t="s">
        <v>224</v>
      </c>
    </row>
    <row r="267" s="15" customFormat="1">
      <c r="A267" s="15"/>
      <c r="B267" s="256"/>
      <c r="C267" s="257"/>
      <c r="D267" s="228" t="s">
        <v>236</v>
      </c>
      <c r="E267" s="258" t="s">
        <v>40</v>
      </c>
      <c r="F267" s="259" t="s">
        <v>253</v>
      </c>
      <c r="G267" s="257"/>
      <c r="H267" s="260">
        <v>785.70000000000005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236</v>
      </c>
      <c r="AU267" s="266" t="s">
        <v>85</v>
      </c>
      <c r="AV267" s="15" t="s">
        <v>230</v>
      </c>
      <c r="AW267" s="15" t="s">
        <v>38</v>
      </c>
      <c r="AX267" s="15" t="s">
        <v>83</v>
      </c>
      <c r="AY267" s="266" t="s">
        <v>224</v>
      </c>
    </row>
    <row r="268" s="2" customFormat="1" ht="16.5" customHeight="1">
      <c r="A268" s="40"/>
      <c r="B268" s="41"/>
      <c r="C268" s="215" t="s">
        <v>468</v>
      </c>
      <c r="D268" s="215" t="s">
        <v>226</v>
      </c>
      <c r="E268" s="216" t="s">
        <v>2477</v>
      </c>
      <c r="F268" s="217" t="s">
        <v>2478</v>
      </c>
      <c r="G268" s="218" t="s">
        <v>152</v>
      </c>
      <c r="H268" s="219">
        <v>24</v>
      </c>
      <c r="I268" s="220"/>
      <c r="J268" s="221">
        <f>ROUND(I268*H268,2)</f>
        <v>0</v>
      </c>
      <c r="K268" s="217" t="s">
        <v>229</v>
      </c>
      <c r="L268" s="46"/>
      <c r="M268" s="222" t="s">
        <v>40</v>
      </c>
      <c r="N268" s="223" t="s">
        <v>48</v>
      </c>
      <c r="O268" s="86"/>
      <c r="P268" s="224">
        <f>O268*H268</f>
        <v>0</v>
      </c>
      <c r="Q268" s="224">
        <v>0.46000000000000002</v>
      </c>
      <c r="R268" s="224">
        <f>Q268*H268</f>
        <v>11.040000000000001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230</v>
      </c>
      <c r="AT268" s="226" t="s">
        <v>226</v>
      </c>
      <c r="AU268" s="226" t="s">
        <v>85</v>
      </c>
      <c r="AY268" s="19" t="s">
        <v>224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83</v>
      </c>
      <c r="BK268" s="227">
        <f>ROUND(I268*H268,2)</f>
        <v>0</v>
      </c>
      <c r="BL268" s="19" t="s">
        <v>230</v>
      </c>
      <c r="BM268" s="226" t="s">
        <v>704</v>
      </c>
    </row>
    <row r="269" s="2" customFormat="1">
      <c r="A269" s="40"/>
      <c r="B269" s="41"/>
      <c r="C269" s="42"/>
      <c r="D269" s="228" t="s">
        <v>232</v>
      </c>
      <c r="E269" s="42"/>
      <c r="F269" s="229" t="s">
        <v>2480</v>
      </c>
      <c r="G269" s="42"/>
      <c r="H269" s="42"/>
      <c r="I269" s="230"/>
      <c r="J269" s="42"/>
      <c r="K269" s="42"/>
      <c r="L269" s="46"/>
      <c r="M269" s="231"/>
      <c r="N269" s="23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232</v>
      </c>
      <c r="AU269" s="19" t="s">
        <v>85</v>
      </c>
    </row>
    <row r="270" s="2" customFormat="1">
      <c r="A270" s="40"/>
      <c r="B270" s="41"/>
      <c r="C270" s="42"/>
      <c r="D270" s="233" t="s">
        <v>234</v>
      </c>
      <c r="E270" s="42"/>
      <c r="F270" s="234" t="s">
        <v>2481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234</v>
      </c>
      <c r="AU270" s="19" t="s">
        <v>85</v>
      </c>
    </row>
    <row r="271" s="14" customFormat="1">
      <c r="A271" s="14"/>
      <c r="B271" s="246"/>
      <c r="C271" s="247"/>
      <c r="D271" s="228" t="s">
        <v>236</v>
      </c>
      <c r="E271" s="248" t="s">
        <v>40</v>
      </c>
      <c r="F271" s="249" t="s">
        <v>5584</v>
      </c>
      <c r="G271" s="247"/>
      <c r="H271" s="248" t="s">
        <v>40</v>
      </c>
      <c r="I271" s="250"/>
      <c r="J271" s="247"/>
      <c r="K271" s="247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236</v>
      </c>
      <c r="AU271" s="255" t="s">
        <v>85</v>
      </c>
      <c r="AV271" s="14" t="s">
        <v>83</v>
      </c>
      <c r="AW271" s="14" t="s">
        <v>38</v>
      </c>
      <c r="AX271" s="14" t="s">
        <v>77</v>
      </c>
      <c r="AY271" s="255" t="s">
        <v>224</v>
      </c>
    </row>
    <row r="272" s="13" customFormat="1">
      <c r="A272" s="13"/>
      <c r="B272" s="235"/>
      <c r="C272" s="236"/>
      <c r="D272" s="228" t="s">
        <v>236</v>
      </c>
      <c r="E272" s="237" t="s">
        <v>40</v>
      </c>
      <c r="F272" s="238" t="s">
        <v>5585</v>
      </c>
      <c r="G272" s="236"/>
      <c r="H272" s="239">
        <v>24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236</v>
      </c>
      <c r="AU272" s="245" t="s">
        <v>85</v>
      </c>
      <c r="AV272" s="13" t="s">
        <v>85</v>
      </c>
      <c r="AW272" s="13" t="s">
        <v>38</v>
      </c>
      <c r="AX272" s="13" t="s">
        <v>77</v>
      </c>
      <c r="AY272" s="245" t="s">
        <v>224</v>
      </c>
    </row>
    <row r="273" s="15" customFormat="1">
      <c r="A273" s="15"/>
      <c r="B273" s="256"/>
      <c r="C273" s="257"/>
      <c r="D273" s="228" t="s">
        <v>236</v>
      </c>
      <c r="E273" s="258" t="s">
        <v>40</v>
      </c>
      <c r="F273" s="259" t="s">
        <v>253</v>
      </c>
      <c r="G273" s="257"/>
      <c r="H273" s="260">
        <v>24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236</v>
      </c>
      <c r="AU273" s="266" t="s">
        <v>85</v>
      </c>
      <c r="AV273" s="15" t="s">
        <v>230</v>
      </c>
      <c r="AW273" s="15" t="s">
        <v>38</v>
      </c>
      <c r="AX273" s="15" t="s">
        <v>83</v>
      </c>
      <c r="AY273" s="266" t="s">
        <v>224</v>
      </c>
    </row>
    <row r="274" s="2" customFormat="1" ht="16.5" customHeight="1">
      <c r="A274" s="40"/>
      <c r="B274" s="41"/>
      <c r="C274" s="215" t="s">
        <v>478</v>
      </c>
      <c r="D274" s="215" t="s">
        <v>226</v>
      </c>
      <c r="E274" s="216" t="s">
        <v>5586</v>
      </c>
      <c r="F274" s="217" t="s">
        <v>5587</v>
      </c>
      <c r="G274" s="218" t="s">
        <v>152</v>
      </c>
      <c r="H274" s="219">
        <v>24</v>
      </c>
      <c r="I274" s="220"/>
      <c r="J274" s="221">
        <f>ROUND(I274*H274,2)</f>
        <v>0</v>
      </c>
      <c r="K274" s="217" t="s">
        <v>229</v>
      </c>
      <c r="L274" s="46"/>
      <c r="M274" s="222" t="s">
        <v>40</v>
      </c>
      <c r="N274" s="223" t="s">
        <v>48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230</v>
      </c>
      <c r="AT274" s="226" t="s">
        <v>226</v>
      </c>
      <c r="AU274" s="226" t="s">
        <v>85</v>
      </c>
      <c r="AY274" s="19" t="s">
        <v>224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83</v>
      </c>
      <c r="BK274" s="227">
        <f>ROUND(I274*H274,2)</f>
        <v>0</v>
      </c>
      <c r="BL274" s="19" t="s">
        <v>230</v>
      </c>
      <c r="BM274" s="226" t="s">
        <v>716</v>
      </c>
    </row>
    <row r="275" s="2" customFormat="1">
      <c r="A275" s="40"/>
      <c r="B275" s="41"/>
      <c r="C275" s="42"/>
      <c r="D275" s="228" t="s">
        <v>232</v>
      </c>
      <c r="E275" s="42"/>
      <c r="F275" s="229" t="s">
        <v>5588</v>
      </c>
      <c r="G275" s="42"/>
      <c r="H275" s="42"/>
      <c r="I275" s="230"/>
      <c r="J275" s="42"/>
      <c r="K275" s="42"/>
      <c r="L275" s="46"/>
      <c r="M275" s="231"/>
      <c r="N275" s="23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232</v>
      </c>
      <c r="AU275" s="19" t="s">
        <v>85</v>
      </c>
    </row>
    <row r="276" s="2" customFormat="1">
      <c r="A276" s="40"/>
      <c r="B276" s="41"/>
      <c r="C276" s="42"/>
      <c r="D276" s="233" t="s">
        <v>234</v>
      </c>
      <c r="E276" s="42"/>
      <c r="F276" s="234" t="s">
        <v>5589</v>
      </c>
      <c r="G276" s="42"/>
      <c r="H276" s="42"/>
      <c r="I276" s="230"/>
      <c r="J276" s="42"/>
      <c r="K276" s="42"/>
      <c r="L276" s="46"/>
      <c r="M276" s="231"/>
      <c r="N276" s="232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234</v>
      </c>
      <c r="AU276" s="19" t="s">
        <v>85</v>
      </c>
    </row>
    <row r="277" s="13" customFormat="1">
      <c r="A277" s="13"/>
      <c r="B277" s="235"/>
      <c r="C277" s="236"/>
      <c r="D277" s="228" t="s">
        <v>236</v>
      </c>
      <c r="E277" s="237" t="s">
        <v>40</v>
      </c>
      <c r="F277" s="238" t="s">
        <v>5590</v>
      </c>
      <c r="G277" s="236"/>
      <c r="H277" s="239">
        <v>24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236</v>
      </c>
      <c r="AU277" s="245" t="s">
        <v>85</v>
      </c>
      <c r="AV277" s="13" t="s">
        <v>85</v>
      </c>
      <c r="AW277" s="13" t="s">
        <v>38</v>
      </c>
      <c r="AX277" s="13" t="s">
        <v>77</v>
      </c>
      <c r="AY277" s="245" t="s">
        <v>224</v>
      </c>
    </row>
    <row r="278" s="15" customFormat="1">
      <c r="A278" s="15"/>
      <c r="B278" s="256"/>
      <c r="C278" s="257"/>
      <c r="D278" s="228" t="s">
        <v>236</v>
      </c>
      <c r="E278" s="258" t="s">
        <v>40</v>
      </c>
      <c r="F278" s="259" t="s">
        <v>253</v>
      </c>
      <c r="G278" s="257"/>
      <c r="H278" s="260">
        <v>24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236</v>
      </c>
      <c r="AU278" s="266" t="s">
        <v>85</v>
      </c>
      <c r="AV278" s="15" t="s">
        <v>230</v>
      </c>
      <c r="AW278" s="15" t="s">
        <v>38</v>
      </c>
      <c r="AX278" s="15" t="s">
        <v>83</v>
      </c>
      <c r="AY278" s="266" t="s">
        <v>224</v>
      </c>
    </row>
    <row r="279" s="2" customFormat="1" ht="16.5" customHeight="1">
      <c r="A279" s="40"/>
      <c r="B279" s="41"/>
      <c r="C279" s="215" t="s">
        <v>484</v>
      </c>
      <c r="D279" s="215" t="s">
        <v>226</v>
      </c>
      <c r="E279" s="216" t="s">
        <v>5591</v>
      </c>
      <c r="F279" s="217" t="s">
        <v>5592</v>
      </c>
      <c r="G279" s="218" t="s">
        <v>152</v>
      </c>
      <c r="H279" s="219">
        <v>24</v>
      </c>
      <c r="I279" s="220"/>
      <c r="J279" s="221">
        <f>ROUND(I279*H279,2)</f>
        <v>0</v>
      </c>
      <c r="K279" s="217" t="s">
        <v>229</v>
      </c>
      <c r="L279" s="46"/>
      <c r="M279" s="222" t="s">
        <v>40</v>
      </c>
      <c r="N279" s="223" t="s">
        <v>48</v>
      </c>
      <c r="O279" s="86"/>
      <c r="P279" s="224">
        <f>O279*H279</f>
        <v>0</v>
      </c>
      <c r="Q279" s="224">
        <v>0.1837</v>
      </c>
      <c r="R279" s="224">
        <f>Q279*H279</f>
        <v>4.4088000000000003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230</v>
      </c>
      <c r="AT279" s="226" t="s">
        <v>226</v>
      </c>
      <c r="AU279" s="226" t="s">
        <v>85</v>
      </c>
      <c r="AY279" s="19" t="s">
        <v>224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83</v>
      </c>
      <c r="BK279" s="227">
        <f>ROUND(I279*H279,2)</f>
        <v>0</v>
      </c>
      <c r="BL279" s="19" t="s">
        <v>230</v>
      </c>
      <c r="BM279" s="226" t="s">
        <v>737</v>
      </c>
    </row>
    <row r="280" s="2" customFormat="1">
      <c r="A280" s="40"/>
      <c r="B280" s="41"/>
      <c r="C280" s="42"/>
      <c r="D280" s="228" t="s">
        <v>232</v>
      </c>
      <c r="E280" s="42"/>
      <c r="F280" s="229" t="s">
        <v>5593</v>
      </c>
      <c r="G280" s="42"/>
      <c r="H280" s="42"/>
      <c r="I280" s="230"/>
      <c r="J280" s="42"/>
      <c r="K280" s="42"/>
      <c r="L280" s="46"/>
      <c r="M280" s="231"/>
      <c r="N280" s="232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232</v>
      </c>
      <c r="AU280" s="19" t="s">
        <v>85</v>
      </c>
    </row>
    <row r="281" s="2" customFormat="1">
      <c r="A281" s="40"/>
      <c r="B281" s="41"/>
      <c r="C281" s="42"/>
      <c r="D281" s="233" t="s">
        <v>234</v>
      </c>
      <c r="E281" s="42"/>
      <c r="F281" s="234" t="s">
        <v>5594</v>
      </c>
      <c r="G281" s="42"/>
      <c r="H281" s="42"/>
      <c r="I281" s="230"/>
      <c r="J281" s="42"/>
      <c r="K281" s="42"/>
      <c r="L281" s="46"/>
      <c r="M281" s="231"/>
      <c r="N281" s="23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234</v>
      </c>
      <c r="AU281" s="19" t="s">
        <v>85</v>
      </c>
    </row>
    <row r="282" s="13" customFormat="1">
      <c r="A282" s="13"/>
      <c r="B282" s="235"/>
      <c r="C282" s="236"/>
      <c r="D282" s="228" t="s">
        <v>236</v>
      </c>
      <c r="E282" s="237" t="s">
        <v>40</v>
      </c>
      <c r="F282" s="238" t="s">
        <v>5595</v>
      </c>
      <c r="G282" s="236"/>
      <c r="H282" s="239">
        <v>24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236</v>
      </c>
      <c r="AU282" s="245" t="s">
        <v>85</v>
      </c>
      <c r="AV282" s="13" t="s">
        <v>85</v>
      </c>
      <c r="AW282" s="13" t="s">
        <v>38</v>
      </c>
      <c r="AX282" s="13" t="s">
        <v>77</v>
      </c>
      <c r="AY282" s="245" t="s">
        <v>224</v>
      </c>
    </row>
    <row r="283" s="15" customFormat="1">
      <c r="A283" s="15"/>
      <c r="B283" s="256"/>
      <c r="C283" s="257"/>
      <c r="D283" s="228" t="s">
        <v>236</v>
      </c>
      <c r="E283" s="258" t="s">
        <v>40</v>
      </c>
      <c r="F283" s="259" t="s">
        <v>253</v>
      </c>
      <c r="G283" s="257"/>
      <c r="H283" s="260">
        <v>24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6" t="s">
        <v>236</v>
      </c>
      <c r="AU283" s="266" t="s">
        <v>85</v>
      </c>
      <c r="AV283" s="15" t="s">
        <v>230</v>
      </c>
      <c r="AW283" s="15" t="s">
        <v>38</v>
      </c>
      <c r="AX283" s="15" t="s">
        <v>83</v>
      </c>
      <c r="AY283" s="266" t="s">
        <v>224</v>
      </c>
    </row>
    <row r="284" s="2" customFormat="1" ht="16.5" customHeight="1">
      <c r="A284" s="40"/>
      <c r="B284" s="41"/>
      <c r="C284" s="268" t="s">
        <v>489</v>
      </c>
      <c r="D284" s="268" t="s">
        <v>305</v>
      </c>
      <c r="E284" s="269" t="s">
        <v>5596</v>
      </c>
      <c r="F284" s="270" t="s">
        <v>5597</v>
      </c>
      <c r="G284" s="271" t="s">
        <v>152</v>
      </c>
      <c r="H284" s="272">
        <v>4.04</v>
      </c>
      <c r="I284" s="273"/>
      <c r="J284" s="274">
        <f>ROUND(I284*H284,2)</f>
        <v>0</v>
      </c>
      <c r="K284" s="270" t="s">
        <v>229</v>
      </c>
      <c r="L284" s="275"/>
      <c r="M284" s="276" t="s">
        <v>40</v>
      </c>
      <c r="N284" s="277" t="s">
        <v>48</v>
      </c>
      <c r="O284" s="86"/>
      <c r="P284" s="224">
        <f>O284*H284</f>
        <v>0</v>
      </c>
      <c r="Q284" s="224">
        <v>0.41699999999999998</v>
      </c>
      <c r="R284" s="224">
        <f>Q284*H284</f>
        <v>1.68468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279</v>
      </c>
      <c r="AT284" s="226" t="s">
        <v>305</v>
      </c>
      <c r="AU284" s="226" t="s">
        <v>85</v>
      </c>
      <c r="AY284" s="19" t="s">
        <v>224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83</v>
      </c>
      <c r="BK284" s="227">
        <f>ROUND(I284*H284,2)</f>
        <v>0</v>
      </c>
      <c r="BL284" s="19" t="s">
        <v>230</v>
      </c>
      <c r="BM284" s="226" t="s">
        <v>750</v>
      </c>
    </row>
    <row r="285" s="2" customFormat="1">
      <c r="A285" s="40"/>
      <c r="B285" s="41"/>
      <c r="C285" s="42"/>
      <c r="D285" s="228" t="s">
        <v>232</v>
      </c>
      <c r="E285" s="42"/>
      <c r="F285" s="229" t="s">
        <v>5597</v>
      </c>
      <c r="G285" s="42"/>
      <c r="H285" s="42"/>
      <c r="I285" s="230"/>
      <c r="J285" s="42"/>
      <c r="K285" s="42"/>
      <c r="L285" s="46"/>
      <c r="M285" s="231"/>
      <c r="N285" s="232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232</v>
      </c>
      <c r="AU285" s="19" t="s">
        <v>85</v>
      </c>
    </row>
    <row r="286" s="2" customFormat="1">
      <c r="A286" s="40"/>
      <c r="B286" s="41"/>
      <c r="C286" s="42"/>
      <c r="D286" s="233" t="s">
        <v>234</v>
      </c>
      <c r="E286" s="42"/>
      <c r="F286" s="234" t="s">
        <v>5598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234</v>
      </c>
      <c r="AU286" s="19" t="s">
        <v>85</v>
      </c>
    </row>
    <row r="287" s="13" customFormat="1">
      <c r="A287" s="13"/>
      <c r="B287" s="235"/>
      <c r="C287" s="236"/>
      <c r="D287" s="228" t="s">
        <v>236</v>
      </c>
      <c r="E287" s="237" t="s">
        <v>40</v>
      </c>
      <c r="F287" s="238" t="s">
        <v>5599</v>
      </c>
      <c r="G287" s="236"/>
      <c r="H287" s="239">
        <v>4.04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236</v>
      </c>
      <c r="AU287" s="245" t="s">
        <v>85</v>
      </c>
      <c r="AV287" s="13" t="s">
        <v>85</v>
      </c>
      <c r="AW287" s="13" t="s">
        <v>38</v>
      </c>
      <c r="AX287" s="13" t="s">
        <v>77</v>
      </c>
      <c r="AY287" s="245" t="s">
        <v>224</v>
      </c>
    </row>
    <row r="288" s="15" customFormat="1">
      <c r="A288" s="15"/>
      <c r="B288" s="256"/>
      <c r="C288" s="257"/>
      <c r="D288" s="228" t="s">
        <v>236</v>
      </c>
      <c r="E288" s="258" t="s">
        <v>40</v>
      </c>
      <c r="F288" s="259" t="s">
        <v>253</v>
      </c>
      <c r="G288" s="257"/>
      <c r="H288" s="260">
        <v>4.04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6" t="s">
        <v>236</v>
      </c>
      <c r="AU288" s="266" t="s">
        <v>85</v>
      </c>
      <c r="AV288" s="15" t="s">
        <v>230</v>
      </c>
      <c r="AW288" s="15" t="s">
        <v>38</v>
      </c>
      <c r="AX288" s="15" t="s">
        <v>83</v>
      </c>
      <c r="AY288" s="266" t="s">
        <v>224</v>
      </c>
    </row>
    <row r="289" s="2" customFormat="1" ht="16.5" customHeight="1">
      <c r="A289" s="40"/>
      <c r="B289" s="41"/>
      <c r="C289" s="215" t="s">
        <v>493</v>
      </c>
      <c r="D289" s="215" t="s">
        <v>226</v>
      </c>
      <c r="E289" s="216" t="s">
        <v>2531</v>
      </c>
      <c r="F289" s="217" t="s">
        <v>2532</v>
      </c>
      <c r="G289" s="218" t="s">
        <v>152</v>
      </c>
      <c r="H289" s="219">
        <v>50</v>
      </c>
      <c r="I289" s="220"/>
      <c r="J289" s="221">
        <f>ROUND(I289*H289,2)</f>
        <v>0</v>
      </c>
      <c r="K289" s="217" t="s">
        <v>229</v>
      </c>
      <c r="L289" s="46"/>
      <c r="M289" s="222" t="s">
        <v>40</v>
      </c>
      <c r="N289" s="223" t="s">
        <v>48</v>
      </c>
      <c r="O289" s="86"/>
      <c r="P289" s="224">
        <f>O289*H289</f>
        <v>0</v>
      </c>
      <c r="Q289" s="224">
        <v>0.1837</v>
      </c>
      <c r="R289" s="224">
        <f>Q289*H289</f>
        <v>9.1850000000000005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230</v>
      </c>
      <c r="AT289" s="226" t="s">
        <v>226</v>
      </c>
      <c r="AU289" s="226" t="s">
        <v>85</v>
      </c>
      <c r="AY289" s="19" t="s">
        <v>224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83</v>
      </c>
      <c r="BK289" s="227">
        <f>ROUND(I289*H289,2)</f>
        <v>0</v>
      </c>
      <c r="BL289" s="19" t="s">
        <v>230</v>
      </c>
      <c r="BM289" s="226" t="s">
        <v>766</v>
      </c>
    </row>
    <row r="290" s="2" customFormat="1">
      <c r="A290" s="40"/>
      <c r="B290" s="41"/>
      <c r="C290" s="42"/>
      <c r="D290" s="228" t="s">
        <v>232</v>
      </c>
      <c r="E290" s="42"/>
      <c r="F290" s="229" t="s">
        <v>2534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232</v>
      </c>
      <c r="AU290" s="19" t="s">
        <v>85</v>
      </c>
    </row>
    <row r="291" s="2" customFormat="1">
      <c r="A291" s="40"/>
      <c r="B291" s="41"/>
      <c r="C291" s="42"/>
      <c r="D291" s="233" t="s">
        <v>234</v>
      </c>
      <c r="E291" s="42"/>
      <c r="F291" s="234" t="s">
        <v>2535</v>
      </c>
      <c r="G291" s="42"/>
      <c r="H291" s="42"/>
      <c r="I291" s="230"/>
      <c r="J291" s="42"/>
      <c r="K291" s="42"/>
      <c r="L291" s="46"/>
      <c r="M291" s="231"/>
      <c r="N291" s="232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234</v>
      </c>
      <c r="AU291" s="19" t="s">
        <v>85</v>
      </c>
    </row>
    <row r="292" s="13" customFormat="1">
      <c r="A292" s="13"/>
      <c r="B292" s="235"/>
      <c r="C292" s="236"/>
      <c r="D292" s="228" t="s">
        <v>236</v>
      </c>
      <c r="E292" s="237" t="s">
        <v>40</v>
      </c>
      <c r="F292" s="238" t="s">
        <v>5600</v>
      </c>
      <c r="G292" s="236"/>
      <c r="H292" s="239">
        <v>50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236</v>
      </c>
      <c r="AU292" s="245" t="s">
        <v>85</v>
      </c>
      <c r="AV292" s="13" t="s">
        <v>85</v>
      </c>
      <c r="AW292" s="13" t="s">
        <v>38</v>
      </c>
      <c r="AX292" s="13" t="s">
        <v>77</v>
      </c>
      <c r="AY292" s="245" t="s">
        <v>224</v>
      </c>
    </row>
    <row r="293" s="15" customFormat="1">
      <c r="A293" s="15"/>
      <c r="B293" s="256"/>
      <c r="C293" s="257"/>
      <c r="D293" s="228" t="s">
        <v>236</v>
      </c>
      <c r="E293" s="258" t="s">
        <v>40</v>
      </c>
      <c r="F293" s="259" t="s">
        <v>253</v>
      </c>
      <c r="G293" s="257"/>
      <c r="H293" s="260">
        <v>50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236</v>
      </c>
      <c r="AU293" s="266" t="s">
        <v>85</v>
      </c>
      <c r="AV293" s="15" t="s">
        <v>230</v>
      </c>
      <c r="AW293" s="15" t="s">
        <v>38</v>
      </c>
      <c r="AX293" s="15" t="s">
        <v>83</v>
      </c>
      <c r="AY293" s="266" t="s">
        <v>224</v>
      </c>
    </row>
    <row r="294" s="2" customFormat="1" ht="16.5" customHeight="1">
      <c r="A294" s="40"/>
      <c r="B294" s="41"/>
      <c r="C294" s="268" t="s">
        <v>503</v>
      </c>
      <c r="D294" s="268" t="s">
        <v>305</v>
      </c>
      <c r="E294" s="269" t="s">
        <v>5601</v>
      </c>
      <c r="F294" s="270" t="s">
        <v>5602</v>
      </c>
      <c r="G294" s="271" t="s">
        <v>152</v>
      </c>
      <c r="H294" s="272">
        <v>51</v>
      </c>
      <c r="I294" s="273"/>
      <c r="J294" s="274">
        <f>ROUND(I294*H294,2)</f>
        <v>0</v>
      </c>
      <c r="K294" s="270" t="s">
        <v>229</v>
      </c>
      <c r="L294" s="275"/>
      <c r="M294" s="276" t="s">
        <v>40</v>
      </c>
      <c r="N294" s="277" t="s">
        <v>48</v>
      </c>
      <c r="O294" s="86"/>
      <c r="P294" s="224">
        <f>O294*H294</f>
        <v>0</v>
      </c>
      <c r="Q294" s="224">
        <v>0.222</v>
      </c>
      <c r="R294" s="224">
        <f>Q294*H294</f>
        <v>11.322000000000001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279</v>
      </c>
      <c r="AT294" s="226" t="s">
        <v>305</v>
      </c>
      <c r="AU294" s="226" t="s">
        <v>85</v>
      </c>
      <c r="AY294" s="19" t="s">
        <v>224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83</v>
      </c>
      <c r="BK294" s="227">
        <f>ROUND(I294*H294,2)</f>
        <v>0</v>
      </c>
      <c r="BL294" s="19" t="s">
        <v>230</v>
      </c>
      <c r="BM294" s="226" t="s">
        <v>781</v>
      </c>
    </row>
    <row r="295" s="2" customFormat="1">
      <c r="A295" s="40"/>
      <c r="B295" s="41"/>
      <c r="C295" s="42"/>
      <c r="D295" s="228" t="s">
        <v>232</v>
      </c>
      <c r="E295" s="42"/>
      <c r="F295" s="229" t="s">
        <v>5602</v>
      </c>
      <c r="G295" s="42"/>
      <c r="H295" s="42"/>
      <c r="I295" s="230"/>
      <c r="J295" s="42"/>
      <c r="K295" s="42"/>
      <c r="L295" s="46"/>
      <c r="M295" s="231"/>
      <c r="N295" s="23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232</v>
      </c>
      <c r="AU295" s="19" t="s">
        <v>85</v>
      </c>
    </row>
    <row r="296" s="2" customFormat="1">
      <c r="A296" s="40"/>
      <c r="B296" s="41"/>
      <c r="C296" s="42"/>
      <c r="D296" s="233" t="s">
        <v>234</v>
      </c>
      <c r="E296" s="42"/>
      <c r="F296" s="234" t="s">
        <v>5603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234</v>
      </c>
      <c r="AU296" s="19" t="s">
        <v>85</v>
      </c>
    </row>
    <row r="297" s="13" customFormat="1">
      <c r="A297" s="13"/>
      <c r="B297" s="235"/>
      <c r="C297" s="236"/>
      <c r="D297" s="228" t="s">
        <v>236</v>
      </c>
      <c r="E297" s="237" t="s">
        <v>40</v>
      </c>
      <c r="F297" s="238" t="s">
        <v>5604</v>
      </c>
      <c r="G297" s="236"/>
      <c r="H297" s="239">
        <v>51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236</v>
      </c>
      <c r="AU297" s="245" t="s">
        <v>85</v>
      </c>
      <c r="AV297" s="13" t="s">
        <v>85</v>
      </c>
      <c r="AW297" s="13" t="s">
        <v>38</v>
      </c>
      <c r="AX297" s="13" t="s">
        <v>77</v>
      </c>
      <c r="AY297" s="245" t="s">
        <v>224</v>
      </c>
    </row>
    <row r="298" s="15" customFormat="1">
      <c r="A298" s="15"/>
      <c r="B298" s="256"/>
      <c r="C298" s="257"/>
      <c r="D298" s="228" t="s">
        <v>236</v>
      </c>
      <c r="E298" s="258" t="s">
        <v>40</v>
      </c>
      <c r="F298" s="259" t="s">
        <v>253</v>
      </c>
      <c r="G298" s="257"/>
      <c r="H298" s="260">
        <v>51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6" t="s">
        <v>236</v>
      </c>
      <c r="AU298" s="266" t="s">
        <v>85</v>
      </c>
      <c r="AV298" s="15" t="s">
        <v>230</v>
      </c>
      <c r="AW298" s="15" t="s">
        <v>38</v>
      </c>
      <c r="AX298" s="15" t="s">
        <v>83</v>
      </c>
      <c r="AY298" s="266" t="s">
        <v>224</v>
      </c>
    </row>
    <row r="299" s="2" customFormat="1" ht="16.5" customHeight="1">
      <c r="A299" s="40"/>
      <c r="B299" s="41"/>
      <c r="C299" s="215" t="s">
        <v>161</v>
      </c>
      <c r="D299" s="215" t="s">
        <v>226</v>
      </c>
      <c r="E299" s="216" t="s">
        <v>5605</v>
      </c>
      <c r="F299" s="217" t="s">
        <v>5606</v>
      </c>
      <c r="G299" s="218" t="s">
        <v>152</v>
      </c>
      <c r="H299" s="219">
        <v>58</v>
      </c>
      <c r="I299" s="220"/>
      <c r="J299" s="221">
        <f>ROUND(I299*H299,2)</f>
        <v>0</v>
      </c>
      <c r="K299" s="217" t="s">
        <v>229</v>
      </c>
      <c r="L299" s="46"/>
      <c r="M299" s="222" t="s">
        <v>40</v>
      </c>
      <c r="N299" s="223" t="s">
        <v>48</v>
      </c>
      <c r="O299" s="86"/>
      <c r="P299" s="224">
        <f>O299*H299</f>
        <v>0</v>
      </c>
      <c r="Q299" s="224">
        <v>0.16700000000000001</v>
      </c>
      <c r="R299" s="224">
        <f>Q299*H299</f>
        <v>9.6859999999999999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230</v>
      </c>
      <c r="AT299" s="226" t="s">
        <v>226</v>
      </c>
      <c r="AU299" s="226" t="s">
        <v>85</v>
      </c>
      <c r="AY299" s="19" t="s">
        <v>224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83</v>
      </c>
      <c r="BK299" s="227">
        <f>ROUND(I299*H299,2)</f>
        <v>0</v>
      </c>
      <c r="BL299" s="19" t="s">
        <v>230</v>
      </c>
      <c r="BM299" s="226" t="s">
        <v>795</v>
      </c>
    </row>
    <row r="300" s="2" customFormat="1">
      <c r="A300" s="40"/>
      <c r="B300" s="41"/>
      <c r="C300" s="42"/>
      <c r="D300" s="228" t="s">
        <v>232</v>
      </c>
      <c r="E300" s="42"/>
      <c r="F300" s="229" t="s">
        <v>5607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232</v>
      </c>
      <c r="AU300" s="19" t="s">
        <v>85</v>
      </c>
    </row>
    <row r="301" s="2" customFormat="1">
      <c r="A301" s="40"/>
      <c r="B301" s="41"/>
      <c r="C301" s="42"/>
      <c r="D301" s="233" t="s">
        <v>234</v>
      </c>
      <c r="E301" s="42"/>
      <c r="F301" s="234" t="s">
        <v>5608</v>
      </c>
      <c r="G301" s="42"/>
      <c r="H301" s="42"/>
      <c r="I301" s="230"/>
      <c r="J301" s="42"/>
      <c r="K301" s="42"/>
      <c r="L301" s="46"/>
      <c r="M301" s="231"/>
      <c r="N301" s="232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234</v>
      </c>
      <c r="AU301" s="19" t="s">
        <v>85</v>
      </c>
    </row>
    <row r="302" s="13" customFormat="1">
      <c r="A302" s="13"/>
      <c r="B302" s="235"/>
      <c r="C302" s="236"/>
      <c r="D302" s="228" t="s">
        <v>236</v>
      </c>
      <c r="E302" s="237" t="s">
        <v>40</v>
      </c>
      <c r="F302" s="238" t="s">
        <v>5609</v>
      </c>
      <c r="G302" s="236"/>
      <c r="H302" s="239">
        <v>58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236</v>
      </c>
      <c r="AU302" s="245" t="s">
        <v>85</v>
      </c>
      <c r="AV302" s="13" t="s">
        <v>85</v>
      </c>
      <c r="AW302" s="13" t="s">
        <v>38</v>
      </c>
      <c r="AX302" s="13" t="s">
        <v>77</v>
      </c>
      <c r="AY302" s="245" t="s">
        <v>224</v>
      </c>
    </row>
    <row r="303" s="15" customFormat="1">
      <c r="A303" s="15"/>
      <c r="B303" s="256"/>
      <c r="C303" s="257"/>
      <c r="D303" s="228" t="s">
        <v>236</v>
      </c>
      <c r="E303" s="258" t="s">
        <v>40</v>
      </c>
      <c r="F303" s="259" t="s">
        <v>253</v>
      </c>
      <c r="G303" s="257"/>
      <c r="H303" s="260">
        <v>58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236</v>
      </c>
      <c r="AU303" s="266" t="s">
        <v>85</v>
      </c>
      <c r="AV303" s="15" t="s">
        <v>230</v>
      </c>
      <c r="AW303" s="15" t="s">
        <v>38</v>
      </c>
      <c r="AX303" s="15" t="s">
        <v>83</v>
      </c>
      <c r="AY303" s="266" t="s">
        <v>224</v>
      </c>
    </row>
    <row r="304" s="2" customFormat="1" ht="16.5" customHeight="1">
      <c r="A304" s="40"/>
      <c r="B304" s="41"/>
      <c r="C304" s="268" t="s">
        <v>515</v>
      </c>
      <c r="D304" s="268" t="s">
        <v>305</v>
      </c>
      <c r="E304" s="269" t="s">
        <v>5610</v>
      </c>
      <c r="F304" s="270" t="s">
        <v>5611</v>
      </c>
      <c r="G304" s="271" t="s">
        <v>152</v>
      </c>
      <c r="H304" s="272">
        <v>59.159999999999997</v>
      </c>
      <c r="I304" s="273"/>
      <c r="J304" s="274">
        <f>ROUND(I304*H304,2)</f>
        <v>0</v>
      </c>
      <c r="K304" s="270" t="s">
        <v>229</v>
      </c>
      <c r="L304" s="275"/>
      <c r="M304" s="276" t="s">
        <v>40</v>
      </c>
      <c r="N304" s="277" t="s">
        <v>48</v>
      </c>
      <c r="O304" s="86"/>
      <c r="P304" s="224">
        <f>O304*H304</f>
        <v>0</v>
      </c>
      <c r="Q304" s="224">
        <v>0.11799999999999999</v>
      </c>
      <c r="R304" s="224">
        <f>Q304*H304</f>
        <v>6.9808799999999991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279</v>
      </c>
      <c r="AT304" s="226" t="s">
        <v>305</v>
      </c>
      <c r="AU304" s="226" t="s">
        <v>85</v>
      </c>
      <c r="AY304" s="19" t="s">
        <v>224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83</v>
      </c>
      <c r="BK304" s="227">
        <f>ROUND(I304*H304,2)</f>
        <v>0</v>
      </c>
      <c r="BL304" s="19" t="s">
        <v>230</v>
      </c>
      <c r="BM304" s="226" t="s">
        <v>808</v>
      </c>
    </row>
    <row r="305" s="2" customFormat="1">
      <c r="A305" s="40"/>
      <c r="B305" s="41"/>
      <c r="C305" s="42"/>
      <c r="D305" s="228" t="s">
        <v>232</v>
      </c>
      <c r="E305" s="42"/>
      <c r="F305" s="229" t="s">
        <v>5611</v>
      </c>
      <c r="G305" s="42"/>
      <c r="H305" s="42"/>
      <c r="I305" s="230"/>
      <c r="J305" s="42"/>
      <c r="K305" s="42"/>
      <c r="L305" s="46"/>
      <c r="M305" s="231"/>
      <c r="N305" s="232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232</v>
      </c>
      <c r="AU305" s="19" t="s">
        <v>85</v>
      </c>
    </row>
    <row r="306" s="2" customFormat="1">
      <c r="A306" s="40"/>
      <c r="B306" s="41"/>
      <c r="C306" s="42"/>
      <c r="D306" s="233" t="s">
        <v>234</v>
      </c>
      <c r="E306" s="42"/>
      <c r="F306" s="234" t="s">
        <v>5612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234</v>
      </c>
      <c r="AU306" s="19" t="s">
        <v>85</v>
      </c>
    </row>
    <row r="307" s="13" customFormat="1">
      <c r="A307" s="13"/>
      <c r="B307" s="235"/>
      <c r="C307" s="236"/>
      <c r="D307" s="228" t="s">
        <v>236</v>
      </c>
      <c r="E307" s="237" t="s">
        <v>40</v>
      </c>
      <c r="F307" s="238" t="s">
        <v>5613</v>
      </c>
      <c r="G307" s="236"/>
      <c r="H307" s="239">
        <v>59.159999999999997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236</v>
      </c>
      <c r="AU307" s="245" t="s">
        <v>85</v>
      </c>
      <c r="AV307" s="13" t="s">
        <v>85</v>
      </c>
      <c r="AW307" s="13" t="s">
        <v>38</v>
      </c>
      <c r="AX307" s="13" t="s">
        <v>77</v>
      </c>
      <c r="AY307" s="245" t="s">
        <v>224</v>
      </c>
    </row>
    <row r="308" s="15" customFormat="1">
      <c r="A308" s="15"/>
      <c r="B308" s="256"/>
      <c r="C308" s="257"/>
      <c r="D308" s="228" t="s">
        <v>236</v>
      </c>
      <c r="E308" s="258" t="s">
        <v>40</v>
      </c>
      <c r="F308" s="259" t="s">
        <v>253</v>
      </c>
      <c r="G308" s="257"/>
      <c r="H308" s="260">
        <v>59.159999999999997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6" t="s">
        <v>236</v>
      </c>
      <c r="AU308" s="266" t="s">
        <v>85</v>
      </c>
      <c r="AV308" s="15" t="s">
        <v>230</v>
      </c>
      <c r="AW308" s="15" t="s">
        <v>38</v>
      </c>
      <c r="AX308" s="15" t="s">
        <v>83</v>
      </c>
      <c r="AY308" s="266" t="s">
        <v>224</v>
      </c>
    </row>
    <row r="309" s="2" customFormat="1" ht="16.5" customHeight="1">
      <c r="A309" s="40"/>
      <c r="B309" s="41"/>
      <c r="C309" s="215" t="s">
        <v>521</v>
      </c>
      <c r="D309" s="215" t="s">
        <v>226</v>
      </c>
      <c r="E309" s="216" t="s">
        <v>5614</v>
      </c>
      <c r="F309" s="217" t="s">
        <v>5615</v>
      </c>
      <c r="G309" s="218" t="s">
        <v>152</v>
      </c>
      <c r="H309" s="219">
        <v>677.70000000000005</v>
      </c>
      <c r="I309" s="220"/>
      <c r="J309" s="221">
        <f>ROUND(I309*H309,2)</f>
        <v>0</v>
      </c>
      <c r="K309" s="217" t="s">
        <v>229</v>
      </c>
      <c r="L309" s="46"/>
      <c r="M309" s="222" t="s">
        <v>40</v>
      </c>
      <c r="N309" s="223" t="s">
        <v>48</v>
      </c>
      <c r="O309" s="86"/>
      <c r="P309" s="224">
        <f>O309*H309</f>
        <v>0</v>
      </c>
      <c r="Q309" s="224">
        <v>0.084250000000000005</v>
      </c>
      <c r="R309" s="224">
        <f>Q309*H309</f>
        <v>57.096225000000004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230</v>
      </c>
      <c r="AT309" s="226" t="s">
        <v>226</v>
      </c>
      <c r="AU309" s="226" t="s">
        <v>85</v>
      </c>
      <c r="AY309" s="19" t="s">
        <v>224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83</v>
      </c>
      <c r="BK309" s="227">
        <f>ROUND(I309*H309,2)</f>
        <v>0</v>
      </c>
      <c r="BL309" s="19" t="s">
        <v>230</v>
      </c>
      <c r="BM309" s="226" t="s">
        <v>822</v>
      </c>
    </row>
    <row r="310" s="2" customFormat="1">
      <c r="A310" s="40"/>
      <c r="B310" s="41"/>
      <c r="C310" s="42"/>
      <c r="D310" s="228" t="s">
        <v>232</v>
      </c>
      <c r="E310" s="42"/>
      <c r="F310" s="229" t="s">
        <v>5616</v>
      </c>
      <c r="G310" s="42"/>
      <c r="H310" s="42"/>
      <c r="I310" s="230"/>
      <c r="J310" s="42"/>
      <c r="K310" s="42"/>
      <c r="L310" s="46"/>
      <c r="M310" s="231"/>
      <c r="N310" s="232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232</v>
      </c>
      <c r="AU310" s="19" t="s">
        <v>85</v>
      </c>
    </row>
    <row r="311" s="2" customFormat="1">
      <c r="A311" s="40"/>
      <c r="B311" s="41"/>
      <c r="C311" s="42"/>
      <c r="D311" s="233" t="s">
        <v>234</v>
      </c>
      <c r="E311" s="42"/>
      <c r="F311" s="234" t="s">
        <v>5617</v>
      </c>
      <c r="G311" s="42"/>
      <c r="H311" s="42"/>
      <c r="I311" s="230"/>
      <c r="J311" s="42"/>
      <c r="K311" s="42"/>
      <c r="L311" s="46"/>
      <c r="M311" s="231"/>
      <c r="N311" s="232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234</v>
      </c>
      <c r="AU311" s="19" t="s">
        <v>85</v>
      </c>
    </row>
    <row r="312" s="14" customFormat="1">
      <c r="A312" s="14"/>
      <c r="B312" s="246"/>
      <c r="C312" s="247"/>
      <c r="D312" s="228" t="s">
        <v>236</v>
      </c>
      <c r="E312" s="248" t="s">
        <v>40</v>
      </c>
      <c r="F312" s="249" t="s">
        <v>5618</v>
      </c>
      <c r="G312" s="247"/>
      <c r="H312" s="248" t="s">
        <v>40</v>
      </c>
      <c r="I312" s="250"/>
      <c r="J312" s="247"/>
      <c r="K312" s="247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236</v>
      </c>
      <c r="AU312" s="255" t="s">
        <v>85</v>
      </c>
      <c r="AV312" s="14" t="s">
        <v>83</v>
      </c>
      <c r="AW312" s="14" t="s">
        <v>38</v>
      </c>
      <c r="AX312" s="14" t="s">
        <v>77</v>
      </c>
      <c r="AY312" s="255" t="s">
        <v>224</v>
      </c>
    </row>
    <row r="313" s="13" customFormat="1">
      <c r="A313" s="13"/>
      <c r="B313" s="235"/>
      <c r="C313" s="236"/>
      <c r="D313" s="228" t="s">
        <v>236</v>
      </c>
      <c r="E313" s="237" t="s">
        <v>40</v>
      </c>
      <c r="F313" s="238" t="s">
        <v>5619</v>
      </c>
      <c r="G313" s="236"/>
      <c r="H313" s="239">
        <v>77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236</v>
      </c>
      <c r="AU313" s="245" t="s">
        <v>85</v>
      </c>
      <c r="AV313" s="13" t="s">
        <v>85</v>
      </c>
      <c r="AW313" s="13" t="s">
        <v>38</v>
      </c>
      <c r="AX313" s="13" t="s">
        <v>77</v>
      </c>
      <c r="AY313" s="245" t="s">
        <v>224</v>
      </c>
    </row>
    <row r="314" s="13" customFormat="1">
      <c r="A314" s="13"/>
      <c r="B314" s="235"/>
      <c r="C314" s="236"/>
      <c r="D314" s="228" t="s">
        <v>236</v>
      </c>
      <c r="E314" s="237" t="s">
        <v>40</v>
      </c>
      <c r="F314" s="238" t="s">
        <v>5620</v>
      </c>
      <c r="G314" s="236"/>
      <c r="H314" s="239">
        <v>600.70000000000005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236</v>
      </c>
      <c r="AU314" s="245" t="s">
        <v>85</v>
      </c>
      <c r="AV314" s="13" t="s">
        <v>85</v>
      </c>
      <c r="AW314" s="13" t="s">
        <v>38</v>
      </c>
      <c r="AX314" s="13" t="s">
        <v>77</v>
      </c>
      <c r="AY314" s="245" t="s">
        <v>224</v>
      </c>
    </row>
    <row r="315" s="15" customFormat="1">
      <c r="A315" s="15"/>
      <c r="B315" s="256"/>
      <c r="C315" s="257"/>
      <c r="D315" s="228" t="s">
        <v>236</v>
      </c>
      <c r="E315" s="258" t="s">
        <v>40</v>
      </c>
      <c r="F315" s="259" t="s">
        <v>253</v>
      </c>
      <c r="G315" s="257"/>
      <c r="H315" s="260">
        <v>677.70000000000005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236</v>
      </c>
      <c r="AU315" s="266" t="s">
        <v>85</v>
      </c>
      <c r="AV315" s="15" t="s">
        <v>230</v>
      </c>
      <c r="AW315" s="15" t="s">
        <v>38</v>
      </c>
      <c r="AX315" s="15" t="s">
        <v>83</v>
      </c>
      <c r="AY315" s="266" t="s">
        <v>224</v>
      </c>
    </row>
    <row r="316" s="2" customFormat="1" ht="16.5" customHeight="1">
      <c r="A316" s="40"/>
      <c r="B316" s="41"/>
      <c r="C316" s="268" t="s">
        <v>527</v>
      </c>
      <c r="D316" s="268" t="s">
        <v>305</v>
      </c>
      <c r="E316" s="269" t="s">
        <v>5621</v>
      </c>
      <c r="F316" s="270" t="s">
        <v>5622</v>
      </c>
      <c r="G316" s="271" t="s">
        <v>152</v>
      </c>
      <c r="H316" s="272">
        <v>569.15999999999997</v>
      </c>
      <c r="I316" s="273"/>
      <c r="J316" s="274">
        <f>ROUND(I316*H316,2)</f>
        <v>0</v>
      </c>
      <c r="K316" s="270" t="s">
        <v>229</v>
      </c>
      <c r="L316" s="275"/>
      <c r="M316" s="276" t="s">
        <v>40</v>
      </c>
      <c r="N316" s="277" t="s">
        <v>48</v>
      </c>
      <c r="O316" s="86"/>
      <c r="P316" s="224">
        <f>O316*H316</f>
        <v>0</v>
      </c>
      <c r="Q316" s="224">
        <v>0.13100000000000001</v>
      </c>
      <c r="R316" s="224">
        <f>Q316*H316</f>
        <v>74.559960000000004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279</v>
      </c>
      <c r="AT316" s="226" t="s">
        <v>305</v>
      </c>
      <c r="AU316" s="226" t="s">
        <v>85</v>
      </c>
      <c r="AY316" s="19" t="s">
        <v>224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83</v>
      </c>
      <c r="BK316" s="227">
        <f>ROUND(I316*H316,2)</f>
        <v>0</v>
      </c>
      <c r="BL316" s="19" t="s">
        <v>230</v>
      </c>
      <c r="BM316" s="226" t="s">
        <v>835</v>
      </c>
    </row>
    <row r="317" s="2" customFormat="1">
      <c r="A317" s="40"/>
      <c r="B317" s="41"/>
      <c r="C317" s="42"/>
      <c r="D317" s="228" t="s">
        <v>232</v>
      </c>
      <c r="E317" s="42"/>
      <c r="F317" s="229" t="s">
        <v>5622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232</v>
      </c>
      <c r="AU317" s="19" t="s">
        <v>85</v>
      </c>
    </row>
    <row r="318" s="2" customFormat="1">
      <c r="A318" s="40"/>
      <c r="B318" s="41"/>
      <c r="C318" s="42"/>
      <c r="D318" s="233" t="s">
        <v>234</v>
      </c>
      <c r="E318" s="42"/>
      <c r="F318" s="234" t="s">
        <v>5623</v>
      </c>
      <c r="G318" s="42"/>
      <c r="H318" s="42"/>
      <c r="I318" s="230"/>
      <c r="J318" s="42"/>
      <c r="K318" s="42"/>
      <c r="L318" s="46"/>
      <c r="M318" s="231"/>
      <c r="N318" s="232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234</v>
      </c>
      <c r="AU318" s="19" t="s">
        <v>85</v>
      </c>
    </row>
    <row r="319" s="13" customFormat="1">
      <c r="A319" s="13"/>
      <c r="B319" s="235"/>
      <c r="C319" s="236"/>
      <c r="D319" s="228" t="s">
        <v>236</v>
      </c>
      <c r="E319" s="237" t="s">
        <v>40</v>
      </c>
      <c r="F319" s="238" t="s">
        <v>5624</v>
      </c>
      <c r="G319" s="236"/>
      <c r="H319" s="239">
        <v>569.15999999999997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236</v>
      </c>
      <c r="AU319" s="245" t="s">
        <v>85</v>
      </c>
      <c r="AV319" s="13" t="s">
        <v>85</v>
      </c>
      <c r="AW319" s="13" t="s">
        <v>38</v>
      </c>
      <c r="AX319" s="13" t="s">
        <v>77</v>
      </c>
      <c r="AY319" s="245" t="s">
        <v>224</v>
      </c>
    </row>
    <row r="320" s="15" customFormat="1">
      <c r="A320" s="15"/>
      <c r="B320" s="256"/>
      <c r="C320" s="257"/>
      <c r="D320" s="228" t="s">
        <v>236</v>
      </c>
      <c r="E320" s="258" t="s">
        <v>40</v>
      </c>
      <c r="F320" s="259" t="s">
        <v>253</v>
      </c>
      <c r="G320" s="257"/>
      <c r="H320" s="260">
        <v>569.15999999999997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6" t="s">
        <v>236</v>
      </c>
      <c r="AU320" s="266" t="s">
        <v>85</v>
      </c>
      <c r="AV320" s="15" t="s">
        <v>230</v>
      </c>
      <c r="AW320" s="15" t="s">
        <v>38</v>
      </c>
      <c r="AX320" s="15" t="s">
        <v>83</v>
      </c>
      <c r="AY320" s="266" t="s">
        <v>224</v>
      </c>
    </row>
    <row r="321" s="2" customFormat="1" ht="16.5" customHeight="1">
      <c r="A321" s="40"/>
      <c r="B321" s="41"/>
      <c r="C321" s="268" t="s">
        <v>534</v>
      </c>
      <c r="D321" s="268" t="s">
        <v>305</v>
      </c>
      <c r="E321" s="269" t="s">
        <v>5625</v>
      </c>
      <c r="F321" s="270" t="s">
        <v>5626</v>
      </c>
      <c r="G321" s="271" t="s">
        <v>152</v>
      </c>
      <c r="H321" s="272">
        <v>36.210000000000001</v>
      </c>
      <c r="I321" s="273"/>
      <c r="J321" s="274">
        <f>ROUND(I321*H321,2)</f>
        <v>0</v>
      </c>
      <c r="K321" s="270" t="s">
        <v>229</v>
      </c>
      <c r="L321" s="275"/>
      <c r="M321" s="276" t="s">
        <v>40</v>
      </c>
      <c r="N321" s="277" t="s">
        <v>48</v>
      </c>
      <c r="O321" s="86"/>
      <c r="P321" s="224">
        <f>O321*H321</f>
        <v>0</v>
      </c>
      <c r="Q321" s="224">
        <v>0.13100000000000001</v>
      </c>
      <c r="R321" s="224">
        <f>Q321*H321</f>
        <v>4.7435100000000006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279</v>
      </c>
      <c r="AT321" s="226" t="s">
        <v>305</v>
      </c>
      <c r="AU321" s="226" t="s">
        <v>85</v>
      </c>
      <c r="AY321" s="19" t="s">
        <v>224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83</v>
      </c>
      <c r="BK321" s="227">
        <f>ROUND(I321*H321,2)</f>
        <v>0</v>
      </c>
      <c r="BL321" s="19" t="s">
        <v>230</v>
      </c>
      <c r="BM321" s="226" t="s">
        <v>178</v>
      </c>
    </row>
    <row r="322" s="2" customFormat="1">
      <c r="A322" s="40"/>
      <c r="B322" s="41"/>
      <c r="C322" s="42"/>
      <c r="D322" s="228" t="s">
        <v>232</v>
      </c>
      <c r="E322" s="42"/>
      <c r="F322" s="229" t="s">
        <v>5626</v>
      </c>
      <c r="G322" s="42"/>
      <c r="H322" s="42"/>
      <c r="I322" s="230"/>
      <c r="J322" s="42"/>
      <c r="K322" s="42"/>
      <c r="L322" s="46"/>
      <c r="M322" s="231"/>
      <c r="N322" s="232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232</v>
      </c>
      <c r="AU322" s="19" t="s">
        <v>85</v>
      </c>
    </row>
    <row r="323" s="2" customFormat="1">
      <c r="A323" s="40"/>
      <c r="B323" s="41"/>
      <c r="C323" s="42"/>
      <c r="D323" s="233" t="s">
        <v>234</v>
      </c>
      <c r="E323" s="42"/>
      <c r="F323" s="234" t="s">
        <v>5627</v>
      </c>
      <c r="G323" s="42"/>
      <c r="H323" s="42"/>
      <c r="I323" s="230"/>
      <c r="J323" s="42"/>
      <c r="K323" s="42"/>
      <c r="L323" s="46"/>
      <c r="M323" s="231"/>
      <c r="N323" s="232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234</v>
      </c>
      <c r="AU323" s="19" t="s">
        <v>85</v>
      </c>
    </row>
    <row r="324" s="13" customFormat="1">
      <c r="A324" s="13"/>
      <c r="B324" s="235"/>
      <c r="C324" s="236"/>
      <c r="D324" s="228" t="s">
        <v>236</v>
      </c>
      <c r="E324" s="237" t="s">
        <v>40</v>
      </c>
      <c r="F324" s="238" t="s">
        <v>5628</v>
      </c>
      <c r="G324" s="236"/>
      <c r="H324" s="239">
        <v>36.210000000000001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236</v>
      </c>
      <c r="AU324" s="245" t="s">
        <v>85</v>
      </c>
      <c r="AV324" s="13" t="s">
        <v>85</v>
      </c>
      <c r="AW324" s="13" t="s">
        <v>38</v>
      </c>
      <c r="AX324" s="13" t="s">
        <v>77</v>
      </c>
      <c r="AY324" s="245" t="s">
        <v>224</v>
      </c>
    </row>
    <row r="325" s="15" customFormat="1">
      <c r="A325" s="15"/>
      <c r="B325" s="256"/>
      <c r="C325" s="257"/>
      <c r="D325" s="228" t="s">
        <v>236</v>
      </c>
      <c r="E325" s="258" t="s">
        <v>40</v>
      </c>
      <c r="F325" s="259" t="s">
        <v>253</v>
      </c>
      <c r="G325" s="257"/>
      <c r="H325" s="260">
        <v>36.210000000000001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236</v>
      </c>
      <c r="AU325" s="266" t="s">
        <v>85</v>
      </c>
      <c r="AV325" s="15" t="s">
        <v>230</v>
      </c>
      <c r="AW325" s="15" t="s">
        <v>38</v>
      </c>
      <c r="AX325" s="15" t="s">
        <v>83</v>
      </c>
      <c r="AY325" s="266" t="s">
        <v>224</v>
      </c>
    </row>
    <row r="326" s="2" customFormat="1" ht="16.5" customHeight="1">
      <c r="A326" s="40"/>
      <c r="B326" s="41"/>
      <c r="C326" s="268" t="s">
        <v>541</v>
      </c>
      <c r="D326" s="268" t="s">
        <v>305</v>
      </c>
      <c r="E326" s="269" t="s">
        <v>5629</v>
      </c>
      <c r="F326" s="270" t="s">
        <v>5630</v>
      </c>
      <c r="G326" s="271" t="s">
        <v>152</v>
      </c>
      <c r="H326" s="272">
        <v>7.3440000000000003</v>
      </c>
      <c r="I326" s="273"/>
      <c r="J326" s="274">
        <f>ROUND(I326*H326,2)</f>
        <v>0</v>
      </c>
      <c r="K326" s="270" t="s">
        <v>229</v>
      </c>
      <c r="L326" s="275"/>
      <c r="M326" s="276" t="s">
        <v>40</v>
      </c>
      <c r="N326" s="277" t="s">
        <v>48</v>
      </c>
      <c r="O326" s="86"/>
      <c r="P326" s="224">
        <f>O326*H326</f>
        <v>0</v>
      </c>
      <c r="Q326" s="224">
        <v>0.13100000000000001</v>
      </c>
      <c r="R326" s="224">
        <f>Q326*H326</f>
        <v>0.96206400000000003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279</v>
      </c>
      <c r="AT326" s="226" t="s">
        <v>305</v>
      </c>
      <c r="AU326" s="226" t="s">
        <v>85</v>
      </c>
      <c r="AY326" s="19" t="s">
        <v>224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83</v>
      </c>
      <c r="BK326" s="227">
        <f>ROUND(I326*H326,2)</f>
        <v>0</v>
      </c>
      <c r="BL326" s="19" t="s">
        <v>230</v>
      </c>
      <c r="BM326" s="226" t="s">
        <v>850</v>
      </c>
    </row>
    <row r="327" s="2" customFormat="1">
      <c r="A327" s="40"/>
      <c r="B327" s="41"/>
      <c r="C327" s="42"/>
      <c r="D327" s="228" t="s">
        <v>232</v>
      </c>
      <c r="E327" s="42"/>
      <c r="F327" s="229" t="s">
        <v>5630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232</v>
      </c>
      <c r="AU327" s="19" t="s">
        <v>85</v>
      </c>
    </row>
    <row r="328" s="2" customFormat="1">
      <c r="A328" s="40"/>
      <c r="B328" s="41"/>
      <c r="C328" s="42"/>
      <c r="D328" s="233" t="s">
        <v>234</v>
      </c>
      <c r="E328" s="42"/>
      <c r="F328" s="234" t="s">
        <v>5631</v>
      </c>
      <c r="G328" s="42"/>
      <c r="H328" s="42"/>
      <c r="I328" s="230"/>
      <c r="J328" s="42"/>
      <c r="K328" s="42"/>
      <c r="L328" s="46"/>
      <c r="M328" s="231"/>
      <c r="N328" s="232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234</v>
      </c>
      <c r="AU328" s="19" t="s">
        <v>85</v>
      </c>
    </row>
    <row r="329" s="13" customFormat="1">
      <c r="A329" s="13"/>
      <c r="B329" s="235"/>
      <c r="C329" s="236"/>
      <c r="D329" s="228" t="s">
        <v>236</v>
      </c>
      <c r="E329" s="237" t="s">
        <v>40</v>
      </c>
      <c r="F329" s="238" t="s">
        <v>5632</v>
      </c>
      <c r="G329" s="236"/>
      <c r="H329" s="239">
        <v>7.3440000000000003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236</v>
      </c>
      <c r="AU329" s="245" t="s">
        <v>85</v>
      </c>
      <c r="AV329" s="13" t="s">
        <v>85</v>
      </c>
      <c r="AW329" s="13" t="s">
        <v>38</v>
      </c>
      <c r="AX329" s="13" t="s">
        <v>77</v>
      </c>
      <c r="AY329" s="245" t="s">
        <v>224</v>
      </c>
    </row>
    <row r="330" s="15" customFormat="1">
      <c r="A330" s="15"/>
      <c r="B330" s="256"/>
      <c r="C330" s="257"/>
      <c r="D330" s="228" t="s">
        <v>236</v>
      </c>
      <c r="E330" s="258" t="s">
        <v>40</v>
      </c>
      <c r="F330" s="259" t="s">
        <v>253</v>
      </c>
      <c r="G330" s="257"/>
      <c r="H330" s="260">
        <v>7.3440000000000003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236</v>
      </c>
      <c r="AU330" s="266" t="s">
        <v>85</v>
      </c>
      <c r="AV330" s="15" t="s">
        <v>230</v>
      </c>
      <c r="AW330" s="15" t="s">
        <v>38</v>
      </c>
      <c r="AX330" s="15" t="s">
        <v>83</v>
      </c>
      <c r="AY330" s="266" t="s">
        <v>224</v>
      </c>
    </row>
    <row r="331" s="12" customFormat="1" ht="22.8" customHeight="1">
      <c r="A331" s="12"/>
      <c r="B331" s="199"/>
      <c r="C331" s="200"/>
      <c r="D331" s="201" t="s">
        <v>76</v>
      </c>
      <c r="E331" s="213" t="s">
        <v>286</v>
      </c>
      <c r="F331" s="213" t="s">
        <v>1345</v>
      </c>
      <c r="G331" s="200"/>
      <c r="H331" s="200"/>
      <c r="I331" s="203"/>
      <c r="J331" s="214">
        <f>BK331</f>
        <v>0</v>
      </c>
      <c r="K331" s="200"/>
      <c r="L331" s="205"/>
      <c r="M331" s="206"/>
      <c r="N331" s="207"/>
      <c r="O331" s="207"/>
      <c r="P331" s="208">
        <f>SUM(P332:P362)</f>
        <v>0</v>
      </c>
      <c r="Q331" s="207"/>
      <c r="R331" s="208">
        <f>SUM(R332:R362)</f>
        <v>12.848232000000001</v>
      </c>
      <c r="S331" s="207"/>
      <c r="T331" s="209">
        <f>SUM(T332:T362)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0" t="s">
        <v>83</v>
      </c>
      <c r="AT331" s="211" t="s">
        <v>76</v>
      </c>
      <c r="AU331" s="211" t="s">
        <v>83</v>
      </c>
      <c r="AY331" s="210" t="s">
        <v>224</v>
      </c>
      <c r="BK331" s="212">
        <f>SUM(BK332:BK362)</f>
        <v>0</v>
      </c>
    </row>
    <row r="332" s="2" customFormat="1" ht="16.5" customHeight="1">
      <c r="A332" s="40"/>
      <c r="B332" s="41"/>
      <c r="C332" s="215" t="s">
        <v>549</v>
      </c>
      <c r="D332" s="215" t="s">
        <v>226</v>
      </c>
      <c r="E332" s="216" t="s">
        <v>5633</v>
      </c>
      <c r="F332" s="217" t="s">
        <v>5634</v>
      </c>
      <c r="G332" s="218" t="s">
        <v>160</v>
      </c>
      <c r="H332" s="219">
        <v>69</v>
      </c>
      <c r="I332" s="220"/>
      <c r="J332" s="221">
        <f>ROUND(I332*H332,2)</f>
        <v>0</v>
      </c>
      <c r="K332" s="217" t="s">
        <v>229</v>
      </c>
      <c r="L332" s="46"/>
      <c r="M332" s="222" t="s">
        <v>40</v>
      </c>
      <c r="N332" s="223" t="s">
        <v>48</v>
      </c>
      <c r="O332" s="86"/>
      <c r="P332" s="224">
        <f>O332*H332</f>
        <v>0</v>
      </c>
      <c r="Q332" s="224">
        <v>0.1295</v>
      </c>
      <c r="R332" s="224">
        <f>Q332*H332</f>
        <v>8.9355000000000011</v>
      </c>
      <c r="S332" s="224">
        <v>0</v>
      </c>
      <c r="T332" s="225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6" t="s">
        <v>230</v>
      </c>
      <c r="AT332" s="226" t="s">
        <v>226</v>
      </c>
      <c r="AU332" s="226" t="s">
        <v>85</v>
      </c>
      <c r="AY332" s="19" t="s">
        <v>224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9" t="s">
        <v>83</v>
      </c>
      <c r="BK332" s="227">
        <f>ROUND(I332*H332,2)</f>
        <v>0</v>
      </c>
      <c r="BL332" s="19" t="s">
        <v>230</v>
      </c>
      <c r="BM332" s="226" t="s">
        <v>860</v>
      </c>
    </row>
    <row r="333" s="2" customFormat="1">
      <c r="A333" s="40"/>
      <c r="B333" s="41"/>
      <c r="C333" s="42"/>
      <c r="D333" s="228" t="s">
        <v>232</v>
      </c>
      <c r="E333" s="42"/>
      <c r="F333" s="229" t="s">
        <v>5635</v>
      </c>
      <c r="G333" s="42"/>
      <c r="H333" s="42"/>
      <c r="I333" s="230"/>
      <c r="J333" s="42"/>
      <c r="K333" s="42"/>
      <c r="L333" s="46"/>
      <c r="M333" s="231"/>
      <c r="N333" s="232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232</v>
      </c>
      <c r="AU333" s="19" t="s">
        <v>85</v>
      </c>
    </row>
    <row r="334" s="2" customFormat="1">
      <c r="A334" s="40"/>
      <c r="B334" s="41"/>
      <c r="C334" s="42"/>
      <c r="D334" s="233" t="s">
        <v>234</v>
      </c>
      <c r="E334" s="42"/>
      <c r="F334" s="234" t="s">
        <v>5636</v>
      </c>
      <c r="G334" s="42"/>
      <c r="H334" s="42"/>
      <c r="I334" s="230"/>
      <c r="J334" s="42"/>
      <c r="K334" s="42"/>
      <c r="L334" s="46"/>
      <c r="M334" s="231"/>
      <c r="N334" s="232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234</v>
      </c>
      <c r="AU334" s="19" t="s">
        <v>85</v>
      </c>
    </row>
    <row r="335" s="14" customFormat="1">
      <c r="A335" s="14"/>
      <c r="B335" s="246"/>
      <c r="C335" s="247"/>
      <c r="D335" s="228" t="s">
        <v>236</v>
      </c>
      <c r="E335" s="248" t="s">
        <v>40</v>
      </c>
      <c r="F335" s="249" t="s">
        <v>5637</v>
      </c>
      <c r="G335" s="247"/>
      <c r="H335" s="248" t="s">
        <v>40</v>
      </c>
      <c r="I335" s="250"/>
      <c r="J335" s="247"/>
      <c r="K335" s="247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236</v>
      </c>
      <c r="AU335" s="255" t="s">
        <v>85</v>
      </c>
      <c r="AV335" s="14" t="s">
        <v>83</v>
      </c>
      <c r="AW335" s="14" t="s">
        <v>38</v>
      </c>
      <c r="AX335" s="14" t="s">
        <v>77</v>
      </c>
      <c r="AY335" s="255" t="s">
        <v>224</v>
      </c>
    </row>
    <row r="336" s="13" customFormat="1">
      <c r="A336" s="13"/>
      <c r="B336" s="235"/>
      <c r="C336" s="236"/>
      <c r="D336" s="228" t="s">
        <v>236</v>
      </c>
      <c r="E336" s="237" t="s">
        <v>40</v>
      </c>
      <c r="F336" s="238" t="s">
        <v>5638</v>
      </c>
      <c r="G336" s="236"/>
      <c r="H336" s="239">
        <v>55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236</v>
      </c>
      <c r="AU336" s="245" t="s">
        <v>85</v>
      </c>
      <c r="AV336" s="13" t="s">
        <v>85</v>
      </c>
      <c r="AW336" s="13" t="s">
        <v>38</v>
      </c>
      <c r="AX336" s="13" t="s">
        <v>77</v>
      </c>
      <c r="AY336" s="245" t="s">
        <v>224</v>
      </c>
    </row>
    <row r="337" s="13" customFormat="1">
      <c r="A337" s="13"/>
      <c r="B337" s="235"/>
      <c r="C337" s="236"/>
      <c r="D337" s="228" t="s">
        <v>236</v>
      </c>
      <c r="E337" s="237" t="s">
        <v>40</v>
      </c>
      <c r="F337" s="238" t="s">
        <v>5639</v>
      </c>
      <c r="G337" s="236"/>
      <c r="H337" s="239">
        <v>7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5" t="s">
        <v>236</v>
      </c>
      <c r="AU337" s="245" t="s">
        <v>85</v>
      </c>
      <c r="AV337" s="13" t="s">
        <v>85</v>
      </c>
      <c r="AW337" s="13" t="s">
        <v>38</v>
      </c>
      <c r="AX337" s="13" t="s">
        <v>77</v>
      </c>
      <c r="AY337" s="245" t="s">
        <v>224</v>
      </c>
    </row>
    <row r="338" s="13" customFormat="1">
      <c r="A338" s="13"/>
      <c r="B338" s="235"/>
      <c r="C338" s="236"/>
      <c r="D338" s="228" t="s">
        <v>236</v>
      </c>
      <c r="E338" s="237" t="s">
        <v>40</v>
      </c>
      <c r="F338" s="238" t="s">
        <v>5640</v>
      </c>
      <c r="G338" s="236"/>
      <c r="H338" s="239">
        <v>7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236</v>
      </c>
      <c r="AU338" s="245" t="s">
        <v>85</v>
      </c>
      <c r="AV338" s="13" t="s">
        <v>85</v>
      </c>
      <c r="AW338" s="13" t="s">
        <v>38</v>
      </c>
      <c r="AX338" s="13" t="s">
        <v>77</v>
      </c>
      <c r="AY338" s="245" t="s">
        <v>224</v>
      </c>
    </row>
    <row r="339" s="15" customFormat="1">
      <c r="A339" s="15"/>
      <c r="B339" s="256"/>
      <c r="C339" s="257"/>
      <c r="D339" s="228" t="s">
        <v>236</v>
      </c>
      <c r="E339" s="258" t="s">
        <v>40</v>
      </c>
      <c r="F339" s="259" t="s">
        <v>253</v>
      </c>
      <c r="G339" s="257"/>
      <c r="H339" s="260">
        <v>69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6" t="s">
        <v>236</v>
      </c>
      <c r="AU339" s="266" t="s">
        <v>85</v>
      </c>
      <c r="AV339" s="15" t="s">
        <v>230</v>
      </c>
      <c r="AW339" s="15" t="s">
        <v>38</v>
      </c>
      <c r="AX339" s="15" t="s">
        <v>83</v>
      </c>
      <c r="AY339" s="266" t="s">
        <v>224</v>
      </c>
    </row>
    <row r="340" s="2" customFormat="1" ht="16.5" customHeight="1">
      <c r="A340" s="40"/>
      <c r="B340" s="41"/>
      <c r="C340" s="268" t="s">
        <v>555</v>
      </c>
      <c r="D340" s="268" t="s">
        <v>305</v>
      </c>
      <c r="E340" s="269" t="s">
        <v>5641</v>
      </c>
      <c r="F340" s="270" t="s">
        <v>5642</v>
      </c>
      <c r="G340" s="271" t="s">
        <v>160</v>
      </c>
      <c r="H340" s="272">
        <v>56.100000000000001</v>
      </c>
      <c r="I340" s="273"/>
      <c r="J340" s="274">
        <f>ROUND(I340*H340,2)</f>
        <v>0</v>
      </c>
      <c r="K340" s="270" t="s">
        <v>229</v>
      </c>
      <c r="L340" s="275"/>
      <c r="M340" s="276" t="s">
        <v>40</v>
      </c>
      <c r="N340" s="277" t="s">
        <v>48</v>
      </c>
      <c r="O340" s="86"/>
      <c r="P340" s="224">
        <f>O340*H340</f>
        <v>0</v>
      </c>
      <c r="Q340" s="224">
        <v>0.056120000000000003</v>
      </c>
      <c r="R340" s="224">
        <f>Q340*H340</f>
        <v>3.1483320000000004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279</v>
      </c>
      <c r="AT340" s="226" t="s">
        <v>305</v>
      </c>
      <c r="AU340" s="226" t="s">
        <v>85</v>
      </c>
      <c r="AY340" s="19" t="s">
        <v>224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83</v>
      </c>
      <c r="BK340" s="227">
        <f>ROUND(I340*H340,2)</f>
        <v>0</v>
      </c>
      <c r="BL340" s="19" t="s">
        <v>230</v>
      </c>
      <c r="BM340" s="226" t="s">
        <v>869</v>
      </c>
    </row>
    <row r="341" s="2" customFormat="1">
      <c r="A341" s="40"/>
      <c r="B341" s="41"/>
      <c r="C341" s="42"/>
      <c r="D341" s="228" t="s">
        <v>232</v>
      </c>
      <c r="E341" s="42"/>
      <c r="F341" s="229" t="s">
        <v>5642</v>
      </c>
      <c r="G341" s="42"/>
      <c r="H341" s="42"/>
      <c r="I341" s="230"/>
      <c r="J341" s="42"/>
      <c r="K341" s="42"/>
      <c r="L341" s="46"/>
      <c r="M341" s="231"/>
      <c r="N341" s="232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232</v>
      </c>
      <c r="AU341" s="19" t="s">
        <v>85</v>
      </c>
    </row>
    <row r="342" s="2" customFormat="1">
      <c r="A342" s="40"/>
      <c r="B342" s="41"/>
      <c r="C342" s="42"/>
      <c r="D342" s="233" t="s">
        <v>234</v>
      </c>
      <c r="E342" s="42"/>
      <c r="F342" s="234" t="s">
        <v>5643</v>
      </c>
      <c r="G342" s="42"/>
      <c r="H342" s="42"/>
      <c r="I342" s="230"/>
      <c r="J342" s="42"/>
      <c r="K342" s="42"/>
      <c r="L342" s="46"/>
      <c r="M342" s="231"/>
      <c r="N342" s="232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234</v>
      </c>
      <c r="AU342" s="19" t="s">
        <v>85</v>
      </c>
    </row>
    <row r="343" s="13" customFormat="1">
      <c r="A343" s="13"/>
      <c r="B343" s="235"/>
      <c r="C343" s="236"/>
      <c r="D343" s="228" t="s">
        <v>236</v>
      </c>
      <c r="E343" s="237" t="s">
        <v>40</v>
      </c>
      <c r="F343" s="238" t="s">
        <v>5644</v>
      </c>
      <c r="G343" s="236"/>
      <c r="H343" s="239">
        <v>56.100000000000001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236</v>
      </c>
      <c r="AU343" s="245" t="s">
        <v>85</v>
      </c>
      <c r="AV343" s="13" t="s">
        <v>85</v>
      </c>
      <c r="AW343" s="13" t="s">
        <v>38</v>
      </c>
      <c r="AX343" s="13" t="s">
        <v>77</v>
      </c>
      <c r="AY343" s="245" t="s">
        <v>224</v>
      </c>
    </row>
    <row r="344" s="15" customFormat="1">
      <c r="A344" s="15"/>
      <c r="B344" s="256"/>
      <c r="C344" s="257"/>
      <c r="D344" s="228" t="s">
        <v>236</v>
      </c>
      <c r="E344" s="258" t="s">
        <v>40</v>
      </c>
      <c r="F344" s="259" t="s">
        <v>253</v>
      </c>
      <c r="G344" s="257"/>
      <c r="H344" s="260">
        <v>56.100000000000001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6" t="s">
        <v>236</v>
      </c>
      <c r="AU344" s="266" t="s">
        <v>85</v>
      </c>
      <c r="AV344" s="15" t="s">
        <v>230</v>
      </c>
      <c r="AW344" s="15" t="s">
        <v>38</v>
      </c>
      <c r="AX344" s="15" t="s">
        <v>83</v>
      </c>
      <c r="AY344" s="266" t="s">
        <v>224</v>
      </c>
    </row>
    <row r="345" s="2" customFormat="1" ht="16.5" customHeight="1">
      <c r="A345" s="40"/>
      <c r="B345" s="41"/>
      <c r="C345" s="268" t="s">
        <v>563</v>
      </c>
      <c r="D345" s="268" t="s">
        <v>305</v>
      </c>
      <c r="E345" s="269" t="s">
        <v>5645</v>
      </c>
      <c r="F345" s="270" t="s">
        <v>5646</v>
      </c>
      <c r="G345" s="271" t="s">
        <v>811</v>
      </c>
      <c r="H345" s="272">
        <v>5.46</v>
      </c>
      <c r="I345" s="273"/>
      <c r="J345" s="274">
        <f>ROUND(I345*H345,2)</f>
        <v>0</v>
      </c>
      <c r="K345" s="270" t="s">
        <v>40</v>
      </c>
      <c r="L345" s="275"/>
      <c r="M345" s="276" t="s">
        <v>40</v>
      </c>
      <c r="N345" s="277" t="s">
        <v>48</v>
      </c>
      <c r="O345" s="86"/>
      <c r="P345" s="224">
        <f>O345*H345</f>
        <v>0</v>
      </c>
      <c r="Q345" s="224">
        <v>0.068000000000000005</v>
      </c>
      <c r="R345" s="224">
        <f>Q345*H345</f>
        <v>0.37128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279</v>
      </c>
      <c r="AT345" s="226" t="s">
        <v>305</v>
      </c>
      <c r="AU345" s="226" t="s">
        <v>85</v>
      </c>
      <c r="AY345" s="19" t="s">
        <v>224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83</v>
      </c>
      <c r="BK345" s="227">
        <f>ROUND(I345*H345,2)</f>
        <v>0</v>
      </c>
      <c r="BL345" s="19" t="s">
        <v>230</v>
      </c>
      <c r="BM345" s="226" t="s">
        <v>884</v>
      </c>
    </row>
    <row r="346" s="2" customFormat="1">
      <c r="A346" s="40"/>
      <c r="B346" s="41"/>
      <c r="C346" s="42"/>
      <c r="D346" s="228" t="s">
        <v>232</v>
      </c>
      <c r="E346" s="42"/>
      <c r="F346" s="229" t="s">
        <v>5646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232</v>
      </c>
      <c r="AU346" s="19" t="s">
        <v>85</v>
      </c>
    </row>
    <row r="347" s="13" customFormat="1">
      <c r="A347" s="13"/>
      <c r="B347" s="235"/>
      <c r="C347" s="236"/>
      <c r="D347" s="228" t="s">
        <v>236</v>
      </c>
      <c r="E347" s="237" t="s">
        <v>40</v>
      </c>
      <c r="F347" s="238" t="s">
        <v>5647</v>
      </c>
      <c r="G347" s="236"/>
      <c r="H347" s="239">
        <v>5.46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236</v>
      </c>
      <c r="AU347" s="245" t="s">
        <v>85</v>
      </c>
      <c r="AV347" s="13" t="s">
        <v>85</v>
      </c>
      <c r="AW347" s="13" t="s">
        <v>38</v>
      </c>
      <c r="AX347" s="13" t="s">
        <v>77</v>
      </c>
      <c r="AY347" s="245" t="s">
        <v>224</v>
      </c>
    </row>
    <row r="348" s="15" customFormat="1">
      <c r="A348" s="15"/>
      <c r="B348" s="256"/>
      <c r="C348" s="257"/>
      <c r="D348" s="228" t="s">
        <v>236</v>
      </c>
      <c r="E348" s="258" t="s">
        <v>40</v>
      </c>
      <c r="F348" s="259" t="s">
        <v>253</v>
      </c>
      <c r="G348" s="257"/>
      <c r="H348" s="260">
        <v>5.46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6" t="s">
        <v>236</v>
      </c>
      <c r="AU348" s="266" t="s">
        <v>85</v>
      </c>
      <c r="AV348" s="15" t="s">
        <v>230</v>
      </c>
      <c r="AW348" s="15" t="s">
        <v>38</v>
      </c>
      <c r="AX348" s="15" t="s">
        <v>83</v>
      </c>
      <c r="AY348" s="266" t="s">
        <v>224</v>
      </c>
    </row>
    <row r="349" s="2" customFormat="1" ht="16.5" customHeight="1">
      <c r="A349" s="40"/>
      <c r="B349" s="41"/>
      <c r="C349" s="268" t="s">
        <v>571</v>
      </c>
      <c r="D349" s="268" t="s">
        <v>305</v>
      </c>
      <c r="E349" s="269" t="s">
        <v>5648</v>
      </c>
      <c r="F349" s="270" t="s">
        <v>5649</v>
      </c>
      <c r="G349" s="271" t="s">
        <v>811</v>
      </c>
      <c r="H349" s="272">
        <v>5.46</v>
      </c>
      <c r="I349" s="273"/>
      <c r="J349" s="274">
        <f>ROUND(I349*H349,2)</f>
        <v>0</v>
      </c>
      <c r="K349" s="270" t="s">
        <v>40</v>
      </c>
      <c r="L349" s="275"/>
      <c r="M349" s="276" t="s">
        <v>40</v>
      </c>
      <c r="N349" s="277" t="s">
        <v>48</v>
      </c>
      <c r="O349" s="86"/>
      <c r="P349" s="224">
        <f>O349*H349</f>
        <v>0</v>
      </c>
      <c r="Q349" s="224">
        <v>0.071999999999999995</v>
      </c>
      <c r="R349" s="224">
        <f>Q349*H349</f>
        <v>0.39311999999999997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279</v>
      </c>
      <c r="AT349" s="226" t="s">
        <v>305</v>
      </c>
      <c r="AU349" s="226" t="s">
        <v>85</v>
      </c>
      <c r="AY349" s="19" t="s">
        <v>224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83</v>
      </c>
      <c r="BK349" s="227">
        <f>ROUND(I349*H349,2)</f>
        <v>0</v>
      </c>
      <c r="BL349" s="19" t="s">
        <v>230</v>
      </c>
      <c r="BM349" s="226" t="s">
        <v>899</v>
      </c>
    </row>
    <row r="350" s="2" customFormat="1">
      <c r="A350" s="40"/>
      <c r="B350" s="41"/>
      <c r="C350" s="42"/>
      <c r="D350" s="228" t="s">
        <v>232</v>
      </c>
      <c r="E350" s="42"/>
      <c r="F350" s="229" t="s">
        <v>5649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232</v>
      </c>
      <c r="AU350" s="19" t="s">
        <v>85</v>
      </c>
    </row>
    <row r="351" s="13" customFormat="1">
      <c r="A351" s="13"/>
      <c r="B351" s="235"/>
      <c r="C351" s="236"/>
      <c r="D351" s="228" t="s">
        <v>236</v>
      </c>
      <c r="E351" s="237" t="s">
        <v>40</v>
      </c>
      <c r="F351" s="238" t="s">
        <v>5647</v>
      </c>
      <c r="G351" s="236"/>
      <c r="H351" s="239">
        <v>5.46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236</v>
      </c>
      <c r="AU351" s="245" t="s">
        <v>85</v>
      </c>
      <c r="AV351" s="13" t="s">
        <v>85</v>
      </c>
      <c r="AW351" s="13" t="s">
        <v>38</v>
      </c>
      <c r="AX351" s="13" t="s">
        <v>77</v>
      </c>
      <c r="AY351" s="245" t="s">
        <v>224</v>
      </c>
    </row>
    <row r="352" s="15" customFormat="1">
      <c r="A352" s="15"/>
      <c r="B352" s="256"/>
      <c r="C352" s="257"/>
      <c r="D352" s="228" t="s">
        <v>236</v>
      </c>
      <c r="E352" s="258" t="s">
        <v>40</v>
      </c>
      <c r="F352" s="259" t="s">
        <v>253</v>
      </c>
      <c r="G352" s="257"/>
      <c r="H352" s="260">
        <v>5.46</v>
      </c>
      <c r="I352" s="261"/>
      <c r="J352" s="257"/>
      <c r="K352" s="257"/>
      <c r="L352" s="262"/>
      <c r="M352" s="263"/>
      <c r="N352" s="264"/>
      <c r="O352" s="264"/>
      <c r="P352" s="264"/>
      <c r="Q352" s="264"/>
      <c r="R352" s="264"/>
      <c r="S352" s="264"/>
      <c r="T352" s="26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6" t="s">
        <v>236</v>
      </c>
      <c r="AU352" s="266" t="s">
        <v>85</v>
      </c>
      <c r="AV352" s="15" t="s">
        <v>230</v>
      </c>
      <c r="AW352" s="15" t="s">
        <v>38</v>
      </c>
      <c r="AX352" s="15" t="s">
        <v>83</v>
      </c>
      <c r="AY352" s="266" t="s">
        <v>224</v>
      </c>
    </row>
    <row r="353" s="2" customFormat="1" ht="16.5" customHeight="1">
      <c r="A353" s="40"/>
      <c r="B353" s="41"/>
      <c r="C353" s="215" t="s">
        <v>577</v>
      </c>
      <c r="D353" s="215" t="s">
        <v>226</v>
      </c>
      <c r="E353" s="216" t="s">
        <v>1420</v>
      </c>
      <c r="F353" s="217" t="s">
        <v>1421</v>
      </c>
      <c r="G353" s="218" t="s">
        <v>152</v>
      </c>
      <c r="H353" s="219">
        <v>150</v>
      </c>
      <c r="I353" s="220"/>
      <c r="J353" s="221">
        <f>ROUND(I353*H353,2)</f>
        <v>0</v>
      </c>
      <c r="K353" s="217" t="s">
        <v>229</v>
      </c>
      <c r="L353" s="46"/>
      <c r="M353" s="222" t="s">
        <v>40</v>
      </c>
      <c r="N353" s="223" t="s">
        <v>48</v>
      </c>
      <c r="O353" s="86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230</v>
      </c>
      <c r="AT353" s="226" t="s">
        <v>226</v>
      </c>
      <c r="AU353" s="226" t="s">
        <v>85</v>
      </c>
      <c r="AY353" s="19" t="s">
        <v>224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83</v>
      </c>
      <c r="BK353" s="227">
        <f>ROUND(I353*H353,2)</f>
        <v>0</v>
      </c>
      <c r="BL353" s="19" t="s">
        <v>230</v>
      </c>
      <c r="BM353" s="226" t="s">
        <v>913</v>
      </c>
    </row>
    <row r="354" s="2" customFormat="1">
      <c r="A354" s="40"/>
      <c r="B354" s="41"/>
      <c r="C354" s="42"/>
      <c r="D354" s="228" t="s">
        <v>232</v>
      </c>
      <c r="E354" s="42"/>
      <c r="F354" s="229" t="s">
        <v>1423</v>
      </c>
      <c r="G354" s="42"/>
      <c r="H354" s="42"/>
      <c r="I354" s="230"/>
      <c r="J354" s="42"/>
      <c r="K354" s="42"/>
      <c r="L354" s="46"/>
      <c r="M354" s="231"/>
      <c r="N354" s="232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232</v>
      </c>
      <c r="AU354" s="19" t="s">
        <v>85</v>
      </c>
    </row>
    <row r="355" s="2" customFormat="1">
      <c r="A355" s="40"/>
      <c r="B355" s="41"/>
      <c r="C355" s="42"/>
      <c r="D355" s="233" t="s">
        <v>234</v>
      </c>
      <c r="E355" s="42"/>
      <c r="F355" s="234" t="s">
        <v>1424</v>
      </c>
      <c r="G355" s="42"/>
      <c r="H355" s="42"/>
      <c r="I355" s="230"/>
      <c r="J355" s="42"/>
      <c r="K355" s="42"/>
      <c r="L355" s="46"/>
      <c r="M355" s="231"/>
      <c r="N355" s="232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234</v>
      </c>
      <c r="AU355" s="19" t="s">
        <v>85</v>
      </c>
    </row>
    <row r="356" s="14" customFormat="1">
      <c r="A356" s="14"/>
      <c r="B356" s="246"/>
      <c r="C356" s="247"/>
      <c r="D356" s="228" t="s">
        <v>236</v>
      </c>
      <c r="E356" s="248" t="s">
        <v>40</v>
      </c>
      <c r="F356" s="249" t="s">
        <v>5650</v>
      </c>
      <c r="G356" s="247"/>
      <c r="H356" s="248" t="s">
        <v>40</v>
      </c>
      <c r="I356" s="250"/>
      <c r="J356" s="247"/>
      <c r="K356" s="247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236</v>
      </c>
      <c r="AU356" s="255" t="s">
        <v>85</v>
      </c>
      <c r="AV356" s="14" t="s">
        <v>83</v>
      </c>
      <c r="AW356" s="14" t="s">
        <v>38</v>
      </c>
      <c r="AX356" s="14" t="s">
        <v>77</v>
      </c>
      <c r="AY356" s="255" t="s">
        <v>224</v>
      </c>
    </row>
    <row r="357" s="13" customFormat="1">
      <c r="A357" s="13"/>
      <c r="B357" s="235"/>
      <c r="C357" s="236"/>
      <c r="D357" s="228" t="s">
        <v>236</v>
      </c>
      <c r="E357" s="237" t="s">
        <v>40</v>
      </c>
      <c r="F357" s="238" t="s">
        <v>5473</v>
      </c>
      <c r="G357" s="236"/>
      <c r="H357" s="239">
        <v>77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236</v>
      </c>
      <c r="AU357" s="245" t="s">
        <v>85</v>
      </c>
      <c r="AV357" s="13" t="s">
        <v>85</v>
      </c>
      <c r="AW357" s="13" t="s">
        <v>38</v>
      </c>
      <c r="AX357" s="13" t="s">
        <v>77</v>
      </c>
      <c r="AY357" s="245" t="s">
        <v>224</v>
      </c>
    </row>
    <row r="358" s="13" customFormat="1">
      <c r="A358" s="13"/>
      <c r="B358" s="235"/>
      <c r="C358" s="236"/>
      <c r="D358" s="228" t="s">
        <v>236</v>
      </c>
      <c r="E358" s="237" t="s">
        <v>40</v>
      </c>
      <c r="F358" s="238" t="s">
        <v>5474</v>
      </c>
      <c r="G358" s="236"/>
      <c r="H358" s="239">
        <v>73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236</v>
      </c>
      <c r="AU358" s="245" t="s">
        <v>85</v>
      </c>
      <c r="AV358" s="13" t="s">
        <v>85</v>
      </c>
      <c r="AW358" s="13" t="s">
        <v>38</v>
      </c>
      <c r="AX358" s="13" t="s">
        <v>77</v>
      </c>
      <c r="AY358" s="245" t="s">
        <v>224</v>
      </c>
    </row>
    <row r="359" s="15" customFormat="1">
      <c r="A359" s="15"/>
      <c r="B359" s="256"/>
      <c r="C359" s="257"/>
      <c r="D359" s="228" t="s">
        <v>236</v>
      </c>
      <c r="E359" s="258" t="s">
        <v>40</v>
      </c>
      <c r="F359" s="259" t="s">
        <v>253</v>
      </c>
      <c r="G359" s="257"/>
      <c r="H359" s="260">
        <v>150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6" t="s">
        <v>236</v>
      </c>
      <c r="AU359" s="266" t="s">
        <v>85</v>
      </c>
      <c r="AV359" s="15" t="s">
        <v>230</v>
      </c>
      <c r="AW359" s="15" t="s">
        <v>38</v>
      </c>
      <c r="AX359" s="15" t="s">
        <v>83</v>
      </c>
      <c r="AY359" s="266" t="s">
        <v>224</v>
      </c>
    </row>
    <row r="360" s="2" customFormat="1" ht="21.75" customHeight="1">
      <c r="A360" s="40"/>
      <c r="B360" s="41"/>
      <c r="C360" s="215" t="s">
        <v>585</v>
      </c>
      <c r="D360" s="215" t="s">
        <v>226</v>
      </c>
      <c r="E360" s="216" t="s">
        <v>5651</v>
      </c>
      <c r="F360" s="217" t="s">
        <v>5652</v>
      </c>
      <c r="G360" s="218" t="s">
        <v>152</v>
      </c>
      <c r="H360" s="219">
        <v>20</v>
      </c>
      <c r="I360" s="220"/>
      <c r="J360" s="221">
        <f>ROUND(I360*H360,2)</f>
        <v>0</v>
      </c>
      <c r="K360" s="217" t="s">
        <v>229</v>
      </c>
      <c r="L360" s="46"/>
      <c r="M360" s="222" t="s">
        <v>40</v>
      </c>
      <c r="N360" s="223" t="s">
        <v>48</v>
      </c>
      <c r="O360" s="86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230</v>
      </c>
      <c r="AT360" s="226" t="s">
        <v>226</v>
      </c>
      <c r="AU360" s="226" t="s">
        <v>85</v>
      </c>
      <c r="AY360" s="19" t="s">
        <v>224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9" t="s">
        <v>83</v>
      </c>
      <c r="BK360" s="227">
        <f>ROUND(I360*H360,2)</f>
        <v>0</v>
      </c>
      <c r="BL360" s="19" t="s">
        <v>230</v>
      </c>
      <c r="BM360" s="226" t="s">
        <v>927</v>
      </c>
    </row>
    <row r="361" s="2" customFormat="1">
      <c r="A361" s="40"/>
      <c r="B361" s="41"/>
      <c r="C361" s="42"/>
      <c r="D361" s="228" t="s">
        <v>232</v>
      </c>
      <c r="E361" s="42"/>
      <c r="F361" s="229" t="s">
        <v>5653</v>
      </c>
      <c r="G361" s="42"/>
      <c r="H361" s="42"/>
      <c r="I361" s="230"/>
      <c r="J361" s="42"/>
      <c r="K361" s="42"/>
      <c r="L361" s="46"/>
      <c r="M361" s="231"/>
      <c r="N361" s="232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232</v>
      </c>
      <c r="AU361" s="19" t="s">
        <v>85</v>
      </c>
    </row>
    <row r="362" s="2" customFormat="1">
      <c r="A362" s="40"/>
      <c r="B362" s="41"/>
      <c r="C362" s="42"/>
      <c r="D362" s="233" t="s">
        <v>234</v>
      </c>
      <c r="E362" s="42"/>
      <c r="F362" s="234" t="s">
        <v>5654</v>
      </c>
      <c r="G362" s="42"/>
      <c r="H362" s="42"/>
      <c r="I362" s="230"/>
      <c r="J362" s="42"/>
      <c r="K362" s="42"/>
      <c r="L362" s="46"/>
      <c r="M362" s="231"/>
      <c r="N362" s="232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234</v>
      </c>
      <c r="AU362" s="19" t="s">
        <v>85</v>
      </c>
    </row>
    <row r="363" s="12" customFormat="1" ht="22.8" customHeight="1">
      <c r="A363" s="12"/>
      <c r="B363" s="199"/>
      <c r="C363" s="200"/>
      <c r="D363" s="201" t="s">
        <v>76</v>
      </c>
      <c r="E363" s="213" t="s">
        <v>1439</v>
      </c>
      <c r="F363" s="213" t="s">
        <v>1440</v>
      </c>
      <c r="G363" s="200"/>
      <c r="H363" s="200"/>
      <c r="I363" s="203"/>
      <c r="J363" s="214">
        <f>BK363</f>
        <v>0</v>
      </c>
      <c r="K363" s="200"/>
      <c r="L363" s="205"/>
      <c r="M363" s="206"/>
      <c r="N363" s="207"/>
      <c r="O363" s="207"/>
      <c r="P363" s="208">
        <f>SUM(P364:P414)</f>
        <v>0</v>
      </c>
      <c r="Q363" s="207"/>
      <c r="R363" s="208">
        <f>SUM(R364:R414)</f>
        <v>0</v>
      </c>
      <c r="S363" s="207"/>
      <c r="T363" s="209">
        <f>SUM(T364:T414)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0" t="s">
        <v>83</v>
      </c>
      <c r="AT363" s="211" t="s">
        <v>76</v>
      </c>
      <c r="AU363" s="211" t="s">
        <v>83</v>
      </c>
      <c r="AY363" s="210" t="s">
        <v>224</v>
      </c>
      <c r="BK363" s="212">
        <f>SUM(BK364:BK414)</f>
        <v>0</v>
      </c>
    </row>
    <row r="364" s="2" customFormat="1" ht="16.5" customHeight="1">
      <c r="A364" s="40"/>
      <c r="B364" s="41"/>
      <c r="C364" s="215" t="s">
        <v>593</v>
      </c>
      <c r="D364" s="215" t="s">
        <v>226</v>
      </c>
      <c r="E364" s="216" t="s">
        <v>1469</v>
      </c>
      <c r="F364" s="217" t="s">
        <v>1470</v>
      </c>
      <c r="G364" s="218" t="s">
        <v>604</v>
      </c>
      <c r="H364" s="219">
        <v>390.94999999999999</v>
      </c>
      <c r="I364" s="220"/>
      <c r="J364" s="221">
        <f>ROUND(I364*H364,2)</f>
        <v>0</v>
      </c>
      <c r="K364" s="217" t="s">
        <v>229</v>
      </c>
      <c r="L364" s="46"/>
      <c r="M364" s="222" t="s">
        <v>40</v>
      </c>
      <c r="N364" s="223" t="s">
        <v>48</v>
      </c>
      <c r="O364" s="86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230</v>
      </c>
      <c r="AT364" s="226" t="s">
        <v>226</v>
      </c>
      <c r="AU364" s="226" t="s">
        <v>85</v>
      </c>
      <c r="AY364" s="19" t="s">
        <v>224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83</v>
      </c>
      <c r="BK364" s="227">
        <f>ROUND(I364*H364,2)</f>
        <v>0</v>
      </c>
      <c r="BL364" s="19" t="s">
        <v>230</v>
      </c>
      <c r="BM364" s="226" t="s">
        <v>944</v>
      </c>
    </row>
    <row r="365" s="2" customFormat="1">
      <c r="A365" s="40"/>
      <c r="B365" s="41"/>
      <c r="C365" s="42"/>
      <c r="D365" s="228" t="s">
        <v>232</v>
      </c>
      <c r="E365" s="42"/>
      <c r="F365" s="229" t="s">
        <v>1472</v>
      </c>
      <c r="G365" s="42"/>
      <c r="H365" s="42"/>
      <c r="I365" s="230"/>
      <c r="J365" s="42"/>
      <c r="K365" s="42"/>
      <c r="L365" s="46"/>
      <c r="M365" s="231"/>
      <c r="N365" s="232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232</v>
      </c>
      <c r="AU365" s="19" t="s">
        <v>85</v>
      </c>
    </row>
    <row r="366" s="2" customFormat="1">
      <c r="A366" s="40"/>
      <c r="B366" s="41"/>
      <c r="C366" s="42"/>
      <c r="D366" s="233" t="s">
        <v>234</v>
      </c>
      <c r="E366" s="42"/>
      <c r="F366" s="234" t="s">
        <v>1473</v>
      </c>
      <c r="G366" s="42"/>
      <c r="H366" s="42"/>
      <c r="I366" s="230"/>
      <c r="J366" s="42"/>
      <c r="K366" s="42"/>
      <c r="L366" s="46"/>
      <c r="M366" s="231"/>
      <c r="N366" s="232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234</v>
      </c>
      <c r="AU366" s="19" t="s">
        <v>85</v>
      </c>
    </row>
    <row r="367" s="14" customFormat="1">
      <c r="A367" s="14"/>
      <c r="B367" s="246"/>
      <c r="C367" s="247"/>
      <c r="D367" s="228" t="s">
        <v>236</v>
      </c>
      <c r="E367" s="248" t="s">
        <v>40</v>
      </c>
      <c r="F367" s="249" t="s">
        <v>5655</v>
      </c>
      <c r="G367" s="247"/>
      <c r="H367" s="248" t="s">
        <v>40</v>
      </c>
      <c r="I367" s="250"/>
      <c r="J367" s="247"/>
      <c r="K367" s="247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236</v>
      </c>
      <c r="AU367" s="255" t="s">
        <v>85</v>
      </c>
      <c r="AV367" s="14" t="s">
        <v>83</v>
      </c>
      <c r="AW367" s="14" t="s">
        <v>38</v>
      </c>
      <c r="AX367" s="14" t="s">
        <v>77</v>
      </c>
      <c r="AY367" s="255" t="s">
        <v>224</v>
      </c>
    </row>
    <row r="368" s="14" customFormat="1">
      <c r="A368" s="14"/>
      <c r="B368" s="246"/>
      <c r="C368" s="247"/>
      <c r="D368" s="228" t="s">
        <v>236</v>
      </c>
      <c r="E368" s="248" t="s">
        <v>40</v>
      </c>
      <c r="F368" s="249" t="s">
        <v>5472</v>
      </c>
      <c r="G368" s="247"/>
      <c r="H368" s="248" t="s">
        <v>40</v>
      </c>
      <c r="I368" s="250"/>
      <c r="J368" s="247"/>
      <c r="K368" s="247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236</v>
      </c>
      <c r="AU368" s="255" t="s">
        <v>85</v>
      </c>
      <c r="AV368" s="14" t="s">
        <v>83</v>
      </c>
      <c r="AW368" s="14" t="s">
        <v>38</v>
      </c>
      <c r="AX368" s="14" t="s">
        <v>77</v>
      </c>
      <c r="AY368" s="255" t="s">
        <v>224</v>
      </c>
    </row>
    <row r="369" s="13" customFormat="1">
      <c r="A369" s="13"/>
      <c r="B369" s="235"/>
      <c r="C369" s="236"/>
      <c r="D369" s="228" t="s">
        <v>236</v>
      </c>
      <c r="E369" s="237" t="s">
        <v>40</v>
      </c>
      <c r="F369" s="238" t="s">
        <v>5656</v>
      </c>
      <c r="G369" s="236"/>
      <c r="H369" s="239">
        <v>18.98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236</v>
      </c>
      <c r="AU369" s="245" t="s">
        <v>85</v>
      </c>
      <c r="AV369" s="13" t="s">
        <v>85</v>
      </c>
      <c r="AW369" s="13" t="s">
        <v>38</v>
      </c>
      <c r="AX369" s="13" t="s">
        <v>77</v>
      </c>
      <c r="AY369" s="245" t="s">
        <v>224</v>
      </c>
    </row>
    <row r="370" s="13" customFormat="1">
      <c r="A370" s="13"/>
      <c r="B370" s="235"/>
      <c r="C370" s="236"/>
      <c r="D370" s="228" t="s">
        <v>236</v>
      </c>
      <c r="E370" s="237" t="s">
        <v>40</v>
      </c>
      <c r="F370" s="238" t="s">
        <v>5657</v>
      </c>
      <c r="G370" s="236"/>
      <c r="H370" s="239">
        <v>33.75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236</v>
      </c>
      <c r="AU370" s="245" t="s">
        <v>85</v>
      </c>
      <c r="AV370" s="13" t="s">
        <v>85</v>
      </c>
      <c r="AW370" s="13" t="s">
        <v>38</v>
      </c>
      <c r="AX370" s="13" t="s">
        <v>77</v>
      </c>
      <c r="AY370" s="245" t="s">
        <v>224</v>
      </c>
    </row>
    <row r="371" s="13" customFormat="1">
      <c r="A371" s="13"/>
      <c r="B371" s="235"/>
      <c r="C371" s="236"/>
      <c r="D371" s="228" t="s">
        <v>236</v>
      </c>
      <c r="E371" s="237" t="s">
        <v>40</v>
      </c>
      <c r="F371" s="238" t="s">
        <v>5658</v>
      </c>
      <c r="G371" s="236"/>
      <c r="H371" s="239">
        <v>153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236</v>
      </c>
      <c r="AU371" s="245" t="s">
        <v>85</v>
      </c>
      <c r="AV371" s="13" t="s">
        <v>85</v>
      </c>
      <c r="AW371" s="13" t="s">
        <v>38</v>
      </c>
      <c r="AX371" s="13" t="s">
        <v>77</v>
      </c>
      <c r="AY371" s="245" t="s">
        <v>224</v>
      </c>
    </row>
    <row r="372" s="13" customFormat="1">
      <c r="A372" s="13"/>
      <c r="B372" s="235"/>
      <c r="C372" s="236"/>
      <c r="D372" s="228" t="s">
        <v>236</v>
      </c>
      <c r="E372" s="237" t="s">
        <v>40</v>
      </c>
      <c r="F372" s="238" t="s">
        <v>5659</v>
      </c>
      <c r="G372" s="236"/>
      <c r="H372" s="239">
        <v>4.5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236</v>
      </c>
      <c r="AU372" s="245" t="s">
        <v>85</v>
      </c>
      <c r="AV372" s="13" t="s">
        <v>85</v>
      </c>
      <c r="AW372" s="13" t="s">
        <v>38</v>
      </c>
      <c r="AX372" s="13" t="s">
        <v>77</v>
      </c>
      <c r="AY372" s="245" t="s">
        <v>224</v>
      </c>
    </row>
    <row r="373" s="13" customFormat="1">
      <c r="A373" s="13"/>
      <c r="B373" s="235"/>
      <c r="C373" s="236"/>
      <c r="D373" s="228" t="s">
        <v>236</v>
      </c>
      <c r="E373" s="237" t="s">
        <v>40</v>
      </c>
      <c r="F373" s="238" t="s">
        <v>5660</v>
      </c>
      <c r="G373" s="236"/>
      <c r="H373" s="239">
        <v>122.40000000000001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236</v>
      </c>
      <c r="AU373" s="245" t="s">
        <v>85</v>
      </c>
      <c r="AV373" s="13" t="s">
        <v>85</v>
      </c>
      <c r="AW373" s="13" t="s">
        <v>38</v>
      </c>
      <c r="AX373" s="13" t="s">
        <v>77</v>
      </c>
      <c r="AY373" s="245" t="s">
        <v>224</v>
      </c>
    </row>
    <row r="374" s="13" customFormat="1">
      <c r="A374" s="13"/>
      <c r="B374" s="235"/>
      <c r="C374" s="236"/>
      <c r="D374" s="228" t="s">
        <v>236</v>
      </c>
      <c r="E374" s="237" t="s">
        <v>40</v>
      </c>
      <c r="F374" s="238" t="s">
        <v>5661</v>
      </c>
      <c r="G374" s="236"/>
      <c r="H374" s="239">
        <v>49.979999999999997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236</v>
      </c>
      <c r="AU374" s="245" t="s">
        <v>85</v>
      </c>
      <c r="AV374" s="13" t="s">
        <v>85</v>
      </c>
      <c r="AW374" s="13" t="s">
        <v>38</v>
      </c>
      <c r="AX374" s="13" t="s">
        <v>77</v>
      </c>
      <c r="AY374" s="245" t="s">
        <v>224</v>
      </c>
    </row>
    <row r="375" s="13" customFormat="1">
      <c r="A375" s="13"/>
      <c r="B375" s="235"/>
      <c r="C375" s="236"/>
      <c r="D375" s="228" t="s">
        <v>236</v>
      </c>
      <c r="E375" s="237" t="s">
        <v>40</v>
      </c>
      <c r="F375" s="238" t="s">
        <v>5662</v>
      </c>
      <c r="G375" s="236"/>
      <c r="H375" s="239">
        <v>8.3399999999999999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236</v>
      </c>
      <c r="AU375" s="245" t="s">
        <v>85</v>
      </c>
      <c r="AV375" s="13" t="s">
        <v>85</v>
      </c>
      <c r="AW375" s="13" t="s">
        <v>38</v>
      </c>
      <c r="AX375" s="13" t="s">
        <v>77</v>
      </c>
      <c r="AY375" s="245" t="s">
        <v>224</v>
      </c>
    </row>
    <row r="376" s="15" customFormat="1">
      <c r="A376" s="15"/>
      <c r="B376" s="256"/>
      <c r="C376" s="257"/>
      <c r="D376" s="228" t="s">
        <v>236</v>
      </c>
      <c r="E376" s="258" t="s">
        <v>40</v>
      </c>
      <c r="F376" s="259" t="s">
        <v>253</v>
      </c>
      <c r="G376" s="257"/>
      <c r="H376" s="260">
        <v>390.94999999999999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6" t="s">
        <v>236</v>
      </c>
      <c r="AU376" s="266" t="s">
        <v>85</v>
      </c>
      <c r="AV376" s="15" t="s">
        <v>230</v>
      </c>
      <c r="AW376" s="15" t="s">
        <v>38</v>
      </c>
      <c r="AX376" s="15" t="s">
        <v>83</v>
      </c>
      <c r="AY376" s="266" t="s">
        <v>224</v>
      </c>
    </row>
    <row r="377" s="2" customFormat="1" ht="16.5" customHeight="1">
      <c r="A377" s="40"/>
      <c r="B377" s="41"/>
      <c r="C377" s="215" t="s">
        <v>601</v>
      </c>
      <c r="D377" s="215" t="s">
        <v>226</v>
      </c>
      <c r="E377" s="216" t="s">
        <v>1476</v>
      </c>
      <c r="F377" s="217" t="s">
        <v>1477</v>
      </c>
      <c r="G377" s="218" t="s">
        <v>604</v>
      </c>
      <c r="H377" s="219">
        <v>2679.71</v>
      </c>
      <c r="I377" s="220"/>
      <c r="J377" s="221">
        <f>ROUND(I377*H377,2)</f>
        <v>0</v>
      </c>
      <c r="K377" s="217" t="s">
        <v>229</v>
      </c>
      <c r="L377" s="46"/>
      <c r="M377" s="222" t="s">
        <v>40</v>
      </c>
      <c r="N377" s="223" t="s">
        <v>48</v>
      </c>
      <c r="O377" s="86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230</v>
      </c>
      <c r="AT377" s="226" t="s">
        <v>226</v>
      </c>
      <c r="AU377" s="226" t="s">
        <v>85</v>
      </c>
      <c r="AY377" s="19" t="s">
        <v>224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83</v>
      </c>
      <c r="BK377" s="227">
        <f>ROUND(I377*H377,2)</f>
        <v>0</v>
      </c>
      <c r="BL377" s="19" t="s">
        <v>230</v>
      </c>
      <c r="BM377" s="226" t="s">
        <v>954</v>
      </c>
    </row>
    <row r="378" s="2" customFormat="1">
      <c r="A378" s="40"/>
      <c r="B378" s="41"/>
      <c r="C378" s="42"/>
      <c r="D378" s="228" t="s">
        <v>232</v>
      </c>
      <c r="E378" s="42"/>
      <c r="F378" s="229" t="s">
        <v>1479</v>
      </c>
      <c r="G378" s="42"/>
      <c r="H378" s="42"/>
      <c r="I378" s="230"/>
      <c r="J378" s="42"/>
      <c r="K378" s="42"/>
      <c r="L378" s="46"/>
      <c r="M378" s="231"/>
      <c r="N378" s="232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232</v>
      </c>
      <c r="AU378" s="19" t="s">
        <v>85</v>
      </c>
    </row>
    <row r="379" s="2" customFormat="1">
      <c r="A379" s="40"/>
      <c r="B379" s="41"/>
      <c r="C379" s="42"/>
      <c r="D379" s="233" t="s">
        <v>234</v>
      </c>
      <c r="E379" s="42"/>
      <c r="F379" s="234" t="s">
        <v>1480</v>
      </c>
      <c r="G379" s="42"/>
      <c r="H379" s="42"/>
      <c r="I379" s="230"/>
      <c r="J379" s="42"/>
      <c r="K379" s="42"/>
      <c r="L379" s="46"/>
      <c r="M379" s="231"/>
      <c r="N379" s="232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234</v>
      </c>
      <c r="AU379" s="19" t="s">
        <v>85</v>
      </c>
    </row>
    <row r="380" s="14" customFormat="1">
      <c r="A380" s="14"/>
      <c r="B380" s="246"/>
      <c r="C380" s="247"/>
      <c r="D380" s="228" t="s">
        <v>236</v>
      </c>
      <c r="E380" s="248" t="s">
        <v>40</v>
      </c>
      <c r="F380" s="249" t="s">
        <v>5663</v>
      </c>
      <c r="G380" s="247"/>
      <c r="H380" s="248" t="s">
        <v>40</v>
      </c>
      <c r="I380" s="250"/>
      <c r="J380" s="247"/>
      <c r="K380" s="247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236</v>
      </c>
      <c r="AU380" s="255" t="s">
        <v>85</v>
      </c>
      <c r="AV380" s="14" t="s">
        <v>83</v>
      </c>
      <c r="AW380" s="14" t="s">
        <v>38</v>
      </c>
      <c r="AX380" s="14" t="s">
        <v>77</v>
      </c>
      <c r="AY380" s="255" t="s">
        <v>224</v>
      </c>
    </row>
    <row r="381" s="14" customFormat="1">
      <c r="A381" s="14"/>
      <c r="B381" s="246"/>
      <c r="C381" s="247"/>
      <c r="D381" s="228" t="s">
        <v>236</v>
      </c>
      <c r="E381" s="248" t="s">
        <v>40</v>
      </c>
      <c r="F381" s="249" t="s">
        <v>5472</v>
      </c>
      <c r="G381" s="247"/>
      <c r="H381" s="248" t="s">
        <v>40</v>
      </c>
      <c r="I381" s="250"/>
      <c r="J381" s="247"/>
      <c r="K381" s="247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236</v>
      </c>
      <c r="AU381" s="255" t="s">
        <v>85</v>
      </c>
      <c r="AV381" s="14" t="s">
        <v>83</v>
      </c>
      <c r="AW381" s="14" t="s">
        <v>38</v>
      </c>
      <c r="AX381" s="14" t="s">
        <v>77</v>
      </c>
      <c r="AY381" s="255" t="s">
        <v>224</v>
      </c>
    </row>
    <row r="382" s="13" customFormat="1">
      <c r="A382" s="13"/>
      <c r="B382" s="235"/>
      <c r="C382" s="236"/>
      <c r="D382" s="228" t="s">
        <v>236</v>
      </c>
      <c r="E382" s="237" t="s">
        <v>40</v>
      </c>
      <c r="F382" s="238" t="s">
        <v>5664</v>
      </c>
      <c r="G382" s="236"/>
      <c r="H382" s="239">
        <v>75.920000000000002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236</v>
      </c>
      <c r="AU382" s="245" t="s">
        <v>85</v>
      </c>
      <c r="AV382" s="13" t="s">
        <v>85</v>
      </c>
      <c r="AW382" s="13" t="s">
        <v>38</v>
      </c>
      <c r="AX382" s="13" t="s">
        <v>77</v>
      </c>
      <c r="AY382" s="245" t="s">
        <v>224</v>
      </c>
    </row>
    <row r="383" s="13" customFormat="1">
      <c r="A383" s="13"/>
      <c r="B383" s="235"/>
      <c r="C383" s="236"/>
      <c r="D383" s="228" t="s">
        <v>236</v>
      </c>
      <c r="E383" s="237" t="s">
        <v>40</v>
      </c>
      <c r="F383" s="238" t="s">
        <v>5665</v>
      </c>
      <c r="G383" s="236"/>
      <c r="H383" s="239">
        <v>236.25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236</v>
      </c>
      <c r="AU383" s="245" t="s">
        <v>85</v>
      </c>
      <c r="AV383" s="13" t="s">
        <v>85</v>
      </c>
      <c r="AW383" s="13" t="s">
        <v>38</v>
      </c>
      <c r="AX383" s="13" t="s">
        <v>77</v>
      </c>
      <c r="AY383" s="245" t="s">
        <v>224</v>
      </c>
    </row>
    <row r="384" s="13" customFormat="1">
      <c r="A384" s="13"/>
      <c r="B384" s="235"/>
      <c r="C384" s="236"/>
      <c r="D384" s="228" t="s">
        <v>236</v>
      </c>
      <c r="E384" s="237" t="s">
        <v>40</v>
      </c>
      <c r="F384" s="238" t="s">
        <v>5666</v>
      </c>
      <c r="G384" s="236"/>
      <c r="H384" s="239">
        <v>1071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5" t="s">
        <v>236</v>
      </c>
      <c r="AU384" s="245" t="s">
        <v>85</v>
      </c>
      <c r="AV384" s="13" t="s">
        <v>85</v>
      </c>
      <c r="AW384" s="13" t="s">
        <v>38</v>
      </c>
      <c r="AX384" s="13" t="s">
        <v>77</v>
      </c>
      <c r="AY384" s="245" t="s">
        <v>224</v>
      </c>
    </row>
    <row r="385" s="13" customFormat="1">
      <c r="A385" s="13"/>
      <c r="B385" s="235"/>
      <c r="C385" s="236"/>
      <c r="D385" s="228" t="s">
        <v>236</v>
      </c>
      <c r="E385" s="237" t="s">
        <v>40</v>
      </c>
      <c r="F385" s="238" t="s">
        <v>5667</v>
      </c>
      <c r="G385" s="236"/>
      <c r="H385" s="239">
        <v>31.5</v>
      </c>
      <c r="I385" s="240"/>
      <c r="J385" s="236"/>
      <c r="K385" s="236"/>
      <c r="L385" s="241"/>
      <c r="M385" s="242"/>
      <c r="N385" s="243"/>
      <c r="O385" s="243"/>
      <c r="P385" s="243"/>
      <c r="Q385" s="243"/>
      <c r="R385" s="243"/>
      <c r="S385" s="243"/>
      <c r="T385" s="24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5" t="s">
        <v>236</v>
      </c>
      <c r="AU385" s="245" t="s">
        <v>85</v>
      </c>
      <c r="AV385" s="13" t="s">
        <v>85</v>
      </c>
      <c r="AW385" s="13" t="s">
        <v>38</v>
      </c>
      <c r="AX385" s="13" t="s">
        <v>77</v>
      </c>
      <c r="AY385" s="245" t="s">
        <v>224</v>
      </c>
    </row>
    <row r="386" s="13" customFormat="1">
      <c r="A386" s="13"/>
      <c r="B386" s="235"/>
      <c r="C386" s="236"/>
      <c r="D386" s="228" t="s">
        <v>236</v>
      </c>
      <c r="E386" s="237" t="s">
        <v>40</v>
      </c>
      <c r="F386" s="238" t="s">
        <v>5668</v>
      </c>
      <c r="G386" s="236"/>
      <c r="H386" s="239">
        <v>856.79999999999995</v>
      </c>
      <c r="I386" s="240"/>
      <c r="J386" s="236"/>
      <c r="K386" s="236"/>
      <c r="L386" s="241"/>
      <c r="M386" s="242"/>
      <c r="N386" s="243"/>
      <c r="O386" s="243"/>
      <c r="P386" s="243"/>
      <c r="Q386" s="243"/>
      <c r="R386" s="243"/>
      <c r="S386" s="243"/>
      <c r="T386" s="24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5" t="s">
        <v>236</v>
      </c>
      <c r="AU386" s="245" t="s">
        <v>85</v>
      </c>
      <c r="AV386" s="13" t="s">
        <v>85</v>
      </c>
      <c r="AW386" s="13" t="s">
        <v>38</v>
      </c>
      <c r="AX386" s="13" t="s">
        <v>77</v>
      </c>
      <c r="AY386" s="245" t="s">
        <v>224</v>
      </c>
    </row>
    <row r="387" s="13" customFormat="1">
      <c r="A387" s="13"/>
      <c r="B387" s="235"/>
      <c r="C387" s="236"/>
      <c r="D387" s="228" t="s">
        <v>236</v>
      </c>
      <c r="E387" s="237" t="s">
        <v>40</v>
      </c>
      <c r="F387" s="238" t="s">
        <v>5669</v>
      </c>
      <c r="G387" s="236"/>
      <c r="H387" s="239">
        <v>349.86000000000001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236</v>
      </c>
      <c r="AU387" s="245" t="s">
        <v>85</v>
      </c>
      <c r="AV387" s="13" t="s">
        <v>85</v>
      </c>
      <c r="AW387" s="13" t="s">
        <v>38</v>
      </c>
      <c r="AX387" s="13" t="s">
        <v>77</v>
      </c>
      <c r="AY387" s="245" t="s">
        <v>224</v>
      </c>
    </row>
    <row r="388" s="13" customFormat="1">
      <c r="A388" s="13"/>
      <c r="B388" s="235"/>
      <c r="C388" s="236"/>
      <c r="D388" s="228" t="s">
        <v>236</v>
      </c>
      <c r="E388" s="237" t="s">
        <v>40</v>
      </c>
      <c r="F388" s="238" t="s">
        <v>5670</v>
      </c>
      <c r="G388" s="236"/>
      <c r="H388" s="239">
        <v>58.380000000000003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236</v>
      </c>
      <c r="AU388" s="245" t="s">
        <v>85</v>
      </c>
      <c r="AV388" s="13" t="s">
        <v>85</v>
      </c>
      <c r="AW388" s="13" t="s">
        <v>38</v>
      </c>
      <c r="AX388" s="13" t="s">
        <v>77</v>
      </c>
      <c r="AY388" s="245" t="s">
        <v>224</v>
      </c>
    </row>
    <row r="389" s="15" customFormat="1">
      <c r="A389" s="15"/>
      <c r="B389" s="256"/>
      <c r="C389" s="257"/>
      <c r="D389" s="228" t="s">
        <v>236</v>
      </c>
      <c r="E389" s="258" t="s">
        <v>40</v>
      </c>
      <c r="F389" s="259" t="s">
        <v>253</v>
      </c>
      <c r="G389" s="257"/>
      <c r="H389" s="260">
        <v>2679.7100000000005</v>
      </c>
      <c r="I389" s="261"/>
      <c r="J389" s="257"/>
      <c r="K389" s="257"/>
      <c r="L389" s="262"/>
      <c r="M389" s="263"/>
      <c r="N389" s="264"/>
      <c r="O389" s="264"/>
      <c r="P389" s="264"/>
      <c r="Q389" s="264"/>
      <c r="R389" s="264"/>
      <c r="S389" s="264"/>
      <c r="T389" s="26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6" t="s">
        <v>236</v>
      </c>
      <c r="AU389" s="266" t="s">
        <v>85</v>
      </c>
      <c r="AV389" s="15" t="s">
        <v>230</v>
      </c>
      <c r="AW389" s="15" t="s">
        <v>38</v>
      </c>
      <c r="AX389" s="15" t="s">
        <v>83</v>
      </c>
      <c r="AY389" s="266" t="s">
        <v>224</v>
      </c>
    </row>
    <row r="390" s="2" customFormat="1" ht="16.5" customHeight="1">
      <c r="A390" s="40"/>
      <c r="B390" s="41"/>
      <c r="C390" s="215" t="s">
        <v>609</v>
      </c>
      <c r="D390" s="215" t="s">
        <v>226</v>
      </c>
      <c r="E390" s="216" t="s">
        <v>5117</v>
      </c>
      <c r="F390" s="217" t="s">
        <v>5118</v>
      </c>
      <c r="G390" s="218" t="s">
        <v>604</v>
      </c>
      <c r="H390" s="219">
        <v>18.98</v>
      </c>
      <c r="I390" s="220"/>
      <c r="J390" s="221">
        <f>ROUND(I390*H390,2)</f>
        <v>0</v>
      </c>
      <c r="K390" s="217" t="s">
        <v>229</v>
      </c>
      <c r="L390" s="46"/>
      <c r="M390" s="222" t="s">
        <v>40</v>
      </c>
      <c r="N390" s="223" t="s">
        <v>48</v>
      </c>
      <c r="O390" s="86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230</v>
      </c>
      <c r="AT390" s="226" t="s">
        <v>226</v>
      </c>
      <c r="AU390" s="226" t="s">
        <v>85</v>
      </c>
      <c r="AY390" s="19" t="s">
        <v>224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83</v>
      </c>
      <c r="BK390" s="227">
        <f>ROUND(I390*H390,2)</f>
        <v>0</v>
      </c>
      <c r="BL390" s="19" t="s">
        <v>230</v>
      </c>
      <c r="BM390" s="226" t="s">
        <v>965</v>
      </c>
    </row>
    <row r="391" s="2" customFormat="1">
      <c r="A391" s="40"/>
      <c r="B391" s="41"/>
      <c r="C391" s="42"/>
      <c r="D391" s="228" t="s">
        <v>232</v>
      </c>
      <c r="E391" s="42"/>
      <c r="F391" s="229" t="s">
        <v>5119</v>
      </c>
      <c r="G391" s="42"/>
      <c r="H391" s="42"/>
      <c r="I391" s="230"/>
      <c r="J391" s="42"/>
      <c r="K391" s="42"/>
      <c r="L391" s="46"/>
      <c r="M391" s="231"/>
      <c r="N391" s="232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232</v>
      </c>
      <c r="AU391" s="19" t="s">
        <v>85</v>
      </c>
    </row>
    <row r="392" s="2" customFormat="1">
      <c r="A392" s="40"/>
      <c r="B392" s="41"/>
      <c r="C392" s="42"/>
      <c r="D392" s="233" t="s">
        <v>234</v>
      </c>
      <c r="E392" s="42"/>
      <c r="F392" s="234" t="s">
        <v>5120</v>
      </c>
      <c r="G392" s="42"/>
      <c r="H392" s="42"/>
      <c r="I392" s="230"/>
      <c r="J392" s="42"/>
      <c r="K392" s="42"/>
      <c r="L392" s="46"/>
      <c r="M392" s="231"/>
      <c r="N392" s="232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234</v>
      </c>
      <c r="AU392" s="19" t="s">
        <v>85</v>
      </c>
    </row>
    <row r="393" s="14" customFormat="1">
      <c r="A393" s="14"/>
      <c r="B393" s="246"/>
      <c r="C393" s="247"/>
      <c r="D393" s="228" t="s">
        <v>236</v>
      </c>
      <c r="E393" s="248" t="s">
        <v>40</v>
      </c>
      <c r="F393" s="249" t="s">
        <v>5671</v>
      </c>
      <c r="G393" s="247"/>
      <c r="H393" s="248" t="s">
        <v>40</v>
      </c>
      <c r="I393" s="250"/>
      <c r="J393" s="247"/>
      <c r="K393" s="247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236</v>
      </c>
      <c r="AU393" s="255" t="s">
        <v>85</v>
      </c>
      <c r="AV393" s="14" t="s">
        <v>83</v>
      </c>
      <c r="AW393" s="14" t="s">
        <v>38</v>
      </c>
      <c r="AX393" s="14" t="s">
        <v>77</v>
      </c>
      <c r="AY393" s="255" t="s">
        <v>224</v>
      </c>
    </row>
    <row r="394" s="14" customFormat="1">
      <c r="A394" s="14"/>
      <c r="B394" s="246"/>
      <c r="C394" s="247"/>
      <c r="D394" s="228" t="s">
        <v>236</v>
      </c>
      <c r="E394" s="248" t="s">
        <v>40</v>
      </c>
      <c r="F394" s="249" t="s">
        <v>5472</v>
      </c>
      <c r="G394" s="247"/>
      <c r="H394" s="248" t="s">
        <v>40</v>
      </c>
      <c r="I394" s="250"/>
      <c r="J394" s="247"/>
      <c r="K394" s="247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236</v>
      </c>
      <c r="AU394" s="255" t="s">
        <v>85</v>
      </c>
      <c r="AV394" s="14" t="s">
        <v>83</v>
      </c>
      <c r="AW394" s="14" t="s">
        <v>38</v>
      </c>
      <c r="AX394" s="14" t="s">
        <v>77</v>
      </c>
      <c r="AY394" s="255" t="s">
        <v>224</v>
      </c>
    </row>
    <row r="395" s="13" customFormat="1">
      <c r="A395" s="13"/>
      <c r="B395" s="235"/>
      <c r="C395" s="236"/>
      <c r="D395" s="228" t="s">
        <v>236</v>
      </c>
      <c r="E395" s="237" t="s">
        <v>40</v>
      </c>
      <c r="F395" s="238" t="s">
        <v>5656</v>
      </c>
      <c r="G395" s="236"/>
      <c r="H395" s="239">
        <v>18.98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5" t="s">
        <v>236</v>
      </c>
      <c r="AU395" s="245" t="s">
        <v>85</v>
      </c>
      <c r="AV395" s="13" t="s">
        <v>85</v>
      </c>
      <c r="AW395" s="13" t="s">
        <v>38</v>
      </c>
      <c r="AX395" s="13" t="s">
        <v>77</v>
      </c>
      <c r="AY395" s="245" t="s">
        <v>224</v>
      </c>
    </row>
    <row r="396" s="15" customFormat="1">
      <c r="A396" s="15"/>
      <c r="B396" s="256"/>
      <c r="C396" s="257"/>
      <c r="D396" s="228" t="s">
        <v>236</v>
      </c>
      <c r="E396" s="258" t="s">
        <v>40</v>
      </c>
      <c r="F396" s="259" t="s">
        <v>253</v>
      </c>
      <c r="G396" s="257"/>
      <c r="H396" s="260">
        <v>18.98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6" t="s">
        <v>236</v>
      </c>
      <c r="AU396" s="266" t="s">
        <v>85</v>
      </c>
      <c r="AV396" s="15" t="s">
        <v>230</v>
      </c>
      <c r="AW396" s="15" t="s">
        <v>38</v>
      </c>
      <c r="AX396" s="15" t="s">
        <v>83</v>
      </c>
      <c r="AY396" s="266" t="s">
        <v>224</v>
      </c>
    </row>
    <row r="397" s="2" customFormat="1" ht="24.15" customHeight="1">
      <c r="A397" s="40"/>
      <c r="B397" s="41"/>
      <c r="C397" s="215" t="s">
        <v>616</v>
      </c>
      <c r="D397" s="215" t="s">
        <v>226</v>
      </c>
      <c r="E397" s="216" t="s">
        <v>1483</v>
      </c>
      <c r="F397" s="217" t="s">
        <v>1484</v>
      </c>
      <c r="G397" s="218" t="s">
        <v>604</v>
      </c>
      <c r="H397" s="219">
        <v>130.74000000000001</v>
      </c>
      <c r="I397" s="220"/>
      <c r="J397" s="221">
        <f>ROUND(I397*H397,2)</f>
        <v>0</v>
      </c>
      <c r="K397" s="217" t="s">
        <v>229</v>
      </c>
      <c r="L397" s="46"/>
      <c r="M397" s="222" t="s">
        <v>40</v>
      </c>
      <c r="N397" s="223" t="s">
        <v>48</v>
      </c>
      <c r="O397" s="86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6" t="s">
        <v>230</v>
      </c>
      <c r="AT397" s="226" t="s">
        <v>226</v>
      </c>
      <c r="AU397" s="226" t="s">
        <v>85</v>
      </c>
      <c r="AY397" s="19" t="s">
        <v>224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9" t="s">
        <v>83</v>
      </c>
      <c r="BK397" s="227">
        <f>ROUND(I397*H397,2)</f>
        <v>0</v>
      </c>
      <c r="BL397" s="19" t="s">
        <v>230</v>
      </c>
      <c r="BM397" s="226" t="s">
        <v>983</v>
      </c>
    </row>
    <row r="398" s="2" customFormat="1">
      <c r="A398" s="40"/>
      <c r="B398" s="41"/>
      <c r="C398" s="42"/>
      <c r="D398" s="228" t="s">
        <v>232</v>
      </c>
      <c r="E398" s="42"/>
      <c r="F398" s="229" t="s">
        <v>1486</v>
      </c>
      <c r="G398" s="42"/>
      <c r="H398" s="42"/>
      <c r="I398" s="230"/>
      <c r="J398" s="42"/>
      <c r="K398" s="42"/>
      <c r="L398" s="46"/>
      <c r="M398" s="231"/>
      <c r="N398" s="232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232</v>
      </c>
      <c r="AU398" s="19" t="s">
        <v>85</v>
      </c>
    </row>
    <row r="399" s="2" customFormat="1">
      <c r="A399" s="40"/>
      <c r="B399" s="41"/>
      <c r="C399" s="42"/>
      <c r="D399" s="233" t="s">
        <v>234</v>
      </c>
      <c r="E399" s="42"/>
      <c r="F399" s="234" t="s">
        <v>1487</v>
      </c>
      <c r="G399" s="42"/>
      <c r="H399" s="42"/>
      <c r="I399" s="230"/>
      <c r="J399" s="42"/>
      <c r="K399" s="42"/>
      <c r="L399" s="46"/>
      <c r="M399" s="231"/>
      <c r="N399" s="232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234</v>
      </c>
      <c r="AU399" s="19" t="s">
        <v>85</v>
      </c>
    </row>
    <row r="400" s="13" customFormat="1">
      <c r="A400" s="13"/>
      <c r="B400" s="235"/>
      <c r="C400" s="236"/>
      <c r="D400" s="228" t="s">
        <v>236</v>
      </c>
      <c r="E400" s="237" t="s">
        <v>40</v>
      </c>
      <c r="F400" s="238" t="s">
        <v>5660</v>
      </c>
      <c r="G400" s="236"/>
      <c r="H400" s="239">
        <v>122.40000000000001</v>
      </c>
      <c r="I400" s="240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236</v>
      </c>
      <c r="AU400" s="245" t="s">
        <v>85</v>
      </c>
      <c r="AV400" s="13" t="s">
        <v>85</v>
      </c>
      <c r="AW400" s="13" t="s">
        <v>38</v>
      </c>
      <c r="AX400" s="13" t="s">
        <v>77</v>
      </c>
      <c r="AY400" s="245" t="s">
        <v>224</v>
      </c>
    </row>
    <row r="401" s="13" customFormat="1">
      <c r="A401" s="13"/>
      <c r="B401" s="235"/>
      <c r="C401" s="236"/>
      <c r="D401" s="228" t="s">
        <v>236</v>
      </c>
      <c r="E401" s="237" t="s">
        <v>40</v>
      </c>
      <c r="F401" s="238" t="s">
        <v>5662</v>
      </c>
      <c r="G401" s="236"/>
      <c r="H401" s="239">
        <v>8.3399999999999999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236</v>
      </c>
      <c r="AU401" s="245" t="s">
        <v>85</v>
      </c>
      <c r="AV401" s="13" t="s">
        <v>85</v>
      </c>
      <c r="AW401" s="13" t="s">
        <v>38</v>
      </c>
      <c r="AX401" s="13" t="s">
        <v>77</v>
      </c>
      <c r="AY401" s="245" t="s">
        <v>224</v>
      </c>
    </row>
    <row r="402" s="15" customFormat="1">
      <c r="A402" s="15"/>
      <c r="B402" s="256"/>
      <c r="C402" s="257"/>
      <c r="D402" s="228" t="s">
        <v>236</v>
      </c>
      <c r="E402" s="258" t="s">
        <v>40</v>
      </c>
      <c r="F402" s="259" t="s">
        <v>253</v>
      </c>
      <c r="G402" s="257"/>
      <c r="H402" s="260">
        <v>130.74000000000001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6" t="s">
        <v>236</v>
      </c>
      <c r="AU402" s="266" t="s">
        <v>85</v>
      </c>
      <c r="AV402" s="15" t="s">
        <v>230</v>
      </c>
      <c r="AW402" s="15" t="s">
        <v>38</v>
      </c>
      <c r="AX402" s="15" t="s">
        <v>83</v>
      </c>
      <c r="AY402" s="266" t="s">
        <v>224</v>
      </c>
    </row>
    <row r="403" s="2" customFormat="1" ht="24.15" customHeight="1">
      <c r="A403" s="40"/>
      <c r="B403" s="41"/>
      <c r="C403" s="215" t="s">
        <v>622</v>
      </c>
      <c r="D403" s="215" t="s">
        <v>226</v>
      </c>
      <c r="E403" s="216" t="s">
        <v>1490</v>
      </c>
      <c r="F403" s="217" t="s">
        <v>1491</v>
      </c>
      <c r="G403" s="218" t="s">
        <v>604</v>
      </c>
      <c r="H403" s="219">
        <v>191.25</v>
      </c>
      <c r="I403" s="220"/>
      <c r="J403" s="221">
        <f>ROUND(I403*H403,2)</f>
        <v>0</v>
      </c>
      <c r="K403" s="217" t="s">
        <v>229</v>
      </c>
      <c r="L403" s="46"/>
      <c r="M403" s="222" t="s">
        <v>40</v>
      </c>
      <c r="N403" s="223" t="s">
        <v>48</v>
      </c>
      <c r="O403" s="86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6" t="s">
        <v>230</v>
      </c>
      <c r="AT403" s="226" t="s">
        <v>226</v>
      </c>
      <c r="AU403" s="226" t="s">
        <v>85</v>
      </c>
      <c r="AY403" s="19" t="s">
        <v>224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9" t="s">
        <v>83</v>
      </c>
      <c r="BK403" s="227">
        <f>ROUND(I403*H403,2)</f>
        <v>0</v>
      </c>
      <c r="BL403" s="19" t="s">
        <v>230</v>
      </c>
      <c r="BM403" s="226" t="s">
        <v>998</v>
      </c>
    </row>
    <row r="404" s="2" customFormat="1">
      <c r="A404" s="40"/>
      <c r="B404" s="41"/>
      <c r="C404" s="42"/>
      <c r="D404" s="228" t="s">
        <v>232</v>
      </c>
      <c r="E404" s="42"/>
      <c r="F404" s="229" t="s">
        <v>1491</v>
      </c>
      <c r="G404" s="42"/>
      <c r="H404" s="42"/>
      <c r="I404" s="230"/>
      <c r="J404" s="42"/>
      <c r="K404" s="42"/>
      <c r="L404" s="46"/>
      <c r="M404" s="231"/>
      <c r="N404" s="232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232</v>
      </c>
      <c r="AU404" s="19" t="s">
        <v>85</v>
      </c>
    </row>
    <row r="405" s="2" customFormat="1">
      <c r="A405" s="40"/>
      <c r="B405" s="41"/>
      <c r="C405" s="42"/>
      <c r="D405" s="233" t="s">
        <v>234</v>
      </c>
      <c r="E405" s="42"/>
      <c r="F405" s="234" t="s">
        <v>1493</v>
      </c>
      <c r="G405" s="42"/>
      <c r="H405" s="42"/>
      <c r="I405" s="230"/>
      <c r="J405" s="42"/>
      <c r="K405" s="42"/>
      <c r="L405" s="46"/>
      <c r="M405" s="231"/>
      <c r="N405" s="232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234</v>
      </c>
      <c r="AU405" s="19" t="s">
        <v>85</v>
      </c>
    </row>
    <row r="406" s="13" customFormat="1">
      <c r="A406" s="13"/>
      <c r="B406" s="235"/>
      <c r="C406" s="236"/>
      <c r="D406" s="228" t="s">
        <v>236</v>
      </c>
      <c r="E406" s="237" t="s">
        <v>40</v>
      </c>
      <c r="F406" s="238" t="s">
        <v>5657</v>
      </c>
      <c r="G406" s="236"/>
      <c r="H406" s="239">
        <v>33.75</v>
      </c>
      <c r="I406" s="240"/>
      <c r="J406" s="236"/>
      <c r="K406" s="236"/>
      <c r="L406" s="241"/>
      <c r="M406" s="242"/>
      <c r="N406" s="243"/>
      <c r="O406" s="243"/>
      <c r="P406" s="243"/>
      <c r="Q406" s="243"/>
      <c r="R406" s="243"/>
      <c r="S406" s="243"/>
      <c r="T406" s="24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5" t="s">
        <v>236</v>
      </c>
      <c r="AU406" s="245" t="s">
        <v>85</v>
      </c>
      <c r="AV406" s="13" t="s">
        <v>85</v>
      </c>
      <c r="AW406" s="13" t="s">
        <v>38</v>
      </c>
      <c r="AX406" s="13" t="s">
        <v>77</v>
      </c>
      <c r="AY406" s="245" t="s">
        <v>224</v>
      </c>
    </row>
    <row r="407" s="13" customFormat="1">
      <c r="A407" s="13"/>
      <c r="B407" s="235"/>
      <c r="C407" s="236"/>
      <c r="D407" s="228" t="s">
        <v>236</v>
      </c>
      <c r="E407" s="237" t="s">
        <v>40</v>
      </c>
      <c r="F407" s="238" t="s">
        <v>5658</v>
      </c>
      <c r="G407" s="236"/>
      <c r="H407" s="239">
        <v>153</v>
      </c>
      <c r="I407" s="240"/>
      <c r="J407" s="236"/>
      <c r="K407" s="236"/>
      <c r="L407" s="241"/>
      <c r="M407" s="242"/>
      <c r="N407" s="243"/>
      <c r="O407" s="243"/>
      <c r="P407" s="243"/>
      <c r="Q407" s="243"/>
      <c r="R407" s="243"/>
      <c r="S407" s="243"/>
      <c r="T407" s="24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5" t="s">
        <v>236</v>
      </c>
      <c r="AU407" s="245" t="s">
        <v>85</v>
      </c>
      <c r="AV407" s="13" t="s">
        <v>85</v>
      </c>
      <c r="AW407" s="13" t="s">
        <v>38</v>
      </c>
      <c r="AX407" s="13" t="s">
        <v>77</v>
      </c>
      <c r="AY407" s="245" t="s">
        <v>224</v>
      </c>
    </row>
    <row r="408" s="13" customFormat="1">
      <c r="A408" s="13"/>
      <c r="B408" s="235"/>
      <c r="C408" s="236"/>
      <c r="D408" s="228" t="s">
        <v>236</v>
      </c>
      <c r="E408" s="237" t="s">
        <v>40</v>
      </c>
      <c r="F408" s="238" t="s">
        <v>5659</v>
      </c>
      <c r="G408" s="236"/>
      <c r="H408" s="239">
        <v>4.5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236</v>
      </c>
      <c r="AU408" s="245" t="s">
        <v>85</v>
      </c>
      <c r="AV408" s="13" t="s">
        <v>85</v>
      </c>
      <c r="AW408" s="13" t="s">
        <v>38</v>
      </c>
      <c r="AX408" s="13" t="s">
        <v>77</v>
      </c>
      <c r="AY408" s="245" t="s">
        <v>224</v>
      </c>
    </row>
    <row r="409" s="15" customFormat="1">
      <c r="A409" s="15"/>
      <c r="B409" s="256"/>
      <c r="C409" s="257"/>
      <c r="D409" s="228" t="s">
        <v>236</v>
      </c>
      <c r="E409" s="258" t="s">
        <v>40</v>
      </c>
      <c r="F409" s="259" t="s">
        <v>253</v>
      </c>
      <c r="G409" s="257"/>
      <c r="H409" s="260">
        <v>191.25</v>
      </c>
      <c r="I409" s="261"/>
      <c r="J409" s="257"/>
      <c r="K409" s="257"/>
      <c r="L409" s="262"/>
      <c r="M409" s="263"/>
      <c r="N409" s="264"/>
      <c r="O409" s="264"/>
      <c r="P409" s="264"/>
      <c r="Q409" s="264"/>
      <c r="R409" s="264"/>
      <c r="S409" s="264"/>
      <c r="T409" s="26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6" t="s">
        <v>236</v>
      </c>
      <c r="AU409" s="266" t="s">
        <v>85</v>
      </c>
      <c r="AV409" s="15" t="s">
        <v>230</v>
      </c>
      <c r="AW409" s="15" t="s">
        <v>38</v>
      </c>
      <c r="AX409" s="15" t="s">
        <v>83</v>
      </c>
      <c r="AY409" s="266" t="s">
        <v>224</v>
      </c>
    </row>
    <row r="410" s="2" customFormat="1" ht="24.15" customHeight="1">
      <c r="A410" s="40"/>
      <c r="B410" s="41"/>
      <c r="C410" s="215" t="s">
        <v>629</v>
      </c>
      <c r="D410" s="215" t="s">
        <v>226</v>
      </c>
      <c r="E410" s="216" t="s">
        <v>1496</v>
      </c>
      <c r="F410" s="217" t="s">
        <v>1497</v>
      </c>
      <c r="G410" s="218" t="s">
        <v>604</v>
      </c>
      <c r="H410" s="219">
        <v>49.979999999999997</v>
      </c>
      <c r="I410" s="220"/>
      <c r="J410" s="221">
        <f>ROUND(I410*H410,2)</f>
        <v>0</v>
      </c>
      <c r="K410" s="217" t="s">
        <v>229</v>
      </c>
      <c r="L410" s="46"/>
      <c r="M410" s="222" t="s">
        <v>40</v>
      </c>
      <c r="N410" s="223" t="s">
        <v>48</v>
      </c>
      <c r="O410" s="86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230</v>
      </c>
      <c r="AT410" s="226" t="s">
        <v>226</v>
      </c>
      <c r="AU410" s="226" t="s">
        <v>85</v>
      </c>
      <c r="AY410" s="19" t="s">
        <v>224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83</v>
      </c>
      <c r="BK410" s="227">
        <f>ROUND(I410*H410,2)</f>
        <v>0</v>
      </c>
      <c r="BL410" s="19" t="s">
        <v>230</v>
      </c>
      <c r="BM410" s="226" t="s">
        <v>1011</v>
      </c>
    </row>
    <row r="411" s="2" customFormat="1">
      <c r="A411" s="40"/>
      <c r="B411" s="41"/>
      <c r="C411" s="42"/>
      <c r="D411" s="228" t="s">
        <v>232</v>
      </c>
      <c r="E411" s="42"/>
      <c r="F411" s="229" t="s">
        <v>1497</v>
      </c>
      <c r="G411" s="42"/>
      <c r="H411" s="42"/>
      <c r="I411" s="230"/>
      <c r="J411" s="42"/>
      <c r="K411" s="42"/>
      <c r="L411" s="46"/>
      <c r="M411" s="231"/>
      <c r="N411" s="232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232</v>
      </c>
      <c r="AU411" s="19" t="s">
        <v>85</v>
      </c>
    </row>
    <row r="412" s="2" customFormat="1">
      <c r="A412" s="40"/>
      <c r="B412" s="41"/>
      <c r="C412" s="42"/>
      <c r="D412" s="233" t="s">
        <v>234</v>
      </c>
      <c r="E412" s="42"/>
      <c r="F412" s="234" t="s">
        <v>1499</v>
      </c>
      <c r="G412" s="42"/>
      <c r="H412" s="42"/>
      <c r="I412" s="230"/>
      <c r="J412" s="42"/>
      <c r="K412" s="42"/>
      <c r="L412" s="46"/>
      <c r="M412" s="231"/>
      <c r="N412" s="232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234</v>
      </c>
      <c r="AU412" s="19" t="s">
        <v>85</v>
      </c>
    </row>
    <row r="413" s="13" customFormat="1">
      <c r="A413" s="13"/>
      <c r="B413" s="235"/>
      <c r="C413" s="236"/>
      <c r="D413" s="228" t="s">
        <v>236</v>
      </c>
      <c r="E413" s="237" t="s">
        <v>40</v>
      </c>
      <c r="F413" s="238" t="s">
        <v>5661</v>
      </c>
      <c r="G413" s="236"/>
      <c r="H413" s="239">
        <v>49.979999999999997</v>
      </c>
      <c r="I413" s="240"/>
      <c r="J413" s="236"/>
      <c r="K413" s="236"/>
      <c r="L413" s="241"/>
      <c r="M413" s="242"/>
      <c r="N413" s="243"/>
      <c r="O413" s="243"/>
      <c r="P413" s="243"/>
      <c r="Q413" s="243"/>
      <c r="R413" s="243"/>
      <c r="S413" s="243"/>
      <c r="T413" s="24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5" t="s">
        <v>236</v>
      </c>
      <c r="AU413" s="245" t="s">
        <v>85</v>
      </c>
      <c r="AV413" s="13" t="s">
        <v>85</v>
      </c>
      <c r="AW413" s="13" t="s">
        <v>38</v>
      </c>
      <c r="AX413" s="13" t="s">
        <v>77</v>
      </c>
      <c r="AY413" s="245" t="s">
        <v>224</v>
      </c>
    </row>
    <row r="414" s="15" customFormat="1">
      <c r="A414" s="15"/>
      <c r="B414" s="256"/>
      <c r="C414" s="257"/>
      <c r="D414" s="228" t="s">
        <v>236</v>
      </c>
      <c r="E414" s="258" t="s">
        <v>40</v>
      </c>
      <c r="F414" s="259" t="s">
        <v>253</v>
      </c>
      <c r="G414" s="257"/>
      <c r="H414" s="260">
        <v>49.979999999999997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236</v>
      </c>
      <c r="AU414" s="266" t="s">
        <v>85</v>
      </c>
      <c r="AV414" s="15" t="s">
        <v>230</v>
      </c>
      <c r="AW414" s="15" t="s">
        <v>38</v>
      </c>
      <c r="AX414" s="15" t="s">
        <v>83</v>
      </c>
      <c r="AY414" s="266" t="s">
        <v>224</v>
      </c>
    </row>
    <row r="415" s="12" customFormat="1" ht="22.8" customHeight="1">
      <c r="A415" s="12"/>
      <c r="B415" s="199"/>
      <c r="C415" s="200"/>
      <c r="D415" s="201" t="s">
        <v>76</v>
      </c>
      <c r="E415" s="213" t="s">
        <v>1501</v>
      </c>
      <c r="F415" s="213" t="s">
        <v>1502</v>
      </c>
      <c r="G415" s="200"/>
      <c r="H415" s="200"/>
      <c r="I415" s="203"/>
      <c r="J415" s="214">
        <f>BK415</f>
        <v>0</v>
      </c>
      <c r="K415" s="200"/>
      <c r="L415" s="205"/>
      <c r="M415" s="206"/>
      <c r="N415" s="207"/>
      <c r="O415" s="207"/>
      <c r="P415" s="208">
        <f>SUM(P416:P418)</f>
        <v>0</v>
      </c>
      <c r="Q415" s="207"/>
      <c r="R415" s="208">
        <f>SUM(R416:R418)</f>
        <v>0</v>
      </c>
      <c r="S415" s="207"/>
      <c r="T415" s="209">
        <f>SUM(T416:T418)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10" t="s">
        <v>83</v>
      </c>
      <c r="AT415" s="211" t="s">
        <v>76</v>
      </c>
      <c r="AU415" s="211" t="s">
        <v>83</v>
      </c>
      <c r="AY415" s="210" t="s">
        <v>224</v>
      </c>
      <c r="BK415" s="212">
        <f>SUM(BK416:BK418)</f>
        <v>0</v>
      </c>
    </row>
    <row r="416" s="2" customFormat="1" ht="16.5" customHeight="1">
      <c r="A416" s="40"/>
      <c r="B416" s="41"/>
      <c r="C416" s="215" t="s">
        <v>635</v>
      </c>
      <c r="D416" s="215" t="s">
        <v>226</v>
      </c>
      <c r="E416" s="216" t="s">
        <v>5672</v>
      </c>
      <c r="F416" s="217" t="s">
        <v>5673</v>
      </c>
      <c r="G416" s="218" t="s">
        <v>604</v>
      </c>
      <c r="H416" s="219">
        <v>880.76999999999998</v>
      </c>
      <c r="I416" s="220"/>
      <c r="J416" s="221">
        <f>ROUND(I416*H416,2)</f>
        <v>0</v>
      </c>
      <c r="K416" s="217" t="s">
        <v>229</v>
      </c>
      <c r="L416" s="46"/>
      <c r="M416" s="222" t="s">
        <v>40</v>
      </c>
      <c r="N416" s="223" t="s">
        <v>48</v>
      </c>
      <c r="O416" s="86"/>
      <c r="P416" s="224">
        <f>O416*H416</f>
        <v>0</v>
      </c>
      <c r="Q416" s="224">
        <v>0</v>
      </c>
      <c r="R416" s="224">
        <f>Q416*H416</f>
        <v>0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230</v>
      </c>
      <c r="AT416" s="226" t="s">
        <v>226</v>
      </c>
      <c r="AU416" s="226" t="s">
        <v>85</v>
      </c>
      <c r="AY416" s="19" t="s">
        <v>224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83</v>
      </c>
      <c r="BK416" s="227">
        <f>ROUND(I416*H416,2)</f>
        <v>0</v>
      </c>
      <c r="BL416" s="19" t="s">
        <v>230</v>
      </c>
      <c r="BM416" s="226" t="s">
        <v>1022</v>
      </c>
    </row>
    <row r="417" s="2" customFormat="1">
      <c r="A417" s="40"/>
      <c r="B417" s="41"/>
      <c r="C417" s="42"/>
      <c r="D417" s="228" t="s">
        <v>232</v>
      </c>
      <c r="E417" s="42"/>
      <c r="F417" s="229" t="s">
        <v>5674</v>
      </c>
      <c r="G417" s="42"/>
      <c r="H417" s="42"/>
      <c r="I417" s="230"/>
      <c r="J417" s="42"/>
      <c r="K417" s="42"/>
      <c r="L417" s="46"/>
      <c r="M417" s="231"/>
      <c r="N417" s="232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232</v>
      </c>
      <c r="AU417" s="19" t="s">
        <v>85</v>
      </c>
    </row>
    <row r="418" s="2" customFormat="1">
      <c r="A418" s="40"/>
      <c r="B418" s="41"/>
      <c r="C418" s="42"/>
      <c r="D418" s="233" t="s">
        <v>234</v>
      </c>
      <c r="E418" s="42"/>
      <c r="F418" s="234" t="s">
        <v>5675</v>
      </c>
      <c r="G418" s="42"/>
      <c r="H418" s="42"/>
      <c r="I418" s="230"/>
      <c r="J418" s="42"/>
      <c r="K418" s="42"/>
      <c r="L418" s="46"/>
      <c r="M418" s="278"/>
      <c r="N418" s="279"/>
      <c r="O418" s="280"/>
      <c r="P418" s="280"/>
      <c r="Q418" s="280"/>
      <c r="R418" s="280"/>
      <c r="S418" s="280"/>
      <c r="T418" s="281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234</v>
      </c>
      <c r="AU418" s="19" t="s">
        <v>85</v>
      </c>
    </row>
    <row r="419" s="2" customFormat="1" ht="6.96" customHeight="1">
      <c r="A419" s="40"/>
      <c r="B419" s="61"/>
      <c r="C419" s="62"/>
      <c r="D419" s="62"/>
      <c r="E419" s="62"/>
      <c r="F419" s="62"/>
      <c r="G419" s="62"/>
      <c r="H419" s="62"/>
      <c r="I419" s="62"/>
      <c r="J419" s="62"/>
      <c r="K419" s="62"/>
      <c r="L419" s="46"/>
      <c r="M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</row>
  </sheetData>
  <sheetProtection sheet="1" autoFilter="0" formatColumns="0" formatRows="0" objects="1" scenarios="1" spinCount="100000" saltValue="/0vA0cqRatkuME8ot+t51xhvieVZn3VXJmvczXsppB6h2iMtXBCzUJ9lO2gh5WYY6oWd5tZ/lvwY6zyonUtU/A==" hashValue="e7/kI6hF8gEKv/LiDWWknuFaR+nFBZ5aaOI6VtpLWr8d9qTtbqMtgle6ISgpdYcmo52QBzmSXjA52cAwJHI69g==" algorithmName="SHA-512" password="CC35"/>
  <autoFilter ref="C90:K4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1_02/113106123"/>
    <hyperlink ref="F103" r:id="rId2" display="https://podminky.urs.cz/item/CS_URS_2021_02/113106151"/>
    <hyperlink ref="F108" r:id="rId3" display="https://podminky.urs.cz/item/CS_URS_2021_02/113107212"/>
    <hyperlink ref="F115" r:id="rId4" display="https://podminky.urs.cz/item/CS_URS_2021_02/113107230"/>
    <hyperlink ref="F120" r:id="rId5" display="https://podminky.urs.cz/item/CS_URS_2021_02/113107241"/>
    <hyperlink ref="F125" r:id="rId6" display="https://podminky.urs.cz/item/CS_URS_2021_02/113107332"/>
    <hyperlink ref="F130" r:id="rId7" display="https://podminky.urs.cz/item/CS_URS_2021_02/122251101"/>
    <hyperlink ref="F135" r:id="rId8" display="https://podminky.urs.cz/item/CS_URS_2021_02/162751115"/>
    <hyperlink ref="F140" r:id="rId9" display="https://podminky.urs.cz/item/CS_URS_2021_02/171151103"/>
    <hyperlink ref="F145" r:id="rId10" display="https://podminky.urs.cz/item/CS_URS_2021_02/58344197"/>
    <hyperlink ref="F150" r:id="rId11" display="https://podminky.urs.cz/item/CS_URS_2021_02/171151111"/>
    <hyperlink ref="F155" r:id="rId12" display="https://podminky.urs.cz/item/CS_URS_2021_02/58331202"/>
    <hyperlink ref="F160" r:id="rId13" display="https://podminky.urs.cz/item/CS_URS_2021_02/171201221"/>
    <hyperlink ref="F165" r:id="rId14" display="https://podminky.urs.cz/item/CS_URS_2021_02/171251201"/>
    <hyperlink ref="F168" r:id="rId15" display="https://podminky.urs.cz/item/CS_URS_2021_02/181351103"/>
    <hyperlink ref="F173" r:id="rId16" display="https://podminky.urs.cz/item/CS_URS_2021_02/10364101"/>
    <hyperlink ref="F178" r:id="rId17" display="https://podminky.urs.cz/item/CS_URS_2021_02/181411131"/>
    <hyperlink ref="F183" r:id="rId18" display="https://podminky.urs.cz/item/CS_URS_2021_02/00572410"/>
    <hyperlink ref="F188" r:id="rId19" display="https://podminky.urs.cz/item/CS_URS_2021_02/181411131"/>
    <hyperlink ref="F194" r:id="rId20" display="https://podminky.urs.cz/item/CS_URS_2021_02/00572410"/>
    <hyperlink ref="F199" r:id="rId21" display="https://podminky.urs.cz/item/CS_URS_2021_02/181951111"/>
    <hyperlink ref="F204" r:id="rId22" display="https://podminky.urs.cz/item/CS_URS_2021_02/181951112"/>
    <hyperlink ref="F209" r:id="rId23" display="https://podminky.urs.cz/item/CS_URS_2021_02/183403111"/>
    <hyperlink ref="F212" r:id="rId24" display="https://podminky.urs.cz/item/CS_URS_2021_02/183403152"/>
    <hyperlink ref="F215" r:id="rId25" display="https://podminky.urs.cz/item/CS_URS_2021_02/183403153"/>
    <hyperlink ref="F220" r:id="rId26" display="https://podminky.urs.cz/item/CS_URS_2021_02/183403153"/>
    <hyperlink ref="F226" r:id="rId27" display="https://podminky.urs.cz/item/CS_URS_2021_02/184802111"/>
    <hyperlink ref="F229" r:id="rId28" display="https://podminky.urs.cz/item/CS_URS_2021_02/185802113"/>
    <hyperlink ref="F235" r:id="rId29" display="https://podminky.urs.cz/item/CS_URS_2021_02/25191155"/>
    <hyperlink ref="F240" r:id="rId30" display="https://podminky.urs.cz/item/CS_URS_2021_02/185803111"/>
    <hyperlink ref="F247" r:id="rId31" display="https://podminky.urs.cz/item/CS_URS_2021_02/564831111"/>
    <hyperlink ref="F254" r:id="rId32" display="https://podminky.urs.cz/item/CS_URS_2021_02/564831112"/>
    <hyperlink ref="F261" r:id="rId33" display="https://podminky.urs.cz/item/CS_URS_2021_02/564851111"/>
    <hyperlink ref="F270" r:id="rId34" display="https://podminky.urs.cz/item/CS_URS_2021_02/564861111"/>
    <hyperlink ref="F276" r:id="rId35" display="https://podminky.urs.cz/item/CS_URS_2021_02/567122114"/>
    <hyperlink ref="F281" r:id="rId36" display="https://podminky.urs.cz/item/CS_URS_2021_02/591111111"/>
    <hyperlink ref="F286" r:id="rId37" display="https://podminky.urs.cz/item/CS_URS_2021_02/58381008"/>
    <hyperlink ref="F291" r:id="rId38" display="https://podminky.urs.cz/item/CS_URS_2021_02/591211111"/>
    <hyperlink ref="F296" r:id="rId39" display="https://podminky.urs.cz/item/CS_URS_2021_02/58381007"/>
    <hyperlink ref="F301" r:id="rId40" display="https://podminky.urs.cz/item/CS_URS_2021_02/591411111"/>
    <hyperlink ref="F306" r:id="rId41" display="https://podminky.urs.cz/item/CS_URS_2021_02/58381004"/>
    <hyperlink ref="F311" r:id="rId42" display="https://podminky.urs.cz/item/CS_URS_2021_02/596211113"/>
    <hyperlink ref="F318" r:id="rId43" display="https://podminky.urs.cz/item/CS_URS_2021_02/59245021R"/>
    <hyperlink ref="F323" r:id="rId44" display="https://podminky.urs.cz/item/CS_URS_2021_02/59245006"/>
    <hyperlink ref="F328" r:id="rId45" display="https://podminky.urs.cz/item/CS_URS_2021_02/59245263"/>
    <hyperlink ref="F334" r:id="rId46" display="https://podminky.urs.cz/item/CS_URS_2021_02/916231213"/>
    <hyperlink ref="F342" r:id="rId47" display="https://podminky.urs.cz/item/CS_URS_2021_02/59217017"/>
    <hyperlink ref="F355" r:id="rId48" display="https://podminky.urs.cz/item/CS_URS_2021_02/979054451"/>
    <hyperlink ref="F362" r:id="rId49" display="https://podminky.urs.cz/item/CS_URS_2021_02/979071011"/>
    <hyperlink ref="F366" r:id="rId50" display="https://podminky.urs.cz/item/CS_URS_2021_02/997221551"/>
    <hyperlink ref="F379" r:id="rId51" display="https://podminky.urs.cz/item/CS_URS_2021_02/997221559"/>
    <hyperlink ref="F392" r:id="rId52" display="https://podminky.urs.cz/item/CS_URS_2021_02/997221611"/>
    <hyperlink ref="F399" r:id="rId53" display="https://podminky.urs.cz/item/CS_URS_2021_02/997221861"/>
    <hyperlink ref="F405" r:id="rId54" display="https://podminky.urs.cz/item/CS_URS_2021_02/997221873"/>
    <hyperlink ref="F412" r:id="rId55" display="https://podminky.urs.cz/item/CS_URS_2021_02/997221875"/>
    <hyperlink ref="F418" r:id="rId56" display="https://podminky.urs.cz/item/CS_URS_2021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7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157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Brno, Mendlovo náměstí - kanalizace a vodovod</v>
      </c>
      <c r="F7" s="145"/>
      <c r="G7" s="145"/>
      <c r="H7" s="145"/>
      <c r="L7" s="22"/>
    </row>
    <row r="8" s="1" customFormat="1" ht="12" customHeight="1">
      <c r="B8" s="22"/>
      <c r="D8" s="145" t="s">
        <v>171</v>
      </c>
      <c r="L8" s="22"/>
    </row>
    <row r="9" s="2" customFormat="1" ht="16.5" customHeight="1">
      <c r="A9" s="40"/>
      <c r="B9" s="46"/>
      <c r="C9" s="40"/>
      <c r="D9" s="40"/>
      <c r="E9" s="146" t="s">
        <v>4509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179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5676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40</v>
      </c>
      <c r="G13" s="40"/>
      <c r="H13" s="40"/>
      <c r="I13" s="145" t="s">
        <v>20</v>
      </c>
      <c r="J13" s="135" t="s">
        <v>40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22</v>
      </c>
      <c r="E14" s="40"/>
      <c r="F14" s="135" t="s">
        <v>23</v>
      </c>
      <c r="G14" s="40"/>
      <c r="H14" s="40"/>
      <c r="I14" s="145" t="s">
        <v>24</v>
      </c>
      <c r="J14" s="149" t="str">
        <f>'Rekapitulace stavby'!AN8</f>
        <v>9. 9. 2021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26</v>
      </c>
      <c r="E16" s="40"/>
      <c r="F16" s="40"/>
      <c r="G16" s="40"/>
      <c r="H16" s="40"/>
      <c r="I16" s="145" t="s">
        <v>27</v>
      </c>
      <c r="J16" s="135" t="str">
        <f>IF('Rekapitulace stavby'!AN10="","",'Rekapitulace stavby'!AN10)</f>
        <v>46347275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30</v>
      </c>
      <c r="J17" s="135" t="str">
        <f>IF('Rekapitulace stavby'!AN11="","",'Rekapitulace stavby'!AN11)</f>
        <v>CZ46347275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32</v>
      </c>
      <c r="E19" s="40"/>
      <c r="F19" s="40"/>
      <c r="G19" s="40"/>
      <c r="H19" s="40"/>
      <c r="I19" s="145" t="s">
        <v>27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34</v>
      </c>
      <c r="E22" s="40"/>
      <c r="F22" s="40"/>
      <c r="G22" s="40"/>
      <c r="H22" s="40"/>
      <c r="I22" s="145" t="s">
        <v>27</v>
      </c>
      <c r="J22" s="135" t="str">
        <f>IF('Rekapitulace stavby'!AN16="","",'Rekapitulace stavby'!AN16)</f>
        <v>46347526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AQUATIS a. s.</v>
      </c>
      <c r="F23" s="40"/>
      <c r="G23" s="40"/>
      <c r="H23" s="40"/>
      <c r="I23" s="145" t="s">
        <v>30</v>
      </c>
      <c r="J23" s="135" t="str">
        <f>IF('Rekapitulace stavby'!AN17="","",'Rekapitulace stavby'!AN17)</f>
        <v>CZ46347526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39</v>
      </c>
      <c r="E25" s="40"/>
      <c r="F25" s="40"/>
      <c r="G25" s="40"/>
      <c r="H25" s="40"/>
      <c r="I25" s="145" t="s">
        <v>27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30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41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40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43</v>
      </c>
      <c r="E32" s="40"/>
      <c r="F32" s="40"/>
      <c r="G32" s="40"/>
      <c r="H32" s="40"/>
      <c r="I32" s="40"/>
      <c r="J32" s="156">
        <f>ROUND(J93,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45</v>
      </c>
      <c r="G34" s="40"/>
      <c r="H34" s="40"/>
      <c r="I34" s="157" t="s">
        <v>44</v>
      </c>
      <c r="J34" s="157" t="s">
        <v>46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47</v>
      </c>
      <c r="E35" s="145" t="s">
        <v>48</v>
      </c>
      <c r="F35" s="159">
        <f>ROUND((SUM(BE93:BE701)),  2)</f>
        <v>0</v>
      </c>
      <c r="G35" s="40"/>
      <c r="H35" s="40"/>
      <c r="I35" s="160">
        <v>0.20999999999999999</v>
      </c>
      <c r="J35" s="159">
        <f>ROUND(((SUM(BE93:BE701))*I35),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49</v>
      </c>
      <c r="F36" s="159">
        <f>ROUND((SUM(BF93:BF701)),  2)</f>
        <v>0</v>
      </c>
      <c r="G36" s="40"/>
      <c r="H36" s="40"/>
      <c r="I36" s="160">
        <v>0.14999999999999999</v>
      </c>
      <c r="J36" s="159">
        <f>ROUND(((SUM(BF93:BF701))*I36),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50</v>
      </c>
      <c r="F37" s="159">
        <f>ROUND((SUM(BG93:BG701)),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51</v>
      </c>
      <c r="F38" s="159">
        <f>ROUND((SUM(BH93:BH701)),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52</v>
      </c>
      <c r="F39" s="159">
        <f>ROUND((SUM(BI93:BI701)),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53</v>
      </c>
      <c r="E41" s="163"/>
      <c r="F41" s="163"/>
      <c r="G41" s="164" t="s">
        <v>54</v>
      </c>
      <c r="H41" s="165" t="s">
        <v>55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190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Brno, Mendlovo náměstí - kanalizace a vodovod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171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4509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179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106 - Chodníky a zpevněné plochy - Mendlovo náměstí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 xml:space="preserve"> </v>
      </c>
      <c r="G56" s="42"/>
      <c r="H56" s="42"/>
      <c r="I56" s="34" t="s">
        <v>24</v>
      </c>
      <c r="J56" s="74" t="str">
        <f>IF(J14="","",J14)</f>
        <v>9. 9. 2021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26</v>
      </c>
      <c r="D58" s="42"/>
      <c r="E58" s="42"/>
      <c r="F58" s="29" t="str">
        <f>E17</f>
        <v>Statutární město Brno</v>
      </c>
      <c r="G58" s="42"/>
      <c r="H58" s="42"/>
      <c r="I58" s="34" t="s">
        <v>34</v>
      </c>
      <c r="J58" s="38" t="str">
        <f>E23</f>
        <v>AQUATIS a. s.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32</v>
      </c>
      <c r="D59" s="42"/>
      <c r="E59" s="42"/>
      <c r="F59" s="29" t="str">
        <f>IF(E20="","",E20)</f>
        <v>Vyplň údaj</v>
      </c>
      <c r="G59" s="42"/>
      <c r="H59" s="42"/>
      <c r="I59" s="34" t="s">
        <v>39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191</v>
      </c>
      <c r="D61" s="174"/>
      <c r="E61" s="174"/>
      <c r="F61" s="174"/>
      <c r="G61" s="174"/>
      <c r="H61" s="174"/>
      <c r="I61" s="174"/>
      <c r="J61" s="175" t="s">
        <v>192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75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193</v>
      </c>
    </row>
    <row r="64" s="9" customFormat="1" ht="24.96" customHeight="1">
      <c r="A64" s="9"/>
      <c r="B64" s="177"/>
      <c r="C64" s="178"/>
      <c r="D64" s="179" t="s">
        <v>194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195</v>
      </c>
      <c r="E65" s="185"/>
      <c r="F65" s="185"/>
      <c r="G65" s="185"/>
      <c r="H65" s="185"/>
      <c r="I65" s="185"/>
      <c r="J65" s="186">
        <f>J95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196</v>
      </c>
      <c r="E66" s="185"/>
      <c r="F66" s="185"/>
      <c r="G66" s="185"/>
      <c r="H66" s="185"/>
      <c r="I66" s="185"/>
      <c r="J66" s="186">
        <f>J254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199</v>
      </c>
      <c r="E67" s="185"/>
      <c r="F67" s="185"/>
      <c r="G67" s="185"/>
      <c r="H67" s="185"/>
      <c r="I67" s="185"/>
      <c r="J67" s="186">
        <f>J262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201</v>
      </c>
      <c r="E68" s="185"/>
      <c r="F68" s="185"/>
      <c r="G68" s="185"/>
      <c r="H68" s="185"/>
      <c r="I68" s="185"/>
      <c r="J68" s="186">
        <f>J451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202</v>
      </c>
      <c r="E69" s="185"/>
      <c r="F69" s="185"/>
      <c r="G69" s="185"/>
      <c r="H69" s="185"/>
      <c r="I69" s="185"/>
      <c r="J69" s="186">
        <f>J460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203</v>
      </c>
      <c r="E70" s="185"/>
      <c r="F70" s="185"/>
      <c r="G70" s="185"/>
      <c r="H70" s="185"/>
      <c r="I70" s="185"/>
      <c r="J70" s="186">
        <f>J580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204</v>
      </c>
      <c r="E71" s="185"/>
      <c r="F71" s="185"/>
      <c r="G71" s="185"/>
      <c r="H71" s="185"/>
      <c r="I71" s="185"/>
      <c r="J71" s="186">
        <f>J698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209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Brno, Mendlovo náměstí - kanalizace a vodovod</v>
      </c>
      <c r="F81" s="34"/>
      <c r="G81" s="34"/>
      <c r="H81" s="34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171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4509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179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SO 106 - Chodníky a zpevněné plochy - Mendlovo náměstí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22</v>
      </c>
      <c r="D87" s="42"/>
      <c r="E87" s="42"/>
      <c r="F87" s="29" t="str">
        <f>F14</f>
        <v xml:space="preserve"> </v>
      </c>
      <c r="G87" s="42"/>
      <c r="H87" s="42"/>
      <c r="I87" s="34" t="s">
        <v>24</v>
      </c>
      <c r="J87" s="74" t="str">
        <f>IF(J14="","",J14)</f>
        <v>9. 9. 2021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26</v>
      </c>
      <c r="D89" s="42"/>
      <c r="E89" s="42"/>
      <c r="F89" s="29" t="str">
        <f>E17</f>
        <v>Statutární město Brno</v>
      </c>
      <c r="G89" s="42"/>
      <c r="H89" s="42"/>
      <c r="I89" s="34" t="s">
        <v>34</v>
      </c>
      <c r="J89" s="38" t="str">
        <f>E23</f>
        <v>AQUATIS a. s.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32</v>
      </c>
      <c r="D90" s="42"/>
      <c r="E90" s="42"/>
      <c r="F90" s="29" t="str">
        <f>IF(E20="","",E20)</f>
        <v>Vyplň údaj</v>
      </c>
      <c r="G90" s="42"/>
      <c r="H90" s="42"/>
      <c r="I90" s="34" t="s">
        <v>39</v>
      </c>
      <c r="J90" s="38" t="str">
        <f>E26</f>
        <v xml:space="preserve"> 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8"/>
      <c r="B92" s="189"/>
      <c r="C92" s="190" t="s">
        <v>210</v>
      </c>
      <c r="D92" s="191" t="s">
        <v>62</v>
      </c>
      <c r="E92" s="191" t="s">
        <v>58</v>
      </c>
      <c r="F92" s="191" t="s">
        <v>59</v>
      </c>
      <c r="G92" s="191" t="s">
        <v>211</v>
      </c>
      <c r="H92" s="191" t="s">
        <v>212</v>
      </c>
      <c r="I92" s="191" t="s">
        <v>213</v>
      </c>
      <c r="J92" s="191" t="s">
        <v>192</v>
      </c>
      <c r="K92" s="192" t="s">
        <v>214</v>
      </c>
      <c r="L92" s="193"/>
      <c r="M92" s="94" t="s">
        <v>40</v>
      </c>
      <c r="N92" s="95" t="s">
        <v>47</v>
      </c>
      <c r="O92" s="95" t="s">
        <v>215</v>
      </c>
      <c r="P92" s="95" t="s">
        <v>216</v>
      </c>
      <c r="Q92" s="95" t="s">
        <v>217</v>
      </c>
      <c r="R92" s="95" t="s">
        <v>218</v>
      </c>
      <c r="S92" s="95" t="s">
        <v>219</v>
      </c>
      <c r="T92" s="96" t="s">
        <v>220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0"/>
      <c r="B93" s="41"/>
      <c r="C93" s="101" t="s">
        <v>221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</f>
        <v>0</v>
      </c>
      <c r="Q93" s="98"/>
      <c r="R93" s="196">
        <f>R94</f>
        <v>5909.7233422000018</v>
      </c>
      <c r="S93" s="98"/>
      <c r="T93" s="197">
        <f>T94</f>
        <v>3300.7230000000004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76</v>
      </c>
      <c r="AU93" s="19" t="s">
        <v>193</v>
      </c>
      <c r="BK93" s="198">
        <f>BK94</f>
        <v>0</v>
      </c>
    </row>
    <row r="94" s="12" customFormat="1" ht="25.92" customHeight="1">
      <c r="A94" s="12"/>
      <c r="B94" s="199"/>
      <c r="C94" s="200"/>
      <c r="D94" s="201" t="s">
        <v>76</v>
      </c>
      <c r="E94" s="202" t="s">
        <v>222</v>
      </c>
      <c r="F94" s="202" t="s">
        <v>223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P95+P254+P262+P451+P460+P580+P698</f>
        <v>0</v>
      </c>
      <c r="Q94" s="207"/>
      <c r="R94" s="208">
        <f>R95+R254+R262+R451+R460+R580+R698</f>
        <v>5909.7233422000018</v>
      </c>
      <c r="S94" s="207"/>
      <c r="T94" s="209">
        <f>T95+T254+T262+T451+T460+T580+T698</f>
        <v>3300.7230000000004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83</v>
      </c>
      <c r="AT94" s="211" t="s">
        <v>76</v>
      </c>
      <c r="AU94" s="211" t="s">
        <v>77</v>
      </c>
      <c r="AY94" s="210" t="s">
        <v>224</v>
      </c>
      <c r="BK94" s="212">
        <f>BK95+BK254+BK262+BK451+BK460+BK580+BK698</f>
        <v>0</v>
      </c>
    </row>
    <row r="95" s="12" customFormat="1" ht="22.8" customHeight="1">
      <c r="A95" s="12"/>
      <c r="B95" s="199"/>
      <c r="C95" s="200"/>
      <c r="D95" s="201" t="s">
        <v>76</v>
      </c>
      <c r="E95" s="213" t="s">
        <v>83</v>
      </c>
      <c r="F95" s="213" t="s">
        <v>225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SUM(P96:P253)</f>
        <v>0</v>
      </c>
      <c r="Q95" s="207"/>
      <c r="R95" s="208">
        <f>SUM(R96:R253)</f>
        <v>148.20615000000001</v>
      </c>
      <c r="S95" s="207"/>
      <c r="T95" s="209">
        <f>SUM(T96:T253)</f>
        <v>3300.7230000000004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83</v>
      </c>
      <c r="AT95" s="211" t="s">
        <v>76</v>
      </c>
      <c r="AU95" s="211" t="s">
        <v>83</v>
      </c>
      <c r="AY95" s="210" t="s">
        <v>224</v>
      </c>
      <c r="BK95" s="212">
        <f>SUM(BK96:BK253)</f>
        <v>0</v>
      </c>
    </row>
    <row r="96" s="2" customFormat="1" ht="16.5" customHeight="1">
      <c r="A96" s="40"/>
      <c r="B96" s="41"/>
      <c r="C96" s="215" t="s">
        <v>83</v>
      </c>
      <c r="D96" s="215" t="s">
        <v>226</v>
      </c>
      <c r="E96" s="216" t="s">
        <v>5677</v>
      </c>
      <c r="F96" s="217" t="s">
        <v>5678</v>
      </c>
      <c r="G96" s="218" t="s">
        <v>152</v>
      </c>
      <c r="H96" s="219">
        <v>116</v>
      </c>
      <c r="I96" s="220"/>
      <c r="J96" s="221">
        <f>ROUND(I96*H96,2)</f>
        <v>0</v>
      </c>
      <c r="K96" s="217" t="s">
        <v>229</v>
      </c>
      <c r="L96" s="46"/>
      <c r="M96" s="222" t="s">
        <v>40</v>
      </c>
      <c r="N96" s="223" t="s">
        <v>48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0.23499999999999999</v>
      </c>
      <c r="T96" s="225">
        <f>S96*H96</f>
        <v>27.259999999999998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230</v>
      </c>
      <c r="AT96" s="226" t="s">
        <v>226</v>
      </c>
      <c r="AU96" s="226" t="s">
        <v>85</v>
      </c>
      <c r="AY96" s="19" t="s">
        <v>224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83</v>
      </c>
      <c r="BK96" s="227">
        <f>ROUND(I96*H96,2)</f>
        <v>0</v>
      </c>
      <c r="BL96" s="19" t="s">
        <v>230</v>
      </c>
      <c r="BM96" s="226" t="s">
        <v>85</v>
      </c>
    </row>
    <row r="97" s="2" customFormat="1">
      <c r="A97" s="40"/>
      <c r="B97" s="41"/>
      <c r="C97" s="42"/>
      <c r="D97" s="228" t="s">
        <v>232</v>
      </c>
      <c r="E97" s="42"/>
      <c r="F97" s="229" t="s">
        <v>5679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232</v>
      </c>
      <c r="AU97" s="19" t="s">
        <v>85</v>
      </c>
    </row>
    <row r="98" s="2" customFormat="1">
      <c r="A98" s="40"/>
      <c r="B98" s="41"/>
      <c r="C98" s="42"/>
      <c r="D98" s="233" t="s">
        <v>234</v>
      </c>
      <c r="E98" s="42"/>
      <c r="F98" s="234" t="s">
        <v>5680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234</v>
      </c>
      <c r="AU98" s="19" t="s">
        <v>85</v>
      </c>
    </row>
    <row r="99" s="13" customFormat="1">
      <c r="A99" s="13"/>
      <c r="B99" s="235"/>
      <c r="C99" s="236"/>
      <c r="D99" s="228" t="s">
        <v>236</v>
      </c>
      <c r="E99" s="237" t="s">
        <v>40</v>
      </c>
      <c r="F99" s="238" t="s">
        <v>5681</v>
      </c>
      <c r="G99" s="236"/>
      <c r="H99" s="239">
        <v>116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236</v>
      </c>
      <c r="AU99" s="245" t="s">
        <v>85</v>
      </c>
      <c r="AV99" s="13" t="s">
        <v>85</v>
      </c>
      <c r="AW99" s="13" t="s">
        <v>38</v>
      </c>
      <c r="AX99" s="13" t="s">
        <v>77</v>
      </c>
      <c r="AY99" s="245" t="s">
        <v>224</v>
      </c>
    </row>
    <row r="100" s="15" customFormat="1">
      <c r="A100" s="15"/>
      <c r="B100" s="256"/>
      <c r="C100" s="257"/>
      <c r="D100" s="228" t="s">
        <v>236</v>
      </c>
      <c r="E100" s="258" t="s">
        <v>40</v>
      </c>
      <c r="F100" s="259" t="s">
        <v>253</v>
      </c>
      <c r="G100" s="257"/>
      <c r="H100" s="260">
        <v>116</v>
      </c>
      <c r="I100" s="261"/>
      <c r="J100" s="257"/>
      <c r="K100" s="257"/>
      <c r="L100" s="262"/>
      <c r="M100" s="263"/>
      <c r="N100" s="264"/>
      <c r="O100" s="264"/>
      <c r="P100" s="264"/>
      <c r="Q100" s="264"/>
      <c r="R100" s="264"/>
      <c r="S100" s="264"/>
      <c r="T100" s="26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6" t="s">
        <v>236</v>
      </c>
      <c r="AU100" s="266" t="s">
        <v>85</v>
      </c>
      <c r="AV100" s="15" t="s">
        <v>230</v>
      </c>
      <c r="AW100" s="15" t="s">
        <v>38</v>
      </c>
      <c r="AX100" s="15" t="s">
        <v>83</v>
      </c>
      <c r="AY100" s="266" t="s">
        <v>224</v>
      </c>
    </row>
    <row r="101" s="2" customFormat="1" ht="16.5" customHeight="1">
      <c r="A101" s="40"/>
      <c r="B101" s="41"/>
      <c r="C101" s="215" t="s">
        <v>85</v>
      </c>
      <c r="D101" s="215" t="s">
        <v>226</v>
      </c>
      <c r="E101" s="216" t="s">
        <v>5682</v>
      </c>
      <c r="F101" s="217" t="s">
        <v>5683</v>
      </c>
      <c r="G101" s="218" t="s">
        <v>152</v>
      </c>
      <c r="H101" s="219">
        <v>1618</v>
      </c>
      <c r="I101" s="220"/>
      <c r="J101" s="221">
        <f>ROUND(I101*H101,2)</f>
        <v>0</v>
      </c>
      <c r="K101" s="217" t="s">
        <v>229</v>
      </c>
      <c r="L101" s="46"/>
      <c r="M101" s="222" t="s">
        <v>40</v>
      </c>
      <c r="N101" s="223" t="s">
        <v>48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0.26000000000000001</v>
      </c>
      <c r="T101" s="225">
        <f>S101*H101</f>
        <v>420.68000000000001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230</v>
      </c>
      <c r="AT101" s="226" t="s">
        <v>226</v>
      </c>
      <c r="AU101" s="226" t="s">
        <v>85</v>
      </c>
      <c r="AY101" s="19" t="s">
        <v>224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83</v>
      </c>
      <c r="BK101" s="227">
        <f>ROUND(I101*H101,2)</f>
        <v>0</v>
      </c>
      <c r="BL101" s="19" t="s">
        <v>230</v>
      </c>
      <c r="BM101" s="226" t="s">
        <v>230</v>
      </c>
    </row>
    <row r="102" s="2" customFormat="1">
      <c r="A102" s="40"/>
      <c r="B102" s="41"/>
      <c r="C102" s="42"/>
      <c r="D102" s="228" t="s">
        <v>232</v>
      </c>
      <c r="E102" s="42"/>
      <c r="F102" s="229" t="s">
        <v>5684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232</v>
      </c>
      <c r="AU102" s="19" t="s">
        <v>85</v>
      </c>
    </row>
    <row r="103" s="2" customFormat="1">
      <c r="A103" s="40"/>
      <c r="B103" s="41"/>
      <c r="C103" s="42"/>
      <c r="D103" s="233" t="s">
        <v>234</v>
      </c>
      <c r="E103" s="42"/>
      <c r="F103" s="234" t="s">
        <v>5685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234</v>
      </c>
      <c r="AU103" s="19" t="s">
        <v>85</v>
      </c>
    </row>
    <row r="104" s="13" customFormat="1">
      <c r="A104" s="13"/>
      <c r="B104" s="235"/>
      <c r="C104" s="236"/>
      <c r="D104" s="228" t="s">
        <v>236</v>
      </c>
      <c r="E104" s="237" t="s">
        <v>40</v>
      </c>
      <c r="F104" s="238" t="s">
        <v>5686</v>
      </c>
      <c r="G104" s="236"/>
      <c r="H104" s="239">
        <v>1618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236</v>
      </c>
      <c r="AU104" s="245" t="s">
        <v>85</v>
      </c>
      <c r="AV104" s="13" t="s">
        <v>85</v>
      </c>
      <c r="AW104" s="13" t="s">
        <v>38</v>
      </c>
      <c r="AX104" s="13" t="s">
        <v>77</v>
      </c>
      <c r="AY104" s="245" t="s">
        <v>224</v>
      </c>
    </row>
    <row r="105" s="15" customFormat="1">
      <c r="A105" s="15"/>
      <c r="B105" s="256"/>
      <c r="C105" s="257"/>
      <c r="D105" s="228" t="s">
        <v>236</v>
      </c>
      <c r="E105" s="258" t="s">
        <v>40</v>
      </c>
      <c r="F105" s="259" t="s">
        <v>253</v>
      </c>
      <c r="G105" s="257"/>
      <c r="H105" s="260">
        <v>1618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236</v>
      </c>
      <c r="AU105" s="266" t="s">
        <v>85</v>
      </c>
      <c r="AV105" s="15" t="s">
        <v>230</v>
      </c>
      <c r="AW105" s="15" t="s">
        <v>38</v>
      </c>
      <c r="AX105" s="15" t="s">
        <v>83</v>
      </c>
      <c r="AY105" s="266" t="s">
        <v>224</v>
      </c>
    </row>
    <row r="106" s="2" customFormat="1" ht="21.75" customHeight="1">
      <c r="A106" s="40"/>
      <c r="B106" s="41"/>
      <c r="C106" s="215" t="s">
        <v>244</v>
      </c>
      <c r="D106" s="215" t="s">
        <v>226</v>
      </c>
      <c r="E106" s="216" t="s">
        <v>5687</v>
      </c>
      <c r="F106" s="217" t="s">
        <v>5688</v>
      </c>
      <c r="G106" s="218" t="s">
        <v>152</v>
      </c>
      <c r="H106" s="219">
        <v>429</v>
      </c>
      <c r="I106" s="220"/>
      <c r="J106" s="221">
        <f>ROUND(I106*H106,2)</f>
        <v>0</v>
      </c>
      <c r="K106" s="217" t="s">
        <v>229</v>
      </c>
      <c r="L106" s="46"/>
      <c r="M106" s="222" t="s">
        <v>40</v>
      </c>
      <c r="N106" s="223" t="s">
        <v>48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0.32000000000000001</v>
      </c>
      <c r="T106" s="225">
        <f>S106*H106</f>
        <v>137.28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230</v>
      </c>
      <c r="AT106" s="226" t="s">
        <v>226</v>
      </c>
      <c r="AU106" s="226" t="s">
        <v>85</v>
      </c>
      <c r="AY106" s="19" t="s">
        <v>224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83</v>
      </c>
      <c r="BK106" s="227">
        <f>ROUND(I106*H106,2)</f>
        <v>0</v>
      </c>
      <c r="BL106" s="19" t="s">
        <v>230</v>
      </c>
      <c r="BM106" s="226" t="s">
        <v>266</v>
      </c>
    </row>
    <row r="107" s="2" customFormat="1">
      <c r="A107" s="40"/>
      <c r="B107" s="41"/>
      <c r="C107" s="42"/>
      <c r="D107" s="228" t="s">
        <v>232</v>
      </c>
      <c r="E107" s="42"/>
      <c r="F107" s="229" t="s">
        <v>5689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232</v>
      </c>
      <c r="AU107" s="19" t="s">
        <v>85</v>
      </c>
    </row>
    <row r="108" s="2" customFormat="1">
      <c r="A108" s="40"/>
      <c r="B108" s="41"/>
      <c r="C108" s="42"/>
      <c r="D108" s="233" t="s">
        <v>234</v>
      </c>
      <c r="E108" s="42"/>
      <c r="F108" s="234" t="s">
        <v>5690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234</v>
      </c>
      <c r="AU108" s="19" t="s">
        <v>85</v>
      </c>
    </row>
    <row r="109" s="13" customFormat="1">
      <c r="A109" s="13"/>
      <c r="B109" s="235"/>
      <c r="C109" s="236"/>
      <c r="D109" s="228" t="s">
        <v>236</v>
      </c>
      <c r="E109" s="237" t="s">
        <v>40</v>
      </c>
      <c r="F109" s="238" t="s">
        <v>5691</v>
      </c>
      <c r="G109" s="236"/>
      <c r="H109" s="239">
        <v>429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236</v>
      </c>
      <c r="AU109" s="245" t="s">
        <v>85</v>
      </c>
      <c r="AV109" s="13" t="s">
        <v>85</v>
      </c>
      <c r="AW109" s="13" t="s">
        <v>38</v>
      </c>
      <c r="AX109" s="13" t="s">
        <v>77</v>
      </c>
      <c r="AY109" s="245" t="s">
        <v>224</v>
      </c>
    </row>
    <row r="110" s="15" customFormat="1">
      <c r="A110" s="15"/>
      <c r="B110" s="256"/>
      <c r="C110" s="257"/>
      <c r="D110" s="228" t="s">
        <v>236</v>
      </c>
      <c r="E110" s="258" t="s">
        <v>40</v>
      </c>
      <c r="F110" s="259" t="s">
        <v>253</v>
      </c>
      <c r="G110" s="257"/>
      <c r="H110" s="260">
        <v>429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236</v>
      </c>
      <c r="AU110" s="266" t="s">
        <v>85</v>
      </c>
      <c r="AV110" s="15" t="s">
        <v>230</v>
      </c>
      <c r="AW110" s="15" t="s">
        <v>38</v>
      </c>
      <c r="AX110" s="15" t="s">
        <v>83</v>
      </c>
      <c r="AY110" s="266" t="s">
        <v>224</v>
      </c>
    </row>
    <row r="111" s="2" customFormat="1" ht="16.5" customHeight="1">
      <c r="A111" s="40"/>
      <c r="B111" s="41"/>
      <c r="C111" s="215" t="s">
        <v>230</v>
      </c>
      <c r="D111" s="215" t="s">
        <v>226</v>
      </c>
      <c r="E111" s="216" t="s">
        <v>5692</v>
      </c>
      <c r="F111" s="217" t="s">
        <v>5693</v>
      </c>
      <c r="G111" s="218" t="s">
        <v>152</v>
      </c>
      <c r="H111" s="219">
        <v>1201</v>
      </c>
      <c r="I111" s="220"/>
      <c r="J111" s="221">
        <f>ROUND(I111*H111,2)</f>
        <v>0</v>
      </c>
      <c r="K111" s="217" t="s">
        <v>229</v>
      </c>
      <c r="L111" s="46"/>
      <c r="M111" s="222" t="s">
        <v>40</v>
      </c>
      <c r="N111" s="223" t="s">
        <v>48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0.23999999999999999</v>
      </c>
      <c r="T111" s="225">
        <f>S111*H111</f>
        <v>288.24000000000001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230</v>
      </c>
      <c r="AT111" s="226" t="s">
        <v>226</v>
      </c>
      <c r="AU111" s="226" t="s">
        <v>85</v>
      </c>
      <c r="AY111" s="19" t="s">
        <v>224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83</v>
      </c>
      <c r="BK111" s="227">
        <f>ROUND(I111*H111,2)</f>
        <v>0</v>
      </c>
      <c r="BL111" s="19" t="s">
        <v>230</v>
      </c>
      <c r="BM111" s="226" t="s">
        <v>279</v>
      </c>
    </row>
    <row r="112" s="2" customFormat="1">
      <c r="A112" s="40"/>
      <c r="B112" s="41"/>
      <c r="C112" s="42"/>
      <c r="D112" s="228" t="s">
        <v>232</v>
      </c>
      <c r="E112" s="42"/>
      <c r="F112" s="229" t="s">
        <v>5694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232</v>
      </c>
      <c r="AU112" s="19" t="s">
        <v>85</v>
      </c>
    </row>
    <row r="113" s="2" customFormat="1">
      <c r="A113" s="40"/>
      <c r="B113" s="41"/>
      <c r="C113" s="42"/>
      <c r="D113" s="233" t="s">
        <v>234</v>
      </c>
      <c r="E113" s="42"/>
      <c r="F113" s="234" t="s">
        <v>5695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234</v>
      </c>
      <c r="AU113" s="19" t="s">
        <v>85</v>
      </c>
    </row>
    <row r="114" s="13" customFormat="1">
      <c r="A114" s="13"/>
      <c r="B114" s="235"/>
      <c r="C114" s="236"/>
      <c r="D114" s="228" t="s">
        <v>236</v>
      </c>
      <c r="E114" s="237" t="s">
        <v>40</v>
      </c>
      <c r="F114" s="238" t="s">
        <v>5696</v>
      </c>
      <c r="G114" s="236"/>
      <c r="H114" s="239">
        <v>429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236</v>
      </c>
      <c r="AU114" s="245" t="s">
        <v>85</v>
      </c>
      <c r="AV114" s="13" t="s">
        <v>85</v>
      </c>
      <c r="AW114" s="13" t="s">
        <v>38</v>
      </c>
      <c r="AX114" s="13" t="s">
        <v>77</v>
      </c>
      <c r="AY114" s="245" t="s">
        <v>224</v>
      </c>
    </row>
    <row r="115" s="13" customFormat="1">
      <c r="A115" s="13"/>
      <c r="B115" s="235"/>
      <c r="C115" s="236"/>
      <c r="D115" s="228" t="s">
        <v>236</v>
      </c>
      <c r="E115" s="237" t="s">
        <v>40</v>
      </c>
      <c r="F115" s="238" t="s">
        <v>5697</v>
      </c>
      <c r="G115" s="236"/>
      <c r="H115" s="239">
        <v>772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236</v>
      </c>
      <c r="AU115" s="245" t="s">
        <v>85</v>
      </c>
      <c r="AV115" s="13" t="s">
        <v>85</v>
      </c>
      <c r="AW115" s="13" t="s">
        <v>38</v>
      </c>
      <c r="AX115" s="13" t="s">
        <v>77</v>
      </c>
      <c r="AY115" s="245" t="s">
        <v>224</v>
      </c>
    </row>
    <row r="116" s="15" customFormat="1">
      <c r="A116" s="15"/>
      <c r="B116" s="256"/>
      <c r="C116" s="257"/>
      <c r="D116" s="228" t="s">
        <v>236</v>
      </c>
      <c r="E116" s="258" t="s">
        <v>40</v>
      </c>
      <c r="F116" s="259" t="s">
        <v>253</v>
      </c>
      <c r="G116" s="257"/>
      <c r="H116" s="260">
        <v>1201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236</v>
      </c>
      <c r="AU116" s="266" t="s">
        <v>85</v>
      </c>
      <c r="AV116" s="15" t="s">
        <v>230</v>
      </c>
      <c r="AW116" s="15" t="s">
        <v>38</v>
      </c>
      <c r="AX116" s="15" t="s">
        <v>83</v>
      </c>
      <c r="AY116" s="266" t="s">
        <v>224</v>
      </c>
    </row>
    <row r="117" s="2" customFormat="1" ht="16.5" customHeight="1">
      <c r="A117" s="40"/>
      <c r="B117" s="41"/>
      <c r="C117" s="215" t="s">
        <v>259</v>
      </c>
      <c r="D117" s="215" t="s">
        <v>226</v>
      </c>
      <c r="E117" s="216" t="s">
        <v>5698</v>
      </c>
      <c r="F117" s="217" t="s">
        <v>5699</v>
      </c>
      <c r="G117" s="218" t="s">
        <v>152</v>
      </c>
      <c r="H117" s="219">
        <v>578</v>
      </c>
      <c r="I117" s="220"/>
      <c r="J117" s="221">
        <f>ROUND(I117*H117,2)</f>
        <v>0</v>
      </c>
      <c r="K117" s="217" t="s">
        <v>229</v>
      </c>
      <c r="L117" s="46"/>
      <c r="M117" s="222" t="s">
        <v>40</v>
      </c>
      <c r="N117" s="223" t="s">
        <v>48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0.32500000000000001</v>
      </c>
      <c r="T117" s="225">
        <f>S117*H117</f>
        <v>187.84999999999999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230</v>
      </c>
      <c r="AT117" s="226" t="s">
        <v>226</v>
      </c>
      <c r="AU117" s="226" t="s">
        <v>85</v>
      </c>
      <c r="AY117" s="19" t="s">
        <v>224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83</v>
      </c>
      <c r="BK117" s="227">
        <f>ROUND(I117*H117,2)</f>
        <v>0</v>
      </c>
      <c r="BL117" s="19" t="s">
        <v>230</v>
      </c>
      <c r="BM117" s="226" t="s">
        <v>296</v>
      </c>
    </row>
    <row r="118" s="2" customFormat="1">
      <c r="A118" s="40"/>
      <c r="B118" s="41"/>
      <c r="C118" s="42"/>
      <c r="D118" s="228" t="s">
        <v>232</v>
      </c>
      <c r="E118" s="42"/>
      <c r="F118" s="229" t="s">
        <v>5700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232</v>
      </c>
      <c r="AU118" s="19" t="s">
        <v>85</v>
      </c>
    </row>
    <row r="119" s="2" customFormat="1">
      <c r="A119" s="40"/>
      <c r="B119" s="41"/>
      <c r="C119" s="42"/>
      <c r="D119" s="233" t="s">
        <v>234</v>
      </c>
      <c r="E119" s="42"/>
      <c r="F119" s="234" t="s">
        <v>5701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234</v>
      </c>
      <c r="AU119" s="19" t="s">
        <v>85</v>
      </c>
    </row>
    <row r="120" s="13" customFormat="1">
      <c r="A120" s="13"/>
      <c r="B120" s="235"/>
      <c r="C120" s="236"/>
      <c r="D120" s="228" t="s">
        <v>236</v>
      </c>
      <c r="E120" s="237" t="s">
        <v>40</v>
      </c>
      <c r="F120" s="238" t="s">
        <v>5702</v>
      </c>
      <c r="G120" s="236"/>
      <c r="H120" s="239">
        <v>578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236</v>
      </c>
      <c r="AU120" s="245" t="s">
        <v>85</v>
      </c>
      <c r="AV120" s="13" t="s">
        <v>85</v>
      </c>
      <c r="AW120" s="13" t="s">
        <v>38</v>
      </c>
      <c r="AX120" s="13" t="s">
        <v>77</v>
      </c>
      <c r="AY120" s="245" t="s">
        <v>224</v>
      </c>
    </row>
    <row r="121" s="15" customFormat="1">
      <c r="A121" s="15"/>
      <c r="B121" s="256"/>
      <c r="C121" s="257"/>
      <c r="D121" s="228" t="s">
        <v>236</v>
      </c>
      <c r="E121" s="258" t="s">
        <v>40</v>
      </c>
      <c r="F121" s="259" t="s">
        <v>253</v>
      </c>
      <c r="G121" s="257"/>
      <c r="H121" s="260">
        <v>578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236</v>
      </c>
      <c r="AU121" s="266" t="s">
        <v>85</v>
      </c>
      <c r="AV121" s="15" t="s">
        <v>230</v>
      </c>
      <c r="AW121" s="15" t="s">
        <v>38</v>
      </c>
      <c r="AX121" s="15" t="s">
        <v>83</v>
      </c>
      <c r="AY121" s="266" t="s">
        <v>224</v>
      </c>
    </row>
    <row r="122" s="2" customFormat="1" ht="16.5" customHeight="1">
      <c r="A122" s="40"/>
      <c r="B122" s="41"/>
      <c r="C122" s="215" t="s">
        <v>266</v>
      </c>
      <c r="D122" s="215" t="s">
        <v>226</v>
      </c>
      <c r="E122" s="216" t="s">
        <v>5703</v>
      </c>
      <c r="F122" s="217" t="s">
        <v>5704</v>
      </c>
      <c r="G122" s="218" t="s">
        <v>152</v>
      </c>
      <c r="H122" s="219">
        <v>246</v>
      </c>
      <c r="I122" s="220"/>
      <c r="J122" s="221">
        <f>ROUND(I122*H122,2)</f>
        <v>0</v>
      </c>
      <c r="K122" s="217" t="s">
        <v>229</v>
      </c>
      <c r="L122" s="46"/>
      <c r="M122" s="222" t="s">
        <v>40</v>
      </c>
      <c r="N122" s="223" t="s">
        <v>48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0.625</v>
      </c>
      <c r="T122" s="225">
        <f>S122*H122</f>
        <v>153.75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230</v>
      </c>
      <c r="AT122" s="226" t="s">
        <v>226</v>
      </c>
      <c r="AU122" s="226" t="s">
        <v>85</v>
      </c>
      <c r="AY122" s="19" t="s">
        <v>224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83</v>
      </c>
      <c r="BK122" s="227">
        <f>ROUND(I122*H122,2)</f>
        <v>0</v>
      </c>
      <c r="BL122" s="19" t="s">
        <v>230</v>
      </c>
      <c r="BM122" s="226" t="s">
        <v>311</v>
      </c>
    </row>
    <row r="123" s="2" customFormat="1">
      <c r="A123" s="40"/>
      <c r="B123" s="41"/>
      <c r="C123" s="42"/>
      <c r="D123" s="228" t="s">
        <v>232</v>
      </c>
      <c r="E123" s="42"/>
      <c r="F123" s="229" t="s">
        <v>5705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232</v>
      </c>
      <c r="AU123" s="19" t="s">
        <v>85</v>
      </c>
    </row>
    <row r="124" s="2" customFormat="1">
      <c r="A124" s="40"/>
      <c r="B124" s="41"/>
      <c r="C124" s="42"/>
      <c r="D124" s="233" t="s">
        <v>234</v>
      </c>
      <c r="E124" s="42"/>
      <c r="F124" s="234" t="s">
        <v>5706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234</v>
      </c>
      <c r="AU124" s="19" t="s">
        <v>85</v>
      </c>
    </row>
    <row r="125" s="13" customFormat="1">
      <c r="A125" s="13"/>
      <c r="B125" s="235"/>
      <c r="C125" s="236"/>
      <c r="D125" s="228" t="s">
        <v>236</v>
      </c>
      <c r="E125" s="237" t="s">
        <v>40</v>
      </c>
      <c r="F125" s="238" t="s">
        <v>5707</v>
      </c>
      <c r="G125" s="236"/>
      <c r="H125" s="239">
        <v>137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236</v>
      </c>
      <c r="AU125" s="245" t="s">
        <v>85</v>
      </c>
      <c r="AV125" s="13" t="s">
        <v>85</v>
      </c>
      <c r="AW125" s="13" t="s">
        <v>38</v>
      </c>
      <c r="AX125" s="13" t="s">
        <v>77</v>
      </c>
      <c r="AY125" s="245" t="s">
        <v>224</v>
      </c>
    </row>
    <row r="126" s="13" customFormat="1">
      <c r="A126" s="13"/>
      <c r="B126" s="235"/>
      <c r="C126" s="236"/>
      <c r="D126" s="228" t="s">
        <v>236</v>
      </c>
      <c r="E126" s="237" t="s">
        <v>40</v>
      </c>
      <c r="F126" s="238" t="s">
        <v>5708</v>
      </c>
      <c r="G126" s="236"/>
      <c r="H126" s="239">
        <v>109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236</v>
      </c>
      <c r="AU126" s="245" t="s">
        <v>85</v>
      </c>
      <c r="AV126" s="13" t="s">
        <v>85</v>
      </c>
      <c r="AW126" s="13" t="s">
        <v>38</v>
      </c>
      <c r="AX126" s="13" t="s">
        <v>77</v>
      </c>
      <c r="AY126" s="245" t="s">
        <v>224</v>
      </c>
    </row>
    <row r="127" s="15" customFormat="1">
      <c r="A127" s="15"/>
      <c r="B127" s="256"/>
      <c r="C127" s="257"/>
      <c r="D127" s="228" t="s">
        <v>236</v>
      </c>
      <c r="E127" s="258" t="s">
        <v>40</v>
      </c>
      <c r="F127" s="259" t="s">
        <v>253</v>
      </c>
      <c r="G127" s="257"/>
      <c r="H127" s="260">
        <v>246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236</v>
      </c>
      <c r="AU127" s="266" t="s">
        <v>85</v>
      </c>
      <c r="AV127" s="15" t="s">
        <v>230</v>
      </c>
      <c r="AW127" s="15" t="s">
        <v>38</v>
      </c>
      <c r="AX127" s="15" t="s">
        <v>83</v>
      </c>
      <c r="AY127" s="266" t="s">
        <v>224</v>
      </c>
    </row>
    <row r="128" s="2" customFormat="1" ht="16.5" customHeight="1">
      <c r="A128" s="40"/>
      <c r="B128" s="41"/>
      <c r="C128" s="215" t="s">
        <v>272</v>
      </c>
      <c r="D128" s="215" t="s">
        <v>226</v>
      </c>
      <c r="E128" s="216" t="s">
        <v>4671</v>
      </c>
      <c r="F128" s="217" t="s">
        <v>4672</v>
      </c>
      <c r="G128" s="218" t="s">
        <v>152</v>
      </c>
      <c r="H128" s="219">
        <v>54.5</v>
      </c>
      <c r="I128" s="220"/>
      <c r="J128" s="221">
        <f>ROUND(I128*H128,2)</f>
        <v>0</v>
      </c>
      <c r="K128" s="217" t="s">
        <v>229</v>
      </c>
      <c r="L128" s="46"/>
      <c r="M128" s="222" t="s">
        <v>40</v>
      </c>
      <c r="N128" s="223" t="s">
        <v>48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0.93000000000000005</v>
      </c>
      <c r="T128" s="225">
        <f>S128*H128</f>
        <v>50.685000000000002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230</v>
      </c>
      <c r="AT128" s="226" t="s">
        <v>226</v>
      </c>
      <c r="AU128" s="226" t="s">
        <v>85</v>
      </c>
      <c r="AY128" s="19" t="s">
        <v>224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83</v>
      </c>
      <c r="BK128" s="227">
        <f>ROUND(I128*H128,2)</f>
        <v>0</v>
      </c>
      <c r="BL128" s="19" t="s">
        <v>230</v>
      </c>
      <c r="BM128" s="226" t="s">
        <v>325</v>
      </c>
    </row>
    <row r="129" s="2" customFormat="1">
      <c r="A129" s="40"/>
      <c r="B129" s="41"/>
      <c r="C129" s="42"/>
      <c r="D129" s="228" t="s">
        <v>232</v>
      </c>
      <c r="E129" s="42"/>
      <c r="F129" s="229" t="s">
        <v>4673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232</v>
      </c>
      <c r="AU129" s="19" t="s">
        <v>85</v>
      </c>
    </row>
    <row r="130" s="2" customFormat="1">
      <c r="A130" s="40"/>
      <c r="B130" s="41"/>
      <c r="C130" s="42"/>
      <c r="D130" s="233" t="s">
        <v>234</v>
      </c>
      <c r="E130" s="42"/>
      <c r="F130" s="234" t="s">
        <v>4674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234</v>
      </c>
      <c r="AU130" s="19" t="s">
        <v>85</v>
      </c>
    </row>
    <row r="131" s="13" customFormat="1">
      <c r="A131" s="13"/>
      <c r="B131" s="235"/>
      <c r="C131" s="236"/>
      <c r="D131" s="228" t="s">
        <v>236</v>
      </c>
      <c r="E131" s="237" t="s">
        <v>40</v>
      </c>
      <c r="F131" s="238" t="s">
        <v>5709</v>
      </c>
      <c r="G131" s="236"/>
      <c r="H131" s="239">
        <v>54.5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236</v>
      </c>
      <c r="AU131" s="245" t="s">
        <v>85</v>
      </c>
      <c r="AV131" s="13" t="s">
        <v>85</v>
      </c>
      <c r="AW131" s="13" t="s">
        <v>38</v>
      </c>
      <c r="AX131" s="13" t="s">
        <v>77</v>
      </c>
      <c r="AY131" s="245" t="s">
        <v>224</v>
      </c>
    </row>
    <row r="132" s="15" customFormat="1">
      <c r="A132" s="15"/>
      <c r="B132" s="256"/>
      <c r="C132" s="257"/>
      <c r="D132" s="228" t="s">
        <v>236</v>
      </c>
      <c r="E132" s="258" t="s">
        <v>40</v>
      </c>
      <c r="F132" s="259" t="s">
        <v>253</v>
      </c>
      <c r="G132" s="257"/>
      <c r="H132" s="260">
        <v>54.5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236</v>
      </c>
      <c r="AU132" s="266" t="s">
        <v>85</v>
      </c>
      <c r="AV132" s="15" t="s">
        <v>230</v>
      </c>
      <c r="AW132" s="15" t="s">
        <v>38</v>
      </c>
      <c r="AX132" s="15" t="s">
        <v>83</v>
      </c>
      <c r="AY132" s="266" t="s">
        <v>224</v>
      </c>
    </row>
    <row r="133" s="2" customFormat="1" ht="16.5" customHeight="1">
      <c r="A133" s="40"/>
      <c r="B133" s="41"/>
      <c r="C133" s="215" t="s">
        <v>279</v>
      </c>
      <c r="D133" s="215" t="s">
        <v>226</v>
      </c>
      <c r="E133" s="216" t="s">
        <v>5710</v>
      </c>
      <c r="F133" s="217" t="s">
        <v>5711</v>
      </c>
      <c r="G133" s="218" t="s">
        <v>152</v>
      </c>
      <c r="H133" s="219">
        <v>109</v>
      </c>
      <c r="I133" s="220"/>
      <c r="J133" s="221">
        <f>ROUND(I133*H133,2)</f>
        <v>0</v>
      </c>
      <c r="K133" s="217" t="s">
        <v>229</v>
      </c>
      <c r="L133" s="46"/>
      <c r="M133" s="222" t="s">
        <v>40</v>
      </c>
      <c r="N133" s="223" t="s">
        <v>48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0.22</v>
      </c>
      <c r="T133" s="225">
        <f>S133*H133</f>
        <v>23.98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230</v>
      </c>
      <c r="AT133" s="226" t="s">
        <v>226</v>
      </c>
      <c r="AU133" s="226" t="s">
        <v>85</v>
      </c>
      <c r="AY133" s="19" t="s">
        <v>224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83</v>
      </c>
      <c r="BK133" s="227">
        <f>ROUND(I133*H133,2)</f>
        <v>0</v>
      </c>
      <c r="BL133" s="19" t="s">
        <v>230</v>
      </c>
      <c r="BM133" s="226" t="s">
        <v>340</v>
      </c>
    </row>
    <row r="134" s="2" customFormat="1">
      <c r="A134" s="40"/>
      <c r="B134" s="41"/>
      <c r="C134" s="42"/>
      <c r="D134" s="228" t="s">
        <v>232</v>
      </c>
      <c r="E134" s="42"/>
      <c r="F134" s="229" t="s">
        <v>5712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232</v>
      </c>
      <c r="AU134" s="19" t="s">
        <v>85</v>
      </c>
    </row>
    <row r="135" s="2" customFormat="1">
      <c r="A135" s="40"/>
      <c r="B135" s="41"/>
      <c r="C135" s="42"/>
      <c r="D135" s="233" t="s">
        <v>234</v>
      </c>
      <c r="E135" s="42"/>
      <c r="F135" s="234" t="s">
        <v>5713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234</v>
      </c>
      <c r="AU135" s="19" t="s">
        <v>85</v>
      </c>
    </row>
    <row r="136" s="13" customFormat="1">
      <c r="A136" s="13"/>
      <c r="B136" s="235"/>
      <c r="C136" s="236"/>
      <c r="D136" s="228" t="s">
        <v>236</v>
      </c>
      <c r="E136" s="237" t="s">
        <v>40</v>
      </c>
      <c r="F136" s="238" t="s">
        <v>5714</v>
      </c>
      <c r="G136" s="236"/>
      <c r="H136" s="239">
        <v>109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236</v>
      </c>
      <c r="AU136" s="245" t="s">
        <v>85</v>
      </c>
      <c r="AV136" s="13" t="s">
        <v>85</v>
      </c>
      <c r="AW136" s="13" t="s">
        <v>38</v>
      </c>
      <c r="AX136" s="13" t="s">
        <v>77</v>
      </c>
      <c r="AY136" s="245" t="s">
        <v>224</v>
      </c>
    </row>
    <row r="137" s="15" customFormat="1">
      <c r="A137" s="15"/>
      <c r="B137" s="256"/>
      <c r="C137" s="257"/>
      <c r="D137" s="228" t="s">
        <v>236</v>
      </c>
      <c r="E137" s="258" t="s">
        <v>40</v>
      </c>
      <c r="F137" s="259" t="s">
        <v>253</v>
      </c>
      <c r="G137" s="257"/>
      <c r="H137" s="260">
        <v>109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236</v>
      </c>
      <c r="AU137" s="266" t="s">
        <v>85</v>
      </c>
      <c r="AV137" s="15" t="s">
        <v>230</v>
      </c>
      <c r="AW137" s="15" t="s">
        <v>38</v>
      </c>
      <c r="AX137" s="15" t="s">
        <v>83</v>
      </c>
      <c r="AY137" s="266" t="s">
        <v>224</v>
      </c>
    </row>
    <row r="138" s="2" customFormat="1" ht="16.5" customHeight="1">
      <c r="A138" s="40"/>
      <c r="B138" s="41"/>
      <c r="C138" s="215" t="s">
        <v>286</v>
      </c>
      <c r="D138" s="215" t="s">
        <v>226</v>
      </c>
      <c r="E138" s="216" t="s">
        <v>254</v>
      </c>
      <c r="F138" s="217" t="s">
        <v>5715</v>
      </c>
      <c r="G138" s="218" t="s">
        <v>152</v>
      </c>
      <c r="H138" s="219">
        <v>137</v>
      </c>
      <c r="I138" s="220"/>
      <c r="J138" s="221">
        <f>ROUND(I138*H138,2)</f>
        <v>0</v>
      </c>
      <c r="K138" s="217" t="s">
        <v>229</v>
      </c>
      <c r="L138" s="46"/>
      <c r="M138" s="222" t="s">
        <v>40</v>
      </c>
      <c r="N138" s="223" t="s">
        <v>48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0.316</v>
      </c>
      <c r="T138" s="225">
        <f>S138*H138</f>
        <v>43.292000000000002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230</v>
      </c>
      <c r="AT138" s="226" t="s">
        <v>226</v>
      </c>
      <c r="AU138" s="226" t="s">
        <v>85</v>
      </c>
      <c r="AY138" s="19" t="s">
        <v>224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83</v>
      </c>
      <c r="BK138" s="227">
        <f>ROUND(I138*H138,2)</f>
        <v>0</v>
      </c>
      <c r="BL138" s="19" t="s">
        <v>230</v>
      </c>
      <c r="BM138" s="226" t="s">
        <v>356</v>
      </c>
    </row>
    <row r="139" s="2" customFormat="1">
      <c r="A139" s="40"/>
      <c r="B139" s="41"/>
      <c r="C139" s="42"/>
      <c r="D139" s="228" t="s">
        <v>232</v>
      </c>
      <c r="E139" s="42"/>
      <c r="F139" s="229" t="s">
        <v>257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232</v>
      </c>
      <c r="AU139" s="19" t="s">
        <v>85</v>
      </c>
    </row>
    <row r="140" s="2" customFormat="1">
      <c r="A140" s="40"/>
      <c r="B140" s="41"/>
      <c r="C140" s="42"/>
      <c r="D140" s="233" t="s">
        <v>234</v>
      </c>
      <c r="E140" s="42"/>
      <c r="F140" s="234" t="s">
        <v>258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234</v>
      </c>
      <c r="AU140" s="19" t="s">
        <v>85</v>
      </c>
    </row>
    <row r="141" s="13" customFormat="1">
      <c r="A141" s="13"/>
      <c r="B141" s="235"/>
      <c r="C141" s="236"/>
      <c r="D141" s="228" t="s">
        <v>236</v>
      </c>
      <c r="E141" s="237" t="s">
        <v>40</v>
      </c>
      <c r="F141" s="238" t="s">
        <v>5716</v>
      </c>
      <c r="G141" s="236"/>
      <c r="H141" s="239">
        <v>137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236</v>
      </c>
      <c r="AU141" s="245" t="s">
        <v>85</v>
      </c>
      <c r="AV141" s="13" t="s">
        <v>85</v>
      </c>
      <c r="AW141" s="13" t="s">
        <v>38</v>
      </c>
      <c r="AX141" s="13" t="s">
        <v>77</v>
      </c>
      <c r="AY141" s="245" t="s">
        <v>224</v>
      </c>
    </row>
    <row r="142" s="15" customFormat="1">
      <c r="A142" s="15"/>
      <c r="B142" s="256"/>
      <c r="C142" s="257"/>
      <c r="D142" s="228" t="s">
        <v>236</v>
      </c>
      <c r="E142" s="258" t="s">
        <v>40</v>
      </c>
      <c r="F142" s="259" t="s">
        <v>253</v>
      </c>
      <c r="G142" s="257"/>
      <c r="H142" s="260">
        <v>137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236</v>
      </c>
      <c r="AU142" s="266" t="s">
        <v>85</v>
      </c>
      <c r="AV142" s="15" t="s">
        <v>230</v>
      </c>
      <c r="AW142" s="15" t="s">
        <v>38</v>
      </c>
      <c r="AX142" s="15" t="s">
        <v>83</v>
      </c>
      <c r="AY142" s="266" t="s">
        <v>224</v>
      </c>
    </row>
    <row r="143" s="2" customFormat="1" ht="16.5" customHeight="1">
      <c r="A143" s="40"/>
      <c r="B143" s="41"/>
      <c r="C143" s="215" t="s">
        <v>296</v>
      </c>
      <c r="D143" s="215" t="s">
        <v>226</v>
      </c>
      <c r="E143" s="216" t="s">
        <v>5717</v>
      </c>
      <c r="F143" s="217" t="s">
        <v>5718</v>
      </c>
      <c r="G143" s="218" t="s">
        <v>152</v>
      </c>
      <c r="H143" s="219">
        <v>429</v>
      </c>
      <c r="I143" s="220"/>
      <c r="J143" s="221">
        <f>ROUND(I143*H143,2)</f>
        <v>0</v>
      </c>
      <c r="K143" s="217" t="s">
        <v>229</v>
      </c>
      <c r="L143" s="46"/>
      <c r="M143" s="222" t="s">
        <v>40</v>
      </c>
      <c r="N143" s="223" t="s">
        <v>48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0.17999999999999999</v>
      </c>
      <c r="T143" s="225">
        <f>S143*H143</f>
        <v>77.219999999999999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230</v>
      </c>
      <c r="AT143" s="226" t="s">
        <v>226</v>
      </c>
      <c r="AU143" s="226" t="s">
        <v>85</v>
      </c>
      <c r="AY143" s="19" t="s">
        <v>224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83</v>
      </c>
      <c r="BK143" s="227">
        <f>ROUND(I143*H143,2)</f>
        <v>0</v>
      </c>
      <c r="BL143" s="19" t="s">
        <v>230</v>
      </c>
      <c r="BM143" s="226" t="s">
        <v>373</v>
      </c>
    </row>
    <row r="144" s="2" customFormat="1">
      <c r="A144" s="40"/>
      <c r="B144" s="41"/>
      <c r="C144" s="42"/>
      <c r="D144" s="228" t="s">
        <v>232</v>
      </c>
      <c r="E144" s="42"/>
      <c r="F144" s="229" t="s">
        <v>5719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232</v>
      </c>
      <c r="AU144" s="19" t="s">
        <v>85</v>
      </c>
    </row>
    <row r="145" s="2" customFormat="1">
      <c r="A145" s="40"/>
      <c r="B145" s="41"/>
      <c r="C145" s="42"/>
      <c r="D145" s="233" t="s">
        <v>234</v>
      </c>
      <c r="E145" s="42"/>
      <c r="F145" s="234" t="s">
        <v>5720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234</v>
      </c>
      <c r="AU145" s="19" t="s">
        <v>85</v>
      </c>
    </row>
    <row r="146" s="13" customFormat="1">
      <c r="A146" s="13"/>
      <c r="B146" s="235"/>
      <c r="C146" s="236"/>
      <c r="D146" s="228" t="s">
        <v>236</v>
      </c>
      <c r="E146" s="237" t="s">
        <v>40</v>
      </c>
      <c r="F146" s="238" t="s">
        <v>5721</v>
      </c>
      <c r="G146" s="236"/>
      <c r="H146" s="239">
        <v>429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236</v>
      </c>
      <c r="AU146" s="245" t="s">
        <v>85</v>
      </c>
      <c r="AV146" s="13" t="s">
        <v>85</v>
      </c>
      <c r="AW146" s="13" t="s">
        <v>38</v>
      </c>
      <c r="AX146" s="13" t="s">
        <v>77</v>
      </c>
      <c r="AY146" s="245" t="s">
        <v>224</v>
      </c>
    </row>
    <row r="147" s="15" customFormat="1">
      <c r="A147" s="15"/>
      <c r="B147" s="256"/>
      <c r="C147" s="257"/>
      <c r="D147" s="228" t="s">
        <v>236</v>
      </c>
      <c r="E147" s="258" t="s">
        <v>40</v>
      </c>
      <c r="F147" s="259" t="s">
        <v>253</v>
      </c>
      <c r="G147" s="257"/>
      <c r="H147" s="260">
        <v>429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236</v>
      </c>
      <c r="AU147" s="266" t="s">
        <v>85</v>
      </c>
      <c r="AV147" s="15" t="s">
        <v>230</v>
      </c>
      <c r="AW147" s="15" t="s">
        <v>38</v>
      </c>
      <c r="AX147" s="15" t="s">
        <v>83</v>
      </c>
      <c r="AY147" s="266" t="s">
        <v>224</v>
      </c>
    </row>
    <row r="148" s="2" customFormat="1" ht="16.5" customHeight="1">
      <c r="A148" s="40"/>
      <c r="B148" s="41"/>
      <c r="C148" s="215" t="s">
        <v>304</v>
      </c>
      <c r="D148" s="215" t="s">
        <v>226</v>
      </c>
      <c r="E148" s="216" t="s">
        <v>5146</v>
      </c>
      <c r="F148" s="217" t="s">
        <v>5147</v>
      </c>
      <c r="G148" s="218" t="s">
        <v>152</v>
      </c>
      <c r="H148" s="219">
        <v>1728</v>
      </c>
      <c r="I148" s="220"/>
      <c r="J148" s="221">
        <f>ROUND(I148*H148,2)</f>
        <v>0</v>
      </c>
      <c r="K148" s="217" t="s">
        <v>229</v>
      </c>
      <c r="L148" s="46"/>
      <c r="M148" s="222" t="s">
        <v>40</v>
      </c>
      <c r="N148" s="223" t="s">
        <v>48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0.29999999999999999</v>
      </c>
      <c r="T148" s="225">
        <f>S148*H148</f>
        <v>518.39999999999998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230</v>
      </c>
      <c r="AT148" s="226" t="s">
        <v>226</v>
      </c>
      <c r="AU148" s="226" t="s">
        <v>85</v>
      </c>
      <c r="AY148" s="19" t="s">
        <v>224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83</v>
      </c>
      <c r="BK148" s="227">
        <f>ROUND(I148*H148,2)</f>
        <v>0</v>
      </c>
      <c r="BL148" s="19" t="s">
        <v>230</v>
      </c>
      <c r="BM148" s="226" t="s">
        <v>387</v>
      </c>
    </row>
    <row r="149" s="2" customFormat="1">
      <c r="A149" s="40"/>
      <c r="B149" s="41"/>
      <c r="C149" s="42"/>
      <c r="D149" s="228" t="s">
        <v>232</v>
      </c>
      <c r="E149" s="42"/>
      <c r="F149" s="229" t="s">
        <v>5148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232</v>
      </c>
      <c r="AU149" s="19" t="s">
        <v>85</v>
      </c>
    </row>
    <row r="150" s="2" customFormat="1">
      <c r="A150" s="40"/>
      <c r="B150" s="41"/>
      <c r="C150" s="42"/>
      <c r="D150" s="233" t="s">
        <v>234</v>
      </c>
      <c r="E150" s="42"/>
      <c r="F150" s="234" t="s">
        <v>5149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234</v>
      </c>
      <c r="AU150" s="19" t="s">
        <v>85</v>
      </c>
    </row>
    <row r="151" s="13" customFormat="1">
      <c r="A151" s="13"/>
      <c r="B151" s="235"/>
      <c r="C151" s="236"/>
      <c r="D151" s="228" t="s">
        <v>236</v>
      </c>
      <c r="E151" s="237" t="s">
        <v>40</v>
      </c>
      <c r="F151" s="238" t="s">
        <v>5722</v>
      </c>
      <c r="G151" s="236"/>
      <c r="H151" s="239">
        <v>1728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236</v>
      </c>
      <c r="AU151" s="245" t="s">
        <v>85</v>
      </c>
      <c r="AV151" s="13" t="s">
        <v>85</v>
      </c>
      <c r="AW151" s="13" t="s">
        <v>38</v>
      </c>
      <c r="AX151" s="13" t="s">
        <v>77</v>
      </c>
      <c r="AY151" s="245" t="s">
        <v>224</v>
      </c>
    </row>
    <row r="152" s="15" customFormat="1">
      <c r="A152" s="15"/>
      <c r="B152" s="256"/>
      <c r="C152" s="257"/>
      <c r="D152" s="228" t="s">
        <v>236</v>
      </c>
      <c r="E152" s="258" t="s">
        <v>40</v>
      </c>
      <c r="F152" s="259" t="s">
        <v>253</v>
      </c>
      <c r="G152" s="257"/>
      <c r="H152" s="260">
        <v>1728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236</v>
      </c>
      <c r="AU152" s="266" t="s">
        <v>85</v>
      </c>
      <c r="AV152" s="15" t="s">
        <v>230</v>
      </c>
      <c r="AW152" s="15" t="s">
        <v>38</v>
      </c>
      <c r="AX152" s="15" t="s">
        <v>83</v>
      </c>
      <c r="AY152" s="266" t="s">
        <v>224</v>
      </c>
    </row>
    <row r="153" s="2" customFormat="1" ht="16.5" customHeight="1">
      <c r="A153" s="40"/>
      <c r="B153" s="41"/>
      <c r="C153" s="215" t="s">
        <v>311</v>
      </c>
      <c r="D153" s="215" t="s">
        <v>226</v>
      </c>
      <c r="E153" s="216" t="s">
        <v>4676</v>
      </c>
      <c r="F153" s="217" t="s">
        <v>4677</v>
      </c>
      <c r="G153" s="218" t="s">
        <v>152</v>
      </c>
      <c r="H153" s="219">
        <v>253</v>
      </c>
      <c r="I153" s="220"/>
      <c r="J153" s="221">
        <f>ROUND(I153*H153,2)</f>
        <v>0</v>
      </c>
      <c r="K153" s="217" t="s">
        <v>229</v>
      </c>
      <c r="L153" s="46"/>
      <c r="M153" s="222" t="s">
        <v>40</v>
      </c>
      <c r="N153" s="223" t="s">
        <v>48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0.28999999999999998</v>
      </c>
      <c r="T153" s="225">
        <f>S153*H153</f>
        <v>73.36999999999999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230</v>
      </c>
      <c r="AT153" s="226" t="s">
        <v>226</v>
      </c>
      <c r="AU153" s="226" t="s">
        <v>85</v>
      </c>
      <c r="AY153" s="19" t="s">
        <v>224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83</v>
      </c>
      <c r="BK153" s="227">
        <f>ROUND(I153*H153,2)</f>
        <v>0</v>
      </c>
      <c r="BL153" s="19" t="s">
        <v>230</v>
      </c>
      <c r="BM153" s="226" t="s">
        <v>401</v>
      </c>
    </row>
    <row r="154" s="2" customFormat="1">
      <c r="A154" s="40"/>
      <c r="B154" s="41"/>
      <c r="C154" s="42"/>
      <c r="D154" s="228" t="s">
        <v>232</v>
      </c>
      <c r="E154" s="42"/>
      <c r="F154" s="229" t="s">
        <v>4678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232</v>
      </c>
      <c r="AU154" s="19" t="s">
        <v>85</v>
      </c>
    </row>
    <row r="155" s="2" customFormat="1">
      <c r="A155" s="40"/>
      <c r="B155" s="41"/>
      <c r="C155" s="42"/>
      <c r="D155" s="233" t="s">
        <v>234</v>
      </c>
      <c r="E155" s="42"/>
      <c r="F155" s="234" t="s">
        <v>4679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234</v>
      </c>
      <c r="AU155" s="19" t="s">
        <v>85</v>
      </c>
    </row>
    <row r="156" s="13" customFormat="1">
      <c r="A156" s="13"/>
      <c r="B156" s="235"/>
      <c r="C156" s="236"/>
      <c r="D156" s="228" t="s">
        <v>236</v>
      </c>
      <c r="E156" s="237" t="s">
        <v>40</v>
      </c>
      <c r="F156" s="238" t="s">
        <v>5723</v>
      </c>
      <c r="G156" s="236"/>
      <c r="H156" s="239">
        <v>137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236</v>
      </c>
      <c r="AU156" s="245" t="s">
        <v>85</v>
      </c>
      <c r="AV156" s="13" t="s">
        <v>85</v>
      </c>
      <c r="AW156" s="13" t="s">
        <v>38</v>
      </c>
      <c r="AX156" s="13" t="s">
        <v>77</v>
      </c>
      <c r="AY156" s="245" t="s">
        <v>224</v>
      </c>
    </row>
    <row r="157" s="13" customFormat="1">
      <c r="A157" s="13"/>
      <c r="B157" s="235"/>
      <c r="C157" s="236"/>
      <c r="D157" s="228" t="s">
        <v>236</v>
      </c>
      <c r="E157" s="237" t="s">
        <v>40</v>
      </c>
      <c r="F157" s="238" t="s">
        <v>5724</v>
      </c>
      <c r="G157" s="236"/>
      <c r="H157" s="239">
        <v>116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236</v>
      </c>
      <c r="AU157" s="245" t="s">
        <v>85</v>
      </c>
      <c r="AV157" s="13" t="s">
        <v>85</v>
      </c>
      <c r="AW157" s="13" t="s">
        <v>38</v>
      </c>
      <c r="AX157" s="13" t="s">
        <v>77</v>
      </c>
      <c r="AY157" s="245" t="s">
        <v>224</v>
      </c>
    </row>
    <row r="158" s="15" customFormat="1">
      <c r="A158" s="15"/>
      <c r="B158" s="256"/>
      <c r="C158" s="257"/>
      <c r="D158" s="228" t="s">
        <v>236</v>
      </c>
      <c r="E158" s="258" t="s">
        <v>40</v>
      </c>
      <c r="F158" s="259" t="s">
        <v>253</v>
      </c>
      <c r="G158" s="257"/>
      <c r="H158" s="260">
        <v>253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236</v>
      </c>
      <c r="AU158" s="266" t="s">
        <v>85</v>
      </c>
      <c r="AV158" s="15" t="s">
        <v>230</v>
      </c>
      <c r="AW158" s="15" t="s">
        <v>38</v>
      </c>
      <c r="AX158" s="15" t="s">
        <v>83</v>
      </c>
      <c r="AY158" s="266" t="s">
        <v>224</v>
      </c>
    </row>
    <row r="159" s="2" customFormat="1" ht="16.5" customHeight="1">
      <c r="A159" s="40"/>
      <c r="B159" s="41"/>
      <c r="C159" s="215" t="s">
        <v>318</v>
      </c>
      <c r="D159" s="215" t="s">
        <v>226</v>
      </c>
      <c r="E159" s="216" t="s">
        <v>2260</v>
      </c>
      <c r="F159" s="217" t="s">
        <v>5151</v>
      </c>
      <c r="G159" s="218" t="s">
        <v>152</v>
      </c>
      <c r="H159" s="219">
        <v>137</v>
      </c>
      <c r="I159" s="220"/>
      <c r="J159" s="221">
        <f>ROUND(I159*H159,2)</f>
        <v>0</v>
      </c>
      <c r="K159" s="217" t="s">
        <v>229</v>
      </c>
      <c r="L159" s="46"/>
      <c r="M159" s="222" t="s">
        <v>40</v>
      </c>
      <c r="N159" s="223" t="s">
        <v>48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0.57999999999999996</v>
      </c>
      <c r="T159" s="225">
        <f>S159*H159</f>
        <v>79.459999999999994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230</v>
      </c>
      <c r="AT159" s="226" t="s">
        <v>226</v>
      </c>
      <c r="AU159" s="226" t="s">
        <v>85</v>
      </c>
      <c r="AY159" s="19" t="s">
        <v>224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83</v>
      </c>
      <c r="BK159" s="227">
        <f>ROUND(I159*H159,2)</f>
        <v>0</v>
      </c>
      <c r="BL159" s="19" t="s">
        <v>230</v>
      </c>
      <c r="BM159" s="226" t="s">
        <v>416</v>
      </c>
    </row>
    <row r="160" s="2" customFormat="1">
      <c r="A160" s="40"/>
      <c r="B160" s="41"/>
      <c r="C160" s="42"/>
      <c r="D160" s="228" t="s">
        <v>232</v>
      </c>
      <c r="E160" s="42"/>
      <c r="F160" s="229" t="s">
        <v>2263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232</v>
      </c>
      <c r="AU160" s="19" t="s">
        <v>85</v>
      </c>
    </row>
    <row r="161" s="2" customFormat="1">
      <c r="A161" s="40"/>
      <c r="B161" s="41"/>
      <c r="C161" s="42"/>
      <c r="D161" s="233" t="s">
        <v>234</v>
      </c>
      <c r="E161" s="42"/>
      <c r="F161" s="234" t="s">
        <v>2264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234</v>
      </c>
      <c r="AU161" s="19" t="s">
        <v>85</v>
      </c>
    </row>
    <row r="162" s="13" customFormat="1">
      <c r="A162" s="13"/>
      <c r="B162" s="235"/>
      <c r="C162" s="236"/>
      <c r="D162" s="228" t="s">
        <v>236</v>
      </c>
      <c r="E162" s="237" t="s">
        <v>40</v>
      </c>
      <c r="F162" s="238" t="s">
        <v>5725</v>
      </c>
      <c r="G162" s="236"/>
      <c r="H162" s="239">
        <v>137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236</v>
      </c>
      <c r="AU162" s="245" t="s">
        <v>85</v>
      </c>
      <c r="AV162" s="13" t="s">
        <v>85</v>
      </c>
      <c r="AW162" s="13" t="s">
        <v>38</v>
      </c>
      <c r="AX162" s="13" t="s">
        <v>77</v>
      </c>
      <c r="AY162" s="245" t="s">
        <v>224</v>
      </c>
    </row>
    <row r="163" s="15" customFormat="1">
      <c r="A163" s="15"/>
      <c r="B163" s="256"/>
      <c r="C163" s="257"/>
      <c r="D163" s="228" t="s">
        <v>236</v>
      </c>
      <c r="E163" s="258" t="s">
        <v>40</v>
      </c>
      <c r="F163" s="259" t="s">
        <v>253</v>
      </c>
      <c r="G163" s="257"/>
      <c r="H163" s="260">
        <v>137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236</v>
      </c>
      <c r="AU163" s="266" t="s">
        <v>85</v>
      </c>
      <c r="AV163" s="15" t="s">
        <v>230</v>
      </c>
      <c r="AW163" s="15" t="s">
        <v>38</v>
      </c>
      <c r="AX163" s="15" t="s">
        <v>83</v>
      </c>
      <c r="AY163" s="266" t="s">
        <v>224</v>
      </c>
    </row>
    <row r="164" s="2" customFormat="1" ht="16.5" customHeight="1">
      <c r="A164" s="40"/>
      <c r="B164" s="41"/>
      <c r="C164" s="215" t="s">
        <v>325</v>
      </c>
      <c r="D164" s="215" t="s">
        <v>226</v>
      </c>
      <c r="E164" s="216" t="s">
        <v>4686</v>
      </c>
      <c r="F164" s="217" t="s">
        <v>4687</v>
      </c>
      <c r="G164" s="218" t="s">
        <v>152</v>
      </c>
      <c r="H164" s="219">
        <v>491</v>
      </c>
      <c r="I164" s="220"/>
      <c r="J164" s="221">
        <f>ROUND(I164*H164,2)</f>
        <v>0</v>
      </c>
      <c r="K164" s="217" t="s">
        <v>229</v>
      </c>
      <c r="L164" s="46"/>
      <c r="M164" s="222" t="s">
        <v>40</v>
      </c>
      <c r="N164" s="223" t="s">
        <v>48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0.098000000000000004</v>
      </c>
      <c r="T164" s="225">
        <f>S164*H164</f>
        <v>48.118000000000002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230</v>
      </c>
      <c r="AT164" s="226" t="s">
        <v>226</v>
      </c>
      <c r="AU164" s="226" t="s">
        <v>85</v>
      </c>
      <c r="AY164" s="19" t="s">
        <v>224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83</v>
      </c>
      <c r="BK164" s="227">
        <f>ROUND(I164*H164,2)</f>
        <v>0</v>
      </c>
      <c r="BL164" s="19" t="s">
        <v>230</v>
      </c>
      <c r="BM164" s="226" t="s">
        <v>429</v>
      </c>
    </row>
    <row r="165" s="2" customFormat="1">
      <c r="A165" s="40"/>
      <c r="B165" s="41"/>
      <c r="C165" s="42"/>
      <c r="D165" s="228" t="s">
        <v>232</v>
      </c>
      <c r="E165" s="42"/>
      <c r="F165" s="229" t="s">
        <v>4688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232</v>
      </c>
      <c r="AU165" s="19" t="s">
        <v>85</v>
      </c>
    </row>
    <row r="166" s="2" customFormat="1">
      <c r="A166" s="40"/>
      <c r="B166" s="41"/>
      <c r="C166" s="42"/>
      <c r="D166" s="233" t="s">
        <v>234</v>
      </c>
      <c r="E166" s="42"/>
      <c r="F166" s="234" t="s">
        <v>4689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234</v>
      </c>
      <c r="AU166" s="19" t="s">
        <v>85</v>
      </c>
    </row>
    <row r="167" s="13" customFormat="1">
      <c r="A167" s="13"/>
      <c r="B167" s="235"/>
      <c r="C167" s="236"/>
      <c r="D167" s="228" t="s">
        <v>236</v>
      </c>
      <c r="E167" s="237" t="s">
        <v>40</v>
      </c>
      <c r="F167" s="238" t="s">
        <v>5726</v>
      </c>
      <c r="G167" s="236"/>
      <c r="H167" s="239">
        <v>491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236</v>
      </c>
      <c r="AU167" s="245" t="s">
        <v>85</v>
      </c>
      <c r="AV167" s="13" t="s">
        <v>85</v>
      </c>
      <c r="AW167" s="13" t="s">
        <v>38</v>
      </c>
      <c r="AX167" s="13" t="s">
        <v>77</v>
      </c>
      <c r="AY167" s="245" t="s">
        <v>224</v>
      </c>
    </row>
    <row r="168" s="15" customFormat="1">
      <c r="A168" s="15"/>
      <c r="B168" s="256"/>
      <c r="C168" s="257"/>
      <c r="D168" s="228" t="s">
        <v>236</v>
      </c>
      <c r="E168" s="258" t="s">
        <v>40</v>
      </c>
      <c r="F168" s="259" t="s">
        <v>253</v>
      </c>
      <c r="G168" s="257"/>
      <c r="H168" s="260">
        <v>491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236</v>
      </c>
      <c r="AU168" s="266" t="s">
        <v>85</v>
      </c>
      <c r="AV168" s="15" t="s">
        <v>230</v>
      </c>
      <c r="AW168" s="15" t="s">
        <v>38</v>
      </c>
      <c r="AX168" s="15" t="s">
        <v>83</v>
      </c>
      <c r="AY168" s="266" t="s">
        <v>224</v>
      </c>
    </row>
    <row r="169" s="2" customFormat="1" ht="16.5" customHeight="1">
      <c r="A169" s="40"/>
      <c r="B169" s="41"/>
      <c r="C169" s="215" t="s">
        <v>8</v>
      </c>
      <c r="D169" s="215" t="s">
        <v>226</v>
      </c>
      <c r="E169" s="216" t="s">
        <v>5727</v>
      </c>
      <c r="F169" s="217" t="s">
        <v>5728</v>
      </c>
      <c r="G169" s="218" t="s">
        <v>152</v>
      </c>
      <c r="H169" s="219">
        <v>429</v>
      </c>
      <c r="I169" s="220"/>
      <c r="J169" s="221">
        <f>ROUND(I169*H169,2)</f>
        <v>0</v>
      </c>
      <c r="K169" s="217" t="s">
        <v>229</v>
      </c>
      <c r="L169" s="46"/>
      <c r="M169" s="222" t="s">
        <v>40</v>
      </c>
      <c r="N169" s="223" t="s">
        <v>48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0.22</v>
      </c>
      <c r="T169" s="225">
        <f>S169*H169</f>
        <v>94.379999999999995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230</v>
      </c>
      <c r="AT169" s="226" t="s">
        <v>226</v>
      </c>
      <c r="AU169" s="226" t="s">
        <v>85</v>
      </c>
      <c r="AY169" s="19" t="s">
        <v>224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83</v>
      </c>
      <c r="BK169" s="227">
        <f>ROUND(I169*H169,2)</f>
        <v>0</v>
      </c>
      <c r="BL169" s="19" t="s">
        <v>230</v>
      </c>
      <c r="BM169" s="226" t="s">
        <v>446</v>
      </c>
    </row>
    <row r="170" s="2" customFormat="1">
      <c r="A170" s="40"/>
      <c r="B170" s="41"/>
      <c r="C170" s="42"/>
      <c r="D170" s="228" t="s">
        <v>232</v>
      </c>
      <c r="E170" s="42"/>
      <c r="F170" s="229" t="s">
        <v>5729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232</v>
      </c>
      <c r="AU170" s="19" t="s">
        <v>85</v>
      </c>
    </row>
    <row r="171" s="2" customFormat="1">
      <c r="A171" s="40"/>
      <c r="B171" s="41"/>
      <c r="C171" s="42"/>
      <c r="D171" s="233" t="s">
        <v>234</v>
      </c>
      <c r="E171" s="42"/>
      <c r="F171" s="234" t="s">
        <v>5730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234</v>
      </c>
      <c r="AU171" s="19" t="s">
        <v>85</v>
      </c>
    </row>
    <row r="172" s="13" customFormat="1">
      <c r="A172" s="13"/>
      <c r="B172" s="235"/>
      <c r="C172" s="236"/>
      <c r="D172" s="228" t="s">
        <v>236</v>
      </c>
      <c r="E172" s="237" t="s">
        <v>40</v>
      </c>
      <c r="F172" s="238" t="s">
        <v>5731</v>
      </c>
      <c r="G172" s="236"/>
      <c r="H172" s="239">
        <v>429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236</v>
      </c>
      <c r="AU172" s="245" t="s">
        <v>85</v>
      </c>
      <c r="AV172" s="13" t="s">
        <v>85</v>
      </c>
      <c r="AW172" s="13" t="s">
        <v>38</v>
      </c>
      <c r="AX172" s="13" t="s">
        <v>77</v>
      </c>
      <c r="AY172" s="245" t="s">
        <v>224</v>
      </c>
    </row>
    <row r="173" s="15" customFormat="1">
      <c r="A173" s="15"/>
      <c r="B173" s="256"/>
      <c r="C173" s="257"/>
      <c r="D173" s="228" t="s">
        <v>236</v>
      </c>
      <c r="E173" s="258" t="s">
        <v>40</v>
      </c>
      <c r="F173" s="259" t="s">
        <v>253</v>
      </c>
      <c r="G173" s="257"/>
      <c r="H173" s="260">
        <v>429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236</v>
      </c>
      <c r="AU173" s="266" t="s">
        <v>85</v>
      </c>
      <c r="AV173" s="15" t="s">
        <v>230</v>
      </c>
      <c r="AW173" s="15" t="s">
        <v>38</v>
      </c>
      <c r="AX173" s="15" t="s">
        <v>83</v>
      </c>
      <c r="AY173" s="266" t="s">
        <v>224</v>
      </c>
    </row>
    <row r="174" s="2" customFormat="1" ht="16.5" customHeight="1">
      <c r="A174" s="40"/>
      <c r="B174" s="41"/>
      <c r="C174" s="215" t="s">
        <v>340</v>
      </c>
      <c r="D174" s="215" t="s">
        <v>226</v>
      </c>
      <c r="E174" s="216" t="s">
        <v>5732</v>
      </c>
      <c r="F174" s="217" t="s">
        <v>5733</v>
      </c>
      <c r="G174" s="218" t="s">
        <v>152</v>
      </c>
      <c r="H174" s="219">
        <v>772</v>
      </c>
      <c r="I174" s="220"/>
      <c r="J174" s="221">
        <f>ROUND(I174*H174,2)</f>
        <v>0</v>
      </c>
      <c r="K174" s="217" t="s">
        <v>229</v>
      </c>
      <c r="L174" s="46"/>
      <c r="M174" s="222" t="s">
        <v>40</v>
      </c>
      <c r="N174" s="223" t="s">
        <v>48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0.58199999999999996</v>
      </c>
      <c r="T174" s="225">
        <f>S174*H174</f>
        <v>449.30399999999997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230</v>
      </c>
      <c r="AT174" s="226" t="s">
        <v>226</v>
      </c>
      <c r="AU174" s="226" t="s">
        <v>85</v>
      </c>
      <c r="AY174" s="19" t="s">
        <v>224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83</v>
      </c>
      <c r="BK174" s="227">
        <f>ROUND(I174*H174,2)</f>
        <v>0</v>
      </c>
      <c r="BL174" s="19" t="s">
        <v>230</v>
      </c>
      <c r="BM174" s="226" t="s">
        <v>455</v>
      </c>
    </row>
    <row r="175" s="2" customFormat="1">
      <c r="A175" s="40"/>
      <c r="B175" s="41"/>
      <c r="C175" s="42"/>
      <c r="D175" s="228" t="s">
        <v>232</v>
      </c>
      <c r="E175" s="42"/>
      <c r="F175" s="229" t="s">
        <v>5734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232</v>
      </c>
      <c r="AU175" s="19" t="s">
        <v>85</v>
      </c>
    </row>
    <row r="176" s="2" customFormat="1">
      <c r="A176" s="40"/>
      <c r="B176" s="41"/>
      <c r="C176" s="42"/>
      <c r="D176" s="233" t="s">
        <v>234</v>
      </c>
      <c r="E176" s="42"/>
      <c r="F176" s="234" t="s">
        <v>5735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234</v>
      </c>
      <c r="AU176" s="19" t="s">
        <v>85</v>
      </c>
    </row>
    <row r="177" s="13" customFormat="1">
      <c r="A177" s="13"/>
      <c r="B177" s="235"/>
      <c r="C177" s="236"/>
      <c r="D177" s="228" t="s">
        <v>236</v>
      </c>
      <c r="E177" s="237" t="s">
        <v>40</v>
      </c>
      <c r="F177" s="238" t="s">
        <v>5736</v>
      </c>
      <c r="G177" s="236"/>
      <c r="H177" s="239">
        <v>772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236</v>
      </c>
      <c r="AU177" s="245" t="s">
        <v>85</v>
      </c>
      <c r="AV177" s="13" t="s">
        <v>85</v>
      </c>
      <c r="AW177" s="13" t="s">
        <v>38</v>
      </c>
      <c r="AX177" s="13" t="s">
        <v>77</v>
      </c>
      <c r="AY177" s="245" t="s">
        <v>224</v>
      </c>
    </row>
    <row r="178" s="15" customFormat="1">
      <c r="A178" s="15"/>
      <c r="B178" s="256"/>
      <c r="C178" s="257"/>
      <c r="D178" s="228" t="s">
        <v>236</v>
      </c>
      <c r="E178" s="258" t="s">
        <v>40</v>
      </c>
      <c r="F178" s="259" t="s">
        <v>253</v>
      </c>
      <c r="G178" s="257"/>
      <c r="H178" s="260">
        <v>772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236</v>
      </c>
      <c r="AU178" s="266" t="s">
        <v>85</v>
      </c>
      <c r="AV178" s="15" t="s">
        <v>230</v>
      </c>
      <c r="AW178" s="15" t="s">
        <v>38</v>
      </c>
      <c r="AX178" s="15" t="s">
        <v>83</v>
      </c>
      <c r="AY178" s="266" t="s">
        <v>224</v>
      </c>
    </row>
    <row r="179" s="2" customFormat="1" ht="16.5" customHeight="1">
      <c r="A179" s="40"/>
      <c r="B179" s="41"/>
      <c r="C179" s="215" t="s">
        <v>349</v>
      </c>
      <c r="D179" s="215" t="s">
        <v>226</v>
      </c>
      <c r="E179" s="216" t="s">
        <v>5737</v>
      </c>
      <c r="F179" s="217" t="s">
        <v>5738</v>
      </c>
      <c r="G179" s="218" t="s">
        <v>152</v>
      </c>
      <c r="H179" s="219">
        <v>25.5</v>
      </c>
      <c r="I179" s="220"/>
      <c r="J179" s="221">
        <f>ROUND(I179*H179,2)</f>
        <v>0</v>
      </c>
      <c r="K179" s="217" t="s">
        <v>229</v>
      </c>
      <c r="L179" s="46"/>
      <c r="M179" s="222" t="s">
        <v>40</v>
      </c>
      <c r="N179" s="223" t="s">
        <v>48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0.098000000000000004</v>
      </c>
      <c r="T179" s="225">
        <f>S179*H179</f>
        <v>2.4990000000000001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230</v>
      </c>
      <c r="AT179" s="226" t="s">
        <v>226</v>
      </c>
      <c r="AU179" s="226" t="s">
        <v>85</v>
      </c>
      <c r="AY179" s="19" t="s">
        <v>224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83</v>
      </c>
      <c r="BK179" s="227">
        <f>ROUND(I179*H179,2)</f>
        <v>0</v>
      </c>
      <c r="BL179" s="19" t="s">
        <v>230</v>
      </c>
      <c r="BM179" s="226" t="s">
        <v>468</v>
      </c>
    </row>
    <row r="180" s="2" customFormat="1">
      <c r="A180" s="40"/>
      <c r="B180" s="41"/>
      <c r="C180" s="42"/>
      <c r="D180" s="228" t="s">
        <v>232</v>
      </c>
      <c r="E180" s="42"/>
      <c r="F180" s="229" t="s">
        <v>5739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232</v>
      </c>
      <c r="AU180" s="19" t="s">
        <v>85</v>
      </c>
    </row>
    <row r="181" s="2" customFormat="1">
      <c r="A181" s="40"/>
      <c r="B181" s="41"/>
      <c r="C181" s="42"/>
      <c r="D181" s="233" t="s">
        <v>234</v>
      </c>
      <c r="E181" s="42"/>
      <c r="F181" s="234" t="s">
        <v>5740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234</v>
      </c>
      <c r="AU181" s="19" t="s">
        <v>85</v>
      </c>
    </row>
    <row r="182" s="13" customFormat="1">
      <c r="A182" s="13"/>
      <c r="B182" s="235"/>
      <c r="C182" s="236"/>
      <c r="D182" s="228" t="s">
        <v>236</v>
      </c>
      <c r="E182" s="237" t="s">
        <v>40</v>
      </c>
      <c r="F182" s="238" t="s">
        <v>5741</v>
      </c>
      <c r="G182" s="236"/>
      <c r="H182" s="239">
        <v>25.5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236</v>
      </c>
      <c r="AU182" s="245" t="s">
        <v>85</v>
      </c>
      <c r="AV182" s="13" t="s">
        <v>85</v>
      </c>
      <c r="AW182" s="13" t="s">
        <v>38</v>
      </c>
      <c r="AX182" s="13" t="s">
        <v>77</v>
      </c>
      <c r="AY182" s="245" t="s">
        <v>224</v>
      </c>
    </row>
    <row r="183" s="15" customFormat="1">
      <c r="A183" s="15"/>
      <c r="B183" s="256"/>
      <c r="C183" s="257"/>
      <c r="D183" s="228" t="s">
        <v>236</v>
      </c>
      <c r="E183" s="258" t="s">
        <v>40</v>
      </c>
      <c r="F183" s="259" t="s">
        <v>253</v>
      </c>
      <c r="G183" s="257"/>
      <c r="H183" s="260">
        <v>25.5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236</v>
      </c>
      <c r="AU183" s="266" t="s">
        <v>85</v>
      </c>
      <c r="AV183" s="15" t="s">
        <v>230</v>
      </c>
      <c r="AW183" s="15" t="s">
        <v>38</v>
      </c>
      <c r="AX183" s="15" t="s">
        <v>83</v>
      </c>
      <c r="AY183" s="266" t="s">
        <v>224</v>
      </c>
    </row>
    <row r="184" s="2" customFormat="1" ht="16.5" customHeight="1">
      <c r="A184" s="40"/>
      <c r="B184" s="41"/>
      <c r="C184" s="215" t="s">
        <v>356</v>
      </c>
      <c r="D184" s="215" t="s">
        <v>226</v>
      </c>
      <c r="E184" s="216" t="s">
        <v>5742</v>
      </c>
      <c r="F184" s="217" t="s">
        <v>5743</v>
      </c>
      <c r="G184" s="218" t="s">
        <v>152</v>
      </c>
      <c r="H184" s="219">
        <v>137</v>
      </c>
      <c r="I184" s="220"/>
      <c r="J184" s="221">
        <f>ROUND(I184*H184,2)</f>
        <v>0</v>
      </c>
      <c r="K184" s="217" t="s">
        <v>229</v>
      </c>
      <c r="L184" s="46"/>
      <c r="M184" s="222" t="s">
        <v>40</v>
      </c>
      <c r="N184" s="223" t="s">
        <v>48</v>
      </c>
      <c r="O184" s="86"/>
      <c r="P184" s="224">
        <f>O184*H184</f>
        <v>0</v>
      </c>
      <c r="Q184" s="224">
        <v>9.0000000000000006E-05</v>
      </c>
      <c r="R184" s="224">
        <f>Q184*H184</f>
        <v>0.012330000000000001</v>
      </c>
      <c r="S184" s="224">
        <v>0.23000000000000001</v>
      </c>
      <c r="T184" s="225">
        <f>S184*H184</f>
        <v>31.510000000000002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230</v>
      </c>
      <c r="AT184" s="226" t="s">
        <v>226</v>
      </c>
      <c r="AU184" s="226" t="s">
        <v>85</v>
      </c>
      <c r="AY184" s="19" t="s">
        <v>224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83</v>
      </c>
      <c r="BK184" s="227">
        <f>ROUND(I184*H184,2)</f>
        <v>0</v>
      </c>
      <c r="BL184" s="19" t="s">
        <v>230</v>
      </c>
      <c r="BM184" s="226" t="s">
        <v>484</v>
      </c>
    </row>
    <row r="185" s="2" customFormat="1">
      <c r="A185" s="40"/>
      <c r="B185" s="41"/>
      <c r="C185" s="42"/>
      <c r="D185" s="228" t="s">
        <v>232</v>
      </c>
      <c r="E185" s="42"/>
      <c r="F185" s="229" t="s">
        <v>5744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232</v>
      </c>
      <c r="AU185" s="19" t="s">
        <v>85</v>
      </c>
    </row>
    <row r="186" s="2" customFormat="1">
      <c r="A186" s="40"/>
      <c r="B186" s="41"/>
      <c r="C186" s="42"/>
      <c r="D186" s="233" t="s">
        <v>234</v>
      </c>
      <c r="E186" s="42"/>
      <c r="F186" s="234" t="s">
        <v>5745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234</v>
      </c>
      <c r="AU186" s="19" t="s">
        <v>85</v>
      </c>
    </row>
    <row r="187" s="13" customFormat="1">
      <c r="A187" s="13"/>
      <c r="B187" s="235"/>
      <c r="C187" s="236"/>
      <c r="D187" s="228" t="s">
        <v>236</v>
      </c>
      <c r="E187" s="237" t="s">
        <v>40</v>
      </c>
      <c r="F187" s="238" t="s">
        <v>5746</v>
      </c>
      <c r="G187" s="236"/>
      <c r="H187" s="239">
        <v>137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236</v>
      </c>
      <c r="AU187" s="245" t="s">
        <v>85</v>
      </c>
      <c r="AV187" s="13" t="s">
        <v>85</v>
      </c>
      <c r="AW187" s="13" t="s">
        <v>38</v>
      </c>
      <c r="AX187" s="13" t="s">
        <v>77</v>
      </c>
      <c r="AY187" s="245" t="s">
        <v>224</v>
      </c>
    </row>
    <row r="188" s="15" customFormat="1">
      <c r="A188" s="15"/>
      <c r="B188" s="256"/>
      <c r="C188" s="257"/>
      <c r="D188" s="228" t="s">
        <v>236</v>
      </c>
      <c r="E188" s="258" t="s">
        <v>40</v>
      </c>
      <c r="F188" s="259" t="s">
        <v>253</v>
      </c>
      <c r="G188" s="257"/>
      <c r="H188" s="260">
        <v>137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236</v>
      </c>
      <c r="AU188" s="266" t="s">
        <v>85</v>
      </c>
      <c r="AV188" s="15" t="s">
        <v>230</v>
      </c>
      <c r="AW188" s="15" t="s">
        <v>38</v>
      </c>
      <c r="AX188" s="15" t="s">
        <v>83</v>
      </c>
      <c r="AY188" s="266" t="s">
        <v>224</v>
      </c>
    </row>
    <row r="189" s="2" customFormat="1" ht="16.5" customHeight="1">
      <c r="A189" s="40"/>
      <c r="B189" s="41"/>
      <c r="C189" s="215" t="s">
        <v>153</v>
      </c>
      <c r="D189" s="215" t="s">
        <v>226</v>
      </c>
      <c r="E189" s="216" t="s">
        <v>5747</v>
      </c>
      <c r="F189" s="217" t="s">
        <v>5748</v>
      </c>
      <c r="G189" s="218" t="s">
        <v>152</v>
      </c>
      <c r="H189" s="219">
        <v>881</v>
      </c>
      <c r="I189" s="220"/>
      <c r="J189" s="221">
        <f>ROUND(I189*H189,2)</f>
        <v>0</v>
      </c>
      <c r="K189" s="217" t="s">
        <v>229</v>
      </c>
      <c r="L189" s="46"/>
      <c r="M189" s="222" t="s">
        <v>40</v>
      </c>
      <c r="N189" s="223" t="s">
        <v>48</v>
      </c>
      <c r="O189" s="86"/>
      <c r="P189" s="224">
        <f>O189*H189</f>
        <v>0</v>
      </c>
      <c r="Q189" s="224">
        <v>0.00022000000000000001</v>
      </c>
      <c r="R189" s="224">
        <f>Q189*H189</f>
        <v>0.19382000000000002</v>
      </c>
      <c r="S189" s="224">
        <v>0.46000000000000002</v>
      </c>
      <c r="T189" s="225">
        <f>S189*H189</f>
        <v>405.25999999999999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230</v>
      </c>
      <c r="AT189" s="226" t="s">
        <v>226</v>
      </c>
      <c r="AU189" s="226" t="s">
        <v>85</v>
      </c>
      <c r="AY189" s="19" t="s">
        <v>224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83</v>
      </c>
      <c r="BK189" s="227">
        <f>ROUND(I189*H189,2)</f>
        <v>0</v>
      </c>
      <c r="BL189" s="19" t="s">
        <v>230</v>
      </c>
      <c r="BM189" s="226" t="s">
        <v>493</v>
      </c>
    </row>
    <row r="190" s="2" customFormat="1">
      <c r="A190" s="40"/>
      <c r="B190" s="41"/>
      <c r="C190" s="42"/>
      <c r="D190" s="228" t="s">
        <v>232</v>
      </c>
      <c r="E190" s="42"/>
      <c r="F190" s="229" t="s">
        <v>5749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232</v>
      </c>
      <c r="AU190" s="19" t="s">
        <v>85</v>
      </c>
    </row>
    <row r="191" s="2" customFormat="1">
      <c r="A191" s="40"/>
      <c r="B191" s="41"/>
      <c r="C191" s="42"/>
      <c r="D191" s="233" t="s">
        <v>234</v>
      </c>
      <c r="E191" s="42"/>
      <c r="F191" s="234" t="s">
        <v>5750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234</v>
      </c>
      <c r="AU191" s="19" t="s">
        <v>85</v>
      </c>
    </row>
    <row r="192" s="13" customFormat="1">
      <c r="A192" s="13"/>
      <c r="B192" s="235"/>
      <c r="C192" s="236"/>
      <c r="D192" s="228" t="s">
        <v>236</v>
      </c>
      <c r="E192" s="237" t="s">
        <v>40</v>
      </c>
      <c r="F192" s="238" t="s">
        <v>5751</v>
      </c>
      <c r="G192" s="236"/>
      <c r="H192" s="239">
        <v>881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236</v>
      </c>
      <c r="AU192" s="245" t="s">
        <v>85</v>
      </c>
      <c r="AV192" s="13" t="s">
        <v>85</v>
      </c>
      <c r="AW192" s="13" t="s">
        <v>38</v>
      </c>
      <c r="AX192" s="13" t="s">
        <v>77</v>
      </c>
      <c r="AY192" s="245" t="s">
        <v>224</v>
      </c>
    </row>
    <row r="193" s="15" customFormat="1">
      <c r="A193" s="15"/>
      <c r="B193" s="256"/>
      <c r="C193" s="257"/>
      <c r="D193" s="228" t="s">
        <v>236</v>
      </c>
      <c r="E193" s="258" t="s">
        <v>40</v>
      </c>
      <c r="F193" s="259" t="s">
        <v>253</v>
      </c>
      <c r="G193" s="257"/>
      <c r="H193" s="260">
        <v>881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236</v>
      </c>
      <c r="AU193" s="266" t="s">
        <v>85</v>
      </c>
      <c r="AV193" s="15" t="s">
        <v>230</v>
      </c>
      <c r="AW193" s="15" t="s">
        <v>38</v>
      </c>
      <c r="AX193" s="15" t="s">
        <v>83</v>
      </c>
      <c r="AY193" s="266" t="s">
        <v>224</v>
      </c>
    </row>
    <row r="194" s="2" customFormat="1" ht="16.5" customHeight="1">
      <c r="A194" s="40"/>
      <c r="B194" s="41"/>
      <c r="C194" s="215" t="s">
        <v>373</v>
      </c>
      <c r="D194" s="215" t="s">
        <v>226</v>
      </c>
      <c r="E194" s="216" t="s">
        <v>4701</v>
      </c>
      <c r="F194" s="217" t="s">
        <v>4702</v>
      </c>
      <c r="G194" s="218" t="s">
        <v>160</v>
      </c>
      <c r="H194" s="219">
        <v>260</v>
      </c>
      <c r="I194" s="220"/>
      <c r="J194" s="221">
        <f>ROUND(I194*H194,2)</f>
        <v>0</v>
      </c>
      <c r="K194" s="217" t="s">
        <v>229</v>
      </c>
      <c r="L194" s="46"/>
      <c r="M194" s="222" t="s">
        <v>40</v>
      </c>
      <c r="N194" s="223" t="s">
        <v>48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0.28999999999999998</v>
      </c>
      <c r="T194" s="225">
        <f>S194*H194</f>
        <v>75.399999999999991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230</v>
      </c>
      <c r="AT194" s="226" t="s">
        <v>226</v>
      </c>
      <c r="AU194" s="226" t="s">
        <v>85</v>
      </c>
      <c r="AY194" s="19" t="s">
        <v>224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83</v>
      </c>
      <c r="BK194" s="227">
        <f>ROUND(I194*H194,2)</f>
        <v>0</v>
      </c>
      <c r="BL194" s="19" t="s">
        <v>230</v>
      </c>
      <c r="BM194" s="226" t="s">
        <v>161</v>
      </c>
    </row>
    <row r="195" s="2" customFormat="1">
      <c r="A195" s="40"/>
      <c r="B195" s="41"/>
      <c r="C195" s="42"/>
      <c r="D195" s="228" t="s">
        <v>232</v>
      </c>
      <c r="E195" s="42"/>
      <c r="F195" s="229" t="s">
        <v>4702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232</v>
      </c>
      <c r="AU195" s="19" t="s">
        <v>85</v>
      </c>
    </row>
    <row r="196" s="2" customFormat="1">
      <c r="A196" s="40"/>
      <c r="B196" s="41"/>
      <c r="C196" s="42"/>
      <c r="D196" s="233" t="s">
        <v>234</v>
      </c>
      <c r="E196" s="42"/>
      <c r="F196" s="234" t="s">
        <v>4703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234</v>
      </c>
      <c r="AU196" s="19" t="s">
        <v>85</v>
      </c>
    </row>
    <row r="197" s="13" customFormat="1">
      <c r="A197" s="13"/>
      <c r="B197" s="235"/>
      <c r="C197" s="236"/>
      <c r="D197" s="228" t="s">
        <v>236</v>
      </c>
      <c r="E197" s="237" t="s">
        <v>40</v>
      </c>
      <c r="F197" s="238" t="s">
        <v>5752</v>
      </c>
      <c r="G197" s="236"/>
      <c r="H197" s="239">
        <v>260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236</v>
      </c>
      <c r="AU197" s="245" t="s">
        <v>85</v>
      </c>
      <c r="AV197" s="13" t="s">
        <v>85</v>
      </c>
      <c r="AW197" s="13" t="s">
        <v>38</v>
      </c>
      <c r="AX197" s="13" t="s">
        <v>77</v>
      </c>
      <c r="AY197" s="245" t="s">
        <v>224</v>
      </c>
    </row>
    <row r="198" s="15" customFormat="1">
      <c r="A198" s="15"/>
      <c r="B198" s="256"/>
      <c r="C198" s="257"/>
      <c r="D198" s="228" t="s">
        <v>236</v>
      </c>
      <c r="E198" s="258" t="s">
        <v>40</v>
      </c>
      <c r="F198" s="259" t="s">
        <v>253</v>
      </c>
      <c r="G198" s="257"/>
      <c r="H198" s="260">
        <v>260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236</v>
      </c>
      <c r="AU198" s="266" t="s">
        <v>85</v>
      </c>
      <c r="AV198" s="15" t="s">
        <v>230</v>
      </c>
      <c r="AW198" s="15" t="s">
        <v>38</v>
      </c>
      <c r="AX198" s="15" t="s">
        <v>83</v>
      </c>
      <c r="AY198" s="266" t="s">
        <v>224</v>
      </c>
    </row>
    <row r="199" s="2" customFormat="1" ht="16.5" customHeight="1">
      <c r="A199" s="40"/>
      <c r="B199" s="41"/>
      <c r="C199" s="215" t="s">
        <v>7</v>
      </c>
      <c r="D199" s="215" t="s">
        <v>226</v>
      </c>
      <c r="E199" s="216" t="s">
        <v>5753</v>
      </c>
      <c r="F199" s="217" t="s">
        <v>5754</v>
      </c>
      <c r="G199" s="218" t="s">
        <v>160</v>
      </c>
      <c r="H199" s="219">
        <v>39</v>
      </c>
      <c r="I199" s="220"/>
      <c r="J199" s="221">
        <f>ROUND(I199*H199,2)</f>
        <v>0</v>
      </c>
      <c r="K199" s="217" t="s">
        <v>40</v>
      </c>
      <c r="L199" s="46"/>
      <c r="M199" s="222" t="s">
        <v>40</v>
      </c>
      <c r="N199" s="223" t="s">
        <v>48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0.28999999999999998</v>
      </c>
      <c r="T199" s="225">
        <f>S199*H199</f>
        <v>11.309999999999999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230</v>
      </c>
      <c r="AT199" s="226" t="s">
        <v>226</v>
      </c>
      <c r="AU199" s="226" t="s">
        <v>85</v>
      </c>
      <c r="AY199" s="19" t="s">
        <v>224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83</v>
      </c>
      <c r="BK199" s="227">
        <f>ROUND(I199*H199,2)</f>
        <v>0</v>
      </c>
      <c r="BL199" s="19" t="s">
        <v>230</v>
      </c>
      <c r="BM199" s="226" t="s">
        <v>521</v>
      </c>
    </row>
    <row r="200" s="2" customFormat="1">
      <c r="A200" s="40"/>
      <c r="B200" s="41"/>
      <c r="C200" s="42"/>
      <c r="D200" s="228" t="s">
        <v>232</v>
      </c>
      <c r="E200" s="42"/>
      <c r="F200" s="229" t="s">
        <v>5754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232</v>
      </c>
      <c r="AU200" s="19" t="s">
        <v>85</v>
      </c>
    </row>
    <row r="201" s="13" customFormat="1">
      <c r="A201" s="13"/>
      <c r="B201" s="235"/>
      <c r="C201" s="236"/>
      <c r="D201" s="228" t="s">
        <v>236</v>
      </c>
      <c r="E201" s="237" t="s">
        <v>40</v>
      </c>
      <c r="F201" s="238" t="s">
        <v>5755</v>
      </c>
      <c r="G201" s="236"/>
      <c r="H201" s="239">
        <v>39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236</v>
      </c>
      <c r="AU201" s="245" t="s">
        <v>85</v>
      </c>
      <c r="AV201" s="13" t="s">
        <v>85</v>
      </c>
      <c r="AW201" s="13" t="s">
        <v>38</v>
      </c>
      <c r="AX201" s="13" t="s">
        <v>77</v>
      </c>
      <c r="AY201" s="245" t="s">
        <v>224</v>
      </c>
    </row>
    <row r="202" s="15" customFormat="1">
      <c r="A202" s="15"/>
      <c r="B202" s="256"/>
      <c r="C202" s="257"/>
      <c r="D202" s="228" t="s">
        <v>236</v>
      </c>
      <c r="E202" s="258" t="s">
        <v>40</v>
      </c>
      <c r="F202" s="259" t="s">
        <v>253</v>
      </c>
      <c r="G202" s="257"/>
      <c r="H202" s="260">
        <v>39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236</v>
      </c>
      <c r="AU202" s="266" t="s">
        <v>85</v>
      </c>
      <c r="AV202" s="15" t="s">
        <v>230</v>
      </c>
      <c r="AW202" s="15" t="s">
        <v>38</v>
      </c>
      <c r="AX202" s="15" t="s">
        <v>83</v>
      </c>
      <c r="AY202" s="266" t="s">
        <v>224</v>
      </c>
    </row>
    <row r="203" s="2" customFormat="1" ht="16.5" customHeight="1">
      <c r="A203" s="40"/>
      <c r="B203" s="41"/>
      <c r="C203" s="215" t="s">
        <v>387</v>
      </c>
      <c r="D203" s="215" t="s">
        <v>226</v>
      </c>
      <c r="E203" s="216" t="s">
        <v>4706</v>
      </c>
      <c r="F203" s="217" t="s">
        <v>4707</v>
      </c>
      <c r="G203" s="218" t="s">
        <v>160</v>
      </c>
      <c r="H203" s="219">
        <v>495</v>
      </c>
      <c r="I203" s="220"/>
      <c r="J203" s="221">
        <f>ROUND(I203*H203,2)</f>
        <v>0</v>
      </c>
      <c r="K203" s="217" t="s">
        <v>229</v>
      </c>
      <c r="L203" s="46"/>
      <c r="M203" s="222" t="s">
        <v>40</v>
      </c>
      <c r="N203" s="223" t="s">
        <v>48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0.20499999999999999</v>
      </c>
      <c r="T203" s="225">
        <f>S203*H203</f>
        <v>101.47499999999999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230</v>
      </c>
      <c r="AT203" s="226" t="s">
        <v>226</v>
      </c>
      <c r="AU203" s="226" t="s">
        <v>85</v>
      </c>
      <c r="AY203" s="19" t="s">
        <v>224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83</v>
      </c>
      <c r="BK203" s="227">
        <f>ROUND(I203*H203,2)</f>
        <v>0</v>
      </c>
      <c r="BL203" s="19" t="s">
        <v>230</v>
      </c>
      <c r="BM203" s="226" t="s">
        <v>534</v>
      </c>
    </row>
    <row r="204" s="2" customFormat="1">
      <c r="A204" s="40"/>
      <c r="B204" s="41"/>
      <c r="C204" s="42"/>
      <c r="D204" s="228" t="s">
        <v>232</v>
      </c>
      <c r="E204" s="42"/>
      <c r="F204" s="229" t="s">
        <v>4708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232</v>
      </c>
      <c r="AU204" s="19" t="s">
        <v>85</v>
      </c>
    </row>
    <row r="205" s="2" customFormat="1">
      <c r="A205" s="40"/>
      <c r="B205" s="41"/>
      <c r="C205" s="42"/>
      <c r="D205" s="233" t="s">
        <v>234</v>
      </c>
      <c r="E205" s="42"/>
      <c r="F205" s="234" t="s">
        <v>4709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234</v>
      </c>
      <c r="AU205" s="19" t="s">
        <v>85</v>
      </c>
    </row>
    <row r="206" s="13" customFormat="1">
      <c r="A206" s="13"/>
      <c r="B206" s="235"/>
      <c r="C206" s="236"/>
      <c r="D206" s="228" t="s">
        <v>236</v>
      </c>
      <c r="E206" s="237" t="s">
        <v>40</v>
      </c>
      <c r="F206" s="238" t="s">
        <v>5756</v>
      </c>
      <c r="G206" s="236"/>
      <c r="H206" s="239">
        <v>495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236</v>
      </c>
      <c r="AU206" s="245" t="s">
        <v>85</v>
      </c>
      <c r="AV206" s="13" t="s">
        <v>85</v>
      </c>
      <c r="AW206" s="13" t="s">
        <v>38</v>
      </c>
      <c r="AX206" s="13" t="s">
        <v>77</v>
      </c>
      <c r="AY206" s="245" t="s">
        <v>224</v>
      </c>
    </row>
    <row r="207" s="15" customFormat="1">
      <c r="A207" s="15"/>
      <c r="B207" s="256"/>
      <c r="C207" s="257"/>
      <c r="D207" s="228" t="s">
        <v>236</v>
      </c>
      <c r="E207" s="258" t="s">
        <v>40</v>
      </c>
      <c r="F207" s="259" t="s">
        <v>253</v>
      </c>
      <c r="G207" s="257"/>
      <c r="H207" s="260">
        <v>495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236</v>
      </c>
      <c r="AU207" s="266" t="s">
        <v>85</v>
      </c>
      <c r="AV207" s="15" t="s">
        <v>230</v>
      </c>
      <c r="AW207" s="15" t="s">
        <v>38</v>
      </c>
      <c r="AX207" s="15" t="s">
        <v>83</v>
      </c>
      <c r="AY207" s="266" t="s">
        <v>224</v>
      </c>
    </row>
    <row r="208" s="2" customFormat="1" ht="16.5" customHeight="1">
      <c r="A208" s="40"/>
      <c r="B208" s="41"/>
      <c r="C208" s="215" t="s">
        <v>394</v>
      </c>
      <c r="D208" s="215" t="s">
        <v>226</v>
      </c>
      <c r="E208" s="216" t="s">
        <v>2330</v>
      </c>
      <c r="F208" s="217" t="s">
        <v>2331</v>
      </c>
      <c r="G208" s="218" t="s">
        <v>152</v>
      </c>
      <c r="H208" s="219">
        <v>80</v>
      </c>
      <c r="I208" s="220"/>
      <c r="J208" s="221">
        <f>ROUND(I208*H208,2)</f>
        <v>0</v>
      </c>
      <c r="K208" s="217" t="s">
        <v>229</v>
      </c>
      <c r="L208" s="46"/>
      <c r="M208" s="222" t="s">
        <v>40</v>
      </c>
      <c r="N208" s="223" t="s">
        <v>48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230</v>
      </c>
      <c r="AT208" s="226" t="s">
        <v>226</v>
      </c>
      <c r="AU208" s="226" t="s">
        <v>85</v>
      </c>
      <c r="AY208" s="19" t="s">
        <v>224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83</v>
      </c>
      <c r="BK208" s="227">
        <f>ROUND(I208*H208,2)</f>
        <v>0</v>
      </c>
      <c r="BL208" s="19" t="s">
        <v>230</v>
      </c>
      <c r="BM208" s="226" t="s">
        <v>549</v>
      </c>
    </row>
    <row r="209" s="2" customFormat="1">
      <c r="A209" s="40"/>
      <c r="B209" s="41"/>
      <c r="C209" s="42"/>
      <c r="D209" s="228" t="s">
        <v>232</v>
      </c>
      <c r="E209" s="42"/>
      <c r="F209" s="229" t="s">
        <v>2333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232</v>
      </c>
      <c r="AU209" s="19" t="s">
        <v>85</v>
      </c>
    </row>
    <row r="210" s="2" customFormat="1">
      <c r="A210" s="40"/>
      <c r="B210" s="41"/>
      <c r="C210" s="42"/>
      <c r="D210" s="233" t="s">
        <v>234</v>
      </c>
      <c r="E210" s="42"/>
      <c r="F210" s="234" t="s">
        <v>2334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234</v>
      </c>
      <c r="AU210" s="19" t="s">
        <v>85</v>
      </c>
    </row>
    <row r="211" s="13" customFormat="1">
      <c r="A211" s="13"/>
      <c r="B211" s="235"/>
      <c r="C211" s="236"/>
      <c r="D211" s="228" t="s">
        <v>236</v>
      </c>
      <c r="E211" s="237" t="s">
        <v>40</v>
      </c>
      <c r="F211" s="238" t="s">
        <v>5757</v>
      </c>
      <c r="G211" s="236"/>
      <c r="H211" s="239">
        <v>80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236</v>
      </c>
      <c r="AU211" s="245" t="s">
        <v>85</v>
      </c>
      <c r="AV211" s="13" t="s">
        <v>85</v>
      </c>
      <c r="AW211" s="13" t="s">
        <v>38</v>
      </c>
      <c r="AX211" s="13" t="s">
        <v>77</v>
      </c>
      <c r="AY211" s="245" t="s">
        <v>224</v>
      </c>
    </row>
    <row r="212" s="15" customFormat="1">
      <c r="A212" s="15"/>
      <c r="B212" s="256"/>
      <c r="C212" s="257"/>
      <c r="D212" s="228" t="s">
        <v>236</v>
      </c>
      <c r="E212" s="258" t="s">
        <v>40</v>
      </c>
      <c r="F212" s="259" t="s">
        <v>253</v>
      </c>
      <c r="G212" s="257"/>
      <c r="H212" s="260">
        <v>80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236</v>
      </c>
      <c r="AU212" s="266" t="s">
        <v>85</v>
      </c>
      <c r="AV212" s="15" t="s">
        <v>230</v>
      </c>
      <c r="AW212" s="15" t="s">
        <v>38</v>
      </c>
      <c r="AX212" s="15" t="s">
        <v>83</v>
      </c>
      <c r="AY212" s="266" t="s">
        <v>224</v>
      </c>
    </row>
    <row r="213" s="2" customFormat="1" ht="21.75" customHeight="1">
      <c r="A213" s="40"/>
      <c r="B213" s="41"/>
      <c r="C213" s="215" t="s">
        <v>401</v>
      </c>
      <c r="D213" s="215" t="s">
        <v>226</v>
      </c>
      <c r="E213" s="216" t="s">
        <v>5758</v>
      </c>
      <c r="F213" s="217" t="s">
        <v>5759</v>
      </c>
      <c r="G213" s="218" t="s">
        <v>163</v>
      </c>
      <c r="H213" s="219">
        <v>1316</v>
      </c>
      <c r="I213" s="220"/>
      <c r="J213" s="221">
        <f>ROUND(I213*H213,2)</f>
        <v>0</v>
      </c>
      <c r="K213" s="217" t="s">
        <v>229</v>
      </c>
      <c r="L213" s="46"/>
      <c r="M213" s="222" t="s">
        <v>40</v>
      </c>
      <c r="N213" s="223" t="s">
        <v>48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230</v>
      </c>
      <c r="AT213" s="226" t="s">
        <v>226</v>
      </c>
      <c r="AU213" s="226" t="s">
        <v>85</v>
      </c>
      <c r="AY213" s="19" t="s">
        <v>224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83</v>
      </c>
      <c r="BK213" s="227">
        <f>ROUND(I213*H213,2)</f>
        <v>0</v>
      </c>
      <c r="BL213" s="19" t="s">
        <v>230</v>
      </c>
      <c r="BM213" s="226" t="s">
        <v>563</v>
      </c>
    </row>
    <row r="214" s="2" customFormat="1">
      <c r="A214" s="40"/>
      <c r="B214" s="41"/>
      <c r="C214" s="42"/>
      <c r="D214" s="228" t="s">
        <v>232</v>
      </c>
      <c r="E214" s="42"/>
      <c r="F214" s="229" t="s">
        <v>5760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232</v>
      </c>
      <c r="AU214" s="19" t="s">
        <v>85</v>
      </c>
    </row>
    <row r="215" s="2" customFormat="1">
      <c r="A215" s="40"/>
      <c r="B215" s="41"/>
      <c r="C215" s="42"/>
      <c r="D215" s="233" t="s">
        <v>234</v>
      </c>
      <c r="E215" s="42"/>
      <c r="F215" s="234" t="s">
        <v>5761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234</v>
      </c>
      <c r="AU215" s="19" t="s">
        <v>85</v>
      </c>
    </row>
    <row r="216" s="14" customFormat="1">
      <c r="A216" s="14"/>
      <c r="B216" s="246"/>
      <c r="C216" s="247"/>
      <c r="D216" s="228" t="s">
        <v>236</v>
      </c>
      <c r="E216" s="248" t="s">
        <v>40</v>
      </c>
      <c r="F216" s="249" t="s">
        <v>5762</v>
      </c>
      <c r="G216" s="247"/>
      <c r="H216" s="248" t="s">
        <v>40</v>
      </c>
      <c r="I216" s="250"/>
      <c r="J216" s="247"/>
      <c r="K216" s="247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236</v>
      </c>
      <c r="AU216" s="255" t="s">
        <v>85</v>
      </c>
      <c r="AV216" s="14" t="s">
        <v>83</v>
      </c>
      <c r="AW216" s="14" t="s">
        <v>38</v>
      </c>
      <c r="AX216" s="14" t="s">
        <v>77</v>
      </c>
      <c r="AY216" s="255" t="s">
        <v>224</v>
      </c>
    </row>
    <row r="217" s="13" customFormat="1">
      <c r="A217" s="13"/>
      <c r="B217" s="235"/>
      <c r="C217" s="236"/>
      <c r="D217" s="228" t="s">
        <v>236</v>
      </c>
      <c r="E217" s="237" t="s">
        <v>40</v>
      </c>
      <c r="F217" s="238" t="s">
        <v>5763</v>
      </c>
      <c r="G217" s="236"/>
      <c r="H217" s="239">
        <v>1010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236</v>
      </c>
      <c r="AU217" s="245" t="s">
        <v>85</v>
      </c>
      <c r="AV217" s="13" t="s">
        <v>85</v>
      </c>
      <c r="AW217" s="13" t="s">
        <v>38</v>
      </c>
      <c r="AX217" s="13" t="s">
        <v>77</v>
      </c>
      <c r="AY217" s="245" t="s">
        <v>224</v>
      </c>
    </row>
    <row r="218" s="13" customFormat="1">
      <c r="A218" s="13"/>
      <c r="B218" s="235"/>
      <c r="C218" s="236"/>
      <c r="D218" s="228" t="s">
        <v>236</v>
      </c>
      <c r="E218" s="237" t="s">
        <v>40</v>
      </c>
      <c r="F218" s="238" t="s">
        <v>5764</v>
      </c>
      <c r="G218" s="236"/>
      <c r="H218" s="239">
        <v>88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236</v>
      </c>
      <c r="AU218" s="245" t="s">
        <v>85</v>
      </c>
      <c r="AV218" s="13" t="s">
        <v>85</v>
      </c>
      <c r="AW218" s="13" t="s">
        <v>38</v>
      </c>
      <c r="AX218" s="13" t="s">
        <v>77</v>
      </c>
      <c r="AY218" s="245" t="s">
        <v>224</v>
      </c>
    </row>
    <row r="219" s="13" customFormat="1">
      <c r="A219" s="13"/>
      <c r="B219" s="235"/>
      <c r="C219" s="236"/>
      <c r="D219" s="228" t="s">
        <v>236</v>
      </c>
      <c r="E219" s="237" t="s">
        <v>40</v>
      </c>
      <c r="F219" s="238" t="s">
        <v>5765</v>
      </c>
      <c r="G219" s="236"/>
      <c r="H219" s="239">
        <v>131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236</v>
      </c>
      <c r="AU219" s="245" t="s">
        <v>85</v>
      </c>
      <c r="AV219" s="13" t="s">
        <v>85</v>
      </c>
      <c r="AW219" s="13" t="s">
        <v>38</v>
      </c>
      <c r="AX219" s="13" t="s">
        <v>77</v>
      </c>
      <c r="AY219" s="245" t="s">
        <v>224</v>
      </c>
    </row>
    <row r="220" s="13" customFormat="1">
      <c r="A220" s="13"/>
      <c r="B220" s="235"/>
      <c r="C220" s="236"/>
      <c r="D220" s="228" t="s">
        <v>236</v>
      </c>
      <c r="E220" s="237" t="s">
        <v>40</v>
      </c>
      <c r="F220" s="238" t="s">
        <v>5766</v>
      </c>
      <c r="G220" s="236"/>
      <c r="H220" s="239">
        <v>87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236</v>
      </c>
      <c r="AU220" s="245" t="s">
        <v>85</v>
      </c>
      <c r="AV220" s="13" t="s">
        <v>85</v>
      </c>
      <c r="AW220" s="13" t="s">
        <v>38</v>
      </c>
      <c r="AX220" s="13" t="s">
        <v>77</v>
      </c>
      <c r="AY220" s="245" t="s">
        <v>224</v>
      </c>
    </row>
    <row r="221" s="15" customFormat="1">
      <c r="A221" s="15"/>
      <c r="B221" s="256"/>
      <c r="C221" s="257"/>
      <c r="D221" s="228" t="s">
        <v>236</v>
      </c>
      <c r="E221" s="258" t="s">
        <v>40</v>
      </c>
      <c r="F221" s="259" t="s">
        <v>253</v>
      </c>
      <c r="G221" s="257"/>
      <c r="H221" s="260">
        <v>1316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236</v>
      </c>
      <c r="AU221" s="266" t="s">
        <v>85</v>
      </c>
      <c r="AV221" s="15" t="s">
        <v>230</v>
      </c>
      <c r="AW221" s="15" t="s">
        <v>38</v>
      </c>
      <c r="AX221" s="15" t="s">
        <v>83</v>
      </c>
      <c r="AY221" s="266" t="s">
        <v>224</v>
      </c>
    </row>
    <row r="222" s="2" customFormat="1" ht="16.5" customHeight="1">
      <c r="A222" s="40"/>
      <c r="B222" s="41"/>
      <c r="C222" s="215" t="s">
        <v>408</v>
      </c>
      <c r="D222" s="215" t="s">
        <v>226</v>
      </c>
      <c r="E222" s="216" t="s">
        <v>4733</v>
      </c>
      <c r="F222" s="217" t="s">
        <v>4734</v>
      </c>
      <c r="G222" s="218" t="s">
        <v>163</v>
      </c>
      <c r="H222" s="219">
        <v>1328</v>
      </c>
      <c r="I222" s="220"/>
      <c r="J222" s="221">
        <f>ROUND(I222*H222,2)</f>
        <v>0</v>
      </c>
      <c r="K222" s="217" t="s">
        <v>229</v>
      </c>
      <c r="L222" s="46"/>
      <c r="M222" s="222" t="s">
        <v>40</v>
      </c>
      <c r="N222" s="223" t="s">
        <v>48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230</v>
      </c>
      <c r="AT222" s="226" t="s">
        <v>226</v>
      </c>
      <c r="AU222" s="226" t="s">
        <v>85</v>
      </c>
      <c r="AY222" s="19" t="s">
        <v>224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83</v>
      </c>
      <c r="BK222" s="227">
        <f>ROUND(I222*H222,2)</f>
        <v>0</v>
      </c>
      <c r="BL222" s="19" t="s">
        <v>230</v>
      </c>
      <c r="BM222" s="226" t="s">
        <v>577</v>
      </c>
    </row>
    <row r="223" s="2" customFormat="1">
      <c r="A223" s="40"/>
      <c r="B223" s="41"/>
      <c r="C223" s="42"/>
      <c r="D223" s="228" t="s">
        <v>232</v>
      </c>
      <c r="E223" s="42"/>
      <c r="F223" s="229" t="s">
        <v>4735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232</v>
      </c>
      <c r="AU223" s="19" t="s">
        <v>85</v>
      </c>
    </row>
    <row r="224" s="2" customFormat="1">
      <c r="A224" s="40"/>
      <c r="B224" s="41"/>
      <c r="C224" s="42"/>
      <c r="D224" s="233" t="s">
        <v>234</v>
      </c>
      <c r="E224" s="42"/>
      <c r="F224" s="234" t="s">
        <v>4736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234</v>
      </c>
      <c r="AU224" s="19" t="s">
        <v>85</v>
      </c>
    </row>
    <row r="225" s="13" customFormat="1">
      <c r="A225" s="13"/>
      <c r="B225" s="235"/>
      <c r="C225" s="236"/>
      <c r="D225" s="228" t="s">
        <v>236</v>
      </c>
      <c r="E225" s="237" t="s">
        <v>40</v>
      </c>
      <c r="F225" s="238" t="s">
        <v>5767</v>
      </c>
      <c r="G225" s="236"/>
      <c r="H225" s="239">
        <v>12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236</v>
      </c>
      <c r="AU225" s="245" t="s">
        <v>85</v>
      </c>
      <c r="AV225" s="13" t="s">
        <v>85</v>
      </c>
      <c r="AW225" s="13" t="s">
        <v>38</v>
      </c>
      <c r="AX225" s="13" t="s">
        <v>77</v>
      </c>
      <c r="AY225" s="245" t="s">
        <v>224</v>
      </c>
    </row>
    <row r="226" s="13" customFormat="1">
      <c r="A226" s="13"/>
      <c r="B226" s="235"/>
      <c r="C226" s="236"/>
      <c r="D226" s="228" t="s">
        <v>236</v>
      </c>
      <c r="E226" s="237" t="s">
        <v>40</v>
      </c>
      <c r="F226" s="238" t="s">
        <v>5768</v>
      </c>
      <c r="G226" s="236"/>
      <c r="H226" s="239">
        <v>1316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236</v>
      </c>
      <c r="AU226" s="245" t="s">
        <v>85</v>
      </c>
      <c r="AV226" s="13" t="s">
        <v>85</v>
      </c>
      <c r="AW226" s="13" t="s">
        <v>38</v>
      </c>
      <c r="AX226" s="13" t="s">
        <v>77</v>
      </c>
      <c r="AY226" s="245" t="s">
        <v>224</v>
      </c>
    </row>
    <row r="227" s="15" customFormat="1">
      <c r="A227" s="15"/>
      <c r="B227" s="256"/>
      <c r="C227" s="257"/>
      <c r="D227" s="228" t="s">
        <v>236</v>
      </c>
      <c r="E227" s="258" t="s">
        <v>40</v>
      </c>
      <c r="F227" s="259" t="s">
        <v>253</v>
      </c>
      <c r="G227" s="257"/>
      <c r="H227" s="260">
        <v>1328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236</v>
      </c>
      <c r="AU227" s="266" t="s">
        <v>85</v>
      </c>
      <c r="AV227" s="15" t="s">
        <v>230</v>
      </c>
      <c r="AW227" s="15" t="s">
        <v>38</v>
      </c>
      <c r="AX227" s="15" t="s">
        <v>83</v>
      </c>
      <c r="AY227" s="266" t="s">
        <v>224</v>
      </c>
    </row>
    <row r="228" s="2" customFormat="1" ht="16.5" customHeight="1">
      <c r="A228" s="40"/>
      <c r="B228" s="41"/>
      <c r="C228" s="215" t="s">
        <v>416</v>
      </c>
      <c r="D228" s="215" t="s">
        <v>226</v>
      </c>
      <c r="E228" s="216" t="s">
        <v>4745</v>
      </c>
      <c r="F228" s="217" t="s">
        <v>4746</v>
      </c>
      <c r="G228" s="218" t="s">
        <v>163</v>
      </c>
      <c r="H228" s="219">
        <v>74</v>
      </c>
      <c r="I228" s="220"/>
      <c r="J228" s="221">
        <f>ROUND(I228*H228,2)</f>
        <v>0</v>
      </c>
      <c r="K228" s="217" t="s">
        <v>229</v>
      </c>
      <c r="L228" s="46"/>
      <c r="M228" s="222" t="s">
        <v>40</v>
      </c>
      <c r="N228" s="223" t="s">
        <v>48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230</v>
      </c>
      <c r="AT228" s="226" t="s">
        <v>226</v>
      </c>
      <c r="AU228" s="226" t="s">
        <v>85</v>
      </c>
      <c r="AY228" s="19" t="s">
        <v>224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83</v>
      </c>
      <c r="BK228" s="227">
        <f>ROUND(I228*H228,2)</f>
        <v>0</v>
      </c>
      <c r="BL228" s="19" t="s">
        <v>230</v>
      </c>
      <c r="BM228" s="226" t="s">
        <v>593</v>
      </c>
    </row>
    <row r="229" s="2" customFormat="1">
      <c r="A229" s="40"/>
      <c r="B229" s="41"/>
      <c r="C229" s="42"/>
      <c r="D229" s="228" t="s">
        <v>232</v>
      </c>
      <c r="E229" s="42"/>
      <c r="F229" s="229" t="s">
        <v>4747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232</v>
      </c>
      <c r="AU229" s="19" t="s">
        <v>85</v>
      </c>
    </row>
    <row r="230" s="2" customFormat="1">
      <c r="A230" s="40"/>
      <c r="B230" s="41"/>
      <c r="C230" s="42"/>
      <c r="D230" s="233" t="s">
        <v>234</v>
      </c>
      <c r="E230" s="42"/>
      <c r="F230" s="234" t="s">
        <v>4748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234</v>
      </c>
      <c r="AU230" s="19" t="s">
        <v>85</v>
      </c>
    </row>
    <row r="231" s="14" customFormat="1">
      <c r="A231" s="14"/>
      <c r="B231" s="246"/>
      <c r="C231" s="247"/>
      <c r="D231" s="228" t="s">
        <v>236</v>
      </c>
      <c r="E231" s="248" t="s">
        <v>40</v>
      </c>
      <c r="F231" s="249" t="s">
        <v>5769</v>
      </c>
      <c r="G231" s="247"/>
      <c r="H231" s="248" t="s">
        <v>40</v>
      </c>
      <c r="I231" s="250"/>
      <c r="J231" s="247"/>
      <c r="K231" s="247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236</v>
      </c>
      <c r="AU231" s="255" t="s">
        <v>85</v>
      </c>
      <c r="AV231" s="14" t="s">
        <v>83</v>
      </c>
      <c r="AW231" s="14" t="s">
        <v>38</v>
      </c>
      <c r="AX231" s="14" t="s">
        <v>77</v>
      </c>
      <c r="AY231" s="255" t="s">
        <v>224</v>
      </c>
    </row>
    <row r="232" s="13" customFormat="1">
      <c r="A232" s="13"/>
      <c r="B232" s="235"/>
      <c r="C232" s="236"/>
      <c r="D232" s="228" t="s">
        <v>236</v>
      </c>
      <c r="E232" s="237" t="s">
        <v>40</v>
      </c>
      <c r="F232" s="238" t="s">
        <v>5770</v>
      </c>
      <c r="G232" s="236"/>
      <c r="H232" s="239">
        <v>18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236</v>
      </c>
      <c r="AU232" s="245" t="s">
        <v>85</v>
      </c>
      <c r="AV232" s="13" t="s">
        <v>85</v>
      </c>
      <c r="AW232" s="13" t="s">
        <v>38</v>
      </c>
      <c r="AX232" s="13" t="s">
        <v>77</v>
      </c>
      <c r="AY232" s="245" t="s">
        <v>224</v>
      </c>
    </row>
    <row r="233" s="13" customFormat="1">
      <c r="A233" s="13"/>
      <c r="B233" s="235"/>
      <c r="C233" s="236"/>
      <c r="D233" s="228" t="s">
        <v>236</v>
      </c>
      <c r="E233" s="237" t="s">
        <v>40</v>
      </c>
      <c r="F233" s="238" t="s">
        <v>5771</v>
      </c>
      <c r="G233" s="236"/>
      <c r="H233" s="239">
        <v>34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236</v>
      </c>
      <c r="AU233" s="245" t="s">
        <v>85</v>
      </c>
      <c r="AV233" s="13" t="s">
        <v>85</v>
      </c>
      <c r="AW233" s="13" t="s">
        <v>38</v>
      </c>
      <c r="AX233" s="13" t="s">
        <v>77</v>
      </c>
      <c r="AY233" s="245" t="s">
        <v>224</v>
      </c>
    </row>
    <row r="234" s="13" customFormat="1">
      <c r="A234" s="13"/>
      <c r="B234" s="235"/>
      <c r="C234" s="236"/>
      <c r="D234" s="228" t="s">
        <v>236</v>
      </c>
      <c r="E234" s="237" t="s">
        <v>40</v>
      </c>
      <c r="F234" s="238" t="s">
        <v>5772</v>
      </c>
      <c r="G234" s="236"/>
      <c r="H234" s="239">
        <v>22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236</v>
      </c>
      <c r="AU234" s="245" t="s">
        <v>85</v>
      </c>
      <c r="AV234" s="13" t="s">
        <v>85</v>
      </c>
      <c r="AW234" s="13" t="s">
        <v>38</v>
      </c>
      <c r="AX234" s="13" t="s">
        <v>77</v>
      </c>
      <c r="AY234" s="245" t="s">
        <v>224</v>
      </c>
    </row>
    <row r="235" s="15" customFormat="1">
      <c r="A235" s="15"/>
      <c r="B235" s="256"/>
      <c r="C235" s="257"/>
      <c r="D235" s="228" t="s">
        <v>236</v>
      </c>
      <c r="E235" s="258" t="s">
        <v>40</v>
      </c>
      <c r="F235" s="259" t="s">
        <v>253</v>
      </c>
      <c r="G235" s="257"/>
      <c r="H235" s="260">
        <v>74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236</v>
      </c>
      <c r="AU235" s="266" t="s">
        <v>85</v>
      </c>
      <c r="AV235" s="15" t="s">
        <v>230</v>
      </c>
      <c r="AW235" s="15" t="s">
        <v>38</v>
      </c>
      <c r="AX235" s="15" t="s">
        <v>83</v>
      </c>
      <c r="AY235" s="266" t="s">
        <v>224</v>
      </c>
    </row>
    <row r="236" s="2" customFormat="1" ht="16.5" customHeight="1">
      <c r="A236" s="40"/>
      <c r="B236" s="41"/>
      <c r="C236" s="268" t="s">
        <v>423</v>
      </c>
      <c r="D236" s="268" t="s">
        <v>305</v>
      </c>
      <c r="E236" s="269" t="s">
        <v>2431</v>
      </c>
      <c r="F236" s="270" t="s">
        <v>2432</v>
      </c>
      <c r="G236" s="271" t="s">
        <v>604</v>
      </c>
      <c r="H236" s="272">
        <v>148</v>
      </c>
      <c r="I236" s="273"/>
      <c r="J236" s="274">
        <f>ROUND(I236*H236,2)</f>
        <v>0</v>
      </c>
      <c r="K236" s="270" t="s">
        <v>229</v>
      </c>
      <c r="L236" s="275"/>
      <c r="M236" s="276" t="s">
        <v>40</v>
      </c>
      <c r="N236" s="277" t="s">
        <v>48</v>
      </c>
      <c r="O236" s="86"/>
      <c r="P236" s="224">
        <f>O236*H236</f>
        <v>0</v>
      </c>
      <c r="Q236" s="224">
        <v>1</v>
      </c>
      <c r="R236" s="224">
        <f>Q236*H236</f>
        <v>148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279</v>
      </c>
      <c r="AT236" s="226" t="s">
        <v>305</v>
      </c>
      <c r="AU236" s="226" t="s">
        <v>85</v>
      </c>
      <c r="AY236" s="19" t="s">
        <v>224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83</v>
      </c>
      <c r="BK236" s="227">
        <f>ROUND(I236*H236,2)</f>
        <v>0</v>
      </c>
      <c r="BL236" s="19" t="s">
        <v>230</v>
      </c>
      <c r="BM236" s="226" t="s">
        <v>609</v>
      </c>
    </row>
    <row r="237" s="2" customFormat="1">
      <c r="A237" s="40"/>
      <c r="B237" s="41"/>
      <c r="C237" s="42"/>
      <c r="D237" s="228" t="s">
        <v>232</v>
      </c>
      <c r="E237" s="42"/>
      <c r="F237" s="229" t="s">
        <v>2432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232</v>
      </c>
      <c r="AU237" s="19" t="s">
        <v>85</v>
      </c>
    </row>
    <row r="238" s="2" customFormat="1">
      <c r="A238" s="40"/>
      <c r="B238" s="41"/>
      <c r="C238" s="42"/>
      <c r="D238" s="233" t="s">
        <v>234</v>
      </c>
      <c r="E238" s="42"/>
      <c r="F238" s="234" t="s">
        <v>2434</v>
      </c>
      <c r="G238" s="42"/>
      <c r="H238" s="42"/>
      <c r="I238" s="230"/>
      <c r="J238" s="42"/>
      <c r="K238" s="42"/>
      <c r="L238" s="46"/>
      <c r="M238" s="231"/>
      <c r="N238" s="232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234</v>
      </c>
      <c r="AU238" s="19" t="s">
        <v>85</v>
      </c>
    </row>
    <row r="239" s="13" customFormat="1">
      <c r="A239" s="13"/>
      <c r="B239" s="235"/>
      <c r="C239" s="236"/>
      <c r="D239" s="228" t="s">
        <v>236</v>
      </c>
      <c r="E239" s="237" t="s">
        <v>40</v>
      </c>
      <c r="F239" s="238" t="s">
        <v>5773</v>
      </c>
      <c r="G239" s="236"/>
      <c r="H239" s="239">
        <v>148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236</v>
      </c>
      <c r="AU239" s="245" t="s">
        <v>85</v>
      </c>
      <c r="AV239" s="13" t="s">
        <v>85</v>
      </c>
      <c r="AW239" s="13" t="s">
        <v>38</v>
      </c>
      <c r="AX239" s="13" t="s">
        <v>77</v>
      </c>
      <c r="AY239" s="245" t="s">
        <v>224</v>
      </c>
    </row>
    <row r="240" s="15" customFormat="1">
      <c r="A240" s="15"/>
      <c r="B240" s="256"/>
      <c r="C240" s="257"/>
      <c r="D240" s="228" t="s">
        <v>236</v>
      </c>
      <c r="E240" s="258" t="s">
        <v>40</v>
      </c>
      <c r="F240" s="259" t="s">
        <v>253</v>
      </c>
      <c r="G240" s="257"/>
      <c r="H240" s="260">
        <v>148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6" t="s">
        <v>236</v>
      </c>
      <c r="AU240" s="266" t="s">
        <v>85</v>
      </c>
      <c r="AV240" s="15" t="s">
        <v>230</v>
      </c>
      <c r="AW240" s="15" t="s">
        <v>38</v>
      </c>
      <c r="AX240" s="15" t="s">
        <v>83</v>
      </c>
      <c r="AY240" s="266" t="s">
        <v>224</v>
      </c>
    </row>
    <row r="241" s="2" customFormat="1" ht="16.5" customHeight="1">
      <c r="A241" s="40"/>
      <c r="B241" s="41"/>
      <c r="C241" s="215" t="s">
        <v>429</v>
      </c>
      <c r="D241" s="215" t="s">
        <v>226</v>
      </c>
      <c r="E241" s="216" t="s">
        <v>717</v>
      </c>
      <c r="F241" s="217" t="s">
        <v>718</v>
      </c>
      <c r="G241" s="218" t="s">
        <v>604</v>
      </c>
      <c r="H241" s="219">
        <v>2257.5999999999999</v>
      </c>
      <c r="I241" s="220"/>
      <c r="J241" s="221">
        <f>ROUND(I241*H241,2)</f>
        <v>0</v>
      </c>
      <c r="K241" s="217" t="s">
        <v>229</v>
      </c>
      <c r="L241" s="46"/>
      <c r="M241" s="222" t="s">
        <v>40</v>
      </c>
      <c r="N241" s="223" t="s">
        <v>48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230</v>
      </c>
      <c r="AT241" s="226" t="s">
        <v>226</v>
      </c>
      <c r="AU241" s="226" t="s">
        <v>85</v>
      </c>
      <c r="AY241" s="19" t="s">
        <v>224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83</v>
      </c>
      <c r="BK241" s="227">
        <f>ROUND(I241*H241,2)</f>
        <v>0</v>
      </c>
      <c r="BL241" s="19" t="s">
        <v>230</v>
      </c>
      <c r="BM241" s="226" t="s">
        <v>622</v>
      </c>
    </row>
    <row r="242" s="2" customFormat="1">
      <c r="A242" s="40"/>
      <c r="B242" s="41"/>
      <c r="C242" s="42"/>
      <c r="D242" s="228" t="s">
        <v>232</v>
      </c>
      <c r="E242" s="42"/>
      <c r="F242" s="229" t="s">
        <v>720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232</v>
      </c>
      <c r="AU242" s="19" t="s">
        <v>85</v>
      </c>
    </row>
    <row r="243" s="2" customFormat="1">
      <c r="A243" s="40"/>
      <c r="B243" s="41"/>
      <c r="C243" s="42"/>
      <c r="D243" s="233" t="s">
        <v>234</v>
      </c>
      <c r="E243" s="42"/>
      <c r="F243" s="234" t="s">
        <v>721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234</v>
      </c>
      <c r="AU243" s="19" t="s">
        <v>85</v>
      </c>
    </row>
    <row r="244" s="13" customFormat="1">
      <c r="A244" s="13"/>
      <c r="B244" s="235"/>
      <c r="C244" s="236"/>
      <c r="D244" s="228" t="s">
        <v>236</v>
      </c>
      <c r="E244" s="237" t="s">
        <v>40</v>
      </c>
      <c r="F244" s="238" t="s">
        <v>5774</v>
      </c>
      <c r="G244" s="236"/>
      <c r="H244" s="239">
        <v>2257.5999999999999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236</v>
      </c>
      <c r="AU244" s="245" t="s">
        <v>85</v>
      </c>
      <c r="AV244" s="13" t="s">
        <v>85</v>
      </c>
      <c r="AW244" s="13" t="s">
        <v>38</v>
      </c>
      <c r="AX244" s="13" t="s">
        <v>77</v>
      </c>
      <c r="AY244" s="245" t="s">
        <v>224</v>
      </c>
    </row>
    <row r="245" s="15" customFormat="1">
      <c r="A245" s="15"/>
      <c r="B245" s="256"/>
      <c r="C245" s="257"/>
      <c r="D245" s="228" t="s">
        <v>236</v>
      </c>
      <c r="E245" s="258" t="s">
        <v>40</v>
      </c>
      <c r="F245" s="259" t="s">
        <v>253</v>
      </c>
      <c r="G245" s="257"/>
      <c r="H245" s="260">
        <v>2257.5999999999999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236</v>
      </c>
      <c r="AU245" s="266" t="s">
        <v>85</v>
      </c>
      <c r="AV245" s="15" t="s">
        <v>230</v>
      </c>
      <c r="AW245" s="15" t="s">
        <v>38</v>
      </c>
      <c r="AX245" s="15" t="s">
        <v>83</v>
      </c>
      <c r="AY245" s="266" t="s">
        <v>224</v>
      </c>
    </row>
    <row r="246" s="2" customFormat="1" ht="16.5" customHeight="1">
      <c r="A246" s="40"/>
      <c r="B246" s="41"/>
      <c r="C246" s="215" t="s">
        <v>440</v>
      </c>
      <c r="D246" s="215" t="s">
        <v>226</v>
      </c>
      <c r="E246" s="216" t="s">
        <v>2418</v>
      </c>
      <c r="F246" s="217" t="s">
        <v>2419</v>
      </c>
      <c r="G246" s="218" t="s">
        <v>163</v>
      </c>
      <c r="H246" s="219">
        <v>1328</v>
      </c>
      <c r="I246" s="220"/>
      <c r="J246" s="221">
        <f>ROUND(I246*H246,2)</f>
        <v>0</v>
      </c>
      <c r="K246" s="217" t="s">
        <v>229</v>
      </c>
      <c r="L246" s="46"/>
      <c r="M246" s="222" t="s">
        <v>40</v>
      </c>
      <c r="N246" s="223" t="s">
        <v>48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230</v>
      </c>
      <c r="AT246" s="226" t="s">
        <v>226</v>
      </c>
      <c r="AU246" s="226" t="s">
        <v>85</v>
      </c>
      <c r="AY246" s="19" t="s">
        <v>224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83</v>
      </c>
      <c r="BK246" s="227">
        <f>ROUND(I246*H246,2)</f>
        <v>0</v>
      </c>
      <c r="BL246" s="19" t="s">
        <v>230</v>
      </c>
      <c r="BM246" s="226" t="s">
        <v>635</v>
      </c>
    </row>
    <row r="247" s="2" customFormat="1">
      <c r="A247" s="40"/>
      <c r="B247" s="41"/>
      <c r="C247" s="42"/>
      <c r="D247" s="228" t="s">
        <v>232</v>
      </c>
      <c r="E247" s="42"/>
      <c r="F247" s="229" t="s">
        <v>2421</v>
      </c>
      <c r="G247" s="42"/>
      <c r="H247" s="42"/>
      <c r="I247" s="230"/>
      <c r="J247" s="42"/>
      <c r="K247" s="42"/>
      <c r="L247" s="46"/>
      <c r="M247" s="231"/>
      <c r="N247" s="232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232</v>
      </c>
      <c r="AU247" s="19" t="s">
        <v>85</v>
      </c>
    </row>
    <row r="248" s="2" customFormat="1">
      <c r="A248" s="40"/>
      <c r="B248" s="41"/>
      <c r="C248" s="42"/>
      <c r="D248" s="233" t="s">
        <v>234</v>
      </c>
      <c r="E248" s="42"/>
      <c r="F248" s="234" t="s">
        <v>2422</v>
      </c>
      <c r="G248" s="42"/>
      <c r="H248" s="42"/>
      <c r="I248" s="230"/>
      <c r="J248" s="42"/>
      <c r="K248" s="42"/>
      <c r="L248" s="46"/>
      <c r="M248" s="231"/>
      <c r="N248" s="232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234</v>
      </c>
      <c r="AU248" s="19" t="s">
        <v>85</v>
      </c>
    </row>
    <row r="249" s="2" customFormat="1" ht="16.5" customHeight="1">
      <c r="A249" s="40"/>
      <c r="B249" s="41"/>
      <c r="C249" s="215" t="s">
        <v>446</v>
      </c>
      <c r="D249" s="215" t="s">
        <v>226</v>
      </c>
      <c r="E249" s="216" t="s">
        <v>757</v>
      </c>
      <c r="F249" s="217" t="s">
        <v>4759</v>
      </c>
      <c r="G249" s="218" t="s">
        <v>152</v>
      </c>
      <c r="H249" s="219">
        <v>5675.0500000000002</v>
      </c>
      <c r="I249" s="220"/>
      <c r="J249" s="221">
        <f>ROUND(I249*H249,2)</f>
        <v>0</v>
      </c>
      <c r="K249" s="217" t="s">
        <v>229</v>
      </c>
      <c r="L249" s="46"/>
      <c r="M249" s="222" t="s">
        <v>40</v>
      </c>
      <c r="N249" s="223" t="s">
        <v>48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230</v>
      </c>
      <c r="AT249" s="226" t="s">
        <v>226</v>
      </c>
      <c r="AU249" s="226" t="s">
        <v>85</v>
      </c>
      <c r="AY249" s="19" t="s">
        <v>224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83</v>
      </c>
      <c r="BK249" s="227">
        <f>ROUND(I249*H249,2)</f>
        <v>0</v>
      </c>
      <c r="BL249" s="19" t="s">
        <v>230</v>
      </c>
      <c r="BM249" s="226" t="s">
        <v>647</v>
      </c>
    </row>
    <row r="250" s="2" customFormat="1">
      <c r="A250" s="40"/>
      <c r="B250" s="41"/>
      <c r="C250" s="42"/>
      <c r="D250" s="228" t="s">
        <v>232</v>
      </c>
      <c r="E250" s="42"/>
      <c r="F250" s="229" t="s">
        <v>760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232</v>
      </c>
      <c r="AU250" s="19" t="s">
        <v>85</v>
      </c>
    </row>
    <row r="251" s="2" customFormat="1">
      <c r="A251" s="40"/>
      <c r="B251" s="41"/>
      <c r="C251" s="42"/>
      <c r="D251" s="233" t="s">
        <v>234</v>
      </c>
      <c r="E251" s="42"/>
      <c r="F251" s="234" t="s">
        <v>761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234</v>
      </c>
      <c r="AU251" s="19" t="s">
        <v>85</v>
      </c>
    </row>
    <row r="252" s="13" customFormat="1">
      <c r="A252" s="13"/>
      <c r="B252" s="235"/>
      <c r="C252" s="236"/>
      <c r="D252" s="228" t="s">
        <v>236</v>
      </c>
      <c r="E252" s="237" t="s">
        <v>40</v>
      </c>
      <c r="F252" s="238" t="s">
        <v>5775</v>
      </c>
      <c r="G252" s="236"/>
      <c r="H252" s="239">
        <v>5675.0500000000002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236</v>
      </c>
      <c r="AU252" s="245" t="s">
        <v>85</v>
      </c>
      <c r="AV252" s="13" t="s">
        <v>85</v>
      </c>
      <c r="AW252" s="13" t="s">
        <v>38</v>
      </c>
      <c r="AX252" s="13" t="s">
        <v>77</v>
      </c>
      <c r="AY252" s="245" t="s">
        <v>224</v>
      </c>
    </row>
    <row r="253" s="15" customFormat="1">
      <c r="A253" s="15"/>
      <c r="B253" s="256"/>
      <c r="C253" s="257"/>
      <c r="D253" s="228" t="s">
        <v>236</v>
      </c>
      <c r="E253" s="258" t="s">
        <v>40</v>
      </c>
      <c r="F253" s="259" t="s">
        <v>253</v>
      </c>
      <c r="G253" s="257"/>
      <c r="H253" s="260">
        <v>5675.0500000000002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236</v>
      </c>
      <c r="AU253" s="266" t="s">
        <v>85</v>
      </c>
      <c r="AV253" s="15" t="s">
        <v>230</v>
      </c>
      <c r="AW253" s="15" t="s">
        <v>38</v>
      </c>
      <c r="AX253" s="15" t="s">
        <v>83</v>
      </c>
      <c r="AY253" s="266" t="s">
        <v>224</v>
      </c>
    </row>
    <row r="254" s="12" customFormat="1" ht="22.8" customHeight="1">
      <c r="A254" s="12"/>
      <c r="B254" s="199"/>
      <c r="C254" s="200"/>
      <c r="D254" s="201" t="s">
        <v>76</v>
      </c>
      <c r="E254" s="213" t="s">
        <v>85</v>
      </c>
      <c r="F254" s="213" t="s">
        <v>765</v>
      </c>
      <c r="G254" s="200"/>
      <c r="H254" s="200"/>
      <c r="I254" s="203"/>
      <c r="J254" s="214">
        <f>BK254</f>
        <v>0</v>
      </c>
      <c r="K254" s="200"/>
      <c r="L254" s="205"/>
      <c r="M254" s="206"/>
      <c r="N254" s="207"/>
      <c r="O254" s="207"/>
      <c r="P254" s="208">
        <f>SUM(P255:P261)</f>
        <v>0</v>
      </c>
      <c r="Q254" s="207"/>
      <c r="R254" s="208">
        <f>SUM(R255:R261)</f>
        <v>0</v>
      </c>
      <c r="S254" s="207"/>
      <c r="T254" s="209">
        <f>SUM(T255:T261)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0" t="s">
        <v>83</v>
      </c>
      <c r="AT254" s="211" t="s">
        <v>76</v>
      </c>
      <c r="AU254" s="211" t="s">
        <v>83</v>
      </c>
      <c r="AY254" s="210" t="s">
        <v>224</v>
      </c>
      <c r="BK254" s="212">
        <f>SUM(BK255:BK261)</f>
        <v>0</v>
      </c>
    </row>
    <row r="255" s="2" customFormat="1" ht="16.5" customHeight="1">
      <c r="A255" s="40"/>
      <c r="B255" s="41"/>
      <c r="C255" s="215" t="s">
        <v>451</v>
      </c>
      <c r="D255" s="215" t="s">
        <v>226</v>
      </c>
      <c r="E255" s="216" t="s">
        <v>5776</v>
      </c>
      <c r="F255" s="217" t="s">
        <v>5777</v>
      </c>
      <c r="G255" s="218" t="s">
        <v>163</v>
      </c>
      <c r="H255" s="219">
        <v>12.342000000000001</v>
      </c>
      <c r="I255" s="220"/>
      <c r="J255" s="221">
        <f>ROUND(I255*H255,2)</f>
        <v>0</v>
      </c>
      <c r="K255" s="217" t="s">
        <v>229</v>
      </c>
      <c r="L255" s="46"/>
      <c r="M255" s="222" t="s">
        <v>40</v>
      </c>
      <c r="N255" s="223" t="s">
        <v>48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230</v>
      </c>
      <c r="AT255" s="226" t="s">
        <v>226</v>
      </c>
      <c r="AU255" s="226" t="s">
        <v>85</v>
      </c>
      <c r="AY255" s="19" t="s">
        <v>224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83</v>
      </c>
      <c r="BK255" s="227">
        <f>ROUND(I255*H255,2)</f>
        <v>0</v>
      </c>
      <c r="BL255" s="19" t="s">
        <v>230</v>
      </c>
      <c r="BM255" s="226" t="s">
        <v>659</v>
      </c>
    </row>
    <row r="256" s="2" customFormat="1">
      <c r="A256" s="40"/>
      <c r="B256" s="41"/>
      <c r="C256" s="42"/>
      <c r="D256" s="228" t="s">
        <v>232</v>
      </c>
      <c r="E256" s="42"/>
      <c r="F256" s="229" t="s">
        <v>5778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232</v>
      </c>
      <c r="AU256" s="19" t="s">
        <v>85</v>
      </c>
    </row>
    <row r="257" s="2" customFormat="1">
      <c r="A257" s="40"/>
      <c r="B257" s="41"/>
      <c r="C257" s="42"/>
      <c r="D257" s="233" t="s">
        <v>234</v>
      </c>
      <c r="E257" s="42"/>
      <c r="F257" s="234" t="s">
        <v>5779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234</v>
      </c>
      <c r="AU257" s="19" t="s">
        <v>85</v>
      </c>
    </row>
    <row r="258" s="14" customFormat="1">
      <c r="A258" s="14"/>
      <c r="B258" s="246"/>
      <c r="C258" s="247"/>
      <c r="D258" s="228" t="s">
        <v>236</v>
      </c>
      <c r="E258" s="248" t="s">
        <v>40</v>
      </c>
      <c r="F258" s="249" t="s">
        <v>5780</v>
      </c>
      <c r="G258" s="247"/>
      <c r="H258" s="248" t="s">
        <v>40</v>
      </c>
      <c r="I258" s="250"/>
      <c r="J258" s="247"/>
      <c r="K258" s="247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236</v>
      </c>
      <c r="AU258" s="255" t="s">
        <v>85</v>
      </c>
      <c r="AV258" s="14" t="s">
        <v>83</v>
      </c>
      <c r="AW258" s="14" t="s">
        <v>38</v>
      </c>
      <c r="AX258" s="14" t="s">
        <v>77</v>
      </c>
      <c r="AY258" s="255" t="s">
        <v>224</v>
      </c>
    </row>
    <row r="259" s="13" customFormat="1">
      <c r="A259" s="13"/>
      <c r="B259" s="235"/>
      <c r="C259" s="236"/>
      <c r="D259" s="228" t="s">
        <v>236</v>
      </c>
      <c r="E259" s="237" t="s">
        <v>40</v>
      </c>
      <c r="F259" s="238" t="s">
        <v>5781</v>
      </c>
      <c r="G259" s="236"/>
      <c r="H259" s="239">
        <v>11.766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236</v>
      </c>
      <c r="AU259" s="245" t="s">
        <v>85</v>
      </c>
      <c r="AV259" s="13" t="s">
        <v>85</v>
      </c>
      <c r="AW259" s="13" t="s">
        <v>38</v>
      </c>
      <c r="AX259" s="13" t="s">
        <v>77</v>
      </c>
      <c r="AY259" s="245" t="s">
        <v>224</v>
      </c>
    </row>
    <row r="260" s="13" customFormat="1">
      <c r="A260" s="13"/>
      <c r="B260" s="235"/>
      <c r="C260" s="236"/>
      <c r="D260" s="228" t="s">
        <v>236</v>
      </c>
      <c r="E260" s="237" t="s">
        <v>40</v>
      </c>
      <c r="F260" s="238" t="s">
        <v>5782</v>
      </c>
      <c r="G260" s="236"/>
      <c r="H260" s="239">
        <v>0.57599999999999996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236</v>
      </c>
      <c r="AU260" s="245" t="s">
        <v>85</v>
      </c>
      <c r="AV260" s="13" t="s">
        <v>85</v>
      </c>
      <c r="AW260" s="13" t="s">
        <v>38</v>
      </c>
      <c r="AX260" s="13" t="s">
        <v>77</v>
      </c>
      <c r="AY260" s="245" t="s">
        <v>224</v>
      </c>
    </row>
    <row r="261" s="15" customFormat="1">
      <c r="A261" s="15"/>
      <c r="B261" s="256"/>
      <c r="C261" s="257"/>
      <c r="D261" s="228" t="s">
        <v>236</v>
      </c>
      <c r="E261" s="258" t="s">
        <v>40</v>
      </c>
      <c r="F261" s="259" t="s">
        <v>253</v>
      </c>
      <c r="G261" s="257"/>
      <c r="H261" s="260">
        <v>12.342000000000001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236</v>
      </c>
      <c r="AU261" s="266" t="s">
        <v>85</v>
      </c>
      <c r="AV261" s="15" t="s">
        <v>230</v>
      </c>
      <c r="AW261" s="15" t="s">
        <v>38</v>
      </c>
      <c r="AX261" s="15" t="s">
        <v>83</v>
      </c>
      <c r="AY261" s="266" t="s">
        <v>224</v>
      </c>
    </row>
    <row r="262" s="12" customFormat="1" ht="22.8" customHeight="1">
      <c r="A262" s="12"/>
      <c r="B262" s="199"/>
      <c r="C262" s="200"/>
      <c r="D262" s="201" t="s">
        <v>76</v>
      </c>
      <c r="E262" s="213" t="s">
        <v>259</v>
      </c>
      <c r="F262" s="213" t="s">
        <v>1004</v>
      </c>
      <c r="G262" s="200"/>
      <c r="H262" s="200"/>
      <c r="I262" s="203"/>
      <c r="J262" s="214">
        <f>BK262</f>
        <v>0</v>
      </c>
      <c r="K262" s="200"/>
      <c r="L262" s="205"/>
      <c r="M262" s="206"/>
      <c r="N262" s="207"/>
      <c r="O262" s="207"/>
      <c r="P262" s="208">
        <f>SUM(P263:P450)</f>
        <v>0</v>
      </c>
      <c r="Q262" s="207"/>
      <c r="R262" s="208">
        <f>SUM(R263:R450)</f>
        <v>5476.7385820000018</v>
      </c>
      <c r="S262" s="207"/>
      <c r="T262" s="209">
        <f>SUM(T263:T450)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0" t="s">
        <v>83</v>
      </c>
      <c r="AT262" s="211" t="s">
        <v>76</v>
      </c>
      <c r="AU262" s="211" t="s">
        <v>83</v>
      </c>
      <c r="AY262" s="210" t="s">
        <v>224</v>
      </c>
      <c r="BK262" s="212">
        <f>SUM(BK263:BK450)</f>
        <v>0</v>
      </c>
    </row>
    <row r="263" s="2" customFormat="1" ht="16.5" customHeight="1">
      <c r="A263" s="40"/>
      <c r="B263" s="41"/>
      <c r="C263" s="215" t="s">
        <v>455</v>
      </c>
      <c r="D263" s="215" t="s">
        <v>226</v>
      </c>
      <c r="E263" s="216" t="s">
        <v>5783</v>
      </c>
      <c r="F263" s="217" t="s">
        <v>5784</v>
      </c>
      <c r="G263" s="218" t="s">
        <v>152</v>
      </c>
      <c r="H263" s="219">
        <v>13</v>
      </c>
      <c r="I263" s="220"/>
      <c r="J263" s="221">
        <f>ROUND(I263*H263,2)</f>
        <v>0</v>
      </c>
      <c r="K263" s="217" t="s">
        <v>229</v>
      </c>
      <c r="L263" s="46"/>
      <c r="M263" s="222" t="s">
        <v>40</v>
      </c>
      <c r="N263" s="223" t="s">
        <v>48</v>
      </c>
      <c r="O263" s="86"/>
      <c r="P263" s="224">
        <f>O263*H263</f>
        <v>0</v>
      </c>
      <c r="Q263" s="224">
        <v>0.091999999999999998</v>
      </c>
      <c r="R263" s="224">
        <f>Q263*H263</f>
        <v>1.196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230</v>
      </c>
      <c r="AT263" s="226" t="s">
        <v>226</v>
      </c>
      <c r="AU263" s="226" t="s">
        <v>85</v>
      </c>
      <c r="AY263" s="19" t="s">
        <v>224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83</v>
      </c>
      <c r="BK263" s="227">
        <f>ROUND(I263*H263,2)</f>
        <v>0</v>
      </c>
      <c r="BL263" s="19" t="s">
        <v>230</v>
      </c>
      <c r="BM263" s="226" t="s">
        <v>672</v>
      </c>
    </row>
    <row r="264" s="2" customFormat="1">
      <c r="A264" s="40"/>
      <c r="B264" s="41"/>
      <c r="C264" s="42"/>
      <c r="D264" s="228" t="s">
        <v>232</v>
      </c>
      <c r="E264" s="42"/>
      <c r="F264" s="229" t="s">
        <v>5785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232</v>
      </c>
      <c r="AU264" s="19" t="s">
        <v>85</v>
      </c>
    </row>
    <row r="265" s="2" customFormat="1">
      <c r="A265" s="40"/>
      <c r="B265" s="41"/>
      <c r="C265" s="42"/>
      <c r="D265" s="233" t="s">
        <v>234</v>
      </c>
      <c r="E265" s="42"/>
      <c r="F265" s="234" t="s">
        <v>5786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234</v>
      </c>
      <c r="AU265" s="19" t="s">
        <v>85</v>
      </c>
    </row>
    <row r="266" s="13" customFormat="1">
      <c r="A266" s="13"/>
      <c r="B266" s="235"/>
      <c r="C266" s="236"/>
      <c r="D266" s="228" t="s">
        <v>236</v>
      </c>
      <c r="E266" s="237" t="s">
        <v>40</v>
      </c>
      <c r="F266" s="238" t="s">
        <v>5787</v>
      </c>
      <c r="G266" s="236"/>
      <c r="H266" s="239">
        <v>13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236</v>
      </c>
      <c r="AU266" s="245" t="s">
        <v>85</v>
      </c>
      <c r="AV266" s="13" t="s">
        <v>85</v>
      </c>
      <c r="AW266" s="13" t="s">
        <v>38</v>
      </c>
      <c r="AX266" s="13" t="s">
        <v>77</v>
      </c>
      <c r="AY266" s="245" t="s">
        <v>224</v>
      </c>
    </row>
    <row r="267" s="15" customFormat="1">
      <c r="A267" s="15"/>
      <c r="B267" s="256"/>
      <c r="C267" s="257"/>
      <c r="D267" s="228" t="s">
        <v>236</v>
      </c>
      <c r="E267" s="258" t="s">
        <v>40</v>
      </c>
      <c r="F267" s="259" t="s">
        <v>253</v>
      </c>
      <c r="G267" s="257"/>
      <c r="H267" s="260">
        <v>13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236</v>
      </c>
      <c r="AU267" s="266" t="s">
        <v>85</v>
      </c>
      <c r="AV267" s="15" t="s">
        <v>230</v>
      </c>
      <c r="AW267" s="15" t="s">
        <v>38</v>
      </c>
      <c r="AX267" s="15" t="s">
        <v>83</v>
      </c>
      <c r="AY267" s="266" t="s">
        <v>224</v>
      </c>
    </row>
    <row r="268" s="2" customFormat="1" ht="16.5" customHeight="1">
      <c r="A268" s="40"/>
      <c r="B268" s="41"/>
      <c r="C268" s="215" t="s">
        <v>462</v>
      </c>
      <c r="D268" s="215" t="s">
        <v>226</v>
      </c>
      <c r="E268" s="216" t="s">
        <v>1017</v>
      </c>
      <c r="F268" s="217" t="s">
        <v>1018</v>
      </c>
      <c r="G268" s="218" t="s">
        <v>152</v>
      </c>
      <c r="H268" s="219">
        <v>886</v>
      </c>
      <c r="I268" s="220"/>
      <c r="J268" s="221">
        <f>ROUND(I268*H268,2)</f>
        <v>0</v>
      </c>
      <c r="K268" s="217" t="s">
        <v>229</v>
      </c>
      <c r="L268" s="46"/>
      <c r="M268" s="222" t="s">
        <v>40</v>
      </c>
      <c r="N268" s="223" t="s">
        <v>48</v>
      </c>
      <c r="O268" s="86"/>
      <c r="P268" s="224">
        <f>O268*H268</f>
        <v>0</v>
      </c>
      <c r="Q268" s="224">
        <v>0.23000000000000001</v>
      </c>
      <c r="R268" s="224">
        <f>Q268*H268</f>
        <v>203.78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230</v>
      </c>
      <c r="AT268" s="226" t="s">
        <v>226</v>
      </c>
      <c r="AU268" s="226" t="s">
        <v>85</v>
      </c>
      <c r="AY268" s="19" t="s">
        <v>224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83</v>
      </c>
      <c r="BK268" s="227">
        <f>ROUND(I268*H268,2)</f>
        <v>0</v>
      </c>
      <c r="BL268" s="19" t="s">
        <v>230</v>
      </c>
      <c r="BM268" s="226" t="s">
        <v>688</v>
      </c>
    </row>
    <row r="269" s="2" customFormat="1">
      <c r="A269" s="40"/>
      <c r="B269" s="41"/>
      <c r="C269" s="42"/>
      <c r="D269" s="228" t="s">
        <v>232</v>
      </c>
      <c r="E269" s="42"/>
      <c r="F269" s="229" t="s">
        <v>1020</v>
      </c>
      <c r="G269" s="42"/>
      <c r="H269" s="42"/>
      <c r="I269" s="230"/>
      <c r="J269" s="42"/>
      <c r="K269" s="42"/>
      <c r="L269" s="46"/>
      <c r="M269" s="231"/>
      <c r="N269" s="23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232</v>
      </c>
      <c r="AU269" s="19" t="s">
        <v>85</v>
      </c>
    </row>
    <row r="270" s="2" customFormat="1">
      <c r="A270" s="40"/>
      <c r="B270" s="41"/>
      <c r="C270" s="42"/>
      <c r="D270" s="233" t="s">
        <v>234</v>
      </c>
      <c r="E270" s="42"/>
      <c r="F270" s="234" t="s">
        <v>1021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234</v>
      </c>
      <c r="AU270" s="19" t="s">
        <v>85</v>
      </c>
    </row>
    <row r="271" s="14" customFormat="1">
      <c r="A271" s="14"/>
      <c r="B271" s="246"/>
      <c r="C271" s="247"/>
      <c r="D271" s="228" t="s">
        <v>236</v>
      </c>
      <c r="E271" s="248" t="s">
        <v>40</v>
      </c>
      <c r="F271" s="249" t="s">
        <v>5571</v>
      </c>
      <c r="G271" s="247"/>
      <c r="H271" s="248" t="s">
        <v>40</v>
      </c>
      <c r="I271" s="250"/>
      <c r="J271" s="247"/>
      <c r="K271" s="247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236</v>
      </c>
      <c r="AU271" s="255" t="s">
        <v>85</v>
      </c>
      <c r="AV271" s="14" t="s">
        <v>83</v>
      </c>
      <c r="AW271" s="14" t="s">
        <v>38</v>
      </c>
      <c r="AX271" s="14" t="s">
        <v>77</v>
      </c>
      <c r="AY271" s="255" t="s">
        <v>224</v>
      </c>
    </row>
    <row r="272" s="13" customFormat="1">
      <c r="A272" s="13"/>
      <c r="B272" s="235"/>
      <c r="C272" s="236"/>
      <c r="D272" s="228" t="s">
        <v>236</v>
      </c>
      <c r="E272" s="237" t="s">
        <v>40</v>
      </c>
      <c r="F272" s="238" t="s">
        <v>5788</v>
      </c>
      <c r="G272" s="236"/>
      <c r="H272" s="239">
        <v>873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236</v>
      </c>
      <c r="AU272" s="245" t="s">
        <v>85</v>
      </c>
      <c r="AV272" s="13" t="s">
        <v>85</v>
      </c>
      <c r="AW272" s="13" t="s">
        <v>38</v>
      </c>
      <c r="AX272" s="13" t="s">
        <v>77</v>
      </c>
      <c r="AY272" s="245" t="s">
        <v>224</v>
      </c>
    </row>
    <row r="273" s="14" customFormat="1">
      <c r="A273" s="14"/>
      <c r="B273" s="246"/>
      <c r="C273" s="247"/>
      <c r="D273" s="228" t="s">
        <v>236</v>
      </c>
      <c r="E273" s="248" t="s">
        <v>40</v>
      </c>
      <c r="F273" s="249" t="s">
        <v>5789</v>
      </c>
      <c r="G273" s="247"/>
      <c r="H273" s="248" t="s">
        <v>40</v>
      </c>
      <c r="I273" s="250"/>
      <c r="J273" s="247"/>
      <c r="K273" s="247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236</v>
      </c>
      <c r="AU273" s="255" t="s">
        <v>85</v>
      </c>
      <c r="AV273" s="14" t="s">
        <v>83</v>
      </c>
      <c r="AW273" s="14" t="s">
        <v>38</v>
      </c>
      <c r="AX273" s="14" t="s">
        <v>77</v>
      </c>
      <c r="AY273" s="255" t="s">
        <v>224</v>
      </c>
    </row>
    <row r="274" s="13" customFormat="1">
      <c r="A274" s="13"/>
      <c r="B274" s="235"/>
      <c r="C274" s="236"/>
      <c r="D274" s="228" t="s">
        <v>236</v>
      </c>
      <c r="E274" s="237" t="s">
        <v>40</v>
      </c>
      <c r="F274" s="238" t="s">
        <v>5790</v>
      </c>
      <c r="G274" s="236"/>
      <c r="H274" s="239">
        <v>13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236</v>
      </c>
      <c r="AU274" s="245" t="s">
        <v>85</v>
      </c>
      <c r="AV274" s="13" t="s">
        <v>85</v>
      </c>
      <c r="AW274" s="13" t="s">
        <v>38</v>
      </c>
      <c r="AX274" s="13" t="s">
        <v>77</v>
      </c>
      <c r="AY274" s="245" t="s">
        <v>224</v>
      </c>
    </row>
    <row r="275" s="15" customFormat="1">
      <c r="A275" s="15"/>
      <c r="B275" s="256"/>
      <c r="C275" s="257"/>
      <c r="D275" s="228" t="s">
        <v>236</v>
      </c>
      <c r="E275" s="258" t="s">
        <v>40</v>
      </c>
      <c r="F275" s="259" t="s">
        <v>253</v>
      </c>
      <c r="G275" s="257"/>
      <c r="H275" s="260">
        <v>886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6" t="s">
        <v>236</v>
      </c>
      <c r="AU275" s="266" t="s">
        <v>85</v>
      </c>
      <c r="AV275" s="15" t="s">
        <v>230</v>
      </c>
      <c r="AW275" s="15" t="s">
        <v>38</v>
      </c>
      <c r="AX275" s="15" t="s">
        <v>83</v>
      </c>
      <c r="AY275" s="266" t="s">
        <v>224</v>
      </c>
    </row>
    <row r="276" s="2" customFormat="1" ht="16.5" customHeight="1">
      <c r="A276" s="40"/>
      <c r="B276" s="41"/>
      <c r="C276" s="215" t="s">
        <v>468</v>
      </c>
      <c r="D276" s="215" t="s">
        <v>226</v>
      </c>
      <c r="E276" s="216" t="s">
        <v>5574</v>
      </c>
      <c r="F276" s="217" t="s">
        <v>5575</v>
      </c>
      <c r="G276" s="218" t="s">
        <v>152</v>
      </c>
      <c r="H276" s="219">
        <v>19</v>
      </c>
      <c r="I276" s="220"/>
      <c r="J276" s="221">
        <f>ROUND(I276*H276,2)</f>
        <v>0</v>
      </c>
      <c r="K276" s="217" t="s">
        <v>229</v>
      </c>
      <c r="L276" s="46"/>
      <c r="M276" s="222" t="s">
        <v>40</v>
      </c>
      <c r="N276" s="223" t="s">
        <v>48</v>
      </c>
      <c r="O276" s="86"/>
      <c r="P276" s="224">
        <f>O276*H276</f>
        <v>0</v>
      </c>
      <c r="Q276" s="224">
        <v>0.253</v>
      </c>
      <c r="R276" s="224">
        <f>Q276*H276</f>
        <v>4.8070000000000004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230</v>
      </c>
      <c r="AT276" s="226" t="s">
        <v>226</v>
      </c>
      <c r="AU276" s="226" t="s">
        <v>85</v>
      </c>
      <c r="AY276" s="19" t="s">
        <v>224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83</v>
      </c>
      <c r="BK276" s="227">
        <f>ROUND(I276*H276,2)</f>
        <v>0</v>
      </c>
      <c r="BL276" s="19" t="s">
        <v>230</v>
      </c>
      <c r="BM276" s="226" t="s">
        <v>704</v>
      </c>
    </row>
    <row r="277" s="2" customFormat="1">
      <c r="A277" s="40"/>
      <c r="B277" s="41"/>
      <c r="C277" s="42"/>
      <c r="D277" s="228" t="s">
        <v>232</v>
      </c>
      <c r="E277" s="42"/>
      <c r="F277" s="229" t="s">
        <v>5576</v>
      </c>
      <c r="G277" s="42"/>
      <c r="H277" s="42"/>
      <c r="I277" s="230"/>
      <c r="J277" s="42"/>
      <c r="K277" s="42"/>
      <c r="L277" s="46"/>
      <c r="M277" s="231"/>
      <c r="N277" s="23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232</v>
      </c>
      <c r="AU277" s="19" t="s">
        <v>85</v>
      </c>
    </row>
    <row r="278" s="2" customFormat="1">
      <c r="A278" s="40"/>
      <c r="B278" s="41"/>
      <c r="C278" s="42"/>
      <c r="D278" s="233" t="s">
        <v>234</v>
      </c>
      <c r="E278" s="42"/>
      <c r="F278" s="234" t="s">
        <v>5577</v>
      </c>
      <c r="G278" s="42"/>
      <c r="H278" s="42"/>
      <c r="I278" s="230"/>
      <c r="J278" s="42"/>
      <c r="K278" s="42"/>
      <c r="L278" s="46"/>
      <c r="M278" s="231"/>
      <c r="N278" s="23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234</v>
      </c>
      <c r="AU278" s="19" t="s">
        <v>85</v>
      </c>
    </row>
    <row r="279" s="14" customFormat="1">
      <c r="A279" s="14"/>
      <c r="B279" s="246"/>
      <c r="C279" s="247"/>
      <c r="D279" s="228" t="s">
        <v>236</v>
      </c>
      <c r="E279" s="248" t="s">
        <v>40</v>
      </c>
      <c r="F279" s="249" t="s">
        <v>5578</v>
      </c>
      <c r="G279" s="247"/>
      <c r="H279" s="248" t="s">
        <v>40</v>
      </c>
      <c r="I279" s="250"/>
      <c r="J279" s="247"/>
      <c r="K279" s="247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236</v>
      </c>
      <c r="AU279" s="255" t="s">
        <v>85</v>
      </c>
      <c r="AV279" s="14" t="s">
        <v>83</v>
      </c>
      <c r="AW279" s="14" t="s">
        <v>38</v>
      </c>
      <c r="AX279" s="14" t="s">
        <v>77</v>
      </c>
      <c r="AY279" s="255" t="s">
        <v>224</v>
      </c>
    </row>
    <row r="280" s="13" customFormat="1">
      <c r="A280" s="13"/>
      <c r="B280" s="235"/>
      <c r="C280" s="236"/>
      <c r="D280" s="228" t="s">
        <v>236</v>
      </c>
      <c r="E280" s="237" t="s">
        <v>40</v>
      </c>
      <c r="F280" s="238" t="s">
        <v>5791</v>
      </c>
      <c r="G280" s="236"/>
      <c r="H280" s="239">
        <v>19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236</v>
      </c>
      <c r="AU280" s="245" t="s">
        <v>85</v>
      </c>
      <c r="AV280" s="13" t="s">
        <v>85</v>
      </c>
      <c r="AW280" s="13" t="s">
        <v>38</v>
      </c>
      <c r="AX280" s="13" t="s">
        <v>77</v>
      </c>
      <c r="AY280" s="245" t="s">
        <v>224</v>
      </c>
    </row>
    <row r="281" s="15" customFormat="1">
      <c r="A281" s="15"/>
      <c r="B281" s="256"/>
      <c r="C281" s="257"/>
      <c r="D281" s="228" t="s">
        <v>236</v>
      </c>
      <c r="E281" s="258" t="s">
        <v>40</v>
      </c>
      <c r="F281" s="259" t="s">
        <v>253</v>
      </c>
      <c r="G281" s="257"/>
      <c r="H281" s="260">
        <v>19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236</v>
      </c>
      <c r="AU281" s="266" t="s">
        <v>85</v>
      </c>
      <c r="AV281" s="15" t="s">
        <v>230</v>
      </c>
      <c r="AW281" s="15" t="s">
        <v>38</v>
      </c>
      <c r="AX281" s="15" t="s">
        <v>83</v>
      </c>
      <c r="AY281" s="266" t="s">
        <v>224</v>
      </c>
    </row>
    <row r="282" s="2" customFormat="1" ht="16.5" customHeight="1">
      <c r="A282" s="40"/>
      <c r="B282" s="41"/>
      <c r="C282" s="215" t="s">
        <v>478</v>
      </c>
      <c r="D282" s="215" t="s">
        <v>226</v>
      </c>
      <c r="E282" s="216" t="s">
        <v>1023</v>
      </c>
      <c r="F282" s="217" t="s">
        <v>1024</v>
      </c>
      <c r="G282" s="218" t="s">
        <v>152</v>
      </c>
      <c r="H282" s="219">
        <v>5502.1000000000004</v>
      </c>
      <c r="I282" s="220"/>
      <c r="J282" s="221">
        <f>ROUND(I282*H282,2)</f>
        <v>0</v>
      </c>
      <c r="K282" s="217" t="s">
        <v>229</v>
      </c>
      <c r="L282" s="46"/>
      <c r="M282" s="222" t="s">
        <v>40</v>
      </c>
      <c r="N282" s="223" t="s">
        <v>48</v>
      </c>
      <c r="O282" s="86"/>
      <c r="P282" s="224">
        <f>O282*H282</f>
        <v>0</v>
      </c>
      <c r="Q282" s="224">
        <v>0.34499999999999997</v>
      </c>
      <c r="R282" s="224">
        <f>Q282*H282</f>
        <v>1898.2245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230</v>
      </c>
      <c r="AT282" s="226" t="s">
        <v>226</v>
      </c>
      <c r="AU282" s="226" t="s">
        <v>85</v>
      </c>
      <c r="AY282" s="19" t="s">
        <v>224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83</v>
      </c>
      <c r="BK282" s="227">
        <f>ROUND(I282*H282,2)</f>
        <v>0</v>
      </c>
      <c r="BL282" s="19" t="s">
        <v>230</v>
      </c>
      <c r="BM282" s="226" t="s">
        <v>716</v>
      </c>
    </row>
    <row r="283" s="2" customFormat="1">
      <c r="A283" s="40"/>
      <c r="B283" s="41"/>
      <c r="C283" s="42"/>
      <c r="D283" s="228" t="s">
        <v>232</v>
      </c>
      <c r="E283" s="42"/>
      <c r="F283" s="229" t="s">
        <v>1026</v>
      </c>
      <c r="G283" s="42"/>
      <c r="H283" s="42"/>
      <c r="I283" s="230"/>
      <c r="J283" s="42"/>
      <c r="K283" s="42"/>
      <c r="L283" s="46"/>
      <c r="M283" s="231"/>
      <c r="N283" s="232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232</v>
      </c>
      <c r="AU283" s="19" t="s">
        <v>85</v>
      </c>
    </row>
    <row r="284" s="2" customFormat="1">
      <c r="A284" s="40"/>
      <c r="B284" s="41"/>
      <c r="C284" s="42"/>
      <c r="D284" s="233" t="s">
        <v>234</v>
      </c>
      <c r="E284" s="42"/>
      <c r="F284" s="234" t="s">
        <v>1027</v>
      </c>
      <c r="G284" s="42"/>
      <c r="H284" s="42"/>
      <c r="I284" s="230"/>
      <c r="J284" s="42"/>
      <c r="K284" s="42"/>
      <c r="L284" s="46"/>
      <c r="M284" s="231"/>
      <c r="N284" s="232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234</v>
      </c>
      <c r="AU284" s="19" t="s">
        <v>85</v>
      </c>
    </row>
    <row r="285" s="14" customFormat="1">
      <c r="A285" s="14"/>
      <c r="B285" s="246"/>
      <c r="C285" s="247"/>
      <c r="D285" s="228" t="s">
        <v>236</v>
      </c>
      <c r="E285" s="248" t="s">
        <v>40</v>
      </c>
      <c r="F285" s="249" t="s">
        <v>5581</v>
      </c>
      <c r="G285" s="247"/>
      <c r="H285" s="248" t="s">
        <v>40</v>
      </c>
      <c r="I285" s="250"/>
      <c r="J285" s="247"/>
      <c r="K285" s="247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236</v>
      </c>
      <c r="AU285" s="255" t="s">
        <v>85</v>
      </c>
      <c r="AV285" s="14" t="s">
        <v>83</v>
      </c>
      <c r="AW285" s="14" t="s">
        <v>38</v>
      </c>
      <c r="AX285" s="14" t="s">
        <v>77</v>
      </c>
      <c r="AY285" s="255" t="s">
        <v>224</v>
      </c>
    </row>
    <row r="286" s="13" customFormat="1">
      <c r="A286" s="13"/>
      <c r="B286" s="235"/>
      <c r="C286" s="236"/>
      <c r="D286" s="228" t="s">
        <v>236</v>
      </c>
      <c r="E286" s="237" t="s">
        <v>40</v>
      </c>
      <c r="F286" s="238" t="s">
        <v>5792</v>
      </c>
      <c r="G286" s="236"/>
      <c r="H286" s="239">
        <v>873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236</v>
      </c>
      <c r="AU286" s="245" t="s">
        <v>85</v>
      </c>
      <c r="AV286" s="13" t="s">
        <v>85</v>
      </c>
      <c r="AW286" s="13" t="s">
        <v>38</v>
      </c>
      <c r="AX286" s="13" t="s">
        <v>77</v>
      </c>
      <c r="AY286" s="245" t="s">
        <v>224</v>
      </c>
    </row>
    <row r="287" s="13" customFormat="1">
      <c r="A287" s="13"/>
      <c r="B287" s="235"/>
      <c r="C287" s="236"/>
      <c r="D287" s="228" t="s">
        <v>236</v>
      </c>
      <c r="E287" s="237" t="s">
        <v>40</v>
      </c>
      <c r="F287" s="238" t="s">
        <v>5793</v>
      </c>
      <c r="G287" s="236"/>
      <c r="H287" s="239">
        <v>1510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236</v>
      </c>
      <c r="AU287" s="245" t="s">
        <v>85</v>
      </c>
      <c r="AV287" s="13" t="s">
        <v>85</v>
      </c>
      <c r="AW287" s="13" t="s">
        <v>38</v>
      </c>
      <c r="AX287" s="13" t="s">
        <v>77</v>
      </c>
      <c r="AY287" s="245" t="s">
        <v>224</v>
      </c>
    </row>
    <row r="288" s="13" customFormat="1">
      <c r="A288" s="13"/>
      <c r="B288" s="235"/>
      <c r="C288" s="236"/>
      <c r="D288" s="228" t="s">
        <v>236</v>
      </c>
      <c r="E288" s="237" t="s">
        <v>40</v>
      </c>
      <c r="F288" s="238" t="s">
        <v>5794</v>
      </c>
      <c r="G288" s="236"/>
      <c r="H288" s="239">
        <v>167.40000000000001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236</v>
      </c>
      <c r="AU288" s="245" t="s">
        <v>85</v>
      </c>
      <c r="AV288" s="13" t="s">
        <v>85</v>
      </c>
      <c r="AW288" s="13" t="s">
        <v>38</v>
      </c>
      <c r="AX288" s="13" t="s">
        <v>77</v>
      </c>
      <c r="AY288" s="245" t="s">
        <v>224</v>
      </c>
    </row>
    <row r="289" s="13" customFormat="1">
      <c r="A289" s="13"/>
      <c r="B289" s="235"/>
      <c r="C289" s="236"/>
      <c r="D289" s="228" t="s">
        <v>236</v>
      </c>
      <c r="E289" s="237" t="s">
        <v>40</v>
      </c>
      <c r="F289" s="238" t="s">
        <v>5795</v>
      </c>
      <c r="G289" s="236"/>
      <c r="H289" s="239">
        <v>19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236</v>
      </c>
      <c r="AU289" s="245" t="s">
        <v>85</v>
      </c>
      <c r="AV289" s="13" t="s">
        <v>85</v>
      </c>
      <c r="AW289" s="13" t="s">
        <v>38</v>
      </c>
      <c r="AX289" s="13" t="s">
        <v>77</v>
      </c>
      <c r="AY289" s="245" t="s">
        <v>224</v>
      </c>
    </row>
    <row r="290" s="13" customFormat="1">
      <c r="A290" s="13"/>
      <c r="B290" s="235"/>
      <c r="C290" s="236"/>
      <c r="D290" s="228" t="s">
        <v>236</v>
      </c>
      <c r="E290" s="237" t="s">
        <v>40</v>
      </c>
      <c r="F290" s="238" t="s">
        <v>5796</v>
      </c>
      <c r="G290" s="236"/>
      <c r="H290" s="239">
        <v>146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236</v>
      </c>
      <c r="AU290" s="245" t="s">
        <v>85</v>
      </c>
      <c r="AV290" s="13" t="s">
        <v>85</v>
      </c>
      <c r="AW290" s="13" t="s">
        <v>38</v>
      </c>
      <c r="AX290" s="13" t="s">
        <v>77</v>
      </c>
      <c r="AY290" s="245" t="s">
        <v>224</v>
      </c>
    </row>
    <row r="291" s="13" customFormat="1">
      <c r="A291" s="13"/>
      <c r="B291" s="235"/>
      <c r="C291" s="236"/>
      <c r="D291" s="228" t="s">
        <v>236</v>
      </c>
      <c r="E291" s="237" t="s">
        <v>40</v>
      </c>
      <c r="F291" s="238" t="s">
        <v>5797</v>
      </c>
      <c r="G291" s="236"/>
      <c r="H291" s="239">
        <v>51.100000000000001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236</v>
      </c>
      <c r="AU291" s="245" t="s">
        <v>85</v>
      </c>
      <c r="AV291" s="13" t="s">
        <v>85</v>
      </c>
      <c r="AW291" s="13" t="s">
        <v>38</v>
      </c>
      <c r="AX291" s="13" t="s">
        <v>77</v>
      </c>
      <c r="AY291" s="245" t="s">
        <v>224</v>
      </c>
    </row>
    <row r="292" s="13" customFormat="1">
      <c r="A292" s="13"/>
      <c r="B292" s="235"/>
      <c r="C292" s="236"/>
      <c r="D292" s="228" t="s">
        <v>236</v>
      </c>
      <c r="E292" s="237" t="s">
        <v>40</v>
      </c>
      <c r="F292" s="238" t="s">
        <v>5798</v>
      </c>
      <c r="G292" s="236"/>
      <c r="H292" s="239">
        <v>68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236</v>
      </c>
      <c r="AU292" s="245" t="s">
        <v>85</v>
      </c>
      <c r="AV292" s="13" t="s">
        <v>85</v>
      </c>
      <c r="AW292" s="13" t="s">
        <v>38</v>
      </c>
      <c r="AX292" s="13" t="s">
        <v>77</v>
      </c>
      <c r="AY292" s="245" t="s">
        <v>224</v>
      </c>
    </row>
    <row r="293" s="13" customFormat="1">
      <c r="A293" s="13"/>
      <c r="B293" s="235"/>
      <c r="C293" s="236"/>
      <c r="D293" s="228" t="s">
        <v>236</v>
      </c>
      <c r="E293" s="237" t="s">
        <v>40</v>
      </c>
      <c r="F293" s="238" t="s">
        <v>5799</v>
      </c>
      <c r="G293" s="236"/>
      <c r="H293" s="239">
        <v>2639.5999999999999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236</v>
      </c>
      <c r="AU293" s="245" t="s">
        <v>85</v>
      </c>
      <c r="AV293" s="13" t="s">
        <v>85</v>
      </c>
      <c r="AW293" s="13" t="s">
        <v>38</v>
      </c>
      <c r="AX293" s="13" t="s">
        <v>77</v>
      </c>
      <c r="AY293" s="245" t="s">
        <v>224</v>
      </c>
    </row>
    <row r="294" s="13" customFormat="1">
      <c r="A294" s="13"/>
      <c r="B294" s="235"/>
      <c r="C294" s="236"/>
      <c r="D294" s="228" t="s">
        <v>236</v>
      </c>
      <c r="E294" s="237" t="s">
        <v>40</v>
      </c>
      <c r="F294" s="238" t="s">
        <v>5800</v>
      </c>
      <c r="G294" s="236"/>
      <c r="H294" s="239">
        <v>28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236</v>
      </c>
      <c r="AU294" s="245" t="s">
        <v>85</v>
      </c>
      <c r="AV294" s="13" t="s">
        <v>85</v>
      </c>
      <c r="AW294" s="13" t="s">
        <v>38</v>
      </c>
      <c r="AX294" s="13" t="s">
        <v>77</v>
      </c>
      <c r="AY294" s="245" t="s">
        <v>224</v>
      </c>
    </row>
    <row r="295" s="15" customFormat="1">
      <c r="A295" s="15"/>
      <c r="B295" s="256"/>
      <c r="C295" s="257"/>
      <c r="D295" s="228" t="s">
        <v>236</v>
      </c>
      <c r="E295" s="258" t="s">
        <v>40</v>
      </c>
      <c r="F295" s="259" t="s">
        <v>253</v>
      </c>
      <c r="G295" s="257"/>
      <c r="H295" s="260">
        <v>5502.1000000000004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6" t="s">
        <v>236</v>
      </c>
      <c r="AU295" s="266" t="s">
        <v>85</v>
      </c>
      <c r="AV295" s="15" t="s">
        <v>230</v>
      </c>
      <c r="AW295" s="15" t="s">
        <v>38</v>
      </c>
      <c r="AX295" s="15" t="s">
        <v>83</v>
      </c>
      <c r="AY295" s="266" t="s">
        <v>224</v>
      </c>
    </row>
    <row r="296" s="2" customFormat="1" ht="16.5" customHeight="1">
      <c r="A296" s="40"/>
      <c r="B296" s="41"/>
      <c r="C296" s="215" t="s">
        <v>484</v>
      </c>
      <c r="D296" s="215" t="s">
        <v>226</v>
      </c>
      <c r="E296" s="216" t="s">
        <v>2477</v>
      </c>
      <c r="F296" s="217" t="s">
        <v>2478</v>
      </c>
      <c r="G296" s="218" t="s">
        <v>152</v>
      </c>
      <c r="H296" s="219">
        <v>4715.0500000000002</v>
      </c>
      <c r="I296" s="220"/>
      <c r="J296" s="221">
        <f>ROUND(I296*H296,2)</f>
        <v>0</v>
      </c>
      <c r="K296" s="217" t="s">
        <v>229</v>
      </c>
      <c r="L296" s="46"/>
      <c r="M296" s="222" t="s">
        <v>40</v>
      </c>
      <c r="N296" s="223" t="s">
        <v>48</v>
      </c>
      <c r="O296" s="86"/>
      <c r="P296" s="224">
        <f>O296*H296</f>
        <v>0</v>
      </c>
      <c r="Q296" s="224">
        <v>0.46000000000000002</v>
      </c>
      <c r="R296" s="224">
        <f>Q296*H296</f>
        <v>2168.9230000000002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230</v>
      </c>
      <c r="AT296" s="226" t="s">
        <v>226</v>
      </c>
      <c r="AU296" s="226" t="s">
        <v>85</v>
      </c>
      <c r="AY296" s="19" t="s">
        <v>224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83</v>
      </c>
      <c r="BK296" s="227">
        <f>ROUND(I296*H296,2)</f>
        <v>0</v>
      </c>
      <c r="BL296" s="19" t="s">
        <v>230</v>
      </c>
      <c r="BM296" s="226" t="s">
        <v>737</v>
      </c>
    </row>
    <row r="297" s="2" customFormat="1">
      <c r="A297" s="40"/>
      <c r="B297" s="41"/>
      <c r="C297" s="42"/>
      <c r="D297" s="228" t="s">
        <v>232</v>
      </c>
      <c r="E297" s="42"/>
      <c r="F297" s="229" t="s">
        <v>2480</v>
      </c>
      <c r="G297" s="42"/>
      <c r="H297" s="42"/>
      <c r="I297" s="230"/>
      <c r="J297" s="42"/>
      <c r="K297" s="42"/>
      <c r="L297" s="46"/>
      <c r="M297" s="231"/>
      <c r="N297" s="23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232</v>
      </c>
      <c r="AU297" s="19" t="s">
        <v>85</v>
      </c>
    </row>
    <row r="298" s="2" customFormat="1">
      <c r="A298" s="40"/>
      <c r="B298" s="41"/>
      <c r="C298" s="42"/>
      <c r="D298" s="233" t="s">
        <v>234</v>
      </c>
      <c r="E298" s="42"/>
      <c r="F298" s="234" t="s">
        <v>2481</v>
      </c>
      <c r="G298" s="42"/>
      <c r="H298" s="42"/>
      <c r="I298" s="230"/>
      <c r="J298" s="42"/>
      <c r="K298" s="42"/>
      <c r="L298" s="46"/>
      <c r="M298" s="231"/>
      <c r="N298" s="232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234</v>
      </c>
      <c r="AU298" s="19" t="s">
        <v>85</v>
      </c>
    </row>
    <row r="299" s="14" customFormat="1">
      <c r="A299" s="14"/>
      <c r="B299" s="246"/>
      <c r="C299" s="247"/>
      <c r="D299" s="228" t="s">
        <v>236</v>
      </c>
      <c r="E299" s="248" t="s">
        <v>40</v>
      </c>
      <c r="F299" s="249" t="s">
        <v>5584</v>
      </c>
      <c r="G299" s="247"/>
      <c r="H299" s="248" t="s">
        <v>40</v>
      </c>
      <c r="I299" s="250"/>
      <c r="J299" s="247"/>
      <c r="K299" s="247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236</v>
      </c>
      <c r="AU299" s="255" t="s">
        <v>85</v>
      </c>
      <c r="AV299" s="14" t="s">
        <v>83</v>
      </c>
      <c r="AW299" s="14" t="s">
        <v>38</v>
      </c>
      <c r="AX299" s="14" t="s">
        <v>77</v>
      </c>
      <c r="AY299" s="255" t="s">
        <v>224</v>
      </c>
    </row>
    <row r="300" s="13" customFormat="1">
      <c r="A300" s="13"/>
      <c r="B300" s="235"/>
      <c r="C300" s="236"/>
      <c r="D300" s="228" t="s">
        <v>236</v>
      </c>
      <c r="E300" s="237" t="s">
        <v>40</v>
      </c>
      <c r="F300" s="238" t="s">
        <v>5801</v>
      </c>
      <c r="G300" s="236"/>
      <c r="H300" s="239">
        <v>1510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236</v>
      </c>
      <c r="AU300" s="245" t="s">
        <v>85</v>
      </c>
      <c r="AV300" s="13" t="s">
        <v>85</v>
      </c>
      <c r="AW300" s="13" t="s">
        <v>38</v>
      </c>
      <c r="AX300" s="13" t="s">
        <v>77</v>
      </c>
      <c r="AY300" s="245" t="s">
        <v>224</v>
      </c>
    </row>
    <row r="301" s="13" customFormat="1">
      <c r="A301" s="13"/>
      <c r="B301" s="235"/>
      <c r="C301" s="236"/>
      <c r="D301" s="228" t="s">
        <v>236</v>
      </c>
      <c r="E301" s="237" t="s">
        <v>40</v>
      </c>
      <c r="F301" s="238" t="s">
        <v>5802</v>
      </c>
      <c r="G301" s="236"/>
      <c r="H301" s="239">
        <v>167.40000000000001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236</v>
      </c>
      <c r="AU301" s="245" t="s">
        <v>85</v>
      </c>
      <c r="AV301" s="13" t="s">
        <v>85</v>
      </c>
      <c r="AW301" s="13" t="s">
        <v>38</v>
      </c>
      <c r="AX301" s="13" t="s">
        <v>77</v>
      </c>
      <c r="AY301" s="245" t="s">
        <v>224</v>
      </c>
    </row>
    <row r="302" s="13" customFormat="1">
      <c r="A302" s="13"/>
      <c r="B302" s="235"/>
      <c r="C302" s="236"/>
      <c r="D302" s="228" t="s">
        <v>236</v>
      </c>
      <c r="E302" s="237" t="s">
        <v>40</v>
      </c>
      <c r="F302" s="238" t="s">
        <v>5803</v>
      </c>
      <c r="G302" s="236"/>
      <c r="H302" s="239">
        <v>200.94999999999999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236</v>
      </c>
      <c r="AU302" s="245" t="s">
        <v>85</v>
      </c>
      <c r="AV302" s="13" t="s">
        <v>85</v>
      </c>
      <c r="AW302" s="13" t="s">
        <v>38</v>
      </c>
      <c r="AX302" s="13" t="s">
        <v>77</v>
      </c>
      <c r="AY302" s="245" t="s">
        <v>224</v>
      </c>
    </row>
    <row r="303" s="13" customFormat="1">
      <c r="A303" s="13"/>
      <c r="B303" s="235"/>
      <c r="C303" s="236"/>
      <c r="D303" s="228" t="s">
        <v>236</v>
      </c>
      <c r="E303" s="237" t="s">
        <v>40</v>
      </c>
      <c r="F303" s="238" t="s">
        <v>5804</v>
      </c>
      <c r="G303" s="236"/>
      <c r="H303" s="239">
        <v>146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236</v>
      </c>
      <c r="AU303" s="245" t="s">
        <v>85</v>
      </c>
      <c r="AV303" s="13" t="s">
        <v>85</v>
      </c>
      <c r="AW303" s="13" t="s">
        <v>38</v>
      </c>
      <c r="AX303" s="13" t="s">
        <v>77</v>
      </c>
      <c r="AY303" s="245" t="s">
        <v>224</v>
      </c>
    </row>
    <row r="304" s="13" customFormat="1">
      <c r="A304" s="13"/>
      <c r="B304" s="235"/>
      <c r="C304" s="236"/>
      <c r="D304" s="228" t="s">
        <v>236</v>
      </c>
      <c r="E304" s="237" t="s">
        <v>40</v>
      </c>
      <c r="F304" s="238" t="s">
        <v>5805</v>
      </c>
      <c r="G304" s="236"/>
      <c r="H304" s="239">
        <v>51.100000000000001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236</v>
      </c>
      <c r="AU304" s="245" t="s">
        <v>85</v>
      </c>
      <c r="AV304" s="13" t="s">
        <v>85</v>
      </c>
      <c r="AW304" s="13" t="s">
        <v>38</v>
      </c>
      <c r="AX304" s="13" t="s">
        <v>77</v>
      </c>
      <c r="AY304" s="245" t="s">
        <v>224</v>
      </c>
    </row>
    <row r="305" s="13" customFormat="1">
      <c r="A305" s="13"/>
      <c r="B305" s="235"/>
      <c r="C305" s="236"/>
      <c r="D305" s="228" t="s">
        <v>236</v>
      </c>
      <c r="E305" s="237" t="s">
        <v>40</v>
      </c>
      <c r="F305" s="238" t="s">
        <v>5806</v>
      </c>
      <c r="G305" s="236"/>
      <c r="H305" s="239">
        <v>2639.5999999999999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236</v>
      </c>
      <c r="AU305" s="245" t="s">
        <v>85</v>
      </c>
      <c r="AV305" s="13" t="s">
        <v>85</v>
      </c>
      <c r="AW305" s="13" t="s">
        <v>38</v>
      </c>
      <c r="AX305" s="13" t="s">
        <v>77</v>
      </c>
      <c r="AY305" s="245" t="s">
        <v>224</v>
      </c>
    </row>
    <row r="306" s="15" customFormat="1">
      <c r="A306" s="15"/>
      <c r="B306" s="256"/>
      <c r="C306" s="257"/>
      <c r="D306" s="228" t="s">
        <v>236</v>
      </c>
      <c r="E306" s="258" t="s">
        <v>40</v>
      </c>
      <c r="F306" s="259" t="s">
        <v>253</v>
      </c>
      <c r="G306" s="257"/>
      <c r="H306" s="260">
        <v>4715.0500000000002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236</v>
      </c>
      <c r="AU306" s="266" t="s">
        <v>85</v>
      </c>
      <c r="AV306" s="15" t="s">
        <v>230</v>
      </c>
      <c r="AW306" s="15" t="s">
        <v>38</v>
      </c>
      <c r="AX306" s="15" t="s">
        <v>83</v>
      </c>
      <c r="AY306" s="266" t="s">
        <v>224</v>
      </c>
    </row>
    <row r="307" s="2" customFormat="1" ht="16.5" customHeight="1">
      <c r="A307" s="40"/>
      <c r="B307" s="41"/>
      <c r="C307" s="215" t="s">
        <v>489</v>
      </c>
      <c r="D307" s="215" t="s">
        <v>226</v>
      </c>
      <c r="E307" s="216" t="s">
        <v>5807</v>
      </c>
      <c r="F307" s="217" t="s">
        <v>5808</v>
      </c>
      <c r="G307" s="218" t="s">
        <v>152</v>
      </c>
      <c r="H307" s="219">
        <v>28</v>
      </c>
      <c r="I307" s="220"/>
      <c r="J307" s="221">
        <f>ROUND(I307*H307,2)</f>
        <v>0</v>
      </c>
      <c r="K307" s="217" t="s">
        <v>229</v>
      </c>
      <c r="L307" s="46"/>
      <c r="M307" s="222" t="s">
        <v>40</v>
      </c>
      <c r="N307" s="223" t="s">
        <v>48</v>
      </c>
      <c r="O307" s="86"/>
      <c r="P307" s="224">
        <f>O307*H307</f>
        <v>0</v>
      </c>
      <c r="Q307" s="224">
        <v>0.151</v>
      </c>
      <c r="R307" s="224">
        <f>Q307*H307</f>
        <v>4.2279999999999998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230</v>
      </c>
      <c r="AT307" s="226" t="s">
        <v>226</v>
      </c>
      <c r="AU307" s="226" t="s">
        <v>85</v>
      </c>
      <c r="AY307" s="19" t="s">
        <v>224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83</v>
      </c>
      <c r="BK307" s="227">
        <f>ROUND(I307*H307,2)</f>
        <v>0</v>
      </c>
      <c r="BL307" s="19" t="s">
        <v>230</v>
      </c>
      <c r="BM307" s="226" t="s">
        <v>750</v>
      </c>
    </row>
    <row r="308" s="2" customFormat="1">
      <c r="A308" s="40"/>
      <c r="B308" s="41"/>
      <c r="C308" s="42"/>
      <c r="D308" s="228" t="s">
        <v>232</v>
      </c>
      <c r="E308" s="42"/>
      <c r="F308" s="229" t="s">
        <v>5809</v>
      </c>
      <c r="G308" s="42"/>
      <c r="H308" s="42"/>
      <c r="I308" s="230"/>
      <c r="J308" s="42"/>
      <c r="K308" s="42"/>
      <c r="L308" s="46"/>
      <c r="M308" s="231"/>
      <c r="N308" s="23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232</v>
      </c>
      <c r="AU308" s="19" t="s">
        <v>85</v>
      </c>
    </row>
    <row r="309" s="2" customFormat="1">
      <c r="A309" s="40"/>
      <c r="B309" s="41"/>
      <c r="C309" s="42"/>
      <c r="D309" s="233" t="s">
        <v>234</v>
      </c>
      <c r="E309" s="42"/>
      <c r="F309" s="234" t="s">
        <v>5810</v>
      </c>
      <c r="G309" s="42"/>
      <c r="H309" s="42"/>
      <c r="I309" s="230"/>
      <c r="J309" s="42"/>
      <c r="K309" s="42"/>
      <c r="L309" s="46"/>
      <c r="M309" s="231"/>
      <c r="N309" s="232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234</v>
      </c>
      <c r="AU309" s="19" t="s">
        <v>85</v>
      </c>
    </row>
    <row r="310" s="13" customFormat="1">
      <c r="A310" s="13"/>
      <c r="B310" s="235"/>
      <c r="C310" s="236"/>
      <c r="D310" s="228" t="s">
        <v>236</v>
      </c>
      <c r="E310" s="237" t="s">
        <v>40</v>
      </c>
      <c r="F310" s="238" t="s">
        <v>5800</v>
      </c>
      <c r="G310" s="236"/>
      <c r="H310" s="239">
        <v>28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236</v>
      </c>
      <c r="AU310" s="245" t="s">
        <v>85</v>
      </c>
      <c r="AV310" s="13" t="s">
        <v>85</v>
      </c>
      <c r="AW310" s="13" t="s">
        <v>38</v>
      </c>
      <c r="AX310" s="13" t="s">
        <v>77</v>
      </c>
      <c r="AY310" s="245" t="s">
        <v>224</v>
      </c>
    </row>
    <row r="311" s="15" customFormat="1">
      <c r="A311" s="15"/>
      <c r="B311" s="256"/>
      <c r="C311" s="257"/>
      <c r="D311" s="228" t="s">
        <v>236</v>
      </c>
      <c r="E311" s="258" t="s">
        <v>40</v>
      </c>
      <c r="F311" s="259" t="s">
        <v>253</v>
      </c>
      <c r="G311" s="257"/>
      <c r="H311" s="260">
        <v>28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236</v>
      </c>
      <c r="AU311" s="266" t="s">
        <v>85</v>
      </c>
      <c r="AV311" s="15" t="s">
        <v>230</v>
      </c>
      <c r="AW311" s="15" t="s">
        <v>38</v>
      </c>
      <c r="AX311" s="15" t="s">
        <v>83</v>
      </c>
      <c r="AY311" s="266" t="s">
        <v>224</v>
      </c>
    </row>
    <row r="312" s="2" customFormat="1" ht="16.5" customHeight="1">
      <c r="A312" s="40"/>
      <c r="B312" s="41"/>
      <c r="C312" s="215" t="s">
        <v>493</v>
      </c>
      <c r="D312" s="215" t="s">
        <v>226</v>
      </c>
      <c r="E312" s="216" t="s">
        <v>5811</v>
      </c>
      <c r="F312" s="217" t="s">
        <v>5812</v>
      </c>
      <c r="G312" s="218" t="s">
        <v>152</v>
      </c>
      <c r="H312" s="219">
        <v>13</v>
      </c>
      <c r="I312" s="220"/>
      <c r="J312" s="221">
        <f>ROUND(I312*H312,2)</f>
        <v>0</v>
      </c>
      <c r="K312" s="217" t="s">
        <v>229</v>
      </c>
      <c r="L312" s="46"/>
      <c r="M312" s="222" t="s">
        <v>40</v>
      </c>
      <c r="N312" s="223" t="s">
        <v>48</v>
      </c>
      <c r="O312" s="86"/>
      <c r="P312" s="224">
        <f>O312*H312</f>
        <v>0</v>
      </c>
      <c r="Q312" s="224">
        <v>0.24793999999999999</v>
      </c>
      <c r="R312" s="224">
        <f>Q312*H312</f>
        <v>3.22322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230</v>
      </c>
      <c r="AT312" s="226" t="s">
        <v>226</v>
      </c>
      <c r="AU312" s="226" t="s">
        <v>85</v>
      </c>
      <c r="AY312" s="19" t="s">
        <v>224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83</v>
      </c>
      <c r="BK312" s="227">
        <f>ROUND(I312*H312,2)</f>
        <v>0</v>
      </c>
      <c r="BL312" s="19" t="s">
        <v>230</v>
      </c>
      <c r="BM312" s="226" t="s">
        <v>766</v>
      </c>
    </row>
    <row r="313" s="2" customFormat="1">
      <c r="A313" s="40"/>
      <c r="B313" s="41"/>
      <c r="C313" s="42"/>
      <c r="D313" s="228" t="s">
        <v>232</v>
      </c>
      <c r="E313" s="42"/>
      <c r="F313" s="229" t="s">
        <v>5813</v>
      </c>
      <c r="G313" s="42"/>
      <c r="H313" s="42"/>
      <c r="I313" s="230"/>
      <c r="J313" s="42"/>
      <c r="K313" s="42"/>
      <c r="L313" s="46"/>
      <c r="M313" s="231"/>
      <c r="N313" s="232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232</v>
      </c>
      <c r="AU313" s="19" t="s">
        <v>85</v>
      </c>
    </row>
    <row r="314" s="2" customFormat="1">
      <c r="A314" s="40"/>
      <c r="B314" s="41"/>
      <c r="C314" s="42"/>
      <c r="D314" s="233" t="s">
        <v>234</v>
      </c>
      <c r="E314" s="42"/>
      <c r="F314" s="234" t="s">
        <v>5814</v>
      </c>
      <c r="G314" s="42"/>
      <c r="H314" s="42"/>
      <c r="I314" s="230"/>
      <c r="J314" s="42"/>
      <c r="K314" s="42"/>
      <c r="L314" s="46"/>
      <c r="M314" s="231"/>
      <c r="N314" s="232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234</v>
      </c>
      <c r="AU314" s="19" t="s">
        <v>85</v>
      </c>
    </row>
    <row r="315" s="13" customFormat="1">
      <c r="A315" s="13"/>
      <c r="B315" s="235"/>
      <c r="C315" s="236"/>
      <c r="D315" s="228" t="s">
        <v>236</v>
      </c>
      <c r="E315" s="237" t="s">
        <v>40</v>
      </c>
      <c r="F315" s="238" t="s">
        <v>5815</v>
      </c>
      <c r="G315" s="236"/>
      <c r="H315" s="239">
        <v>13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236</v>
      </c>
      <c r="AU315" s="245" t="s">
        <v>85</v>
      </c>
      <c r="AV315" s="13" t="s">
        <v>85</v>
      </c>
      <c r="AW315" s="13" t="s">
        <v>38</v>
      </c>
      <c r="AX315" s="13" t="s">
        <v>77</v>
      </c>
      <c r="AY315" s="245" t="s">
        <v>224</v>
      </c>
    </row>
    <row r="316" s="15" customFormat="1">
      <c r="A316" s="15"/>
      <c r="B316" s="256"/>
      <c r="C316" s="257"/>
      <c r="D316" s="228" t="s">
        <v>236</v>
      </c>
      <c r="E316" s="258" t="s">
        <v>40</v>
      </c>
      <c r="F316" s="259" t="s">
        <v>253</v>
      </c>
      <c r="G316" s="257"/>
      <c r="H316" s="260">
        <v>13</v>
      </c>
      <c r="I316" s="261"/>
      <c r="J316" s="257"/>
      <c r="K316" s="257"/>
      <c r="L316" s="262"/>
      <c r="M316" s="263"/>
      <c r="N316" s="264"/>
      <c r="O316" s="264"/>
      <c r="P316" s="264"/>
      <c r="Q316" s="264"/>
      <c r="R316" s="264"/>
      <c r="S316" s="264"/>
      <c r="T316" s="26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6" t="s">
        <v>236</v>
      </c>
      <c r="AU316" s="266" t="s">
        <v>85</v>
      </c>
      <c r="AV316" s="15" t="s">
        <v>230</v>
      </c>
      <c r="AW316" s="15" t="s">
        <v>38</v>
      </c>
      <c r="AX316" s="15" t="s">
        <v>83</v>
      </c>
      <c r="AY316" s="266" t="s">
        <v>224</v>
      </c>
    </row>
    <row r="317" s="2" customFormat="1" ht="16.5" customHeight="1">
      <c r="A317" s="40"/>
      <c r="B317" s="41"/>
      <c r="C317" s="215" t="s">
        <v>503</v>
      </c>
      <c r="D317" s="215" t="s">
        <v>226</v>
      </c>
      <c r="E317" s="216" t="s">
        <v>5586</v>
      </c>
      <c r="F317" s="217" t="s">
        <v>5587</v>
      </c>
      <c r="G317" s="218" t="s">
        <v>152</v>
      </c>
      <c r="H317" s="219">
        <v>200.94999999999999</v>
      </c>
      <c r="I317" s="220"/>
      <c r="J317" s="221">
        <f>ROUND(I317*H317,2)</f>
        <v>0</v>
      </c>
      <c r="K317" s="217" t="s">
        <v>229</v>
      </c>
      <c r="L317" s="46"/>
      <c r="M317" s="222" t="s">
        <v>40</v>
      </c>
      <c r="N317" s="223" t="s">
        <v>48</v>
      </c>
      <c r="O317" s="86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230</v>
      </c>
      <c r="AT317" s="226" t="s">
        <v>226</v>
      </c>
      <c r="AU317" s="226" t="s">
        <v>85</v>
      </c>
      <c r="AY317" s="19" t="s">
        <v>224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83</v>
      </c>
      <c r="BK317" s="227">
        <f>ROUND(I317*H317,2)</f>
        <v>0</v>
      </c>
      <c r="BL317" s="19" t="s">
        <v>230</v>
      </c>
      <c r="BM317" s="226" t="s">
        <v>781</v>
      </c>
    </row>
    <row r="318" s="2" customFormat="1">
      <c r="A318" s="40"/>
      <c r="B318" s="41"/>
      <c r="C318" s="42"/>
      <c r="D318" s="228" t="s">
        <v>232</v>
      </c>
      <c r="E318" s="42"/>
      <c r="F318" s="229" t="s">
        <v>5588</v>
      </c>
      <c r="G318" s="42"/>
      <c r="H318" s="42"/>
      <c r="I318" s="230"/>
      <c r="J318" s="42"/>
      <c r="K318" s="42"/>
      <c r="L318" s="46"/>
      <c r="M318" s="231"/>
      <c r="N318" s="232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232</v>
      </c>
      <c r="AU318" s="19" t="s">
        <v>85</v>
      </c>
    </row>
    <row r="319" s="2" customFormat="1">
      <c r="A319" s="40"/>
      <c r="B319" s="41"/>
      <c r="C319" s="42"/>
      <c r="D319" s="233" t="s">
        <v>234</v>
      </c>
      <c r="E319" s="42"/>
      <c r="F319" s="234" t="s">
        <v>5589</v>
      </c>
      <c r="G319" s="42"/>
      <c r="H319" s="42"/>
      <c r="I319" s="230"/>
      <c r="J319" s="42"/>
      <c r="K319" s="42"/>
      <c r="L319" s="46"/>
      <c r="M319" s="231"/>
      <c r="N319" s="23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234</v>
      </c>
      <c r="AU319" s="19" t="s">
        <v>85</v>
      </c>
    </row>
    <row r="320" s="13" customFormat="1">
      <c r="A320" s="13"/>
      <c r="B320" s="235"/>
      <c r="C320" s="236"/>
      <c r="D320" s="228" t="s">
        <v>236</v>
      </c>
      <c r="E320" s="237" t="s">
        <v>40</v>
      </c>
      <c r="F320" s="238" t="s">
        <v>5816</v>
      </c>
      <c r="G320" s="236"/>
      <c r="H320" s="239">
        <v>200.94999999999999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236</v>
      </c>
      <c r="AU320" s="245" t="s">
        <v>85</v>
      </c>
      <c r="AV320" s="13" t="s">
        <v>85</v>
      </c>
      <c r="AW320" s="13" t="s">
        <v>38</v>
      </c>
      <c r="AX320" s="13" t="s">
        <v>77</v>
      </c>
      <c r="AY320" s="245" t="s">
        <v>224</v>
      </c>
    </row>
    <row r="321" s="15" customFormat="1">
      <c r="A321" s="15"/>
      <c r="B321" s="256"/>
      <c r="C321" s="257"/>
      <c r="D321" s="228" t="s">
        <v>236</v>
      </c>
      <c r="E321" s="258" t="s">
        <v>40</v>
      </c>
      <c r="F321" s="259" t="s">
        <v>253</v>
      </c>
      <c r="G321" s="257"/>
      <c r="H321" s="260">
        <v>200.94999999999999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236</v>
      </c>
      <c r="AU321" s="266" t="s">
        <v>85</v>
      </c>
      <c r="AV321" s="15" t="s">
        <v>230</v>
      </c>
      <c r="AW321" s="15" t="s">
        <v>38</v>
      </c>
      <c r="AX321" s="15" t="s">
        <v>83</v>
      </c>
      <c r="AY321" s="266" t="s">
        <v>224</v>
      </c>
    </row>
    <row r="322" s="2" customFormat="1" ht="16.5" customHeight="1">
      <c r="A322" s="40"/>
      <c r="B322" s="41"/>
      <c r="C322" s="215" t="s">
        <v>161</v>
      </c>
      <c r="D322" s="215" t="s">
        <v>226</v>
      </c>
      <c r="E322" s="216" t="s">
        <v>1043</v>
      </c>
      <c r="F322" s="217" t="s">
        <v>1044</v>
      </c>
      <c r="G322" s="218" t="s">
        <v>152</v>
      </c>
      <c r="H322" s="219">
        <v>28</v>
      </c>
      <c r="I322" s="220"/>
      <c r="J322" s="221">
        <f>ROUND(I322*H322,2)</f>
        <v>0</v>
      </c>
      <c r="K322" s="217" t="s">
        <v>229</v>
      </c>
      <c r="L322" s="46"/>
      <c r="M322" s="222" t="s">
        <v>40</v>
      </c>
      <c r="N322" s="223" t="s">
        <v>48</v>
      </c>
      <c r="O322" s="86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230</v>
      </c>
      <c r="AT322" s="226" t="s">
        <v>226</v>
      </c>
      <c r="AU322" s="226" t="s">
        <v>85</v>
      </c>
      <c r="AY322" s="19" t="s">
        <v>224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83</v>
      </c>
      <c r="BK322" s="227">
        <f>ROUND(I322*H322,2)</f>
        <v>0</v>
      </c>
      <c r="BL322" s="19" t="s">
        <v>230</v>
      </c>
      <c r="BM322" s="226" t="s">
        <v>795</v>
      </c>
    </row>
    <row r="323" s="2" customFormat="1">
      <c r="A323" s="40"/>
      <c r="B323" s="41"/>
      <c r="C323" s="42"/>
      <c r="D323" s="228" t="s">
        <v>232</v>
      </c>
      <c r="E323" s="42"/>
      <c r="F323" s="229" t="s">
        <v>1046</v>
      </c>
      <c r="G323" s="42"/>
      <c r="H323" s="42"/>
      <c r="I323" s="230"/>
      <c r="J323" s="42"/>
      <c r="K323" s="42"/>
      <c r="L323" s="46"/>
      <c r="M323" s="231"/>
      <c r="N323" s="232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232</v>
      </c>
      <c r="AU323" s="19" t="s">
        <v>85</v>
      </c>
    </row>
    <row r="324" s="2" customFormat="1">
      <c r="A324" s="40"/>
      <c r="B324" s="41"/>
      <c r="C324" s="42"/>
      <c r="D324" s="233" t="s">
        <v>234</v>
      </c>
      <c r="E324" s="42"/>
      <c r="F324" s="234" t="s">
        <v>1047</v>
      </c>
      <c r="G324" s="42"/>
      <c r="H324" s="42"/>
      <c r="I324" s="230"/>
      <c r="J324" s="42"/>
      <c r="K324" s="42"/>
      <c r="L324" s="46"/>
      <c r="M324" s="231"/>
      <c r="N324" s="232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234</v>
      </c>
      <c r="AU324" s="19" t="s">
        <v>85</v>
      </c>
    </row>
    <row r="325" s="13" customFormat="1">
      <c r="A325" s="13"/>
      <c r="B325" s="235"/>
      <c r="C325" s="236"/>
      <c r="D325" s="228" t="s">
        <v>236</v>
      </c>
      <c r="E325" s="237" t="s">
        <v>40</v>
      </c>
      <c r="F325" s="238" t="s">
        <v>5800</v>
      </c>
      <c r="G325" s="236"/>
      <c r="H325" s="239">
        <v>28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236</v>
      </c>
      <c r="AU325" s="245" t="s">
        <v>85</v>
      </c>
      <c r="AV325" s="13" t="s">
        <v>85</v>
      </c>
      <c r="AW325" s="13" t="s">
        <v>38</v>
      </c>
      <c r="AX325" s="13" t="s">
        <v>77</v>
      </c>
      <c r="AY325" s="245" t="s">
        <v>224</v>
      </c>
    </row>
    <row r="326" s="15" customFormat="1">
      <c r="A326" s="15"/>
      <c r="B326" s="256"/>
      <c r="C326" s="257"/>
      <c r="D326" s="228" t="s">
        <v>236</v>
      </c>
      <c r="E326" s="258" t="s">
        <v>40</v>
      </c>
      <c r="F326" s="259" t="s">
        <v>253</v>
      </c>
      <c r="G326" s="257"/>
      <c r="H326" s="260">
        <v>28</v>
      </c>
      <c r="I326" s="261"/>
      <c r="J326" s="257"/>
      <c r="K326" s="257"/>
      <c r="L326" s="262"/>
      <c r="M326" s="263"/>
      <c r="N326" s="264"/>
      <c r="O326" s="264"/>
      <c r="P326" s="264"/>
      <c r="Q326" s="264"/>
      <c r="R326" s="264"/>
      <c r="S326" s="264"/>
      <c r="T326" s="26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6" t="s">
        <v>236</v>
      </c>
      <c r="AU326" s="266" t="s">
        <v>85</v>
      </c>
      <c r="AV326" s="15" t="s">
        <v>230</v>
      </c>
      <c r="AW326" s="15" t="s">
        <v>38</v>
      </c>
      <c r="AX326" s="15" t="s">
        <v>83</v>
      </c>
      <c r="AY326" s="266" t="s">
        <v>224</v>
      </c>
    </row>
    <row r="327" s="2" customFormat="1" ht="16.5" customHeight="1">
      <c r="A327" s="40"/>
      <c r="B327" s="41"/>
      <c r="C327" s="215" t="s">
        <v>515</v>
      </c>
      <c r="D327" s="215" t="s">
        <v>226</v>
      </c>
      <c r="E327" s="216" t="s">
        <v>5817</v>
      </c>
      <c r="F327" s="217" t="s">
        <v>5818</v>
      </c>
      <c r="G327" s="218" t="s">
        <v>152</v>
      </c>
      <c r="H327" s="219">
        <v>28</v>
      </c>
      <c r="I327" s="220"/>
      <c r="J327" s="221">
        <f>ROUND(I327*H327,2)</f>
        <v>0</v>
      </c>
      <c r="K327" s="217" t="s">
        <v>229</v>
      </c>
      <c r="L327" s="46"/>
      <c r="M327" s="222" t="s">
        <v>40</v>
      </c>
      <c r="N327" s="223" t="s">
        <v>48</v>
      </c>
      <c r="O327" s="86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230</v>
      </c>
      <c r="AT327" s="226" t="s">
        <v>226</v>
      </c>
      <c r="AU327" s="226" t="s">
        <v>85</v>
      </c>
      <c r="AY327" s="19" t="s">
        <v>224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83</v>
      </c>
      <c r="BK327" s="227">
        <f>ROUND(I327*H327,2)</f>
        <v>0</v>
      </c>
      <c r="BL327" s="19" t="s">
        <v>230</v>
      </c>
      <c r="BM327" s="226" t="s">
        <v>808</v>
      </c>
    </row>
    <row r="328" s="2" customFormat="1">
      <c r="A328" s="40"/>
      <c r="B328" s="41"/>
      <c r="C328" s="42"/>
      <c r="D328" s="228" t="s">
        <v>232</v>
      </c>
      <c r="E328" s="42"/>
      <c r="F328" s="229" t="s">
        <v>5819</v>
      </c>
      <c r="G328" s="42"/>
      <c r="H328" s="42"/>
      <c r="I328" s="230"/>
      <c r="J328" s="42"/>
      <c r="K328" s="42"/>
      <c r="L328" s="46"/>
      <c r="M328" s="231"/>
      <c r="N328" s="232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232</v>
      </c>
      <c r="AU328" s="19" t="s">
        <v>85</v>
      </c>
    </row>
    <row r="329" s="2" customFormat="1">
      <c r="A329" s="40"/>
      <c r="B329" s="41"/>
      <c r="C329" s="42"/>
      <c r="D329" s="233" t="s">
        <v>234</v>
      </c>
      <c r="E329" s="42"/>
      <c r="F329" s="234" t="s">
        <v>5820</v>
      </c>
      <c r="G329" s="42"/>
      <c r="H329" s="42"/>
      <c r="I329" s="230"/>
      <c r="J329" s="42"/>
      <c r="K329" s="42"/>
      <c r="L329" s="46"/>
      <c r="M329" s="231"/>
      <c r="N329" s="232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234</v>
      </c>
      <c r="AU329" s="19" t="s">
        <v>85</v>
      </c>
    </row>
    <row r="330" s="13" customFormat="1">
      <c r="A330" s="13"/>
      <c r="B330" s="235"/>
      <c r="C330" s="236"/>
      <c r="D330" s="228" t="s">
        <v>236</v>
      </c>
      <c r="E330" s="237" t="s">
        <v>40</v>
      </c>
      <c r="F330" s="238" t="s">
        <v>5800</v>
      </c>
      <c r="G330" s="236"/>
      <c r="H330" s="239">
        <v>28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236</v>
      </c>
      <c r="AU330" s="245" t="s">
        <v>85</v>
      </c>
      <c r="AV330" s="13" t="s">
        <v>85</v>
      </c>
      <c r="AW330" s="13" t="s">
        <v>38</v>
      </c>
      <c r="AX330" s="13" t="s">
        <v>77</v>
      </c>
      <c r="AY330" s="245" t="s">
        <v>224</v>
      </c>
    </row>
    <row r="331" s="15" customFormat="1">
      <c r="A331" s="15"/>
      <c r="B331" s="256"/>
      <c r="C331" s="257"/>
      <c r="D331" s="228" t="s">
        <v>236</v>
      </c>
      <c r="E331" s="258" t="s">
        <v>40</v>
      </c>
      <c r="F331" s="259" t="s">
        <v>253</v>
      </c>
      <c r="G331" s="257"/>
      <c r="H331" s="260">
        <v>28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6" t="s">
        <v>236</v>
      </c>
      <c r="AU331" s="266" t="s">
        <v>85</v>
      </c>
      <c r="AV331" s="15" t="s">
        <v>230</v>
      </c>
      <c r="AW331" s="15" t="s">
        <v>38</v>
      </c>
      <c r="AX331" s="15" t="s">
        <v>83</v>
      </c>
      <c r="AY331" s="266" t="s">
        <v>224</v>
      </c>
    </row>
    <row r="332" s="2" customFormat="1" ht="24.15" customHeight="1">
      <c r="A332" s="40"/>
      <c r="B332" s="41"/>
      <c r="C332" s="215" t="s">
        <v>521</v>
      </c>
      <c r="D332" s="215" t="s">
        <v>226</v>
      </c>
      <c r="E332" s="216" t="s">
        <v>5821</v>
      </c>
      <c r="F332" s="217" t="s">
        <v>5822</v>
      </c>
      <c r="G332" s="218" t="s">
        <v>152</v>
      </c>
      <c r="H332" s="219">
        <v>28</v>
      </c>
      <c r="I332" s="220"/>
      <c r="J332" s="221">
        <f>ROUND(I332*H332,2)</f>
        <v>0</v>
      </c>
      <c r="K332" s="217" t="s">
        <v>229</v>
      </c>
      <c r="L332" s="46"/>
      <c r="M332" s="222" t="s">
        <v>40</v>
      </c>
      <c r="N332" s="223" t="s">
        <v>48</v>
      </c>
      <c r="O332" s="86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6" t="s">
        <v>230</v>
      </c>
      <c r="AT332" s="226" t="s">
        <v>226</v>
      </c>
      <c r="AU332" s="226" t="s">
        <v>85</v>
      </c>
      <c r="AY332" s="19" t="s">
        <v>224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9" t="s">
        <v>83</v>
      </c>
      <c r="BK332" s="227">
        <f>ROUND(I332*H332,2)</f>
        <v>0</v>
      </c>
      <c r="BL332" s="19" t="s">
        <v>230</v>
      </c>
      <c r="BM332" s="226" t="s">
        <v>822</v>
      </c>
    </row>
    <row r="333" s="2" customFormat="1">
      <c r="A333" s="40"/>
      <c r="B333" s="41"/>
      <c r="C333" s="42"/>
      <c r="D333" s="228" t="s">
        <v>232</v>
      </c>
      <c r="E333" s="42"/>
      <c r="F333" s="229" t="s">
        <v>5823</v>
      </c>
      <c r="G333" s="42"/>
      <c r="H333" s="42"/>
      <c r="I333" s="230"/>
      <c r="J333" s="42"/>
      <c r="K333" s="42"/>
      <c r="L333" s="46"/>
      <c r="M333" s="231"/>
      <c r="N333" s="232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232</v>
      </c>
      <c r="AU333" s="19" t="s">
        <v>85</v>
      </c>
    </row>
    <row r="334" s="2" customFormat="1">
      <c r="A334" s="40"/>
      <c r="B334" s="41"/>
      <c r="C334" s="42"/>
      <c r="D334" s="233" t="s">
        <v>234</v>
      </c>
      <c r="E334" s="42"/>
      <c r="F334" s="234" t="s">
        <v>5824</v>
      </c>
      <c r="G334" s="42"/>
      <c r="H334" s="42"/>
      <c r="I334" s="230"/>
      <c r="J334" s="42"/>
      <c r="K334" s="42"/>
      <c r="L334" s="46"/>
      <c r="M334" s="231"/>
      <c r="N334" s="232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234</v>
      </c>
      <c r="AU334" s="19" t="s">
        <v>85</v>
      </c>
    </row>
    <row r="335" s="13" customFormat="1">
      <c r="A335" s="13"/>
      <c r="B335" s="235"/>
      <c r="C335" s="236"/>
      <c r="D335" s="228" t="s">
        <v>236</v>
      </c>
      <c r="E335" s="237" t="s">
        <v>40</v>
      </c>
      <c r="F335" s="238" t="s">
        <v>5800</v>
      </c>
      <c r="G335" s="236"/>
      <c r="H335" s="239">
        <v>28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236</v>
      </c>
      <c r="AU335" s="245" t="s">
        <v>85</v>
      </c>
      <c r="AV335" s="13" t="s">
        <v>85</v>
      </c>
      <c r="AW335" s="13" t="s">
        <v>38</v>
      </c>
      <c r="AX335" s="13" t="s">
        <v>77</v>
      </c>
      <c r="AY335" s="245" t="s">
        <v>224</v>
      </c>
    </row>
    <row r="336" s="15" customFormat="1">
      <c r="A336" s="15"/>
      <c r="B336" s="256"/>
      <c r="C336" s="257"/>
      <c r="D336" s="228" t="s">
        <v>236</v>
      </c>
      <c r="E336" s="258" t="s">
        <v>40</v>
      </c>
      <c r="F336" s="259" t="s">
        <v>253</v>
      </c>
      <c r="G336" s="257"/>
      <c r="H336" s="260">
        <v>28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6" t="s">
        <v>236</v>
      </c>
      <c r="AU336" s="266" t="s">
        <v>85</v>
      </c>
      <c r="AV336" s="15" t="s">
        <v>230</v>
      </c>
      <c r="AW336" s="15" t="s">
        <v>38</v>
      </c>
      <c r="AX336" s="15" t="s">
        <v>83</v>
      </c>
      <c r="AY336" s="266" t="s">
        <v>224</v>
      </c>
    </row>
    <row r="337" s="2" customFormat="1" ht="16.5" customHeight="1">
      <c r="A337" s="40"/>
      <c r="B337" s="41"/>
      <c r="C337" s="215" t="s">
        <v>527</v>
      </c>
      <c r="D337" s="215" t="s">
        <v>226</v>
      </c>
      <c r="E337" s="216" t="s">
        <v>2531</v>
      </c>
      <c r="F337" s="217" t="s">
        <v>2532</v>
      </c>
      <c r="G337" s="218" t="s">
        <v>152</v>
      </c>
      <c r="H337" s="219">
        <v>2621.0999999999999</v>
      </c>
      <c r="I337" s="220"/>
      <c r="J337" s="221">
        <f>ROUND(I337*H337,2)</f>
        <v>0</v>
      </c>
      <c r="K337" s="217" t="s">
        <v>229</v>
      </c>
      <c r="L337" s="46"/>
      <c r="M337" s="222" t="s">
        <v>40</v>
      </c>
      <c r="N337" s="223" t="s">
        <v>48</v>
      </c>
      <c r="O337" s="86"/>
      <c r="P337" s="224">
        <f>O337*H337</f>
        <v>0</v>
      </c>
      <c r="Q337" s="224">
        <v>0.1837</v>
      </c>
      <c r="R337" s="224">
        <f>Q337*H337</f>
        <v>481.49606999999997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230</v>
      </c>
      <c r="AT337" s="226" t="s">
        <v>226</v>
      </c>
      <c r="AU337" s="226" t="s">
        <v>85</v>
      </c>
      <c r="AY337" s="19" t="s">
        <v>224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83</v>
      </c>
      <c r="BK337" s="227">
        <f>ROUND(I337*H337,2)</f>
        <v>0</v>
      </c>
      <c r="BL337" s="19" t="s">
        <v>230</v>
      </c>
      <c r="BM337" s="226" t="s">
        <v>835</v>
      </c>
    </row>
    <row r="338" s="2" customFormat="1">
      <c r="A338" s="40"/>
      <c r="B338" s="41"/>
      <c r="C338" s="42"/>
      <c r="D338" s="228" t="s">
        <v>232</v>
      </c>
      <c r="E338" s="42"/>
      <c r="F338" s="229" t="s">
        <v>2534</v>
      </c>
      <c r="G338" s="42"/>
      <c r="H338" s="42"/>
      <c r="I338" s="230"/>
      <c r="J338" s="42"/>
      <c r="K338" s="42"/>
      <c r="L338" s="46"/>
      <c r="M338" s="231"/>
      <c r="N338" s="232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232</v>
      </c>
      <c r="AU338" s="19" t="s">
        <v>85</v>
      </c>
    </row>
    <row r="339" s="2" customFormat="1">
      <c r="A339" s="40"/>
      <c r="B339" s="41"/>
      <c r="C339" s="42"/>
      <c r="D339" s="233" t="s">
        <v>234</v>
      </c>
      <c r="E339" s="42"/>
      <c r="F339" s="234" t="s">
        <v>2535</v>
      </c>
      <c r="G339" s="42"/>
      <c r="H339" s="42"/>
      <c r="I339" s="230"/>
      <c r="J339" s="42"/>
      <c r="K339" s="42"/>
      <c r="L339" s="46"/>
      <c r="M339" s="231"/>
      <c r="N339" s="232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234</v>
      </c>
      <c r="AU339" s="19" t="s">
        <v>85</v>
      </c>
    </row>
    <row r="340" s="13" customFormat="1">
      <c r="A340" s="13"/>
      <c r="B340" s="235"/>
      <c r="C340" s="236"/>
      <c r="D340" s="228" t="s">
        <v>236</v>
      </c>
      <c r="E340" s="237" t="s">
        <v>40</v>
      </c>
      <c r="F340" s="238" t="s">
        <v>5825</v>
      </c>
      <c r="G340" s="236"/>
      <c r="H340" s="239">
        <v>1510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236</v>
      </c>
      <c r="AU340" s="245" t="s">
        <v>85</v>
      </c>
      <c r="AV340" s="13" t="s">
        <v>85</v>
      </c>
      <c r="AW340" s="13" t="s">
        <v>38</v>
      </c>
      <c r="AX340" s="13" t="s">
        <v>77</v>
      </c>
      <c r="AY340" s="245" t="s">
        <v>224</v>
      </c>
    </row>
    <row r="341" s="13" customFormat="1">
      <c r="A341" s="13"/>
      <c r="B341" s="235"/>
      <c r="C341" s="236"/>
      <c r="D341" s="228" t="s">
        <v>236</v>
      </c>
      <c r="E341" s="237" t="s">
        <v>40</v>
      </c>
      <c r="F341" s="238" t="s">
        <v>5826</v>
      </c>
      <c r="G341" s="236"/>
      <c r="H341" s="239">
        <v>786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236</v>
      </c>
      <c r="AU341" s="245" t="s">
        <v>85</v>
      </c>
      <c r="AV341" s="13" t="s">
        <v>85</v>
      </c>
      <c r="AW341" s="13" t="s">
        <v>38</v>
      </c>
      <c r="AX341" s="13" t="s">
        <v>77</v>
      </c>
      <c r="AY341" s="245" t="s">
        <v>224</v>
      </c>
    </row>
    <row r="342" s="13" customFormat="1">
      <c r="A342" s="13"/>
      <c r="B342" s="235"/>
      <c r="C342" s="236"/>
      <c r="D342" s="228" t="s">
        <v>236</v>
      </c>
      <c r="E342" s="237" t="s">
        <v>40</v>
      </c>
      <c r="F342" s="238" t="s">
        <v>5827</v>
      </c>
      <c r="G342" s="236"/>
      <c r="H342" s="239">
        <v>18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236</v>
      </c>
      <c r="AU342" s="245" t="s">
        <v>85</v>
      </c>
      <c r="AV342" s="13" t="s">
        <v>85</v>
      </c>
      <c r="AW342" s="13" t="s">
        <v>38</v>
      </c>
      <c r="AX342" s="13" t="s">
        <v>77</v>
      </c>
      <c r="AY342" s="245" t="s">
        <v>224</v>
      </c>
    </row>
    <row r="343" s="13" customFormat="1">
      <c r="A343" s="13"/>
      <c r="B343" s="235"/>
      <c r="C343" s="236"/>
      <c r="D343" s="228" t="s">
        <v>236</v>
      </c>
      <c r="E343" s="237" t="s">
        <v>40</v>
      </c>
      <c r="F343" s="238" t="s">
        <v>5828</v>
      </c>
      <c r="G343" s="236"/>
      <c r="H343" s="239">
        <v>21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236</v>
      </c>
      <c r="AU343" s="245" t="s">
        <v>85</v>
      </c>
      <c r="AV343" s="13" t="s">
        <v>85</v>
      </c>
      <c r="AW343" s="13" t="s">
        <v>38</v>
      </c>
      <c r="AX343" s="13" t="s">
        <v>77</v>
      </c>
      <c r="AY343" s="245" t="s">
        <v>224</v>
      </c>
    </row>
    <row r="344" s="13" customFormat="1">
      <c r="A344" s="13"/>
      <c r="B344" s="235"/>
      <c r="C344" s="236"/>
      <c r="D344" s="228" t="s">
        <v>236</v>
      </c>
      <c r="E344" s="237" t="s">
        <v>40</v>
      </c>
      <c r="F344" s="238" t="s">
        <v>5829</v>
      </c>
      <c r="G344" s="236"/>
      <c r="H344" s="239">
        <v>21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236</v>
      </c>
      <c r="AU344" s="245" t="s">
        <v>85</v>
      </c>
      <c r="AV344" s="13" t="s">
        <v>85</v>
      </c>
      <c r="AW344" s="13" t="s">
        <v>38</v>
      </c>
      <c r="AX344" s="13" t="s">
        <v>77</v>
      </c>
      <c r="AY344" s="245" t="s">
        <v>224</v>
      </c>
    </row>
    <row r="345" s="13" customFormat="1">
      <c r="A345" s="13"/>
      <c r="B345" s="235"/>
      <c r="C345" s="236"/>
      <c r="D345" s="228" t="s">
        <v>236</v>
      </c>
      <c r="E345" s="237" t="s">
        <v>40</v>
      </c>
      <c r="F345" s="238" t="s">
        <v>5830</v>
      </c>
      <c r="G345" s="236"/>
      <c r="H345" s="239">
        <v>146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236</v>
      </c>
      <c r="AU345" s="245" t="s">
        <v>85</v>
      </c>
      <c r="AV345" s="13" t="s">
        <v>85</v>
      </c>
      <c r="AW345" s="13" t="s">
        <v>38</v>
      </c>
      <c r="AX345" s="13" t="s">
        <v>77</v>
      </c>
      <c r="AY345" s="245" t="s">
        <v>224</v>
      </c>
    </row>
    <row r="346" s="13" customFormat="1">
      <c r="A346" s="13"/>
      <c r="B346" s="235"/>
      <c r="C346" s="236"/>
      <c r="D346" s="228" t="s">
        <v>236</v>
      </c>
      <c r="E346" s="237" t="s">
        <v>40</v>
      </c>
      <c r="F346" s="238" t="s">
        <v>5831</v>
      </c>
      <c r="G346" s="236"/>
      <c r="H346" s="239">
        <v>51.100000000000001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236</v>
      </c>
      <c r="AU346" s="245" t="s">
        <v>85</v>
      </c>
      <c r="AV346" s="13" t="s">
        <v>85</v>
      </c>
      <c r="AW346" s="13" t="s">
        <v>38</v>
      </c>
      <c r="AX346" s="13" t="s">
        <v>77</v>
      </c>
      <c r="AY346" s="245" t="s">
        <v>224</v>
      </c>
    </row>
    <row r="347" s="13" customFormat="1">
      <c r="A347" s="13"/>
      <c r="B347" s="235"/>
      <c r="C347" s="236"/>
      <c r="D347" s="228" t="s">
        <v>236</v>
      </c>
      <c r="E347" s="237" t="s">
        <v>40</v>
      </c>
      <c r="F347" s="238" t="s">
        <v>5832</v>
      </c>
      <c r="G347" s="236"/>
      <c r="H347" s="239">
        <v>68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236</v>
      </c>
      <c r="AU347" s="245" t="s">
        <v>85</v>
      </c>
      <c r="AV347" s="13" t="s">
        <v>85</v>
      </c>
      <c r="AW347" s="13" t="s">
        <v>38</v>
      </c>
      <c r="AX347" s="13" t="s">
        <v>77</v>
      </c>
      <c r="AY347" s="245" t="s">
        <v>224</v>
      </c>
    </row>
    <row r="348" s="15" customFormat="1">
      <c r="A348" s="15"/>
      <c r="B348" s="256"/>
      <c r="C348" s="257"/>
      <c r="D348" s="228" t="s">
        <v>236</v>
      </c>
      <c r="E348" s="258" t="s">
        <v>40</v>
      </c>
      <c r="F348" s="259" t="s">
        <v>253</v>
      </c>
      <c r="G348" s="257"/>
      <c r="H348" s="260">
        <v>2621.0999999999999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6" t="s">
        <v>236</v>
      </c>
      <c r="AU348" s="266" t="s">
        <v>85</v>
      </c>
      <c r="AV348" s="15" t="s">
        <v>230</v>
      </c>
      <c r="AW348" s="15" t="s">
        <v>38</v>
      </c>
      <c r="AX348" s="15" t="s">
        <v>83</v>
      </c>
      <c r="AY348" s="266" t="s">
        <v>224</v>
      </c>
    </row>
    <row r="349" s="2" customFormat="1" ht="16.5" customHeight="1">
      <c r="A349" s="40"/>
      <c r="B349" s="41"/>
      <c r="C349" s="268" t="s">
        <v>534</v>
      </c>
      <c r="D349" s="268" t="s">
        <v>305</v>
      </c>
      <c r="E349" s="269" t="s">
        <v>5833</v>
      </c>
      <c r="F349" s="270" t="s">
        <v>5834</v>
      </c>
      <c r="G349" s="271" t="s">
        <v>152</v>
      </c>
      <c r="H349" s="272">
        <v>119.09999999999999</v>
      </c>
      <c r="I349" s="273"/>
      <c r="J349" s="274">
        <f>ROUND(I349*H349,2)</f>
        <v>0</v>
      </c>
      <c r="K349" s="270" t="s">
        <v>40</v>
      </c>
      <c r="L349" s="275"/>
      <c r="M349" s="276" t="s">
        <v>40</v>
      </c>
      <c r="N349" s="277" t="s">
        <v>48</v>
      </c>
      <c r="O349" s="86"/>
      <c r="P349" s="224">
        <f>O349*H349</f>
        <v>0</v>
      </c>
      <c r="Q349" s="224">
        <v>0.222</v>
      </c>
      <c r="R349" s="224">
        <f>Q349*H349</f>
        <v>26.440200000000001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279</v>
      </c>
      <c r="AT349" s="226" t="s">
        <v>305</v>
      </c>
      <c r="AU349" s="226" t="s">
        <v>85</v>
      </c>
      <c r="AY349" s="19" t="s">
        <v>224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83</v>
      </c>
      <c r="BK349" s="227">
        <f>ROUND(I349*H349,2)</f>
        <v>0</v>
      </c>
      <c r="BL349" s="19" t="s">
        <v>230</v>
      </c>
      <c r="BM349" s="226" t="s">
        <v>178</v>
      </c>
    </row>
    <row r="350" s="2" customFormat="1">
      <c r="A350" s="40"/>
      <c r="B350" s="41"/>
      <c r="C350" s="42"/>
      <c r="D350" s="228" t="s">
        <v>232</v>
      </c>
      <c r="E350" s="42"/>
      <c r="F350" s="229" t="s">
        <v>5834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232</v>
      </c>
      <c r="AU350" s="19" t="s">
        <v>85</v>
      </c>
    </row>
    <row r="351" s="13" customFormat="1">
      <c r="A351" s="13"/>
      <c r="B351" s="235"/>
      <c r="C351" s="236"/>
      <c r="D351" s="228" t="s">
        <v>236</v>
      </c>
      <c r="E351" s="237" t="s">
        <v>40</v>
      </c>
      <c r="F351" s="238" t="s">
        <v>5831</v>
      </c>
      <c r="G351" s="236"/>
      <c r="H351" s="239">
        <v>51.100000000000001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236</v>
      </c>
      <c r="AU351" s="245" t="s">
        <v>85</v>
      </c>
      <c r="AV351" s="13" t="s">
        <v>85</v>
      </c>
      <c r="AW351" s="13" t="s">
        <v>38</v>
      </c>
      <c r="AX351" s="13" t="s">
        <v>77</v>
      </c>
      <c r="AY351" s="245" t="s">
        <v>224</v>
      </c>
    </row>
    <row r="352" s="13" customFormat="1">
      <c r="A352" s="13"/>
      <c r="B352" s="235"/>
      <c r="C352" s="236"/>
      <c r="D352" s="228" t="s">
        <v>236</v>
      </c>
      <c r="E352" s="237" t="s">
        <v>40</v>
      </c>
      <c r="F352" s="238" t="s">
        <v>5832</v>
      </c>
      <c r="G352" s="236"/>
      <c r="H352" s="239">
        <v>68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236</v>
      </c>
      <c r="AU352" s="245" t="s">
        <v>85</v>
      </c>
      <c r="AV352" s="13" t="s">
        <v>85</v>
      </c>
      <c r="AW352" s="13" t="s">
        <v>38</v>
      </c>
      <c r="AX352" s="13" t="s">
        <v>77</v>
      </c>
      <c r="AY352" s="245" t="s">
        <v>224</v>
      </c>
    </row>
    <row r="353" s="15" customFormat="1">
      <c r="A353" s="15"/>
      <c r="B353" s="256"/>
      <c r="C353" s="257"/>
      <c r="D353" s="228" t="s">
        <v>236</v>
      </c>
      <c r="E353" s="258" t="s">
        <v>40</v>
      </c>
      <c r="F353" s="259" t="s">
        <v>253</v>
      </c>
      <c r="G353" s="257"/>
      <c r="H353" s="260">
        <v>119.09999999999999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6" t="s">
        <v>236</v>
      </c>
      <c r="AU353" s="266" t="s">
        <v>85</v>
      </c>
      <c r="AV353" s="15" t="s">
        <v>230</v>
      </c>
      <c r="AW353" s="15" t="s">
        <v>38</v>
      </c>
      <c r="AX353" s="15" t="s">
        <v>83</v>
      </c>
      <c r="AY353" s="266" t="s">
        <v>224</v>
      </c>
    </row>
    <row r="354" s="2" customFormat="1" ht="16.5" customHeight="1">
      <c r="A354" s="40"/>
      <c r="B354" s="41"/>
      <c r="C354" s="268" t="s">
        <v>541</v>
      </c>
      <c r="D354" s="268" t="s">
        <v>305</v>
      </c>
      <c r="E354" s="269" t="s">
        <v>5835</v>
      </c>
      <c r="F354" s="270" t="s">
        <v>5836</v>
      </c>
      <c r="G354" s="271" t="s">
        <v>152</v>
      </c>
      <c r="H354" s="272">
        <v>39</v>
      </c>
      <c r="I354" s="273"/>
      <c r="J354" s="274">
        <f>ROUND(I354*H354,2)</f>
        <v>0</v>
      </c>
      <c r="K354" s="270" t="s">
        <v>40</v>
      </c>
      <c r="L354" s="275"/>
      <c r="M354" s="276" t="s">
        <v>40</v>
      </c>
      <c r="N354" s="277" t="s">
        <v>48</v>
      </c>
      <c r="O354" s="86"/>
      <c r="P354" s="224">
        <f>O354*H354</f>
        <v>0</v>
      </c>
      <c r="Q354" s="224">
        <v>0.222</v>
      </c>
      <c r="R354" s="224">
        <f>Q354*H354</f>
        <v>8.6579999999999995</v>
      </c>
      <c r="S354" s="224">
        <v>0</v>
      </c>
      <c r="T354" s="225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6" t="s">
        <v>279</v>
      </c>
      <c r="AT354" s="226" t="s">
        <v>305</v>
      </c>
      <c r="AU354" s="226" t="s">
        <v>85</v>
      </c>
      <c r="AY354" s="19" t="s">
        <v>224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9" t="s">
        <v>83</v>
      </c>
      <c r="BK354" s="227">
        <f>ROUND(I354*H354,2)</f>
        <v>0</v>
      </c>
      <c r="BL354" s="19" t="s">
        <v>230</v>
      </c>
      <c r="BM354" s="226" t="s">
        <v>850</v>
      </c>
    </row>
    <row r="355" s="2" customFormat="1">
      <c r="A355" s="40"/>
      <c r="B355" s="41"/>
      <c r="C355" s="42"/>
      <c r="D355" s="228" t="s">
        <v>232</v>
      </c>
      <c r="E355" s="42"/>
      <c r="F355" s="229" t="s">
        <v>5836</v>
      </c>
      <c r="G355" s="42"/>
      <c r="H355" s="42"/>
      <c r="I355" s="230"/>
      <c r="J355" s="42"/>
      <c r="K355" s="42"/>
      <c r="L355" s="46"/>
      <c r="M355" s="231"/>
      <c r="N355" s="232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232</v>
      </c>
      <c r="AU355" s="19" t="s">
        <v>85</v>
      </c>
    </row>
    <row r="356" s="13" customFormat="1">
      <c r="A356" s="13"/>
      <c r="B356" s="235"/>
      <c r="C356" s="236"/>
      <c r="D356" s="228" t="s">
        <v>236</v>
      </c>
      <c r="E356" s="237" t="s">
        <v>40</v>
      </c>
      <c r="F356" s="238" t="s">
        <v>5827</v>
      </c>
      <c r="G356" s="236"/>
      <c r="H356" s="239">
        <v>18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236</v>
      </c>
      <c r="AU356" s="245" t="s">
        <v>85</v>
      </c>
      <c r="AV356" s="13" t="s">
        <v>85</v>
      </c>
      <c r="AW356" s="13" t="s">
        <v>38</v>
      </c>
      <c r="AX356" s="13" t="s">
        <v>77</v>
      </c>
      <c r="AY356" s="245" t="s">
        <v>224</v>
      </c>
    </row>
    <row r="357" s="13" customFormat="1">
      <c r="A357" s="13"/>
      <c r="B357" s="235"/>
      <c r="C357" s="236"/>
      <c r="D357" s="228" t="s">
        <v>236</v>
      </c>
      <c r="E357" s="237" t="s">
        <v>40</v>
      </c>
      <c r="F357" s="238" t="s">
        <v>5828</v>
      </c>
      <c r="G357" s="236"/>
      <c r="H357" s="239">
        <v>21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236</v>
      </c>
      <c r="AU357" s="245" t="s">
        <v>85</v>
      </c>
      <c r="AV357" s="13" t="s">
        <v>85</v>
      </c>
      <c r="AW357" s="13" t="s">
        <v>38</v>
      </c>
      <c r="AX357" s="13" t="s">
        <v>77</v>
      </c>
      <c r="AY357" s="245" t="s">
        <v>224</v>
      </c>
    </row>
    <row r="358" s="15" customFormat="1">
      <c r="A358" s="15"/>
      <c r="B358" s="256"/>
      <c r="C358" s="257"/>
      <c r="D358" s="228" t="s">
        <v>236</v>
      </c>
      <c r="E358" s="258" t="s">
        <v>40</v>
      </c>
      <c r="F358" s="259" t="s">
        <v>253</v>
      </c>
      <c r="G358" s="257"/>
      <c r="H358" s="260">
        <v>39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6" t="s">
        <v>236</v>
      </c>
      <c r="AU358" s="266" t="s">
        <v>85</v>
      </c>
      <c r="AV358" s="15" t="s">
        <v>230</v>
      </c>
      <c r="AW358" s="15" t="s">
        <v>38</v>
      </c>
      <c r="AX358" s="15" t="s">
        <v>83</v>
      </c>
      <c r="AY358" s="266" t="s">
        <v>224</v>
      </c>
    </row>
    <row r="359" s="2" customFormat="1" ht="16.5" customHeight="1">
      <c r="A359" s="40"/>
      <c r="B359" s="41"/>
      <c r="C359" s="215" t="s">
        <v>549</v>
      </c>
      <c r="D359" s="215" t="s">
        <v>226</v>
      </c>
      <c r="E359" s="216" t="s">
        <v>5605</v>
      </c>
      <c r="F359" s="217" t="s">
        <v>5606</v>
      </c>
      <c r="G359" s="218" t="s">
        <v>152</v>
      </c>
      <c r="H359" s="219">
        <v>229.19999999999999</v>
      </c>
      <c r="I359" s="220"/>
      <c r="J359" s="221">
        <f>ROUND(I359*H359,2)</f>
        <v>0</v>
      </c>
      <c r="K359" s="217" t="s">
        <v>229</v>
      </c>
      <c r="L359" s="46"/>
      <c r="M359" s="222" t="s">
        <v>40</v>
      </c>
      <c r="N359" s="223" t="s">
        <v>48</v>
      </c>
      <c r="O359" s="86"/>
      <c r="P359" s="224">
        <f>O359*H359</f>
        <v>0</v>
      </c>
      <c r="Q359" s="224">
        <v>0.16700000000000001</v>
      </c>
      <c r="R359" s="224">
        <f>Q359*H359</f>
        <v>38.276400000000002</v>
      </c>
      <c r="S359" s="224">
        <v>0</v>
      </c>
      <c r="T359" s="22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6" t="s">
        <v>230</v>
      </c>
      <c r="AT359" s="226" t="s">
        <v>226</v>
      </c>
      <c r="AU359" s="226" t="s">
        <v>85</v>
      </c>
      <c r="AY359" s="19" t="s">
        <v>224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83</v>
      </c>
      <c r="BK359" s="227">
        <f>ROUND(I359*H359,2)</f>
        <v>0</v>
      </c>
      <c r="BL359" s="19" t="s">
        <v>230</v>
      </c>
      <c r="BM359" s="226" t="s">
        <v>860</v>
      </c>
    </row>
    <row r="360" s="2" customFormat="1">
      <c r="A360" s="40"/>
      <c r="B360" s="41"/>
      <c r="C360" s="42"/>
      <c r="D360" s="228" t="s">
        <v>232</v>
      </c>
      <c r="E360" s="42"/>
      <c r="F360" s="229" t="s">
        <v>5607</v>
      </c>
      <c r="G360" s="42"/>
      <c r="H360" s="42"/>
      <c r="I360" s="230"/>
      <c r="J360" s="42"/>
      <c r="K360" s="42"/>
      <c r="L360" s="46"/>
      <c r="M360" s="231"/>
      <c r="N360" s="232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232</v>
      </c>
      <c r="AU360" s="19" t="s">
        <v>85</v>
      </c>
    </row>
    <row r="361" s="2" customFormat="1">
      <c r="A361" s="40"/>
      <c r="B361" s="41"/>
      <c r="C361" s="42"/>
      <c r="D361" s="233" t="s">
        <v>234</v>
      </c>
      <c r="E361" s="42"/>
      <c r="F361" s="234" t="s">
        <v>5608</v>
      </c>
      <c r="G361" s="42"/>
      <c r="H361" s="42"/>
      <c r="I361" s="230"/>
      <c r="J361" s="42"/>
      <c r="K361" s="42"/>
      <c r="L361" s="46"/>
      <c r="M361" s="231"/>
      <c r="N361" s="232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234</v>
      </c>
      <c r="AU361" s="19" t="s">
        <v>85</v>
      </c>
    </row>
    <row r="362" s="14" customFormat="1">
      <c r="A362" s="14"/>
      <c r="B362" s="246"/>
      <c r="C362" s="247"/>
      <c r="D362" s="228" t="s">
        <v>236</v>
      </c>
      <c r="E362" s="248" t="s">
        <v>40</v>
      </c>
      <c r="F362" s="249" t="s">
        <v>5837</v>
      </c>
      <c r="G362" s="247"/>
      <c r="H362" s="248" t="s">
        <v>40</v>
      </c>
      <c r="I362" s="250"/>
      <c r="J362" s="247"/>
      <c r="K362" s="247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236</v>
      </c>
      <c r="AU362" s="255" t="s">
        <v>85</v>
      </c>
      <c r="AV362" s="14" t="s">
        <v>83</v>
      </c>
      <c r="AW362" s="14" t="s">
        <v>38</v>
      </c>
      <c r="AX362" s="14" t="s">
        <v>77</v>
      </c>
      <c r="AY362" s="255" t="s">
        <v>224</v>
      </c>
    </row>
    <row r="363" s="13" customFormat="1">
      <c r="A363" s="13"/>
      <c r="B363" s="235"/>
      <c r="C363" s="236"/>
      <c r="D363" s="228" t="s">
        <v>236</v>
      </c>
      <c r="E363" s="237" t="s">
        <v>40</v>
      </c>
      <c r="F363" s="238" t="s">
        <v>5838</v>
      </c>
      <c r="G363" s="236"/>
      <c r="H363" s="239">
        <v>19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236</v>
      </c>
      <c r="AU363" s="245" t="s">
        <v>85</v>
      </c>
      <c r="AV363" s="13" t="s">
        <v>85</v>
      </c>
      <c r="AW363" s="13" t="s">
        <v>38</v>
      </c>
      <c r="AX363" s="13" t="s">
        <v>77</v>
      </c>
      <c r="AY363" s="245" t="s">
        <v>224</v>
      </c>
    </row>
    <row r="364" s="13" customFormat="1">
      <c r="A364" s="13"/>
      <c r="B364" s="235"/>
      <c r="C364" s="236"/>
      <c r="D364" s="228" t="s">
        <v>236</v>
      </c>
      <c r="E364" s="237" t="s">
        <v>40</v>
      </c>
      <c r="F364" s="238" t="s">
        <v>5839</v>
      </c>
      <c r="G364" s="236"/>
      <c r="H364" s="239">
        <v>13.199999999999999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236</v>
      </c>
      <c r="AU364" s="245" t="s">
        <v>85</v>
      </c>
      <c r="AV364" s="13" t="s">
        <v>85</v>
      </c>
      <c r="AW364" s="13" t="s">
        <v>38</v>
      </c>
      <c r="AX364" s="13" t="s">
        <v>77</v>
      </c>
      <c r="AY364" s="245" t="s">
        <v>224</v>
      </c>
    </row>
    <row r="365" s="13" customFormat="1">
      <c r="A365" s="13"/>
      <c r="B365" s="235"/>
      <c r="C365" s="236"/>
      <c r="D365" s="228" t="s">
        <v>236</v>
      </c>
      <c r="E365" s="237" t="s">
        <v>40</v>
      </c>
      <c r="F365" s="238" t="s">
        <v>5840</v>
      </c>
      <c r="G365" s="236"/>
      <c r="H365" s="239">
        <v>197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236</v>
      </c>
      <c r="AU365" s="245" t="s">
        <v>85</v>
      </c>
      <c r="AV365" s="13" t="s">
        <v>85</v>
      </c>
      <c r="AW365" s="13" t="s">
        <v>38</v>
      </c>
      <c r="AX365" s="13" t="s">
        <v>77</v>
      </c>
      <c r="AY365" s="245" t="s">
        <v>224</v>
      </c>
    </row>
    <row r="366" s="15" customFormat="1">
      <c r="A366" s="15"/>
      <c r="B366" s="256"/>
      <c r="C366" s="257"/>
      <c r="D366" s="228" t="s">
        <v>236</v>
      </c>
      <c r="E366" s="258" t="s">
        <v>40</v>
      </c>
      <c r="F366" s="259" t="s">
        <v>253</v>
      </c>
      <c r="G366" s="257"/>
      <c r="H366" s="260">
        <v>229.19999999999999</v>
      </c>
      <c r="I366" s="261"/>
      <c r="J366" s="257"/>
      <c r="K366" s="257"/>
      <c r="L366" s="262"/>
      <c r="M366" s="263"/>
      <c r="N366" s="264"/>
      <c r="O366" s="264"/>
      <c r="P366" s="264"/>
      <c r="Q366" s="264"/>
      <c r="R366" s="264"/>
      <c r="S366" s="264"/>
      <c r="T366" s="26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6" t="s">
        <v>236</v>
      </c>
      <c r="AU366" s="266" t="s">
        <v>85</v>
      </c>
      <c r="AV366" s="15" t="s">
        <v>230</v>
      </c>
      <c r="AW366" s="15" t="s">
        <v>38</v>
      </c>
      <c r="AX366" s="15" t="s">
        <v>83</v>
      </c>
      <c r="AY366" s="266" t="s">
        <v>224</v>
      </c>
    </row>
    <row r="367" s="2" customFormat="1" ht="16.5" customHeight="1">
      <c r="A367" s="40"/>
      <c r="B367" s="41"/>
      <c r="C367" s="268" t="s">
        <v>555</v>
      </c>
      <c r="D367" s="268" t="s">
        <v>305</v>
      </c>
      <c r="E367" s="269" t="s">
        <v>5610</v>
      </c>
      <c r="F367" s="270" t="s">
        <v>5611</v>
      </c>
      <c r="G367" s="271" t="s">
        <v>152</v>
      </c>
      <c r="H367" s="272">
        <v>233.78399999999999</v>
      </c>
      <c r="I367" s="273"/>
      <c r="J367" s="274">
        <f>ROUND(I367*H367,2)</f>
        <v>0</v>
      </c>
      <c r="K367" s="270" t="s">
        <v>229</v>
      </c>
      <c r="L367" s="275"/>
      <c r="M367" s="276" t="s">
        <v>40</v>
      </c>
      <c r="N367" s="277" t="s">
        <v>48</v>
      </c>
      <c r="O367" s="86"/>
      <c r="P367" s="224">
        <f>O367*H367</f>
        <v>0</v>
      </c>
      <c r="Q367" s="224">
        <v>0.11799999999999999</v>
      </c>
      <c r="R367" s="224">
        <f>Q367*H367</f>
        <v>27.586511999999999</v>
      </c>
      <c r="S367" s="224">
        <v>0</v>
      </c>
      <c r="T367" s="22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6" t="s">
        <v>279</v>
      </c>
      <c r="AT367" s="226" t="s">
        <v>305</v>
      </c>
      <c r="AU367" s="226" t="s">
        <v>85</v>
      </c>
      <c r="AY367" s="19" t="s">
        <v>224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9" t="s">
        <v>83</v>
      </c>
      <c r="BK367" s="227">
        <f>ROUND(I367*H367,2)</f>
        <v>0</v>
      </c>
      <c r="BL367" s="19" t="s">
        <v>230</v>
      </c>
      <c r="BM367" s="226" t="s">
        <v>869</v>
      </c>
    </row>
    <row r="368" s="2" customFormat="1">
      <c r="A368" s="40"/>
      <c r="B368" s="41"/>
      <c r="C368" s="42"/>
      <c r="D368" s="228" t="s">
        <v>232</v>
      </c>
      <c r="E368" s="42"/>
      <c r="F368" s="229" t="s">
        <v>5611</v>
      </c>
      <c r="G368" s="42"/>
      <c r="H368" s="42"/>
      <c r="I368" s="230"/>
      <c r="J368" s="42"/>
      <c r="K368" s="42"/>
      <c r="L368" s="46"/>
      <c r="M368" s="231"/>
      <c r="N368" s="232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232</v>
      </c>
      <c r="AU368" s="19" t="s">
        <v>85</v>
      </c>
    </row>
    <row r="369" s="2" customFormat="1">
      <c r="A369" s="40"/>
      <c r="B369" s="41"/>
      <c r="C369" s="42"/>
      <c r="D369" s="233" t="s">
        <v>234</v>
      </c>
      <c r="E369" s="42"/>
      <c r="F369" s="234" t="s">
        <v>5612</v>
      </c>
      <c r="G369" s="42"/>
      <c r="H369" s="42"/>
      <c r="I369" s="230"/>
      <c r="J369" s="42"/>
      <c r="K369" s="42"/>
      <c r="L369" s="46"/>
      <c r="M369" s="231"/>
      <c r="N369" s="232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234</v>
      </c>
      <c r="AU369" s="19" t="s">
        <v>85</v>
      </c>
    </row>
    <row r="370" s="13" customFormat="1">
      <c r="A370" s="13"/>
      <c r="B370" s="235"/>
      <c r="C370" s="236"/>
      <c r="D370" s="228" t="s">
        <v>236</v>
      </c>
      <c r="E370" s="237" t="s">
        <v>40</v>
      </c>
      <c r="F370" s="238" t="s">
        <v>5841</v>
      </c>
      <c r="G370" s="236"/>
      <c r="H370" s="239">
        <v>233.78399999999999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236</v>
      </c>
      <c r="AU370" s="245" t="s">
        <v>85</v>
      </c>
      <c r="AV370" s="13" t="s">
        <v>85</v>
      </c>
      <c r="AW370" s="13" t="s">
        <v>38</v>
      </c>
      <c r="AX370" s="13" t="s">
        <v>77</v>
      </c>
      <c r="AY370" s="245" t="s">
        <v>224</v>
      </c>
    </row>
    <row r="371" s="15" customFormat="1">
      <c r="A371" s="15"/>
      <c r="B371" s="256"/>
      <c r="C371" s="257"/>
      <c r="D371" s="228" t="s">
        <v>236</v>
      </c>
      <c r="E371" s="258" t="s">
        <v>40</v>
      </c>
      <c r="F371" s="259" t="s">
        <v>253</v>
      </c>
      <c r="G371" s="257"/>
      <c r="H371" s="260">
        <v>233.78399999999999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6" t="s">
        <v>236</v>
      </c>
      <c r="AU371" s="266" t="s">
        <v>85</v>
      </c>
      <c r="AV371" s="15" t="s">
        <v>230</v>
      </c>
      <c r="AW371" s="15" t="s">
        <v>38</v>
      </c>
      <c r="AX371" s="15" t="s">
        <v>83</v>
      </c>
      <c r="AY371" s="266" t="s">
        <v>224</v>
      </c>
    </row>
    <row r="372" s="2" customFormat="1" ht="16.5" customHeight="1">
      <c r="A372" s="40"/>
      <c r="B372" s="41"/>
      <c r="C372" s="215" t="s">
        <v>563</v>
      </c>
      <c r="D372" s="215" t="s">
        <v>226</v>
      </c>
      <c r="E372" s="216" t="s">
        <v>5614</v>
      </c>
      <c r="F372" s="217" t="s">
        <v>5615</v>
      </c>
      <c r="G372" s="218" t="s">
        <v>152</v>
      </c>
      <c r="H372" s="219">
        <v>2442.5999999999999</v>
      </c>
      <c r="I372" s="220"/>
      <c r="J372" s="221">
        <f>ROUND(I372*H372,2)</f>
        <v>0</v>
      </c>
      <c r="K372" s="217" t="s">
        <v>229</v>
      </c>
      <c r="L372" s="46"/>
      <c r="M372" s="222" t="s">
        <v>40</v>
      </c>
      <c r="N372" s="223" t="s">
        <v>48</v>
      </c>
      <c r="O372" s="86"/>
      <c r="P372" s="224">
        <f>O372*H372</f>
        <v>0</v>
      </c>
      <c r="Q372" s="224">
        <v>0.084250000000000005</v>
      </c>
      <c r="R372" s="224">
        <f>Q372*H372</f>
        <v>205.78905</v>
      </c>
      <c r="S372" s="224">
        <v>0</v>
      </c>
      <c r="T372" s="22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230</v>
      </c>
      <c r="AT372" s="226" t="s">
        <v>226</v>
      </c>
      <c r="AU372" s="226" t="s">
        <v>85</v>
      </c>
      <c r="AY372" s="19" t="s">
        <v>224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83</v>
      </c>
      <c r="BK372" s="227">
        <f>ROUND(I372*H372,2)</f>
        <v>0</v>
      </c>
      <c r="BL372" s="19" t="s">
        <v>230</v>
      </c>
      <c r="BM372" s="226" t="s">
        <v>884</v>
      </c>
    </row>
    <row r="373" s="2" customFormat="1">
      <c r="A373" s="40"/>
      <c r="B373" s="41"/>
      <c r="C373" s="42"/>
      <c r="D373" s="228" t="s">
        <v>232</v>
      </c>
      <c r="E373" s="42"/>
      <c r="F373" s="229" t="s">
        <v>5616</v>
      </c>
      <c r="G373" s="42"/>
      <c r="H373" s="42"/>
      <c r="I373" s="230"/>
      <c r="J373" s="42"/>
      <c r="K373" s="42"/>
      <c r="L373" s="46"/>
      <c r="M373" s="231"/>
      <c r="N373" s="232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232</v>
      </c>
      <c r="AU373" s="19" t="s">
        <v>85</v>
      </c>
    </row>
    <row r="374" s="2" customFormat="1">
      <c r="A374" s="40"/>
      <c r="B374" s="41"/>
      <c r="C374" s="42"/>
      <c r="D374" s="233" t="s">
        <v>234</v>
      </c>
      <c r="E374" s="42"/>
      <c r="F374" s="234" t="s">
        <v>5617</v>
      </c>
      <c r="G374" s="42"/>
      <c r="H374" s="42"/>
      <c r="I374" s="230"/>
      <c r="J374" s="42"/>
      <c r="K374" s="42"/>
      <c r="L374" s="46"/>
      <c r="M374" s="231"/>
      <c r="N374" s="232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234</v>
      </c>
      <c r="AU374" s="19" t="s">
        <v>85</v>
      </c>
    </row>
    <row r="375" s="14" customFormat="1">
      <c r="A375" s="14"/>
      <c r="B375" s="246"/>
      <c r="C375" s="247"/>
      <c r="D375" s="228" t="s">
        <v>236</v>
      </c>
      <c r="E375" s="248" t="s">
        <v>40</v>
      </c>
      <c r="F375" s="249" t="s">
        <v>5842</v>
      </c>
      <c r="G375" s="247"/>
      <c r="H375" s="248" t="s">
        <v>40</v>
      </c>
      <c r="I375" s="250"/>
      <c r="J375" s="247"/>
      <c r="K375" s="247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236</v>
      </c>
      <c r="AU375" s="255" t="s">
        <v>85</v>
      </c>
      <c r="AV375" s="14" t="s">
        <v>83</v>
      </c>
      <c r="AW375" s="14" t="s">
        <v>38</v>
      </c>
      <c r="AX375" s="14" t="s">
        <v>77</v>
      </c>
      <c r="AY375" s="255" t="s">
        <v>224</v>
      </c>
    </row>
    <row r="376" s="13" customFormat="1">
      <c r="A376" s="13"/>
      <c r="B376" s="235"/>
      <c r="C376" s="236"/>
      <c r="D376" s="228" t="s">
        <v>236</v>
      </c>
      <c r="E376" s="237" t="s">
        <v>40</v>
      </c>
      <c r="F376" s="238" t="s">
        <v>5843</v>
      </c>
      <c r="G376" s="236"/>
      <c r="H376" s="239">
        <v>2275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236</v>
      </c>
      <c r="AU376" s="245" t="s">
        <v>85</v>
      </c>
      <c r="AV376" s="13" t="s">
        <v>85</v>
      </c>
      <c r="AW376" s="13" t="s">
        <v>38</v>
      </c>
      <c r="AX376" s="13" t="s">
        <v>77</v>
      </c>
      <c r="AY376" s="245" t="s">
        <v>224</v>
      </c>
    </row>
    <row r="377" s="13" customFormat="1">
      <c r="A377" s="13"/>
      <c r="B377" s="235"/>
      <c r="C377" s="236"/>
      <c r="D377" s="228" t="s">
        <v>236</v>
      </c>
      <c r="E377" s="237" t="s">
        <v>40</v>
      </c>
      <c r="F377" s="238" t="s">
        <v>5844</v>
      </c>
      <c r="G377" s="236"/>
      <c r="H377" s="239">
        <v>23.600000000000001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236</v>
      </c>
      <c r="AU377" s="245" t="s">
        <v>85</v>
      </c>
      <c r="AV377" s="13" t="s">
        <v>85</v>
      </c>
      <c r="AW377" s="13" t="s">
        <v>38</v>
      </c>
      <c r="AX377" s="13" t="s">
        <v>77</v>
      </c>
      <c r="AY377" s="245" t="s">
        <v>224</v>
      </c>
    </row>
    <row r="378" s="13" customFormat="1">
      <c r="A378" s="13"/>
      <c r="B378" s="235"/>
      <c r="C378" s="236"/>
      <c r="D378" s="228" t="s">
        <v>236</v>
      </c>
      <c r="E378" s="237" t="s">
        <v>40</v>
      </c>
      <c r="F378" s="238" t="s">
        <v>5845</v>
      </c>
      <c r="G378" s="236"/>
      <c r="H378" s="239">
        <v>105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236</v>
      </c>
      <c r="AU378" s="245" t="s">
        <v>85</v>
      </c>
      <c r="AV378" s="13" t="s">
        <v>85</v>
      </c>
      <c r="AW378" s="13" t="s">
        <v>38</v>
      </c>
      <c r="AX378" s="13" t="s">
        <v>77</v>
      </c>
      <c r="AY378" s="245" t="s">
        <v>224</v>
      </c>
    </row>
    <row r="379" s="13" customFormat="1">
      <c r="A379" s="13"/>
      <c r="B379" s="235"/>
      <c r="C379" s="236"/>
      <c r="D379" s="228" t="s">
        <v>236</v>
      </c>
      <c r="E379" s="237" t="s">
        <v>40</v>
      </c>
      <c r="F379" s="238" t="s">
        <v>5846</v>
      </c>
      <c r="G379" s="236"/>
      <c r="H379" s="239">
        <v>39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236</v>
      </c>
      <c r="AU379" s="245" t="s">
        <v>85</v>
      </c>
      <c r="AV379" s="13" t="s">
        <v>85</v>
      </c>
      <c r="AW379" s="13" t="s">
        <v>38</v>
      </c>
      <c r="AX379" s="13" t="s">
        <v>77</v>
      </c>
      <c r="AY379" s="245" t="s">
        <v>224</v>
      </c>
    </row>
    <row r="380" s="15" customFormat="1">
      <c r="A380" s="15"/>
      <c r="B380" s="256"/>
      <c r="C380" s="257"/>
      <c r="D380" s="228" t="s">
        <v>236</v>
      </c>
      <c r="E380" s="258" t="s">
        <v>40</v>
      </c>
      <c r="F380" s="259" t="s">
        <v>253</v>
      </c>
      <c r="G380" s="257"/>
      <c r="H380" s="260">
        <v>2442.5999999999999</v>
      </c>
      <c r="I380" s="261"/>
      <c r="J380" s="257"/>
      <c r="K380" s="257"/>
      <c r="L380" s="262"/>
      <c r="M380" s="263"/>
      <c r="N380" s="264"/>
      <c r="O380" s="264"/>
      <c r="P380" s="264"/>
      <c r="Q380" s="264"/>
      <c r="R380" s="264"/>
      <c r="S380" s="264"/>
      <c r="T380" s="26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6" t="s">
        <v>236</v>
      </c>
      <c r="AU380" s="266" t="s">
        <v>85</v>
      </c>
      <c r="AV380" s="15" t="s">
        <v>230</v>
      </c>
      <c r="AW380" s="15" t="s">
        <v>38</v>
      </c>
      <c r="AX380" s="15" t="s">
        <v>83</v>
      </c>
      <c r="AY380" s="266" t="s">
        <v>224</v>
      </c>
    </row>
    <row r="381" s="2" customFormat="1" ht="16.5" customHeight="1">
      <c r="A381" s="40"/>
      <c r="B381" s="41"/>
      <c r="C381" s="268" t="s">
        <v>571</v>
      </c>
      <c r="D381" s="268" t="s">
        <v>305</v>
      </c>
      <c r="E381" s="269" t="s">
        <v>5847</v>
      </c>
      <c r="F381" s="270" t="s">
        <v>5622</v>
      </c>
      <c r="G381" s="271" t="s">
        <v>152</v>
      </c>
      <c r="H381" s="272">
        <v>2297.75</v>
      </c>
      <c r="I381" s="273"/>
      <c r="J381" s="274">
        <f>ROUND(I381*H381,2)</f>
        <v>0</v>
      </c>
      <c r="K381" s="270" t="s">
        <v>229</v>
      </c>
      <c r="L381" s="275"/>
      <c r="M381" s="276" t="s">
        <v>40</v>
      </c>
      <c r="N381" s="277" t="s">
        <v>48</v>
      </c>
      <c r="O381" s="86"/>
      <c r="P381" s="224">
        <f>O381*H381</f>
        <v>0</v>
      </c>
      <c r="Q381" s="224">
        <v>0.13100000000000001</v>
      </c>
      <c r="R381" s="224">
        <f>Q381*H381</f>
        <v>301.00524999999999</v>
      </c>
      <c r="S381" s="224">
        <v>0</v>
      </c>
      <c r="T381" s="225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6" t="s">
        <v>279</v>
      </c>
      <c r="AT381" s="226" t="s">
        <v>305</v>
      </c>
      <c r="AU381" s="226" t="s">
        <v>85</v>
      </c>
      <c r="AY381" s="19" t="s">
        <v>224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9" t="s">
        <v>83</v>
      </c>
      <c r="BK381" s="227">
        <f>ROUND(I381*H381,2)</f>
        <v>0</v>
      </c>
      <c r="BL381" s="19" t="s">
        <v>230</v>
      </c>
      <c r="BM381" s="226" t="s">
        <v>899</v>
      </c>
    </row>
    <row r="382" s="2" customFormat="1">
      <c r="A382" s="40"/>
      <c r="B382" s="41"/>
      <c r="C382" s="42"/>
      <c r="D382" s="228" t="s">
        <v>232</v>
      </c>
      <c r="E382" s="42"/>
      <c r="F382" s="229" t="s">
        <v>5622</v>
      </c>
      <c r="G382" s="42"/>
      <c r="H382" s="42"/>
      <c r="I382" s="230"/>
      <c r="J382" s="42"/>
      <c r="K382" s="42"/>
      <c r="L382" s="46"/>
      <c r="M382" s="231"/>
      <c r="N382" s="232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232</v>
      </c>
      <c r="AU382" s="19" t="s">
        <v>85</v>
      </c>
    </row>
    <row r="383" s="2" customFormat="1">
      <c r="A383" s="40"/>
      <c r="B383" s="41"/>
      <c r="C383" s="42"/>
      <c r="D383" s="233" t="s">
        <v>234</v>
      </c>
      <c r="E383" s="42"/>
      <c r="F383" s="234" t="s">
        <v>5848</v>
      </c>
      <c r="G383" s="42"/>
      <c r="H383" s="42"/>
      <c r="I383" s="230"/>
      <c r="J383" s="42"/>
      <c r="K383" s="42"/>
      <c r="L383" s="46"/>
      <c r="M383" s="231"/>
      <c r="N383" s="232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234</v>
      </c>
      <c r="AU383" s="19" t="s">
        <v>85</v>
      </c>
    </row>
    <row r="384" s="13" customFormat="1">
      <c r="A384" s="13"/>
      <c r="B384" s="235"/>
      <c r="C384" s="236"/>
      <c r="D384" s="228" t="s">
        <v>236</v>
      </c>
      <c r="E384" s="237" t="s">
        <v>40</v>
      </c>
      <c r="F384" s="238" t="s">
        <v>5849</v>
      </c>
      <c r="G384" s="236"/>
      <c r="H384" s="239">
        <v>2297.75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5" t="s">
        <v>236</v>
      </c>
      <c r="AU384" s="245" t="s">
        <v>85</v>
      </c>
      <c r="AV384" s="13" t="s">
        <v>85</v>
      </c>
      <c r="AW384" s="13" t="s">
        <v>38</v>
      </c>
      <c r="AX384" s="13" t="s">
        <v>77</v>
      </c>
      <c r="AY384" s="245" t="s">
        <v>224</v>
      </c>
    </row>
    <row r="385" s="15" customFormat="1">
      <c r="A385" s="15"/>
      <c r="B385" s="256"/>
      <c r="C385" s="257"/>
      <c r="D385" s="228" t="s">
        <v>236</v>
      </c>
      <c r="E385" s="258" t="s">
        <v>40</v>
      </c>
      <c r="F385" s="259" t="s">
        <v>253</v>
      </c>
      <c r="G385" s="257"/>
      <c r="H385" s="260">
        <v>2297.75</v>
      </c>
      <c r="I385" s="261"/>
      <c r="J385" s="257"/>
      <c r="K385" s="257"/>
      <c r="L385" s="262"/>
      <c r="M385" s="263"/>
      <c r="N385" s="264"/>
      <c r="O385" s="264"/>
      <c r="P385" s="264"/>
      <c r="Q385" s="264"/>
      <c r="R385" s="264"/>
      <c r="S385" s="264"/>
      <c r="T385" s="26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6" t="s">
        <v>236</v>
      </c>
      <c r="AU385" s="266" t="s">
        <v>85</v>
      </c>
      <c r="AV385" s="15" t="s">
        <v>230</v>
      </c>
      <c r="AW385" s="15" t="s">
        <v>38</v>
      </c>
      <c r="AX385" s="15" t="s">
        <v>83</v>
      </c>
      <c r="AY385" s="266" t="s">
        <v>224</v>
      </c>
    </row>
    <row r="386" s="2" customFormat="1" ht="16.5" customHeight="1">
      <c r="A386" s="40"/>
      <c r="B386" s="41"/>
      <c r="C386" s="268" t="s">
        <v>577</v>
      </c>
      <c r="D386" s="268" t="s">
        <v>305</v>
      </c>
      <c r="E386" s="269" t="s">
        <v>5850</v>
      </c>
      <c r="F386" s="270" t="s">
        <v>5851</v>
      </c>
      <c r="G386" s="271" t="s">
        <v>152</v>
      </c>
      <c r="H386" s="272">
        <v>23.835999999999999</v>
      </c>
      <c r="I386" s="273"/>
      <c r="J386" s="274">
        <f>ROUND(I386*H386,2)</f>
        <v>0</v>
      </c>
      <c r="K386" s="270" t="s">
        <v>229</v>
      </c>
      <c r="L386" s="275"/>
      <c r="M386" s="276" t="s">
        <v>40</v>
      </c>
      <c r="N386" s="277" t="s">
        <v>48</v>
      </c>
      <c r="O386" s="86"/>
      <c r="P386" s="224">
        <f>O386*H386</f>
        <v>0</v>
      </c>
      <c r="Q386" s="224">
        <v>0.13100000000000001</v>
      </c>
      <c r="R386" s="224">
        <f>Q386*H386</f>
        <v>3.1225160000000001</v>
      </c>
      <c r="S386" s="224">
        <v>0</v>
      </c>
      <c r="T386" s="225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6" t="s">
        <v>279</v>
      </c>
      <c r="AT386" s="226" t="s">
        <v>305</v>
      </c>
      <c r="AU386" s="226" t="s">
        <v>85</v>
      </c>
      <c r="AY386" s="19" t="s">
        <v>224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9" t="s">
        <v>83</v>
      </c>
      <c r="BK386" s="227">
        <f>ROUND(I386*H386,2)</f>
        <v>0</v>
      </c>
      <c r="BL386" s="19" t="s">
        <v>230</v>
      </c>
      <c r="BM386" s="226" t="s">
        <v>913</v>
      </c>
    </row>
    <row r="387" s="2" customFormat="1">
      <c r="A387" s="40"/>
      <c r="B387" s="41"/>
      <c r="C387" s="42"/>
      <c r="D387" s="228" t="s">
        <v>232</v>
      </c>
      <c r="E387" s="42"/>
      <c r="F387" s="229" t="s">
        <v>5852</v>
      </c>
      <c r="G387" s="42"/>
      <c r="H387" s="42"/>
      <c r="I387" s="230"/>
      <c r="J387" s="42"/>
      <c r="K387" s="42"/>
      <c r="L387" s="46"/>
      <c r="M387" s="231"/>
      <c r="N387" s="232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232</v>
      </c>
      <c r="AU387" s="19" t="s">
        <v>85</v>
      </c>
    </row>
    <row r="388" s="2" customFormat="1">
      <c r="A388" s="40"/>
      <c r="B388" s="41"/>
      <c r="C388" s="42"/>
      <c r="D388" s="233" t="s">
        <v>234</v>
      </c>
      <c r="E388" s="42"/>
      <c r="F388" s="234" t="s">
        <v>5853</v>
      </c>
      <c r="G388" s="42"/>
      <c r="H388" s="42"/>
      <c r="I388" s="230"/>
      <c r="J388" s="42"/>
      <c r="K388" s="42"/>
      <c r="L388" s="46"/>
      <c r="M388" s="231"/>
      <c r="N388" s="232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234</v>
      </c>
      <c r="AU388" s="19" t="s">
        <v>85</v>
      </c>
    </row>
    <row r="389" s="13" customFormat="1">
      <c r="A389" s="13"/>
      <c r="B389" s="235"/>
      <c r="C389" s="236"/>
      <c r="D389" s="228" t="s">
        <v>236</v>
      </c>
      <c r="E389" s="237" t="s">
        <v>40</v>
      </c>
      <c r="F389" s="238" t="s">
        <v>5854</v>
      </c>
      <c r="G389" s="236"/>
      <c r="H389" s="239">
        <v>23.835999999999999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236</v>
      </c>
      <c r="AU389" s="245" t="s">
        <v>85</v>
      </c>
      <c r="AV389" s="13" t="s">
        <v>85</v>
      </c>
      <c r="AW389" s="13" t="s">
        <v>38</v>
      </c>
      <c r="AX389" s="13" t="s">
        <v>77</v>
      </c>
      <c r="AY389" s="245" t="s">
        <v>224</v>
      </c>
    </row>
    <row r="390" s="15" customFormat="1">
      <c r="A390" s="15"/>
      <c r="B390" s="256"/>
      <c r="C390" s="257"/>
      <c r="D390" s="228" t="s">
        <v>236</v>
      </c>
      <c r="E390" s="258" t="s">
        <v>40</v>
      </c>
      <c r="F390" s="259" t="s">
        <v>253</v>
      </c>
      <c r="G390" s="257"/>
      <c r="H390" s="260">
        <v>23.835999999999999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6" t="s">
        <v>236</v>
      </c>
      <c r="AU390" s="266" t="s">
        <v>85</v>
      </c>
      <c r="AV390" s="15" t="s">
        <v>230</v>
      </c>
      <c r="AW390" s="15" t="s">
        <v>38</v>
      </c>
      <c r="AX390" s="15" t="s">
        <v>83</v>
      </c>
      <c r="AY390" s="266" t="s">
        <v>224</v>
      </c>
    </row>
    <row r="391" s="2" customFormat="1" ht="16.5" customHeight="1">
      <c r="A391" s="40"/>
      <c r="B391" s="41"/>
      <c r="C391" s="268" t="s">
        <v>585</v>
      </c>
      <c r="D391" s="268" t="s">
        <v>305</v>
      </c>
      <c r="E391" s="269" t="s">
        <v>5625</v>
      </c>
      <c r="F391" s="270" t="s">
        <v>5626</v>
      </c>
      <c r="G391" s="271" t="s">
        <v>152</v>
      </c>
      <c r="H391" s="272">
        <v>106.05</v>
      </c>
      <c r="I391" s="273"/>
      <c r="J391" s="274">
        <f>ROUND(I391*H391,2)</f>
        <v>0</v>
      </c>
      <c r="K391" s="270" t="s">
        <v>229</v>
      </c>
      <c r="L391" s="275"/>
      <c r="M391" s="276" t="s">
        <v>40</v>
      </c>
      <c r="N391" s="277" t="s">
        <v>48</v>
      </c>
      <c r="O391" s="86"/>
      <c r="P391" s="224">
        <f>O391*H391</f>
        <v>0</v>
      </c>
      <c r="Q391" s="224">
        <v>0.13100000000000001</v>
      </c>
      <c r="R391" s="224">
        <f>Q391*H391</f>
        <v>13.89255</v>
      </c>
      <c r="S391" s="224">
        <v>0</v>
      </c>
      <c r="T391" s="225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6" t="s">
        <v>279</v>
      </c>
      <c r="AT391" s="226" t="s">
        <v>305</v>
      </c>
      <c r="AU391" s="226" t="s">
        <v>85</v>
      </c>
      <c r="AY391" s="19" t="s">
        <v>224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9" t="s">
        <v>83</v>
      </c>
      <c r="BK391" s="227">
        <f>ROUND(I391*H391,2)</f>
        <v>0</v>
      </c>
      <c r="BL391" s="19" t="s">
        <v>230</v>
      </c>
      <c r="BM391" s="226" t="s">
        <v>927</v>
      </c>
    </row>
    <row r="392" s="2" customFormat="1">
      <c r="A392" s="40"/>
      <c r="B392" s="41"/>
      <c r="C392" s="42"/>
      <c r="D392" s="228" t="s">
        <v>232</v>
      </c>
      <c r="E392" s="42"/>
      <c r="F392" s="229" t="s">
        <v>5626</v>
      </c>
      <c r="G392" s="42"/>
      <c r="H392" s="42"/>
      <c r="I392" s="230"/>
      <c r="J392" s="42"/>
      <c r="K392" s="42"/>
      <c r="L392" s="46"/>
      <c r="M392" s="231"/>
      <c r="N392" s="232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232</v>
      </c>
      <c r="AU392" s="19" t="s">
        <v>85</v>
      </c>
    </row>
    <row r="393" s="2" customFormat="1">
      <c r="A393" s="40"/>
      <c r="B393" s="41"/>
      <c r="C393" s="42"/>
      <c r="D393" s="233" t="s">
        <v>234</v>
      </c>
      <c r="E393" s="42"/>
      <c r="F393" s="234" t="s">
        <v>5627</v>
      </c>
      <c r="G393" s="42"/>
      <c r="H393" s="42"/>
      <c r="I393" s="230"/>
      <c r="J393" s="42"/>
      <c r="K393" s="42"/>
      <c r="L393" s="46"/>
      <c r="M393" s="231"/>
      <c r="N393" s="232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234</v>
      </c>
      <c r="AU393" s="19" t="s">
        <v>85</v>
      </c>
    </row>
    <row r="394" s="13" customFormat="1">
      <c r="A394" s="13"/>
      <c r="B394" s="235"/>
      <c r="C394" s="236"/>
      <c r="D394" s="228" t="s">
        <v>236</v>
      </c>
      <c r="E394" s="237" t="s">
        <v>40</v>
      </c>
      <c r="F394" s="238" t="s">
        <v>5855</v>
      </c>
      <c r="G394" s="236"/>
      <c r="H394" s="239">
        <v>106.05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236</v>
      </c>
      <c r="AU394" s="245" t="s">
        <v>85</v>
      </c>
      <c r="AV394" s="13" t="s">
        <v>85</v>
      </c>
      <c r="AW394" s="13" t="s">
        <v>38</v>
      </c>
      <c r="AX394" s="13" t="s">
        <v>77</v>
      </c>
      <c r="AY394" s="245" t="s">
        <v>224</v>
      </c>
    </row>
    <row r="395" s="15" customFormat="1">
      <c r="A395" s="15"/>
      <c r="B395" s="256"/>
      <c r="C395" s="257"/>
      <c r="D395" s="228" t="s">
        <v>236</v>
      </c>
      <c r="E395" s="258" t="s">
        <v>40</v>
      </c>
      <c r="F395" s="259" t="s">
        <v>253</v>
      </c>
      <c r="G395" s="257"/>
      <c r="H395" s="260">
        <v>106.05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6" t="s">
        <v>236</v>
      </c>
      <c r="AU395" s="266" t="s">
        <v>85</v>
      </c>
      <c r="AV395" s="15" t="s">
        <v>230</v>
      </c>
      <c r="AW395" s="15" t="s">
        <v>38</v>
      </c>
      <c r="AX395" s="15" t="s">
        <v>83</v>
      </c>
      <c r="AY395" s="266" t="s">
        <v>224</v>
      </c>
    </row>
    <row r="396" s="2" customFormat="1" ht="16.5" customHeight="1">
      <c r="A396" s="40"/>
      <c r="B396" s="41"/>
      <c r="C396" s="268" t="s">
        <v>593</v>
      </c>
      <c r="D396" s="268" t="s">
        <v>305</v>
      </c>
      <c r="E396" s="269" t="s">
        <v>5856</v>
      </c>
      <c r="F396" s="270" t="s">
        <v>5857</v>
      </c>
      <c r="G396" s="271" t="s">
        <v>152</v>
      </c>
      <c r="H396" s="272">
        <v>39.390000000000001</v>
      </c>
      <c r="I396" s="273"/>
      <c r="J396" s="274">
        <f>ROUND(I396*H396,2)</f>
        <v>0</v>
      </c>
      <c r="K396" s="270" t="s">
        <v>40</v>
      </c>
      <c r="L396" s="275"/>
      <c r="M396" s="276" t="s">
        <v>40</v>
      </c>
      <c r="N396" s="277" t="s">
        <v>48</v>
      </c>
      <c r="O396" s="86"/>
      <c r="P396" s="224">
        <f>O396*H396</f>
        <v>0</v>
      </c>
      <c r="Q396" s="224">
        <v>0.13100000000000001</v>
      </c>
      <c r="R396" s="224">
        <f>Q396*H396</f>
        <v>5.1600900000000003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279</v>
      </c>
      <c r="AT396" s="226" t="s">
        <v>305</v>
      </c>
      <c r="AU396" s="226" t="s">
        <v>85</v>
      </c>
      <c r="AY396" s="19" t="s">
        <v>224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83</v>
      </c>
      <c r="BK396" s="227">
        <f>ROUND(I396*H396,2)</f>
        <v>0</v>
      </c>
      <c r="BL396" s="19" t="s">
        <v>230</v>
      </c>
      <c r="BM396" s="226" t="s">
        <v>944</v>
      </c>
    </row>
    <row r="397" s="2" customFormat="1">
      <c r="A397" s="40"/>
      <c r="B397" s="41"/>
      <c r="C397" s="42"/>
      <c r="D397" s="228" t="s">
        <v>232</v>
      </c>
      <c r="E397" s="42"/>
      <c r="F397" s="229" t="s">
        <v>5858</v>
      </c>
      <c r="G397" s="42"/>
      <c r="H397" s="42"/>
      <c r="I397" s="230"/>
      <c r="J397" s="42"/>
      <c r="K397" s="42"/>
      <c r="L397" s="46"/>
      <c r="M397" s="231"/>
      <c r="N397" s="232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232</v>
      </c>
      <c r="AU397" s="19" t="s">
        <v>85</v>
      </c>
    </row>
    <row r="398" s="13" customFormat="1">
      <c r="A398" s="13"/>
      <c r="B398" s="235"/>
      <c r="C398" s="236"/>
      <c r="D398" s="228" t="s">
        <v>236</v>
      </c>
      <c r="E398" s="237" t="s">
        <v>40</v>
      </c>
      <c r="F398" s="238" t="s">
        <v>5859</v>
      </c>
      <c r="G398" s="236"/>
      <c r="H398" s="239">
        <v>39.390000000000001</v>
      </c>
      <c r="I398" s="240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5" t="s">
        <v>236</v>
      </c>
      <c r="AU398" s="245" t="s">
        <v>85</v>
      </c>
      <c r="AV398" s="13" t="s">
        <v>85</v>
      </c>
      <c r="AW398" s="13" t="s">
        <v>38</v>
      </c>
      <c r="AX398" s="13" t="s">
        <v>77</v>
      </c>
      <c r="AY398" s="245" t="s">
        <v>224</v>
      </c>
    </row>
    <row r="399" s="15" customFormat="1">
      <c r="A399" s="15"/>
      <c r="B399" s="256"/>
      <c r="C399" s="257"/>
      <c r="D399" s="228" t="s">
        <v>236</v>
      </c>
      <c r="E399" s="258" t="s">
        <v>40</v>
      </c>
      <c r="F399" s="259" t="s">
        <v>253</v>
      </c>
      <c r="G399" s="257"/>
      <c r="H399" s="260">
        <v>39.390000000000001</v>
      </c>
      <c r="I399" s="261"/>
      <c r="J399" s="257"/>
      <c r="K399" s="257"/>
      <c r="L399" s="262"/>
      <c r="M399" s="263"/>
      <c r="N399" s="264"/>
      <c r="O399" s="264"/>
      <c r="P399" s="264"/>
      <c r="Q399" s="264"/>
      <c r="R399" s="264"/>
      <c r="S399" s="264"/>
      <c r="T399" s="26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6" t="s">
        <v>236</v>
      </c>
      <c r="AU399" s="266" t="s">
        <v>85</v>
      </c>
      <c r="AV399" s="15" t="s">
        <v>230</v>
      </c>
      <c r="AW399" s="15" t="s">
        <v>38</v>
      </c>
      <c r="AX399" s="15" t="s">
        <v>83</v>
      </c>
      <c r="AY399" s="266" t="s">
        <v>224</v>
      </c>
    </row>
    <row r="400" s="2" customFormat="1" ht="21.75" customHeight="1">
      <c r="A400" s="40"/>
      <c r="B400" s="41"/>
      <c r="C400" s="215" t="s">
        <v>601</v>
      </c>
      <c r="D400" s="215" t="s">
        <v>226</v>
      </c>
      <c r="E400" s="216" t="s">
        <v>5860</v>
      </c>
      <c r="F400" s="217" t="s">
        <v>5861</v>
      </c>
      <c r="G400" s="218" t="s">
        <v>152</v>
      </c>
      <c r="H400" s="219">
        <v>144</v>
      </c>
      <c r="I400" s="220"/>
      <c r="J400" s="221">
        <f>ROUND(I400*H400,2)</f>
        <v>0</v>
      </c>
      <c r="K400" s="217" t="s">
        <v>229</v>
      </c>
      <c r="L400" s="46"/>
      <c r="M400" s="222" t="s">
        <v>40</v>
      </c>
      <c r="N400" s="223" t="s">
        <v>48</v>
      </c>
      <c r="O400" s="86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6" t="s">
        <v>230</v>
      </c>
      <c r="AT400" s="226" t="s">
        <v>226</v>
      </c>
      <c r="AU400" s="226" t="s">
        <v>85</v>
      </c>
      <c r="AY400" s="19" t="s">
        <v>224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9" t="s">
        <v>83</v>
      </c>
      <c r="BK400" s="227">
        <f>ROUND(I400*H400,2)</f>
        <v>0</v>
      </c>
      <c r="BL400" s="19" t="s">
        <v>230</v>
      </c>
      <c r="BM400" s="226" t="s">
        <v>954</v>
      </c>
    </row>
    <row r="401" s="2" customFormat="1">
      <c r="A401" s="40"/>
      <c r="B401" s="41"/>
      <c r="C401" s="42"/>
      <c r="D401" s="228" t="s">
        <v>232</v>
      </c>
      <c r="E401" s="42"/>
      <c r="F401" s="229" t="s">
        <v>5862</v>
      </c>
      <c r="G401" s="42"/>
      <c r="H401" s="42"/>
      <c r="I401" s="230"/>
      <c r="J401" s="42"/>
      <c r="K401" s="42"/>
      <c r="L401" s="46"/>
      <c r="M401" s="231"/>
      <c r="N401" s="232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232</v>
      </c>
      <c r="AU401" s="19" t="s">
        <v>85</v>
      </c>
    </row>
    <row r="402" s="2" customFormat="1">
      <c r="A402" s="40"/>
      <c r="B402" s="41"/>
      <c r="C402" s="42"/>
      <c r="D402" s="233" t="s">
        <v>234</v>
      </c>
      <c r="E402" s="42"/>
      <c r="F402" s="234" t="s">
        <v>5863</v>
      </c>
      <c r="G402" s="42"/>
      <c r="H402" s="42"/>
      <c r="I402" s="230"/>
      <c r="J402" s="42"/>
      <c r="K402" s="42"/>
      <c r="L402" s="46"/>
      <c r="M402" s="231"/>
      <c r="N402" s="232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234</v>
      </c>
      <c r="AU402" s="19" t="s">
        <v>85</v>
      </c>
    </row>
    <row r="403" s="13" customFormat="1">
      <c r="A403" s="13"/>
      <c r="B403" s="235"/>
      <c r="C403" s="236"/>
      <c r="D403" s="228" t="s">
        <v>236</v>
      </c>
      <c r="E403" s="237" t="s">
        <v>40</v>
      </c>
      <c r="F403" s="238" t="s">
        <v>5845</v>
      </c>
      <c r="G403" s="236"/>
      <c r="H403" s="239">
        <v>105</v>
      </c>
      <c r="I403" s="240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236</v>
      </c>
      <c r="AU403" s="245" t="s">
        <v>85</v>
      </c>
      <c r="AV403" s="13" t="s">
        <v>85</v>
      </c>
      <c r="AW403" s="13" t="s">
        <v>38</v>
      </c>
      <c r="AX403" s="13" t="s">
        <v>77</v>
      </c>
      <c r="AY403" s="245" t="s">
        <v>224</v>
      </c>
    </row>
    <row r="404" s="13" customFormat="1">
      <c r="A404" s="13"/>
      <c r="B404" s="235"/>
      <c r="C404" s="236"/>
      <c r="D404" s="228" t="s">
        <v>236</v>
      </c>
      <c r="E404" s="237" t="s">
        <v>40</v>
      </c>
      <c r="F404" s="238" t="s">
        <v>5846</v>
      </c>
      <c r="G404" s="236"/>
      <c r="H404" s="239">
        <v>39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236</v>
      </c>
      <c r="AU404" s="245" t="s">
        <v>85</v>
      </c>
      <c r="AV404" s="13" t="s">
        <v>85</v>
      </c>
      <c r="AW404" s="13" t="s">
        <v>38</v>
      </c>
      <c r="AX404" s="13" t="s">
        <v>77</v>
      </c>
      <c r="AY404" s="245" t="s">
        <v>224</v>
      </c>
    </row>
    <row r="405" s="15" customFormat="1">
      <c r="A405" s="15"/>
      <c r="B405" s="256"/>
      <c r="C405" s="257"/>
      <c r="D405" s="228" t="s">
        <v>236</v>
      </c>
      <c r="E405" s="258" t="s">
        <v>40</v>
      </c>
      <c r="F405" s="259" t="s">
        <v>253</v>
      </c>
      <c r="G405" s="257"/>
      <c r="H405" s="260">
        <v>144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6" t="s">
        <v>236</v>
      </c>
      <c r="AU405" s="266" t="s">
        <v>85</v>
      </c>
      <c r="AV405" s="15" t="s">
        <v>230</v>
      </c>
      <c r="AW405" s="15" t="s">
        <v>38</v>
      </c>
      <c r="AX405" s="15" t="s">
        <v>83</v>
      </c>
      <c r="AY405" s="266" t="s">
        <v>224</v>
      </c>
    </row>
    <row r="406" s="2" customFormat="1" ht="16.5" customHeight="1">
      <c r="A406" s="40"/>
      <c r="B406" s="41"/>
      <c r="C406" s="215" t="s">
        <v>609</v>
      </c>
      <c r="D406" s="215" t="s">
        <v>226</v>
      </c>
      <c r="E406" s="216" t="s">
        <v>5864</v>
      </c>
      <c r="F406" s="217" t="s">
        <v>5865</v>
      </c>
      <c r="G406" s="218" t="s">
        <v>152</v>
      </c>
      <c r="H406" s="219">
        <v>176.19999999999999</v>
      </c>
      <c r="I406" s="220"/>
      <c r="J406" s="221">
        <f>ROUND(I406*H406,2)</f>
        <v>0</v>
      </c>
      <c r="K406" s="217" t="s">
        <v>229</v>
      </c>
      <c r="L406" s="46"/>
      <c r="M406" s="222" t="s">
        <v>40</v>
      </c>
      <c r="N406" s="223" t="s">
        <v>48</v>
      </c>
      <c r="O406" s="86"/>
      <c r="P406" s="224">
        <f>O406*H406</f>
        <v>0</v>
      </c>
      <c r="Q406" s="224">
        <v>0.10362</v>
      </c>
      <c r="R406" s="224">
        <f>Q406*H406</f>
        <v>18.257843999999999</v>
      </c>
      <c r="S406" s="224">
        <v>0</v>
      </c>
      <c r="T406" s="225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6" t="s">
        <v>230</v>
      </c>
      <c r="AT406" s="226" t="s">
        <v>226</v>
      </c>
      <c r="AU406" s="226" t="s">
        <v>85</v>
      </c>
      <c r="AY406" s="19" t="s">
        <v>224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9" t="s">
        <v>83</v>
      </c>
      <c r="BK406" s="227">
        <f>ROUND(I406*H406,2)</f>
        <v>0</v>
      </c>
      <c r="BL406" s="19" t="s">
        <v>230</v>
      </c>
      <c r="BM406" s="226" t="s">
        <v>965</v>
      </c>
    </row>
    <row r="407" s="2" customFormat="1">
      <c r="A407" s="40"/>
      <c r="B407" s="41"/>
      <c r="C407" s="42"/>
      <c r="D407" s="228" t="s">
        <v>232</v>
      </c>
      <c r="E407" s="42"/>
      <c r="F407" s="229" t="s">
        <v>5866</v>
      </c>
      <c r="G407" s="42"/>
      <c r="H407" s="42"/>
      <c r="I407" s="230"/>
      <c r="J407" s="42"/>
      <c r="K407" s="42"/>
      <c r="L407" s="46"/>
      <c r="M407" s="231"/>
      <c r="N407" s="232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232</v>
      </c>
      <c r="AU407" s="19" t="s">
        <v>85</v>
      </c>
    </row>
    <row r="408" s="2" customFormat="1">
      <c r="A408" s="40"/>
      <c r="B408" s="41"/>
      <c r="C408" s="42"/>
      <c r="D408" s="233" t="s">
        <v>234</v>
      </c>
      <c r="E408" s="42"/>
      <c r="F408" s="234" t="s">
        <v>5867</v>
      </c>
      <c r="G408" s="42"/>
      <c r="H408" s="42"/>
      <c r="I408" s="230"/>
      <c r="J408" s="42"/>
      <c r="K408" s="42"/>
      <c r="L408" s="46"/>
      <c r="M408" s="231"/>
      <c r="N408" s="232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234</v>
      </c>
      <c r="AU408" s="19" t="s">
        <v>85</v>
      </c>
    </row>
    <row r="409" s="14" customFormat="1">
      <c r="A409" s="14"/>
      <c r="B409" s="246"/>
      <c r="C409" s="247"/>
      <c r="D409" s="228" t="s">
        <v>236</v>
      </c>
      <c r="E409" s="248" t="s">
        <v>40</v>
      </c>
      <c r="F409" s="249" t="s">
        <v>5868</v>
      </c>
      <c r="G409" s="247"/>
      <c r="H409" s="248" t="s">
        <v>40</v>
      </c>
      <c r="I409" s="250"/>
      <c r="J409" s="247"/>
      <c r="K409" s="247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236</v>
      </c>
      <c r="AU409" s="255" t="s">
        <v>85</v>
      </c>
      <c r="AV409" s="14" t="s">
        <v>83</v>
      </c>
      <c r="AW409" s="14" t="s">
        <v>38</v>
      </c>
      <c r="AX409" s="14" t="s">
        <v>77</v>
      </c>
      <c r="AY409" s="255" t="s">
        <v>224</v>
      </c>
    </row>
    <row r="410" s="13" customFormat="1">
      <c r="A410" s="13"/>
      <c r="B410" s="235"/>
      <c r="C410" s="236"/>
      <c r="D410" s="228" t="s">
        <v>236</v>
      </c>
      <c r="E410" s="237" t="s">
        <v>40</v>
      </c>
      <c r="F410" s="238" t="s">
        <v>5869</v>
      </c>
      <c r="G410" s="236"/>
      <c r="H410" s="239">
        <v>150.80000000000001</v>
      </c>
      <c r="I410" s="240"/>
      <c r="J410" s="236"/>
      <c r="K410" s="236"/>
      <c r="L410" s="241"/>
      <c r="M410" s="242"/>
      <c r="N410" s="243"/>
      <c r="O410" s="243"/>
      <c r="P410" s="243"/>
      <c r="Q410" s="243"/>
      <c r="R410" s="243"/>
      <c r="S410" s="243"/>
      <c r="T410" s="24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5" t="s">
        <v>236</v>
      </c>
      <c r="AU410" s="245" t="s">
        <v>85</v>
      </c>
      <c r="AV410" s="13" t="s">
        <v>85</v>
      </c>
      <c r="AW410" s="13" t="s">
        <v>38</v>
      </c>
      <c r="AX410" s="13" t="s">
        <v>77</v>
      </c>
      <c r="AY410" s="245" t="s">
        <v>224</v>
      </c>
    </row>
    <row r="411" s="13" customFormat="1">
      <c r="A411" s="13"/>
      <c r="B411" s="235"/>
      <c r="C411" s="236"/>
      <c r="D411" s="228" t="s">
        <v>236</v>
      </c>
      <c r="E411" s="237" t="s">
        <v>40</v>
      </c>
      <c r="F411" s="238" t="s">
        <v>5870</v>
      </c>
      <c r="G411" s="236"/>
      <c r="H411" s="239">
        <v>23.600000000000001</v>
      </c>
      <c r="I411" s="240"/>
      <c r="J411" s="236"/>
      <c r="K411" s="236"/>
      <c r="L411" s="241"/>
      <c r="M411" s="242"/>
      <c r="N411" s="243"/>
      <c r="O411" s="243"/>
      <c r="P411" s="243"/>
      <c r="Q411" s="243"/>
      <c r="R411" s="243"/>
      <c r="S411" s="243"/>
      <c r="T411" s="24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5" t="s">
        <v>236</v>
      </c>
      <c r="AU411" s="245" t="s">
        <v>85</v>
      </c>
      <c r="AV411" s="13" t="s">
        <v>85</v>
      </c>
      <c r="AW411" s="13" t="s">
        <v>38</v>
      </c>
      <c r="AX411" s="13" t="s">
        <v>77</v>
      </c>
      <c r="AY411" s="245" t="s">
        <v>224</v>
      </c>
    </row>
    <row r="412" s="13" customFormat="1">
      <c r="A412" s="13"/>
      <c r="B412" s="235"/>
      <c r="C412" s="236"/>
      <c r="D412" s="228" t="s">
        <v>236</v>
      </c>
      <c r="E412" s="237" t="s">
        <v>40</v>
      </c>
      <c r="F412" s="238" t="s">
        <v>5871</v>
      </c>
      <c r="G412" s="236"/>
      <c r="H412" s="239">
        <v>1.8</v>
      </c>
      <c r="I412" s="240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236</v>
      </c>
      <c r="AU412" s="245" t="s">
        <v>85</v>
      </c>
      <c r="AV412" s="13" t="s">
        <v>85</v>
      </c>
      <c r="AW412" s="13" t="s">
        <v>38</v>
      </c>
      <c r="AX412" s="13" t="s">
        <v>77</v>
      </c>
      <c r="AY412" s="245" t="s">
        <v>224</v>
      </c>
    </row>
    <row r="413" s="15" customFormat="1">
      <c r="A413" s="15"/>
      <c r="B413" s="256"/>
      <c r="C413" s="257"/>
      <c r="D413" s="228" t="s">
        <v>236</v>
      </c>
      <c r="E413" s="258" t="s">
        <v>40</v>
      </c>
      <c r="F413" s="259" t="s">
        <v>253</v>
      </c>
      <c r="G413" s="257"/>
      <c r="H413" s="260">
        <v>176.19999999999999</v>
      </c>
      <c r="I413" s="261"/>
      <c r="J413" s="257"/>
      <c r="K413" s="257"/>
      <c r="L413" s="262"/>
      <c r="M413" s="263"/>
      <c r="N413" s="264"/>
      <c r="O413" s="264"/>
      <c r="P413" s="264"/>
      <c r="Q413" s="264"/>
      <c r="R413" s="264"/>
      <c r="S413" s="264"/>
      <c r="T413" s="26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6" t="s">
        <v>236</v>
      </c>
      <c r="AU413" s="266" t="s">
        <v>85</v>
      </c>
      <c r="AV413" s="15" t="s">
        <v>230</v>
      </c>
      <c r="AW413" s="15" t="s">
        <v>38</v>
      </c>
      <c r="AX413" s="15" t="s">
        <v>83</v>
      </c>
      <c r="AY413" s="266" t="s">
        <v>224</v>
      </c>
    </row>
    <row r="414" s="2" customFormat="1" ht="16.5" customHeight="1">
      <c r="A414" s="40"/>
      <c r="B414" s="41"/>
      <c r="C414" s="268" t="s">
        <v>616</v>
      </c>
      <c r="D414" s="268" t="s">
        <v>305</v>
      </c>
      <c r="E414" s="269" t="s">
        <v>5872</v>
      </c>
      <c r="F414" s="270" t="s">
        <v>5873</v>
      </c>
      <c r="G414" s="271" t="s">
        <v>152</v>
      </c>
      <c r="H414" s="272">
        <v>153.816</v>
      </c>
      <c r="I414" s="273"/>
      <c r="J414" s="274">
        <f>ROUND(I414*H414,2)</f>
        <v>0</v>
      </c>
      <c r="K414" s="270" t="s">
        <v>40</v>
      </c>
      <c r="L414" s="275"/>
      <c r="M414" s="276" t="s">
        <v>40</v>
      </c>
      <c r="N414" s="277" t="s">
        <v>48</v>
      </c>
      <c r="O414" s="86"/>
      <c r="P414" s="224">
        <f>O414*H414</f>
        <v>0</v>
      </c>
      <c r="Q414" s="224">
        <v>0.14999999999999999</v>
      </c>
      <c r="R414" s="224">
        <f>Q414*H414</f>
        <v>23.072399999999998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279</v>
      </c>
      <c r="AT414" s="226" t="s">
        <v>305</v>
      </c>
      <c r="AU414" s="226" t="s">
        <v>85</v>
      </c>
      <c r="AY414" s="19" t="s">
        <v>224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83</v>
      </c>
      <c r="BK414" s="227">
        <f>ROUND(I414*H414,2)</f>
        <v>0</v>
      </c>
      <c r="BL414" s="19" t="s">
        <v>230</v>
      </c>
      <c r="BM414" s="226" t="s">
        <v>983</v>
      </c>
    </row>
    <row r="415" s="2" customFormat="1">
      <c r="A415" s="40"/>
      <c r="B415" s="41"/>
      <c r="C415" s="42"/>
      <c r="D415" s="228" t="s">
        <v>232</v>
      </c>
      <c r="E415" s="42"/>
      <c r="F415" s="229" t="s">
        <v>5874</v>
      </c>
      <c r="G415" s="42"/>
      <c r="H415" s="42"/>
      <c r="I415" s="230"/>
      <c r="J415" s="42"/>
      <c r="K415" s="42"/>
      <c r="L415" s="46"/>
      <c r="M415" s="231"/>
      <c r="N415" s="232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232</v>
      </c>
      <c r="AU415" s="19" t="s">
        <v>85</v>
      </c>
    </row>
    <row r="416" s="13" customFormat="1">
      <c r="A416" s="13"/>
      <c r="B416" s="235"/>
      <c r="C416" s="236"/>
      <c r="D416" s="228" t="s">
        <v>236</v>
      </c>
      <c r="E416" s="237" t="s">
        <v>40</v>
      </c>
      <c r="F416" s="238" t="s">
        <v>5875</v>
      </c>
      <c r="G416" s="236"/>
      <c r="H416" s="239">
        <v>153.816</v>
      </c>
      <c r="I416" s="240"/>
      <c r="J416" s="236"/>
      <c r="K416" s="236"/>
      <c r="L416" s="241"/>
      <c r="M416" s="242"/>
      <c r="N416" s="243"/>
      <c r="O416" s="243"/>
      <c r="P416" s="243"/>
      <c r="Q416" s="243"/>
      <c r="R416" s="243"/>
      <c r="S416" s="243"/>
      <c r="T416" s="24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5" t="s">
        <v>236</v>
      </c>
      <c r="AU416" s="245" t="s">
        <v>85</v>
      </c>
      <c r="AV416" s="13" t="s">
        <v>85</v>
      </c>
      <c r="AW416" s="13" t="s">
        <v>38</v>
      </c>
      <c r="AX416" s="13" t="s">
        <v>77</v>
      </c>
      <c r="AY416" s="245" t="s">
        <v>224</v>
      </c>
    </row>
    <row r="417" s="15" customFormat="1">
      <c r="A417" s="15"/>
      <c r="B417" s="256"/>
      <c r="C417" s="257"/>
      <c r="D417" s="228" t="s">
        <v>236</v>
      </c>
      <c r="E417" s="258" t="s">
        <v>40</v>
      </c>
      <c r="F417" s="259" t="s">
        <v>253</v>
      </c>
      <c r="G417" s="257"/>
      <c r="H417" s="260">
        <v>153.816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236</v>
      </c>
      <c r="AU417" s="266" t="s">
        <v>85</v>
      </c>
      <c r="AV417" s="15" t="s">
        <v>230</v>
      </c>
      <c r="AW417" s="15" t="s">
        <v>38</v>
      </c>
      <c r="AX417" s="15" t="s">
        <v>83</v>
      </c>
      <c r="AY417" s="266" t="s">
        <v>224</v>
      </c>
    </row>
    <row r="418" s="2" customFormat="1" ht="16.5" customHeight="1">
      <c r="A418" s="40"/>
      <c r="B418" s="41"/>
      <c r="C418" s="268" t="s">
        <v>622</v>
      </c>
      <c r="D418" s="268" t="s">
        <v>305</v>
      </c>
      <c r="E418" s="269" t="s">
        <v>5876</v>
      </c>
      <c r="F418" s="270" t="s">
        <v>5877</v>
      </c>
      <c r="G418" s="271" t="s">
        <v>152</v>
      </c>
      <c r="H418" s="272">
        <v>25.908000000000001</v>
      </c>
      <c r="I418" s="273"/>
      <c r="J418" s="274">
        <f>ROUND(I418*H418,2)</f>
        <v>0</v>
      </c>
      <c r="K418" s="270" t="s">
        <v>229</v>
      </c>
      <c r="L418" s="275"/>
      <c r="M418" s="276" t="s">
        <v>40</v>
      </c>
      <c r="N418" s="277" t="s">
        <v>48</v>
      </c>
      <c r="O418" s="86"/>
      <c r="P418" s="224">
        <f>O418*H418</f>
        <v>0</v>
      </c>
      <c r="Q418" s="224">
        <v>0.17499999999999999</v>
      </c>
      <c r="R418" s="224">
        <f>Q418*H418</f>
        <v>4.5339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279</v>
      </c>
      <c r="AT418" s="226" t="s">
        <v>305</v>
      </c>
      <c r="AU418" s="226" t="s">
        <v>85</v>
      </c>
      <c r="AY418" s="19" t="s">
        <v>224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83</v>
      </c>
      <c r="BK418" s="227">
        <f>ROUND(I418*H418,2)</f>
        <v>0</v>
      </c>
      <c r="BL418" s="19" t="s">
        <v>230</v>
      </c>
      <c r="BM418" s="226" t="s">
        <v>998</v>
      </c>
    </row>
    <row r="419" s="2" customFormat="1">
      <c r="A419" s="40"/>
      <c r="B419" s="41"/>
      <c r="C419" s="42"/>
      <c r="D419" s="228" t="s">
        <v>232</v>
      </c>
      <c r="E419" s="42"/>
      <c r="F419" s="229" t="s">
        <v>5877</v>
      </c>
      <c r="G419" s="42"/>
      <c r="H419" s="42"/>
      <c r="I419" s="230"/>
      <c r="J419" s="42"/>
      <c r="K419" s="42"/>
      <c r="L419" s="46"/>
      <c r="M419" s="231"/>
      <c r="N419" s="232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232</v>
      </c>
      <c r="AU419" s="19" t="s">
        <v>85</v>
      </c>
    </row>
    <row r="420" s="2" customFormat="1">
      <c r="A420" s="40"/>
      <c r="B420" s="41"/>
      <c r="C420" s="42"/>
      <c r="D420" s="233" t="s">
        <v>234</v>
      </c>
      <c r="E420" s="42"/>
      <c r="F420" s="234" t="s">
        <v>5878</v>
      </c>
      <c r="G420" s="42"/>
      <c r="H420" s="42"/>
      <c r="I420" s="230"/>
      <c r="J420" s="42"/>
      <c r="K420" s="42"/>
      <c r="L420" s="46"/>
      <c r="M420" s="231"/>
      <c r="N420" s="232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234</v>
      </c>
      <c r="AU420" s="19" t="s">
        <v>85</v>
      </c>
    </row>
    <row r="421" s="13" customFormat="1">
      <c r="A421" s="13"/>
      <c r="B421" s="235"/>
      <c r="C421" s="236"/>
      <c r="D421" s="228" t="s">
        <v>236</v>
      </c>
      <c r="E421" s="237" t="s">
        <v>40</v>
      </c>
      <c r="F421" s="238" t="s">
        <v>5870</v>
      </c>
      <c r="G421" s="236"/>
      <c r="H421" s="239">
        <v>23.600000000000001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236</v>
      </c>
      <c r="AU421" s="245" t="s">
        <v>85</v>
      </c>
      <c r="AV421" s="13" t="s">
        <v>85</v>
      </c>
      <c r="AW421" s="13" t="s">
        <v>38</v>
      </c>
      <c r="AX421" s="13" t="s">
        <v>77</v>
      </c>
      <c r="AY421" s="245" t="s">
        <v>224</v>
      </c>
    </row>
    <row r="422" s="13" customFormat="1">
      <c r="A422" s="13"/>
      <c r="B422" s="235"/>
      <c r="C422" s="236"/>
      <c r="D422" s="228" t="s">
        <v>236</v>
      </c>
      <c r="E422" s="237" t="s">
        <v>40</v>
      </c>
      <c r="F422" s="238" t="s">
        <v>5871</v>
      </c>
      <c r="G422" s="236"/>
      <c r="H422" s="239">
        <v>1.8</v>
      </c>
      <c r="I422" s="240"/>
      <c r="J422" s="236"/>
      <c r="K422" s="236"/>
      <c r="L422" s="241"/>
      <c r="M422" s="242"/>
      <c r="N422" s="243"/>
      <c r="O422" s="243"/>
      <c r="P422" s="243"/>
      <c r="Q422" s="243"/>
      <c r="R422" s="243"/>
      <c r="S422" s="243"/>
      <c r="T422" s="24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5" t="s">
        <v>236</v>
      </c>
      <c r="AU422" s="245" t="s">
        <v>85</v>
      </c>
      <c r="AV422" s="13" t="s">
        <v>85</v>
      </c>
      <c r="AW422" s="13" t="s">
        <v>38</v>
      </c>
      <c r="AX422" s="13" t="s">
        <v>77</v>
      </c>
      <c r="AY422" s="245" t="s">
        <v>224</v>
      </c>
    </row>
    <row r="423" s="15" customFormat="1">
      <c r="A423" s="15"/>
      <c r="B423" s="256"/>
      <c r="C423" s="257"/>
      <c r="D423" s="228" t="s">
        <v>236</v>
      </c>
      <c r="E423" s="258" t="s">
        <v>40</v>
      </c>
      <c r="F423" s="259" t="s">
        <v>253</v>
      </c>
      <c r="G423" s="257"/>
      <c r="H423" s="260">
        <v>25.399999999999999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236</v>
      </c>
      <c r="AU423" s="266" t="s">
        <v>85</v>
      </c>
      <c r="AV423" s="15" t="s">
        <v>230</v>
      </c>
      <c r="AW423" s="15" t="s">
        <v>38</v>
      </c>
      <c r="AX423" s="15" t="s">
        <v>77</v>
      </c>
      <c r="AY423" s="266" t="s">
        <v>224</v>
      </c>
    </row>
    <row r="424" s="13" customFormat="1">
      <c r="A424" s="13"/>
      <c r="B424" s="235"/>
      <c r="C424" s="236"/>
      <c r="D424" s="228" t="s">
        <v>236</v>
      </c>
      <c r="E424" s="237" t="s">
        <v>40</v>
      </c>
      <c r="F424" s="238" t="s">
        <v>5879</v>
      </c>
      <c r="G424" s="236"/>
      <c r="H424" s="239">
        <v>25.908000000000001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236</v>
      </c>
      <c r="AU424" s="245" t="s">
        <v>85</v>
      </c>
      <c r="AV424" s="13" t="s">
        <v>85</v>
      </c>
      <c r="AW424" s="13" t="s">
        <v>38</v>
      </c>
      <c r="AX424" s="13" t="s">
        <v>77</v>
      </c>
      <c r="AY424" s="245" t="s">
        <v>224</v>
      </c>
    </row>
    <row r="425" s="15" customFormat="1">
      <c r="A425" s="15"/>
      <c r="B425" s="256"/>
      <c r="C425" s="257"/>
      <c r="D425" s="228" t="s">
        <v>236</v>
      </c>
      <c r="E425" s="258" t="s">
        <v>40</v>
      </c>
      <c r="F425" s="259" t="s">
        <v>253</v>
      </c>
      <c r="G425" s="257"/>
      <c r="H425" s="260">
        <v>25.908000000000001</v>
      </c>
      <c r="I425" s="261"/>
      <c r="J425" s="257"/>
      <c r="K425" s="257"/>
      <c r="L425" s="262"/>
      <c r="M425" s="263"/>
      <c r="N425" s="264"/>
      <c r="O425" s="264"/>
      <c r="P425" s="264"/>
      <c r="Q425" s="264"/>
      <c r="R425" s="264"/>
      <c r="S425" s="264"/>
      <c r="T425" s="26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6" t="s">
        <v>236</v>
      </c>
      <c r="AU425" s="266" t="s">
        <v>85</v>
      </c>
      <c r="AV425" s="15" t="s">
        <v>230</v>
      </c>
      <c r="AW425" s="15" t="s">
        <v>38</v>
      </c>
      <c r="AX425" s="15" t="s">
        <v>83</v>
      </c>
      <c r="AY425" s="266" t="s">
        <v>224</v>
      </c>
    </row>
    <row r="426" s="2" customFormat="1" ht="16.5" customHeight="1">
      <c r="A426" s="40"/>
      <c r="B426" s="41"/>
      <c r="C426" s="215" t="s">
        <v>629</v>
      </c>
      <c r="D426" s="215" t="s">
        <v>226</v>
      </c>
      <c r="E426" s="216" t="s">
        <v>5880</v>
      </c>
      <c r="F426" s="217" t="s">
        <v>5881</v>
      </c>
      <c r="G426" s="218" t="s">
        <v>152</v>
      </c>
      <c r="H426" s="219">
        <v>199.15000000000001</v>
      </c>
      <c r="I426" s="220"/>
      <c r="J426" s="221">
        <f>ROUND(I426*H426,2)</f>
        <v>0</v>
      </c>
      <c r="K426" s="217" t="s">
        <v>229</v>
      </c>
      <c r="L426" s="46"/>
      <c r="M426" s="222" t="s">
        <v>40</v>
      </c>
      <c r="N426" s="223" t="s">
        <v>48</v>
      </c>
      <c r="O426" s="86"/>
      <c r="P426" s="224">
        <f>O426*H426</f>
        <v>0</v>
      </c>
      <c r="Q426" s="224">
        <v>0.086800000000000002</v>
      </c>
      <c r="R426" s="224">
        <f>Q426*H426</f>
        <v>17.28622</v>
      </c>
      <c r="S426" s="224">
        <v>0</v>
      </c>
      <c r="T426" s="225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6" t="s">
        <v>230</v>
      </c>
      <c r="AT426" s="226" t="s">
        <v>226</v>
      </c>
      <c r="AU426" s="226" t="s">
        <v>85</v>
      </c>
      <c r="AY426" s="19" t="s">
        <v>224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9" t="s">
        <v>83</v>
      </c>
      <c r="BK426" s="227">
        <f>ROUND(I426*H426,2)</f>
        <v>0</v>
      </c>
      <c r="BL426" s="19" t="s">
        <v>230</v>
      </c>
      <c r="BM426" s="226" t="s">
        <v>1011</v>
      </c>
    </row>
    <row r="427" s="2" customFormat="1">
      <c r="A427" s="40"/>
      <c r="B427" s="41"/>
      <c r="C427" s="42"/>
      <c r="D427" s="228" t="s">
        <v>232</v>
      </c>
      <c r="E427" s="42"/>
      <c r="F427" s="229" t="s">
        <v>5882</v>
      </c>
      <c r="G427" s="42"/>
      <c r="H427" s="42"/>
      <c r="I427" s="230"/>
      <c r="J427" s="42"/>
      <c r="K427" s="42"/>
      <c r="L427" s="46"/>
      <c r="M427" s="231"/>
      <c r="N427" s="232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232</v>
      </c>
      <c r="AU427" s="19" t="s">
        <v>85</v>
      </c>
    </row>
    <row r="428" s="2" customFormat="1">
      <c r="A428" s="40"/>
      <c r="B428" s="41"/>
      <c r="C428" s="42"/>
      <c r="D428" s="233" t="s">
        <v>234</v>
      </c>
      <c r="E428" s="42"/>
      <c r="F428" s="234" t="s">
        <v>5883</v>
      </c>
      <c r="G428" s="42"/>
      <c r="H428" s="42"/>
      <c r="I428" s="230"/>
      <c r="J428" s="42"/>
      <c r="K428" s="42"/>
      <c r="L428" s="46"/>
      <c r="M428" s="231"/>
      <c r="N428" s="232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234</v>
      </c>
      <c r="AU428" s="19" t="s">
        <v>85</v>
      </c>
    </row>
    <row r="429" s="14" customFormat="1">
      <c r="A429" s="14"/>
      <c r="B429" s="246"/>
      <c r="C429" s="247"/>
      <c r="D429" s="228" t="s">
        <v>236</v>
      </c>
      <c r="E429" s="248" t="s">
        <v>40</v>
      </c>
      <c r="F429" s="249" t="s">
        <v>5884</v>
      </c>
      <c r="G429" s="247"/>
      <c r="H429" s="248" t="s">
        <v>40</v>
      </c>
      <c r="I429" s="250"/>
      <c r="J429" s="247"/>
      <c r="K429" s="247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236</v>
      </c>
      <c r="AU429" s="255" t="s">
        <v>85</v>
      </c>
      <c r="AV429" s="14" t="s">
        <v>83</v>
      </c>
      <c r="AW429" s="14" t="s">
        <v>38</v>
      </c>
      <c r="AX429" s="14" t="s">
        <v>77</v>
      </c>
      <c r="AY429" s="255" t="s">
        <v>224</v>
      </c>
    </row>
    <row r="430" s="13" customFormat="1">
      <c r="A430" s="13"/>
      <c r="B430" s="235"/>
      <c r="C430" s="236"/>
      <c r="D430" s="228" t="s">
        <v>236</v>
      </c>
      <c r="E430" s="237" t="s">
        <v>40</v>
      </c>
      <c r="F430" s="238" t="s">
        <v>5885</v>
      </c>
      <c r="G430" s="236"/>
      <c r="H430" s="239">
        <v>39.200000000000003</v>
      </c>
      <c r="I430" s="240"/>
      <c r="J430" s="236"/>
      <c r="K430" s="236"/>
      <c r="L430" s="241"/>
      <c r="M430" s="242"/>
      <c r="N430" s="243"/>
      <c r="O430" s="243"/>
      <c r="P430" s="243"/>
      <c r="Q430" s="243"/>
      <c r="R430" s="243"/>
      <c r="S430" s="243"/>
      <c r="T430" s="24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5" t="s">
        <v>236</v>
      </c>
      <c r="AU430" s="245" t="s">
        <v>85</v>
      </c>
      <c r="AV430" s="13" t="s">
        <v>85</v>
      </c>
      <c r="AW430" s="13" t="s">
        <v>38</v>
      </c>
      <c r="AX430" s="13" t="s">
        <v>77</v>
      </c>
      <c r="AY430" s="245" t="s">
        <v>224</v>
      </c>
    </row>
    <row r="431" s="13" customFormat="1">
      <c r="A431" s="13"/>
      <c r="B431" s="235"/>
      <c r="C431" s="236"/>
      <c r="D431" s="228" t="s">
        <v>236</v>
      </c>
      <c r="E431" s="237" t="s">
        <v>40</v>
      </c>
      <c r="F431" s="238" t="s">
        <v>5886</v>
      </c>
      <c r="G431" s="236"/>
      <c r="H431" s="239">
        <v>14.199999999999999</v>
      </c>
      <c r="I431" s="240"/>
      <c r="J431" s="236"/>
      <c r="K431" s="236"/>
      <c r="L431" s="241"/>
      <c r="M431" s="242"/>
      <c r="N431" s="243"/>
      <c r="O431" s="243"/>
      <c r="P431" s="243"/>
      <c r="Q431" s="243"/>
      <c r="R431" s="243"/>
      <c r="S431" s="243"/>
      <c r="T431" s="24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5" t="s">
        <v>236</v>
      </c>
      <c r="AU431" s="245" t="s">
        <v>85</v>
      </c>
      <c r="AV431" s="13" t="s">
        <v>85</v>
      </c>
      <c r="AW431" s="13" t="s">
        <v>38</v>
      </c>
      <c r="AX431" s="13" t="s">
        <v>77</v>
      </c>
      <c r="AY431" s="245" t="s">
        <v>224</v>
      </c>
    </row>
    <row r="432" s="13" customFormat="1">
      <c r="A432" s="13"/>
      <c r="B432" s="235"/>
      <c r="C432" s="236"/>
      <c r="D432" s="228" t="s">
        <v>236</v>
      </c>
      <c r="E432" s="237" t="s">
        <v>40</v>
      </c>
      <c r="F432" s="238" t="s">
        <v>5887</v>
      </c>
      <c r="G432" s="236"/>
      <c r="H432" s="239">
        <v>14.4</v>
      </c>
      <c r="I432" s="240"/>
      <c r="J432" s="236"/>
      <c r="K432" s="236"/>
      <c r="L432" s="241"/>
      <c r="M432" s="242"/>
      <c r="N432" s="243"/>
      <c r="O432" s="243"/>
      <c r="P432" s="243"/>
      <c r="Q432" s="243"/>
      <c r="R432" s="243"/>
      <c r="S432" s="243"/>
      <c r="T432" s="24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5" t="s">
        <v>236</v>
      </c>
      <c r="AU432" s="245" t="s">
        <v>85</v>
      </c>
      <c r="AV432" s="13" t="s">
        <v>85</v>
      </c>
      <c r="AW432" s="13" t="s">
        <v>38</v>
      </c>
      <c r="AX432" s="13" t="s">
        <v>77</v>
      </c>
      <c r="AY432" s="245" t="s">
        <v>224</v>
      </c>
    </row>
    <row r="433" s="13" customFormat="1">
      <c r="A433" s="13"/>
      <c r="B433" s="235"/>
      <c r="C433" s="236"/>
      <c r="D433" s="228" t="s">
        <v>236</v>
      </c>
      <c r="E433" s="237" t="s">
        <v>40</v>
      </c>
      <c r="F433" s="238" t="s">
        <v>5888</v>
      </c>
      <c r="G433" s="236"/>
      <c r="H433" s="239">
        <v>14.4</v>
      </c>
      <c r="I433" s="240"/>
      <c r="J433" s="236"/>
      <c r="K433" s="236"/>
      <c r="L433" s="241"/>
      <c r="M433" s="242"/>
      <c r="N433" s="243"/>
      <c r="O433" s="243"/>
      <c r="P433" s="243"/>
      <c r="Q433" s="243"/>
      <c r="R433" s="243"/>
      <c r="S433" s="243"/>
      <c r="T433" s="24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5" t="s">
        <v>236</v>
      </c>
      <c r="AU433" s="245" t="s">
        <v>85</v>
      </c>
      <c r="AV433" s="13" t="s">
        <v>85</v>
      </c>
      <c r="AW433" s="13" t="s">
        <v>38</v>
      </c>
      <c r="AX433" s="13" t="s">
        <v>77</v>
      </c>
      <c r="AY433" s="245" t="s">
        <v>224</v>
      </c>
    </row>
    <row r="434" s="13" customFormat="1">
      <c r="A434" s="13"/>
      <c r="B434" s="235"/>
      <c r="C434" s="236"/>
      <c r="D434" s="228" t="s">
        <v>236</v>
      </c>
      <c r="E434" s="237" t="s">
        <v>40</v>
      </c>
      <c r="F434" s="238" t="s">
        <v>5889</v>
      </c>
      <c r="G434" s="236"/>
      <c r="H434" s="239">
        <v>52.5</v>
      </c>
      <c r="I434" s="240"/>
      <c r="J434" s="236"/>
      <c r="K434" s="236"/>
      <c r="L434" s="241"/>
      <c r="M434" s="242"/>
      <c r="N434" s="243"/>
      <c r="O434" s="243"/>
      <c r="P434" s="243"/>
      <c r="Q434" s="243"/>
      <c r="R434" s="243"/>
      <c r="S434" s="243"/>
      <c r="T434" s="24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5" t="s">
        <v>236</v>
      </c>
      <c r="AU434" s="245" t="s">
        <v>85</v>
      </c>
      <c r="AV434" s="13" t="s">
        <v>85</v>
      </c>
      <c r="AW434" s="13" t="s">
        <v>38</v>
      </c>
      <c r="AX434" s="13" t="s">
        <v>77</v>
      </c>
      <c r="AY434" s="245" t="s">
        <v>224</v>
      </c>
    </row>
    <row r="435" s="13" customFormat="1">
      <c r="A435" s="13"/>
      <c r="B435" s="235"/>
      <c r="C435" s="236"/>
      <c r="D435" s="228" t="s">
        <v>236</v>
      </c>
      <c r="E435" s="237" t="s">
        <v>40</v>
      </c>
      <c r="F435" s="238" t="s">
        <v>5890</v>
      </c>
      <c r="G435" s="236"/>
      <c r="H435" s="239">
        <v>17.699999999999999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236</v>
      </c>
      <c r="AU435" s="245" t="s">
        <v>85</v>
      </c>
      <c r="AV435" s="13" t="s">
        <v>85</v>
      </c>
      <c r="AW435" s="13" t="s">
        <v>38</v>
      </c>
      <c r="AX435" s="13" t="s">
        <v>77</v>
      </c>
      <c r="AY435" s="245" t="s">
        <v>224</v>
      </c>
    </row>
    <row r="436" s="13" customFormat="1">
      <c r="A436" s="13"/>
      <c r="B436" s="235"/>
      <c r="C436" s="236"/>
      <c r="D436" s="228" t="s">
        <v>236</v>
      </c>
      <c r="E436" s="237" t="s">
        <v>40</v>
      </c>
      <c r="F436" s="238" t="s">
        <v>5891</v>
      </c>
      <c r="G436" s="236"/>
      <c r="H436" s="239">
        <v>23.350000000000001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5" t="s">
        <v>236</v>
      </c>
      <c r="AU436" s="245" t="s">
        <v>85</v>
      </c>
      <c r="AV436" s="13" t="s">
        <v>85</v>
      </c>
      <c r="AW436" s="13" t="s">
        <v>38</v>
      </c>
      <c r="AX436" s="13" t="s">
        <v>77</v>
      </c>
      <c r="AY436" s="245" t="s">
        <v>224</v>
      </c>
    </row>
    <row r="437" s="13" customFormat="1">
      <c r="A437" s="13"/>
      <c r="B437" s="235"/>
      <c r="C437" s="236"/>
      <c r="D437" s="228" t="s">
        <v>236</v>
      </c>
      <c r="E437" s="237" t="s">
        <v>40</v>
      </c>
      <c r="F437" s="238" t="s">
        <v>5892</v>
      </c>
      <c r="G437" s="236"/>
      <c r="H437" s="239">
        <v>23.399999999999999</v>
      </c>
      <c r="I437" s="240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5" t="s">
        <v>236</v>
      </c>
      <c r="AU437" s="245" t="s">
        <v>85</v>
      </c>
      <c r="AV437" s="13" t="s">
        <v>85</v>
      </c>
      <c r="AW437" s="13" t="s">
        <v>38</v>
      </c>
      <c r="AX437" s="13" t="s">
        <v>77</v>
      </c>
      <c r="AY437" s="245" t="s">
        <v>224</v>
      </c>
    </row>
    <row r="438" s="15" customFormat="1">
      <c r="A438" s="15"/>
      <c r="B438" s="256"/>
      <c r="C438" s="257"/>
      <c r="D438" s="228" t="s">
        <v>236</v>
      </c>
      <c r="E438" s="258" t="s">
        <v>40</v>
      </c>
      <c r="F438" s="259" t="s">
        <v>253</v>
      </c>
      <c r="G438" s="257"/>
      <c r="H438" s="260">
        <v>199.15000000000001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6" t="s">
        <v>236</v>
      </c>
      <c r="AU438" s="266" t="s">
        <v>85</v>
      </c>
      <c r="AV438" s="15" t="s">
        <v>230</v>
      </c>
      <c r="AW438" s="15" t="s">
        <v>38</v>
      </c>
      <c r="AX438" s="15" t="s">
        <v>83</v>
      </c>
      <c r="AY438" s="266" t="s">
        <v>224</v>
      </c>
    </row>
    <row r="439" s="2" customFormat="1" ht="16.5" customHeight="1">
      <c r="A439" s="40"/>
      <c r="B439" s="41"/>
      <c r="C439" s="268" t="s">
        <v>635</v>
      </c>
      <c r="D439" s="268" t="s">
        <v>305</v>
      </c>
      <c r="E439" s="269" t="s">
        <v>5893</v>
      </c>
      <c r="F439" s="270" t="s">
        <v>5894</v>
      </c>
      <c r="G439" s="271" t="s">
        <v>152</v>
      </c>
      <c r="H439" s="272">
        <v>40.375999999999998</v>
      </c>
      <c r="I439" s="273"/>
      <c r="J439" s="274">
        <f>ROUND(I439*H439,2)</f>
        <v>0</v>
      </c>
      <c r="K439" s="270" t="s">
        <v>229</v>
      </c>
      <c r="L439" s="275"/>
      <c r="M439" s="276" t="s">
        <v>40</v>
      </c>
      <c r="N439" s="277" t="s">
        <v>48</v>
      </c>
      <c r="O439" s="86"/>
      <c r="P439" s="224">
        <f>O439*H439</f>
        <v>0</v>
      </c>
      <c r="Q439" s="224">
        <v>0.20999999999999999</v>
      </c>
      <c r="R439" s="224">
        <f>Q439*H439</f>
        <v>8.4789599999999989</v>
      </c>
      <c r="S439" s="224">
        <v>0</v>
      </c>
      <c r="T439" s="225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6" t="s">
        <v>279</v>
      </c>
      <c r="AT439" s="226" t="s">
        <v>305</v>
      </c>
      <c r="AU439" s="226" t="s">
        <v>85</v>
      </c>
      <c r="AY439" s="19" t="s">
        <v>224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19" t="s">
        <v>83</v>
      </c>
      <c r="BK439" s="227">
        <f>ROUND(I439*H439,2)</f>
        <v>0</v>
      </c>
      <c r="BL439" s="19" t="s">
        <v>230</v>
      </c>
      <c r="BM439" s="226" t="s">
        <v>1022</v>
      </c>
    </row>
    <row r="440" s="2" customFormat="1">
      <c r="A440" s="40"/>
      <c r="B440" s="41"/>
      <c r="C440" s="42"/>
      <c r="D440" s="228" t="s">
        <v>232</v>
      </c>
      <c r="E440" s="42"/>
      <c r="F440" s="229" t="s">
        <v>5894</v>
      </c>
      <c r="G440" s="42"/>
      <c r="H440" s="42"/>
      <c r="I440" s="230"/>
      <c r="J440" s="42"/>
      <c r="K440" s="42"/>
      <c r="L440" s="46"/>
      <c r="M440" s="231"/>
      <c r="N440" s="232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232</v>
      </c>
      <c r="AU440" s="19" t="s">
        <v>85</v>
      </c>
    </row>
    <row r="441" s="2" customFormat="1">
      <c r="A441" s="40"/>
      <c r="B441" s="41"/>
      <c r="C441" s="42"/>
      <c r="D441" s="233" t="s">
        <v>234</v>
      </c>
      <c r="E441" s="42"/>
      <c r="F441" s="234" t="s">
        <v>5895</v>
      </c>
      <c r="G441" s="42"/>
      <c r="H441" s="42"/>
      <c r="I441" s="230"/>
      <c r="J441" s="42"/>
      <c r="K441" s="42"/>
      <c r="L441" s="46"/>
      <c r="M441" s="231"/>
      <c r="N441" s="232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234</v>
      </c>
      <c r="AU441" s="19" t="s">
        <v>85</v>
      </c>
    </row>
    <row r="442" s="2" customFormat="1" ht="16.5" customHeight="1">
      <c r="A442" s="40"/>
      <c r="B442" s="41"/>
      <c r="C442" s="268" t="s">
        <v>641</v>
      </c>
      <c r="D442" s="268" t="s">
        <v>305</v>
      </c>
      <c r="E442" s="269" t="s">
        <v>5896</v>
      </c>
      <c r="F442" s="270" t="s">
        <v>5897</v>
      </c>
      <c r="G442" s="271" t="s">
        <v>152</v>
      </c>
      <c r="H442" s="272">
        <v>44.289999999999999</v>
      </c>
      <c r="I442" s="273"/>
      <c r="J442" s="274">
        <f>ROUND(I442*H442,2)</f>
        <v>0</v>
      </c>
      <c r="K442" s="270" t="s">
        <v>229</v>
      </c>
      <c r="L442" s="275"/>
      <c r="M442" s="276" t="s">
        <v>40</v>
      </c>
      <c r="N442" s="277" t="s">
        <v>48</v>
      </c>
      <c r="O442" s="86"/>
      <c r="P442" s="224">
        <f>O442*H442</f>
        <v>0</v>
      </c>
      <c r="Q442" s="224">
        <v>0.20999999999999999</v>
      </c>
      <c r="R442" s="224">
        <f>Q442*H442</f>
        <v>9.3008999999999986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279</v>
      </c>
      <c r="AT442" s="226" t="s">
        <v>305</v>
      </c>
      <c r="AU442" s="226" t="s">
        <v>85</v>
      </c>
      <c r="AY442" s="19" t="s">
        <v>224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83</v>
      </c>
      <c r="BK442" s="227">
        <f>ROUND(I442*H442,2)</f>
        <v>0</v>
      </c>
      <c r="BL442" s="19" t="s">
        <v>230</v>
      </c>
      <c r="BM442" s="226" t="s">
        <v>1030</v>
      </c>
    </row>
    <row r="443" s="2" customFormat="1">
      <c r="A443" s="40"/>
      <c r="B443" s="41"/>
      <c r="C443" s="42"/>
      <c r="D443" s="228" t="s">
        <v>232</v>
      </c>
      <c r="E443" s="42"/>
      <c r="F443" s="229" t="s">
        <v>5897</v>
      </c>
      <c r="G443" s="42"/>
      <c r="H443" s="42"/>
      <c r="I443" s="230"/>
      <c r="J443" s="42"/>
      <c r="K443" s="42"/>
      <c r="L443" s="46"/>
      <c r="M443" s="231"/>
      <c r="N443" s="232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232</v>
      </c>
      <c r="AU443" s="19" t="s">
        <v>85</v>
      </c>
    </row>
    <row r="444" s="2" customFormat="1">
      <c r="A444" s="40"/>
      <c r="B444" s="41"/>
      <c r="C444" s="42"/>
      <c r="D444" s="233" t="s">
        <v>234</v>
      </c>
      <c r="E444" s="42"/>
      <c r="F444" s="234" t="s">
        <v>5898</v>
      </c>
      <c r="G444" s="42"/>
      <c r="H444" s="42"/>
      <c r="I444" s="230"/>
      <c r="J444" s="42"/>
      <c r="K444" s="42"/>
      <c r="L444" s="46"/>
      <c r="M444" s="231"/>
      <c r="N444" s="232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234</v>
      </c>
      <c r="AU444" s="19" t="s">
        <v>85</v>
      </c>
    </row>
    <row r="445" s="13" customFormat="1">
      <c r="A445" s="13"/>
      <c r="B445" s="235"/>
      <c r="C445" s="236"/>
      <c r="D445" s="228" t="s">
        <v>236</v>
      </c>
      <c r="E445" s="237" t="s">
        <v>40</v>
      </c>
      <c r="F445" s="238" t="s">
        <v>5886</v>
      </c>
      <c r="G445" s="236"/>
      <c r="H445" s="239">
        <v>14.199999999999999</v>
      </c>
      <c r="I445" s="240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236</v>
      </c>
      <c r="AU445" s="245" t="s">
        <v>85</v>
      </c>
      <c r="AV445" s="13" t="s">
        <v>85</v>
      </c>
      <c r="AW445" s="13" t="s">
        <v>38</v>
      </c>
      <c r="AX445" s="13" t="s">
        <v>77</v>
      </c>
      <c r="AY445" s="245" t="s">
        <v>224</v>
      </c>
    </row>
    <row r="446" s="13" customFormat="1">
      <c r="A446" s="13"/>
      <c r="B446" s="235"/>
      <c r="C446" s="236"/>
      <c r="D446" s="228" t="s">
        <v>236</v>
      </c>
      <c r="E446" s="237" t="s">
        <v>40</v>
      </c>
      <c r="F446" s="238" t="s">
        <v>5887</v>
      </c>
      <c r="G446" s="236"/>
      <c r="H446" s="239">
        <v>14.4</v>
      </c>
      <c r="I446" s="240"/>
      <c r="J446" s="236"/>
      <c r="K446" s="236"/>
      <c r="L446" s="241"/>
      <c r="M446" s="242"/>
      <c r="N446" s="243"/>
      <c r="O446" s="243"/>
      <c r="P446" s="243"/>
      <c r="Q446" s="243"/>
      <c r="R446" s="243"/>
      <c r="S446" s="243"/>
      <c r="T446" s="24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5" t="s">
        <v>236</v>
      </c>
      <c r="AU446" s="245" t="s">
        <v>85</v>
      </c>
      <c r="AV446" s="13" t="s">
        <v>85</v>
      </c>
      <c r="AW446" s="13" t="s">
        <v>38</v>
      </c>
      <c r="AX446" s="13" t="s">
        <v>77</v>
      </c>
      <c r="AY446" s="245" t="s">
        <v>224</v>
      </c>
    </row>
    <row r="447" s="13" customFormat="1">
      <c r="A447" s="13"/>
      <c r="B447" s="235"/>
      <c r="C447" s="236"/>
      <c r="D447" s="228" t="s">
        <v>236</v>
      </c>
      <c r="E447" s="237" t="s">
        <v>40</v>
      </c>
      <c r="F447" s="238" t="s">
        <v>5888</v>
      </c>
      <c r="G447" s="236"/>
      <c r="H447" s="239">
        <v>14.4</v>
      </c>
      <c r="I447" s="240"/>
      <c r="J447" s="236"/>
      <c r="K447" s="236"/>
      <c r="L447" s="241"/>
      <c r="M447" s="242"/>
      <c r="N447" s="243"/>
      <c r="O447" s="243"/>
      <c r="P447" s="243"/>
      <c r="Q447" s="243"/>
      <c r="R447" s="243"/>
      <c r="S447" s="243"/>
      <c r="T447" s="24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5" t="s">
        <v>236</v>
      </c>
      <c r="AU447" s="245" t="s">
        <v>85</v>
      </c>
      <c r="AV447" s="13" t="s">
        <v>85</v>
      </c>
      <c r="AW447" s="13" t="s">
        <v>38</v>
      </c>
      <c r="AX447" s="13" t="s">
        <v>77</v>
      </c>
      <c r="AY447" s="245" t="s">
        <v>224</v>
      </c>
    </row>
    <row r="448" s="15" customFormat="1">
      <c r="A448" s="15"/>
      <c r="B448" s="256"/>
      <c r="C448" s="257"/>
      <c r="D448" s="228" t="s">
        <v>236</v>
      </c>
      <c r="E448" s="258" t="s">
        <v>40</v>
      </c>
      <c r="F448" s="259" t="s">
        <v>253</v>
      </c>
      <c r="G448" s="257"/>
      <c r="H448" s="260">
        <v>43</v>
      </c>
      <c r="I448" s="261"/>
      <c r="J448" s="257"/>
      <c r="K448" s="257"/>
      <c r="L448" s="262"/>
      <c r="M448" s="263"/>
      <c r="N448" s="264"/>
      <c r="O448" s="264"/>
      <c r="P448" s="264"/>
      <c r="Q448" s="264"/>
      <c r="R448" s="264"/>
      <c r="S448" s="264"/>
      <c r="T448" s="26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6" t="s">
        <v>236</v>
      </c>
      <c r="AU448" s="266" t="s">
        <v>85</v>
      </c>
      <c r="AV448" s="15" t="s">
        <v>230</v>
      </c>
      <c r="AW448" s="15" t="s">
        <v>38</v>
      </c>
      <c r="AX448" s="15" t="s">
        <v>77</v>
      </c>
      <c r="AY448" s="266" t="s">
        <v>224</v>
      </c>
    </row>
    <row r="449" s="13" customFormat="1">
      <c r="A449" s="13"/>
      <c r="B449" s="235"/>
      <c r="C449" s="236"/>
      <c r="D449" s="228" t="s">
        <v>236</v>
      </c>
      <c r="E449" s="237" t="s">
        <v>40</v>
      </c>
      <c r="F449" s="238" t="s">
        <v>5899</v>
      </c>
      <c r="G449" s="236"/>
      <c r="H449" s="239">
        <v>44.289999999999999</v>
      </c>
      <c r="I449" s="240"/>
      <c r="J449" s="236"/>
      <c r="K449" s="236"/>
      <c r="L449" s="241"/>
      <c r="M449" s="242"/>
      <c r="N449" s="243"/>
      <c r="O449" s="243"/>
      <c r="P449" s="243"/>
      <c r="Q449" s="243"/>
      <c r="R449" s="243"/>
      <c r="S449" s="243"/>
      <c r="T449" s="24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5" t="s">
        <v>236</v>
      </c>
      <c r="AU449" s="245" t="s">
        <v>85</v>
      </c>
      <c r="AV449" s="13" t="s">
        <v>85</v>
      </c>
      <c r="AW449" s="13" t="s">
        <v>38</v>
      </c>
      <c r="AX449" s="13" t="s">
        <v>77</v>
      </c>
      <c r="AY449" s="245" t="s">
        <v>224</v>
      </c>
    </row>
    <row r="450" s="15" customFormat="1">
      <c r="A450" s="15"/>
      <c r="B450" s="256"/>
      <c r="C450" s="257"/>
      <c r="D450" s="228" t="s">
        <v>236</v>
      </c>
      <c r="E450" s="258" t="s">
        <v>40</v>
      </c>
      <c r="F450" s="259" t="s">
        <v>253</v>
      </c>
      <c r="G450" s="257"/>
      <c r="H450" s="260">
        <v>44.289999999999999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6" t="s">
        <v>236</v>
      </c>
      <c r="AU450" s="266" t="s">
        <v>85</v>
      </c>
      <c r="AV450" s="15" t="s">
        <v>230</v>
      </c>
      <c r="AW450" s="15" t="s">
        <v>38</v>
      </c>
      <c r="AX450" s="15" t="s">
        <v>83</v>
      </c>
      <c r="AY450" s="266" t="s">
        <v>224</v>
      </c>
    </row>
    <row r="451" s="12" customFormat="1" ht="22.8" customHeight="1">
      <c r="A451" s="12"/>
      <c r="B451" s="199"/>
      <c r="C451" s="200"/>
      <c r="D451" s="201" t="s">
        <v>76</v>
      </c>
      <c r="E451" s="213" t="s">
        <v>279</v>
      </c>
      <c r="F451" s="213" t="s">
        <v>1098</v>
      </c>
      <c r="G451" s="200"/>
      <c r="H451" s="200"/>
      <c r="I451" s="203"/>
      <c r="J451" s="214">
        <f>BK451</f>
        <v>0</v>
      </c>
      <c r="K451" s="200"/>
      <c r="L451" s="205"/>
      <c r="M451" s="206"/>
      <c r="N451" s="207"/>
      <c r="O451" s="207"/>
      <c r="P451" s="208">
        <f>SUM(P452:P459)</f>
        <v>0</v>
      </c>
      <c r="Q451" s="207"/>
      <c r="R451" s="208">
        <f>SUM(R452:R459)</f>
        <v>0</v>
      </c>
      <c r="S451" s="207"/>
      <c r="T451" s="209">
        <f>SUM(T452:T459)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10" t="s">
        <v>83</v>
      </c>
      <c r="AT451" s="211" t="s">
        <v>76</v>
      </c>
      <c r="AU451" s="211" t="s">
        <v>83</v>
      </c>
      <c r="AY451" s="210" t="s">
        <v>224</v>
      </c>
      <c r="BK451" s="212">
        <f>SUM(BK452:BK459)</f>
        <v>0</v>
      </c>
    </row>
    <row r="452" s="2" customFormat="1" ht="16.5" customHeight="1">
      <c r="A452" s="40"/>
      <c r="B452" s="41"/>
      <c r="C452" s="215" t="s">
        <v>860</v>
      </c>
      <c r="D452" s="215" t="s">
        <v>226</v>
      </c>
      <c r="E452" s="216" t="s">
        <v>5900</v>
      </c>
      <c r="F452" s="217" t="s">
        <v>5901</v>
      </c>
      <c r="G452" s="218" t="s">
        <v>160</v>
      </c>
      <c r="H452" s="219">
        <v>7.5999999999999996</v>
      </c>
      <c r="I452" s="220"/>
      <c r="J452" s="221">
        <f>ROUND(I452*H452,2)</f>
        <v>0</v>
      </c>
      <c r="K452" s="217" t="s">
        <v>40</v>
      </c>
      <c r="L452" s="46"/>
      <c r="M452" s="222" t="s">
        <v>40</v>
      </c>
      <c r="N452" s="223" t="s">
        <v>48</v>
      </c>
      <c r="O452" s="86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230</v>
      </c>
      <c r="AT452" s="226" t="s">
        <v>226</v>
      </c>
      <c r="AU452" s="226" t="s">
        <v>85</v>
      </c>
      <c r="AY452" s="19" t="s">
        <v>224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83</v>
      </c>
      <c r="BK452" s="227">
        <f>ROUND(I452*H452,2)</f>
        <v>0</v>
      </c>
      <c r="BL452" s="19" t="s">
        <v>230</v>
      </c>
      <c r="BM452" s="226" t="s">
        <v>5902</v>
      </c>
    </row>
    <row r="453" s="2" customFormat="1">
      <c r="A453" s="40"/>
      <c r="B453" s="41"/>
      <c r="C453" s="42"/>
      <c r="D453" s="228" t="s">
        <v>232</v>
      </c>
      <c r="E453" s="42"/>
      <c r="F453" s="229" t="s">
        <v>5903</v>
      </c>
      <c r="G453" s="42"/>
      <c r="H453" s="42"/>
      <c r="I453" s="230"/>
      <c r="J453" s="42"/>
      <c r="K453" s="42"/>
      <c r="L453" s="46"/>
      <c r="M453" s="231"/>
      <c r="N453" s="232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232</v>
      </c>
      <c r="AU453" s="19" t="s">
        <v>85</v>
      </c>
    </row>
    <row r="454" s="2" customFormat="1" ht="16.5" customHeight="1">
      <c r="A454" s="40"/>
      <c r="B454" s="41"/>
      <c r="C454" s="268" t="s">
        <v>862</v>
      </c>
      <c r="D454" s="268" t="s">
        <v>305</v>
      </c>
      <c r="E454" s="269" t="s">
        <v>5904</v>
      </c>
      <c r="F454" s="270" t="s">
        <v>5905</v>
      </c>
      <c r="G454" s="271" t="s">
        <v>160</v>
      </c>
      <c r="H454" s="272">
        <v>7.7140000000000004</v>
      </c>
      <c r="I454" s="273"/>
      <c r="J454" s="274">
        <f>ROUND(I454*H454,2)</f>
        <v>0</v>
      </c>
      <c r="K454" s="270" t="s">
        <v>40</v>
      </c>
      <c r="L454" s="275"/>
      <c r="M454" s="276" t="s">
        <v>40</v>
      </c>
      <c r="N454" s="277" t="s">
        <v>48</v>
      </c>
      <c r="O454" s="86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6" t="s">
        <v>279</v>
      </c>
      <c r="AT454" s="226" t="s">
        <v>305</v>
      </c>
      <c r="AU454" s="226" t="s">
        <v>85</v>
      </c>
      <c r="AY454" s="19" t="s">
        <v>224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9" t="s">
        <v>83</v>
      </c>
      <c r="BK454" s="227">
        <f>ROUND(I454*H454,2)</f>
        <v>0</v>
      </c>
      <c r="BL454" s="19" t="s">
        <v>230</v>
      </c>
      <c r="BM454" s="226" t="s">
        <v>5906</v>
      </c>
    </row>
    <row r="455" s="2" customFormat="1">
      <c r="A455" s="40"/>
      <c r="B455" s="41"/>
      <c r="C455" s="42"/>
      <c r="D455" s="228" t="s">
        <v>232</v>
      </c>
      <c r="E455" s="42"/>
      <c r="F455" s="229" t="s">
        <v>5905</v>
      </c>
      <c r="G455" s="42"/>
      <c r="H455" s="42"/>
      <c r="I455" s="230"/>
      <c r="J455" s="42"/>
      <c r="K455" s="42"/>
      <c r="L455" s="46"/>
      <c r="M455" s="231"/>
      <c r="N455" s="232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232</v>
      </c>
      <c r="AU455" s="19" t="s">
        <v>85</v>
      </c>
    </row>
    <row r="456" s="13" customFormat="1">
      <c r="A456" s="13"/>
      <c r="B456" s="235"/>
      <c r="C456" s="236"/>
      <c r="D456" s="228" t="s">
        <v>236</v>
      </c>
      <c r="E456" s="237" t="s">
        <v>40</v>
      </c>
      <c r="F456" s="238" t="s">
        <v>5907</v>
      </c>
      <c r="G456" s="236"/>
      <c r="H456" s="239">
        <v>7.5999999999999996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236</v>
      </c>
      <c r="AU456" s="245" t="s">
        <v>85</v>
      </c>
      <c r="AV456" s="13" t="s">
        <v>85</v>
      </c>
      <c r="AW456" s="13" t="s">
        <v>38</v>
      </c>
      <c r="AX456" s="13" t="s">
        <v>77</v>
      </c>
      <c r="AY456" s="245" t="s">
        <v>224</v>
      </c>
    </row>
    <row r="457" s="15" customFormat="1">
      <c r="A457" s="15"/>
      <c r="B457" s="256"/>
      <c r="C457" s="257"/>
      <c r="D457" s="228" t="s">
        <v>236</v>
      </c>
      <c r="E457" s="258" t="s">
        <v>40</v>
      </c>
      <c r="F457" s="259" t="s">
        <v>253</v>
      </c>
      <c r="G457" s="257"/>
      <c r="H457" s="260">
        <v>7.5999999999999996</v>
      </c>
      <c r="I457" s="261"/>
      <c r="J457" s="257"/>
      <c r="K457" s="257"/>
      <c r="L457" s="262"/>
      <c r="M457" s="263"/>
      <c r="N457" s="264"/>
      <c r="O457" s="264"/>
      <c r="P457" s="264"/>
      <c r="Q457" s="264"/>
      <c r="R457" s="264"/>
      <c r="S457" s="264"/>
      <c r="T457" s="26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6" t="s">
        <v>236</v>
      </c>
      <c r="AU457" s="266" t="s">
        <v>85</v>
      </c>
      <c r="AV457" s="15" t="s">
        <v>230</v>
      </c>
      <c r="AW457" s="15" t="s">
        <v>38</v>
      </c>
      <c r="AX457" s="15" t="s">
        <v>77</v>
      </c>
      <c r="AY457" s="266" t="s">
        <v>224</v>
      </c>
    </row>
    <row r="458" s="13" customFormat="1">
      <c r="A458" s="13"/>
      <c r="B458" s="235"/>
      <c r="C458" s="236"/>
      <c r="D458" s="228" t="s">
        <v>236</v>
      </c>
      <c r="E458" s="237" t="s">
        <v>40</v>
      </c>
      <c r="F458" s="238" t="s">
        <v>5908</v>
      </c>
      <c r="G458" s="236"/>
      <c r="H458" s="239">
        <v>7.7140000000000004</v>
      </c>
      <c r="I458" s="240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5" t="s">
        <v>236</v>
      </c>
      <c r="AU458" s="245" t="s">
        <v>85</v>
      </c>
      <c r="AV458" s="13" t="s">
        <v>85</v>
      </c>
      <c r="AW458" s="13" t="s">
        <v>38</v>
      </c>
      <c r="AX458" s="13" t="s">
        <v>77</v>
      </c>
      <c r="AY458" s="245" t="s">
        <v>224</v>
      </c>
    </row>
    <row r="459" s="15" customFormat="1">
      <c r="A459" s="15"/>
      <c r="B459" s="256"/>
      <c r="C459" s="257"/>
      <c r="D459" s="228" t="s">
        <v>236</v>
      </c>
      <c r="E459" s="258" t="s">
        <v>40</v>
      </c>
      <c r="F459" s="259" t="s">
        <v>253</v>
      </c>
      <c r="G459" s="257"/>
      <c r="H459" s="260">
        <v>7.7140000000000004</v>
      </c>
      <c r="I459" s="261"/>
      <c r="J459" s="257"/>
      <c r="K459" s="257"/>
      <c r="L459" s="262"/>
      <c r="M459" s="263"/>
      <c r="N459" s="264"/>
      <c r="O459" s="264"/>
      <c r="P459" s="264"/>
      <c r="Q459" s="264"/>
      <c r="R459" s="264"/>
      <c r="S459" s="264"/>
      <c r="T459" s="26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6" t="s">
        <v>236</v>
      </c>
      <c r="AU459" s="266" t="s">
        <v>85</v>
      </c>
      <c r="AV459" s="15" t="s">
        <v>230</v>
      </c>
      <c r="AW459" s="15" t="s">
        <v>38</v>
      </c>
      <c r="AX459" s="15" t="s">
        <v>83</v>
      </c>
      <c r="AY459" s="266" t="s">
        <v>224</v>
      </c>
    </row>
    <row r="460" s="12" customFormat="1" ht="22.8" customHeight="1">
      <c r="A460" s="12"/>
      <c r="B460" s="199"/>
      <c r="C460" s="200"/>
      <c r="D460" s="201" t="s">
        <v>76</v>
      </c>
      <c r="E460" s="213" t="s">
        <v>286</v>
      </c>
      <c r="F460" s="213" t="s">
        <v>1345</v>
      </c>
      <c r="G460" s="200"/>
      <c r="H460" s="200"/>
      <c r="I460" s="203"/>
      <c r="J460" s="214">
        <f>BK460</f>
        <v>0</v>
      </c>
      <c r="K460" s="200"/>
      <c r="L460" s="205"/>
      <c r="M460" s="206"/>
      <c r="N460" s="207"/>
      <c r="O460" s="207"/>
      <c r="P460" s="208">
        <f>SUM(P461:P579)</f>
        <v>0</v>
      </c>
      <c r="Q460" s="207"/>
      <c r="R460" s="208">
        <f>SUM(R461:R579)</f>
        <v>284.7786102</v>
      </c>
      <c r="S460" s="207"/>
      <c r="T460" s="209">
        <f>SUM(T461:T579)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10" t="s">
        <v>83</v>
      </c>
      <c r="AT460" s="211" t="s">
        <v>76</v>
      </c>
      <c r="AU460" s="211" t="s">
        <v>83</v>
      </c>
      <c r="AY460" s="210" t="s">
        <v>224</v>
      </c>
      <c r="BK460" s="212">
        <f>SUM(BK461:BK579)</f>
        <v>0</v>
      </c>
    </row>
    <row r="461" s="2" customFormat="1" ht="16.5" customHeight="1">
      <c r="A461" s="40"/>
      <c r="B461" s="41"/>
      <c r="C461" s="215" t="s">
        <v>647</v>
      </c>
      <c r="D461" s="215" t="s">
        <v>226</v>
      </c>
      <c r="E461" s="216" t="s">
        <v>5909</v>
      </c>
      <c r="F461" s="217" t="s">
        <v>5910</v>
      </c>
      <c r="G461" s="218" t="s">
        <v>160</v>
      </c>
      <c r="H461" s="219">
        <v>246.80000000000001</v>
      </c>
      <c r="I461" s="220"/>
      <c r="J461" s="221">
        <f>ROUND(I461*H461,2)</f>
        <v>0</v>
      </c>
      <c r="K461" s="217" t="s">
        <v>40</v>
      </c>
      <c r="L461" s="46"/>
      <c r="M461" s="222" t="s">
        <v>40</v>
      </c>
      <c r="N461" s="223" t="s">
        <v>48</v>
      </c>
      <c r="O461" s="86"/>
      <c r="P461" s="224">
        <f>O461*H461</f>
        <v>0</v>
      </c>
      <c r="Q461" s="224">
        <v>0.040079999999999998</v>
      </c>
      <c r="R461" s="224">
        <f>Q461*H461</f>
        <v>9.8917439999999992</v>
      </c>
      <c r="S461" s="224">
        <v>0</v>
      </c>
      <c r="T461" s="225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6" t="s">
        <v>230</v>
      </c>
      <c r="AT461" s="226" t="s">
        <v>226</v>
      </c>
      <c r="AU461" s="226" t="s">
        <v>85</v>
      </c>
      <c r="AY461" s="19" t="s">
        <v>224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19" t="s">
        <v>83</v>
      </c>
      <c r="BK461" s="227">
        <f>ROUND(I461*H461,2)</f>
        <v>0</v>
      </c>
      <c r="BL461" s="19" t="s">
        <v>230</v>
      </c>
      <c r="BM461" s="226" t="s">
        <v>1042</v>
      </c>
    </row>
    <row r="462" s="2" customFormat="1">
      <c r="A462" s="40"/>
      <c r="B462" s="41"/>
      <c r="C462" s="42"/>
      <c r="D462" s="228" t="s">
        <v>232</v>
      </c>
      <c r="E462" s="42"/>
      <c r="F462" s="229" t="s">
        <v>5911</v>
      </c>
      <c r="G462" s="42"/>
      <c r="H462" s="42"/>
      <c r="I462" s="230"/>
      <c r="J462" s="42"/>
      <c r="K462" s="42"/>
      <c r="L462" s="46"/>
      <c r="M462" s="231"/>
      <c r="N462" s="232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232</v>
      </c>
      <c r="AU462" s="19" t="s">
        <v>85</v>
      </c>
    </row>
    <row r="463" s="14" customFormat="1">
      <c r="A463" s="14"/>
      <c r="B463" s="246"/>
      <c r="C463" s="247"/>
      <c r="D463" s="228" t="s">
        <v>236</v>
      </c>
      <c r="E463" s="248" t="s">
        <v>40</v>
      </c>
      <c r="F463" s="249" t="s">
        <v>5912</v>
      </c>
      <c r="G463" s="247"/>
      <c r="H463" s="248" t="s">
        <v>40</v>
      </c>
      <c r="I463" s="250"/>
      <c r="J463" s="247"/>
      <c r="K463" s="247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236</v>
      </c>
      <c r="AU463" s="255" t="s">
        <v>85</v>
      </c>
      <c r="AV463" s="14" t="s">
        <v>83</v>
      </c>
      <c r="AW463" s="14" t="s">
        <v>38</v>
      </c>
      <c r="AX463" s="14" t="s">
        <v>77</v>
      </c>
      <c r="AY463" s="255" t="s">
        <v>224</v>
      </c>
    </row>
    <row r="464" s="13" customFormat="1">
      <c r="A464" s="13"/>
      <c r="B464" s="235"/>
      <c r="C464" s="236"/>
      <c r="D464" s="228" t="s">
        <v>236</v>
      </c>
      <c r="E464" s="237" t="s">
        <v>40</v>
      </c>
      <c r="F464" s="238" t="s">
        <v>5913</v>
      </c>
      <c r="G464" s="236"/>
      <c r="H464" s="239">
        <v>204.80000000000001</v>
      </c>
      <c r="I464" s="240"/>
      <c r="J464" s="236"/>
      <c r="K464" s="236"/>
      <c r="L464" s="241"/>
      <c r="M464" s="242"/>
      <c r="N464" s="243"/>
      <c r="O464" s="243"/>
      <c r="P464" s="243"/>
      <c r="Q464" s="243"/>
      <c r="R464" s="243"/>
      <c r="S464" s="243"/>
      <c r="T464" s="24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5" t="s">
        <v>236</v>
      </c>
      <c r="AU464" s="245" t="s">
        <v>85</v>
      </c>
      <c r="AV464" s="13" t="s">
        <v>85</v>
      </c>
      <c r="AW464" s="13" t="s">
        <v>38</v>
      </c>
      <c r="AX464" s="13" t="s">
        <v>77</v>
      </c>
      <c r="AY464" s="245" t="s">
        <v>224</v>
      </c>
    </row>
    <row r="465" s="13" customFormat="1">
      <c r="A465" s="13"/>
      <c r="B465" s="235"/>
      <c r="C465" s="236"/>
      <c r="D465" s="228" t="s">
        <v>236</v>
      </c>
      <c r="E465" s="237" t="s">
        <v>40</v>
      </c>
      <c r="F465" s="238" t="s">
        <v>5914</v>
      </c>
      <c r="G465" s="236"/>
      <c r="H465" s="239">
        <v>42</v>
      </c>
      <c r="I465" s="240"/>
      <c r="J465" s="236"/>
      <c r="K465" s="236"/>
      <c r="L465" s="241"/>
      <c r="M465" s="242"/>
      <c r="N465" s="243"/>
      <c r="O465" s="243"/>
      <c r="P465" s="243"/>
      <c r="Q465" s="243"/>
      <c r="R465" s="243"/>
      <c r="S465" s="243"/>
      <c r="T465" s="24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5" t="s">
        <v>236</v>
      </c>
      <c r="AU465" s="245" t="s">
        <v>85</v>
      </c>
      <c r="AV465" s="13" t="s">
        <v>85</v>
      </c>
      <c r="AW465" s="13" t="s">
        <v>38</v>
      </c>
      <c r="AX465" s="13" t="s">
        <v>77</v>
      </c>
      <c r="AY465" s="245" t="s">
        <v>224</v>
      </c>
    </row>
    <row r="466" s="15" customFormat="1">
      <c r="A466" s="15"/>
      <c r="B466" s="256"/>
      <c r="C466" s="257"/>
      <c r="D466" s="228" t="s">
        <v>236</v>
      </c>
      <c r="E466" s="258" t="s">
        <v>40</v>
      </c>
      <c r="F466" s="259" t="s">
        <v>253</v>
      </c>
      <c r="G466" s="257"/>
      <c r="H466" s="260">
        <v>246.80000000000001</v>
      </c>
      <c r="I466" s="261"/>
      <c r="J466" s="257"/>
      <c r="K466" s="257"/>
      <c r="L466" s="262"/>
      <c r="M466" s="263"/>
      <c r="N466" s="264"/>
      <c r="O466" s="264"/>
      <c r="P466" s="264"/>
      <c r="Q466" s="264"/>
      <c r="R466" s="264"/>
      <c r="S466" s="264"/>
      <c r="T466" s="26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6" t="s">
        <v>236</v>
      </c>
      <c r="AU466" s="266" t="s">
        <v>85</v>
      </c>
      <c r="AV466" s="15" t="s">
        <v>230</v>
      </c>
      <c r="AW466" s="15" t="s">
        <v>38</v>
      </c>
      <c r="AX466" s="15" t="s">
        <v>83</v>
      </c>
      <c r="AY466" s="266" t="s">
        <v>224</v>
      </c>
    </row>
    <row r="467" s="2" customFormat="1" ht="16.5" customHeight="1">
      <c r="A467" s="40"/>
      <c r="B467" s="41"/>
      <c r="C467" s="215" t="s">
        <v>653</v>
      </c>
      <c r="D467" s="215" t="s">
        <v>226</v>
      </c>
      <c r="E467" s="216" t="s">
        <v>5915</v>
      </c>
      <c r="F467" s="217" t="s">
        <v>5916</v>
      </c>
      <c r="G467" s="218" t="s">
        <v>160</v>
      </c>
      <c r="H467" s="219">
        <v>35</v>
      </c>
      <c r="I467" s="220"/>
      <c r="J467" s="221">
        <f>ROUND(I467*H467,2)</f>
        <v>0</v>
      </c>
      <c r="K467" s="217" t="s">
        <v>229</v>
      </c>
      <c r="L467" s="46"/>
      <c r="M467" s="222" t="s">
        <v>40</v>
      </c>
      <c r="N467" s="223" t="s">
        <v>48</v>
      </c>
      <c r="O467" s="86"/>
      <c r="P467" s="224">
        <f>O467*H467</f>
        <v>0</v>
      </c>
      <c r="Q467" s="224">
        <v>0.00073999999999999999</v>
      </c>
      <c r="R467" s="224">
        <f>Q467*H467</f>
        <v>0.025899999999999999</v>
      </c>
      <c r="S467" s="224">
        <v>0</v>
      </c>
      <c r="T467" s="225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6" t="s">
        <v>230</v>
      </c>
      <c r="AT467" s="226" t="s">
        <v>226</v>
      </c>
      <c r="AU467" s="226" t="s">
        <v>85</v>
      </c>
      <c r="AY467" s="19" t="s">
        <v>224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19" t="s">
        <v>83</v>
      </c>
      <c r="BK467" s="227">
        <f>ROUND(I467*H467,2)</f>
        <v>0</v>
      </c>
      <c r="BL467" s="19" t="s">
        <v>230</v>
      </c>
      <c r="BM467" s="226" t="s">
        <v>1055</v>
      </c>
    </row>
    <row r="468" s="2" customFormat="1">
      <c r="A468" s="40"/>
      <c r="B468" s="41"/>
      <c r="C468" s="42"/>
      <c r="D468" s="228" t="s">
        <v>232</v>
      </c>
      <c r="E468" s="42"/>
      <c r="F468" s="229" t="s">
        <v>5917</v>
      </c>
      <c r="G468" s="42"/>
      <c r="H468" s="42"/>
      <c r="I468" s="230"/>
      <c r="J468" s="42"/>
      <c r="K468" s="42"/>
      <c r="L468" s="46"/>
      <c r="M468" s="231"/>
      <c r="N468" s="232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232</v>
      </c>
      <c r="AU468" s="19" t="s">
        <v>85</v>
      </c>
    </row>
    <row r="469" s="2" customFormat="1">
      <c r="A469" s="40"/>
      <c r="B469" s="41"/>
      <c r="C469" s="42"/>
      <c r="D469" s="233" t="s">
        <v>234</v>
      </c>
      <c r="E469" s="42"/>
      <c r="F469" s="234" t="s">
        <v>5918</v>
      </c>
      <c r="G469" s="42"/>
      <c r="H469" s="42"/>
      <c r="I469" s="230"/>
      <c r="J469" s="42"/>
      <c r="K469" s="42"/>
      <c r="L469" s="46"/>
      <c r="M469" s="231"/>
      <c r="N469" s="232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234</v>
      </c>
      <c r="AU469" s="19" t="s">
        <v>85</v>
      </c>
    </row>
    <row r="470" s="14" customFormat="1">
      <c r="A470" s="14"/>
      <c r="B470" s="246"/>
      <c r="C470" s="247"/>
      <c r="D470" s="228" t="s">
        <v>236</v>
      </c>
      <c r="E470" s="248" t="s">
        <v>40</v>
      </c>
      <c r="F470" s="249" t="s">
        <v>5919</v>
      </c>
      <c r="G470" s="247"/>
      <c r="H470" s="248" t="s">
        <v>40</v>
      </c>
      <c r="I470" s="250"/>
      <c r="J470" s="247"/>
      <c r="K470" s="247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236</v>
      </c>
      <c r="AU470" s="255" t="s">
        <v>85</v>
      </c>
      <c r="AV470" s="14" t="s">
        <v>83</v>
      </c>
      <c r="AW470" s="14" t="s">
        <v>38</v>
      </c>
      <c r="AX470" s="14" t="s">
        <v>77</v>
      </c>
      <c r="AY470" s="255" t="s">
        <v>224</v>
      </c>
    </row>
    <row r="471" s="13" customFormat="1">
      <c r="A471" s="13"/>
      <c r="B471" s="235"/>
      <c r="C471" s="236"/>
      <c r="D471" s="228" t="s">
        <v>236</v>
      </c>
      <c r="E471" s="237" t="s">
        <v>40</v>
      </c>
      <c r="F471" s="238" t="s">
        <v>5920</v>
      </c>
      <c r="G471" s="236"/>
      <c r="H471" s="239">
        <v>35</v>
      </c>
      <c r="I471" s="240"/>
      <c r="J471" s="236"/>
      <c r="K471" s="236"/>
      <c r="L471" s="241"/>
      <c r="M471" s="242"/>
      <c r="N471" s="243"/>
      <c r="O471" s="243"/>
      <c r="P471" s="243"/>
      <c r="Q471" s="243"/>
      <c r="R471" s="243"/>
      <c r="S471" s="243"/>
      <c r="T471" s="24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5" t="s">
        <v>236</v>
      </c>
      <c r="AU471" s="245" t="s">
        <v>85</v>
      </c>
      <c r="AV471" s="13" t="s">
        <v>85</v>
      </c>
      <c r="AW471" s="13" t="s">
        <v>38</v>
      </c>
      <c r="AX471" s="13" t="s">
        <v>77</v>
      </c>
      <c r="AY471" s="245" t="s">
        <v>224</v>
      </c>
    </row>
    <row r="472" s="15" customFormat="1">
      <c r="A472" s="15"/>
      <c r="B472" s="256"/>
      <c r="C472" s="257"/>
      <c r="D472" s="228" t="s">
        <v>236</v>
      </c>
      <c r="E472" s="258" t="s">
        <v>40</v>
      </c>
      <c r="F472" s="259" t="s">
        <v>253</v>
      </c>
      <c r="G472" s="257"/>
      <c r="H472" s="260">
        <v>35</v>
      </c>
      <c r="I472" s="261"/>
      <c r="J472" s="257"/>
      <c r="K472" s="257"/>
      <c r="L472" s="262"/>
      <c r="M472" s="263"/>
      <c r="N472" s="264"/>
      <c r="O472" s="264"/>
      <c r="P472" s="264"/>
      <c r="Q472" s="264"/>
      <c r="R472" s="264"/>
      <c r="S472" s="264"/>
      <c r="T472" s="26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6" t="s">
        <v>236</v>
      </c>
      <c r="AU472" s="266" t="s">
        <v>85</v>
      </c>
      <c r="AV472" s="15" t="s">
        <v>230</v>
      </c>
      <c r="AW472" s="15" t="s">
        <v>38</v>
      </c>
      <c r="AX472" s="15" t="s">
        <v>83</v>
      </c>
      <c r="AY472" s="266" t="s">
        <v>224</v>
      </c>
    </row>
    <row r="473" s="2" customFormat="1" ht="16.5" customHeight="1">
      <c r="A473" s="40"/>
      <c r="B473" s="41"/>
      <c r="C473" s="215" t="s">
        <v>659</v>
      </c>
      <c r="D473" s="215" t="s">
        <v>226</v>
      </c>
      <c r="E473" s="216" t="s">
        <v>5633</v>
      </c>
      <c r="F473" s="217" t="s">
        <v>5634</v>
      </c>
      <c r="G473" s="218" t="s">
        <v>160</v>
      </c>
      <c r="H473" s="219">
        <v>271</v>
      </c>
      <c r="I473" s="220"/>
      <c r="J473" s="221">
        <f>ROUND(I473*H473,2)</f>
        <v>0</v>
      </c>
      <c r="K473" s="217" t="s">
        <v>229</v>
      </c>
      <c r="L473" s="46"/>
      <c r="M473" s="222" t="s">
        <v>40</v>
      </c>
      <c r="N473" s="223" t="s">
        <v>48</v>
      </c>
      <c r="O473" s="86"/>
      <c r="P473" s="224">
        <f>O473*H473</f>
        <v>0</v>
      </c>
      <c r="Q473" s="224">
        <v>0.1295</v>
      </c>
      <c r="R473" s="224">
        <f>Q473*H473</f>
        <v>35.094500000000004</v>
      </c>
      <c r="S473" s="224">
        <v>0</v>
      </c>
      <c r="T473" s="225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6" t="s">
        <v>230</v>
      </c>
      <c r="AT473" s="226" t="s">
        <v>226</v>
      </c>
      <c r="AU473" s="226" t="s">
        <v>85</v>
      </c>
      <c r="AY473" s="19" t="s">
        <v>224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19" t="s">
        <v>83</v>
      </c>
      <c r="BK473" s="227">
        <f>ROUND(I473*H473,2)</f>
        <v>0</v>
      </c>
      <c r="BL473" s="19" t="s">
        <v>230</v>
      </c>
      <c r="BM473" s="226" t="s">
        <v>1068</v>
      </c>
    </row>
    <row r="474" s="2" customFormat="1">
      <c r="A474" s="40"/>
      <c r="B474" s="41"/>
      <c r="C474" s="42"/>
      <c r="D474" s="228" t="s">
        <v>232</v>
      </c>
      <c r="E474" s="42"/>
      <c r="F474" s="229" t="s">
        <v>5635</v>
      </c>
      <c r="G474" s="42"/>
      <c r="H474" s="42"/>
      <c r="I474" s="230"/>
      <c r="J474" s="42"/>
      <c r="K474" s="42"/>
      <c r="L474" s="46"/>
      <c r="M474" s="231"/>
      <c r="N474" s="232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232</v>
      </c>
      <c r="AU474" s="19" t="s">
        <v>85</v>
      </c>
    </row>
    <row r="475" s="2" customFormat="1">
      <c r="A475" s="40"/>
      <c r="B475" s="41"/>
      <c r="C475" s="42"/>
      <c r="D475" s="233" t="s">
        <v>234</v>
      </c>
      <c r="E475" s="42"/>
      <c r="F475" s="234" t="s">
        <v>5636</v>
      </c>
      <c r="G475" s="42"/>
      <c r="H475" s="42"/>
      <c r="I475" s="230"/>
      <c r="J475" s="42"/>
      <c r="K475" s="42"/>
      <c r="L475" s="46"/>
      <c r="M475" s="231"/>
      <c r="N475" s="232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234</v>
      </c>
      <c r="AU475" s="19" t="s">
        <v>85</v>
      </c>
    </row>
    <row r="476" s="14" customFormat="1">
      <c r="A476" s="14"/>
      <c r="B476" s="246"/>
      <c r="C476" s="247"/>
      <c r="D476" s="228" t="s">
        <v>236</v>
      </c>
      <c r="E476" s="248" t="s">
        <v>40</v>
      </c>
      <c r="F476" s="249" t="s">
        <v>5637</v>
      </c>
      <c r="G476" s="247"/>
      <c r="H476" s="248" t="s">
        <v>40</v>
      </c>
      <c r="I476" s="250"/>
      <c r="J476" s="247"/>
      <c r="K476" s="247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236</v>
      </c>
      <c r="AU476" s="255" t="s">
        <v>85</v>
      </c>
      <c r="AV476" s="14" t="s">
        <v>83</v>
      </c>
      <c r="AW476" s="14" t="s">
        <v>38</v>
      </c>
      <c r="AX476" s="14" t="s">
        <v>77</v>
      </c>
      <c r="AY476" s="255" t="s">
        <v>224</v>
      </c>
    </row>
    <row r="477" s="13" customFormat="1">
      <c r="A477" s="13"/>
      <c r="B477" s="235"/>
      <c r="C477" s="236"/>
      <c r="D477" s="228" t="s">
        <v>236</v>
      </c>
      <c r="E477" s="237" t="s">
        <v>40</v>
      </c>
      <c r="F477" s="238" t="s">
        <v>5921</v>
      </c>
      <c r="G477" s="236"/>
      <c r="H477" s="239">
        <v>271</v>
      </c>
      <c r="I477" s="240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236</v>
      </c>
      <c r="AU477" s="245" t="s">
        <v>85</v>
      </c>
      <c r="AV477" s="13" t="s">
        <v>85</v>
      </c>
      <c r="AW477" s="13" t="s">
        <v>38</v>
      </c>
      <c r="AX477" s="13" t="s">
        <v>77</v>
      </c>
      <c r="AY477" s="245" t="s">
        <v>224</v>
      </c>
    </row>
    <row r="478" s="15" customFormat="1">
      <c r="A478" s="15"/>
      <c r="B478" s="256"/>
      <c r="C478" s="257"/>
      <c r="D478" s="228" t="s">
        <v>236</v>
      </c>
      <c r="E478" s="258" t="s">
        <v>40</v>
      </c>
      <c r="F478" s="259" t="s">
        <v>253</v>
      </c>
      <c r="G478" s="257"/>
      <c r="H478" s="260">
        <v>271</v>
      </c>
      <c r="I478" s="261"/>
      <c r="J478" s="257"/>
      <c r="K478" s="257"/>
      <c r="L478" s="262"/>
      <c r="M478" s="263"/>
      <c r="N478" s="264"/>
      <c r="O478" s="264"/>
      <c r="P478" s="264"/>
      <c r="Q478" s="264"/>
      <c r="R478" s="264"/>
      <c r="S478" s="264"/>
      <c r="T478" s="26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6" t="s">
        <v>236</v>
      </c>
      <c r="AU478" s="266" t="s">
        <v>85</v>
      </c>
      <c r="AV478" s="15" t="s">
        <v>230</v>
      </c>
      <c r="AW478" s="15" t="s">
        <v>38</v>
      </c>
      <c r="AX478" s="15" t="s">
        <v>83</v>
      </c>
      <c r="AY478" s="266" t="s">
        <v>224</v>
      </c>
    </row>
    <row r="479" s="2" customFormat="1" ht="16.5" customHeight="1">
      <c r="A479" s="40"/>
      <c r="B479" s="41"/>
      <c r="C479" s="268" t="s">
        <v>665</v>
      </c>
      <c r="D479" s="268" t="s">
        <v>305</v>
      </c>
      <c r="E479" s="269" t="s">
        <v>5641</v>
      </c>
      <c r="F479" s="270" t="s">
        <v>5642</v>
      </c>
      <c r="G479" s="271" t="s">
        <v>160</v>
      </c>
      <c r="H479" s="272">
        <v>276.42000000000002</v>
      </c>
      <c r="I479" s="273"/>
      <c r="J479" s="274">
        <f>ROUND(I479*H479,2)</f>
        <v>0</v>
      </c>
      <c r="K479" s="270" t="s">
        <v>229</v>
      </c>
      <c r="L479" s="275"/>
      <c r="M479" s="276" t="s">
        <v>40</v>
      </c>
      <c r="N479" s="277" t="s">
        <v>48</v>
      </c>
      <c r="O479" s="86"/>
      <c r="P479" s="224">
        <f>O479*H479</f>
        <v>0</v>
      </c>
      <c r="Q479" s="224">
        <v>0.056120000000000003</v>
      </c>
      <c r="R479" s="224">
        <f>Q479*H479</f>
        <v>15.512690400000002</v>
      </c>
      <c r="S479" s="224">
        <v>0</v>
      </c>
      <c r="T479" s="225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6" t="s">
        <v>279</v>
      </c>
      <c r="AT479" s="226" t="s">
        <v>305</v>
      </c>
      <c r="AU479" s="226" t="s">
        <v>85</v>
      </c>
      <c r="AY479" s="19" t="s">
        <v>224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19" t="s">
        <v>83</v>
      </c>
      <c r="BK479" s="227">
        <f>ROUND(I479*H479,2)</f>
        <v>0</v>
      </c>
      <c r="BL479" s="19" t="s">
        <v>230</v>
      </c>
      <c r="BM479" s="226" t="s">
        <v>1082</v>
      </c>
    </row>
    <row r="480" s="2" customFormat="1">
      <c r="A480" s="40"/>
      <c r="B480" s="41"/>
      <c r="C480" s="42"/>
      <c r="D480" s="228" t="s">
        <v>232</v>
      </c>
      <c r="E480" s="42"/>
      <c r="F480" s="229" t="s">
        <v>5642</v>
      </c>
      <c r="G480" s="42"/>
      <c r="H480" s="42"/>
      <c r="I480" s="230"/>
      <c r="J480" s="42"/>
      <c r="K480" s="42"/>
      <c r="L480" s="46"/>
      <c r="M480" s="231"/>
      <c r="N480" s="232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232</v>
      </c>
      <c r="AU480" s="19" t="s">
        <v>85</v>
      </c>
    </row>
    <row r="481" s="2" customFormat="1">
      <c r="A481" s="40"/>
      <c r="B481" s="41"/>
      <c r="C481" s="42"/>
      <c r="D481" s="233" t="s">
        <v>234</v>
      </c>
      <c r="E481" s="42"/>
      <c r="F481" s="234" t="s">
        <v>5643</v>
      </c>
      <c r="G481" s="42"/>
      <c r="H481" s="42"/>
      <c r="I481" s="230"/>
      <c r="J481" s="42"/>
      <c r="K481" s="42"/>
      <c r="L481" s="46"/>
      <c r="M481" s="231"/>
      <c r="N481" s="232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234</v>
      </c>
      <c r="AU481" s="19" t="s">
        <v>85</v>
      </c>
    </row>
    <row r="482" s="13" customFormat="1">
      <c r="A482" s="13"/>
      <c r="B482" s="235"/>
      <c r="C482" s="236"/>
      <c r="D482" s="228" t="s">
        <v>236</v>
      </c>
      <c r="E482" s="237" t="s">
        <v>40</v>
      </c>
      <c r="F482" s="238" t="s">
        <v>5922</v>
      </c>
      <c r="G482" s="236"/>
      <c r="H482" s="239">
        <v>276.42000000000002</v>
      </c>
      <c r="I482" s="240"/>
      <c r="J482" s="236"/>
      <c r="K482" s="236"/>
      <c r="L482" s="241"/>
      <c r="M482" s="242"/>
      <c r="N482" s="243"/>
      <c r="O482" s="243"/>
      <c r="P482" s="243"/>
      <c r="Q482" s="243"/>
      <c r="R482" s="243"/>
      <c r="S482" s="243"/>
      <c r="T482" s="24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5" t="s">
        <v>236</v>
      </c>
      <c r="AU482" s="245" t="s">
        <v>85</v>
      </c>
      <c r="AV482" s="13" t="s">
        <v>85</v>
      </c>
      <c r="AW482" s="13" t="s">
        <v>38</v>
      </c>
      <c r="AX482" s="13" t="s">
        <v>77</v>
      </c>
      <c r="AY482" s="245" t="s">
        <v>224</v>
      </c>
    </row>
    <row r="483" s="15" customFormat="1">
      <c r="A483" s="15"/>
      <c r="B483" s="256"/>
      <c r="C483" s="257"/>
      <c r="D483" s="228" t="s">
        <v>236</v>
      </c>
      <c r="E483" s="258" t="s">
        <v>40</v>
      </c>
      <c r="F483" s="259" t="s">
        <v>253</v>
      </c>
      <c r="G483" s="257"/>
      <c r="H483" s="260">
        <v>276.42000000000002</v>
      </c>
      <c r="I483" s="261"/>
      <c r="J483" s="257"/>
      <c r="K483" s="257"/>
      <c r="L483" s="262"/>
      <c r="M483" s="263"/>
      <c r="N483" s="264"/>
      <c r="O483" s="264"/>
      <c r="P483" s="264"/>
      <c r="Q483" s="264"/>
      <c r="R483" s="264"/>
      <c r="S483" s="264"/>
      <c r="T483" s="26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6" t="s">
        <v>236</v>
      </c>
      <c r="AU483" s="266" t="s">
        <v>85</v>
      </c>
      <c r="AV483" s="15" t="s">
        <v>230</v>
      </c>
      <c r="AW483" s="15" t="s">
        <v>38</v>
      </c>
      <c r="AX483" s="15" t="s">
        <v>83</v>
      </c>
      <c r="AY483" s="266" t="s">
        <v>224</v>
      </c>
    </row>
    <row r="484" s="2" customFormat="1" ht="16.5" customHeight="1">
      <c r="A484" s="40"/>
      <c r="B484" s="41"/>
      <c r="C484" s="215" t="s">
        <v>672</v>
      </c>
      <c r="D484" s="215" t="s">
        <v>226</v>
      </c>
      <c r="E484" s="216" t="s">
        <v>5023</v>
      </c>
      <c r="F484" s="217" t="s">
        <v>5024</v>
      </c>
      <c r="G484" s="218" t="s">
        <v>160</v>
      </c>
      <c r="H484" s="219">
        <v>364.5</v>
      </c>
      <c r="I484" s="220"/>
      <c r="J484" s="221">
        <f>ROUND(I484*H484,2)</f>
        <v>0</v>
      </c>
      <c r="K484" s="217" t="s">
        <v>229</v>
      </c>
      <c r="L484" s="46"/>
      <c r="M484" s="222" t="s">
        <v>40</v>
      </c>
      <c r="N484" s="223" t="s">
        <v>48</v>
      </c>
      <c r="O484" s="86"/>
      <c r="P484" s="224">
        <f>O484*H484</f>
        <v>0</v>
      </c>
      <c r="Q484" s="224">
        <v>0.14066999999999999</v>
      </c>
      <c r="R484" s="224">
        <f>Q484*H484</f>
        <v>51.274214999999998</v>
      </c>
      <c r="S484" s="224">
        <v>0</v>
      </c>
      <c r="T484" s="225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6" t="s">
        <v>230</v>
      </c>
      <c r="AT484" s="226" t="s">
        <v>226</v>
      </c>
      <c r="AU484" s="226" t="s">
        <v>85</v>
      </c>
      <c r="AY484" s="19" t="s">
        <v>224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9" t="s">
        <v>83</v>
      </c>
      <c r="BK484" s="227">
        <f>ROUND(I484*H484,2)</f>
        <v>0</v>
      </c>
      <c r="BL484" s="19" t="s">
        <v>230</v>
      </c>
      <c r="BM484" s="226" t="s">
        <v>1099</v>
      </c>
    </row>
    <row r="485" s="2" customFormat="1">
      <c r="A485" s="40"/>
      <c r="B485" s="41"/>
      <c r="C485" s="42"/>
      <c r="D485" s="228" t="s">
        <v>232</v>
      </c>
      <c r="E485" s="42"/>
      <c r="F485" s="229" t="s">
        <v>5025</v>
      </c>
      <c r="G485" s="42"/>
      <c r="H485" s="42"/>
      <c r="I485" s="230"/>
      <c r="J485" s="42"/>
      <c r="K485" s="42"/>
      <c r="L485" s="46"/>
      <c r="M485" s="231"/>
      <c r="N485" s="232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232</v>
      </c>
      <c r="AU485" s="19" t="s">
        <v>85</v>
      </c>
    </row>
    <row r="486" s="2" customFormat="1">
      <c r="A486" s="40"/>
      <c r="B486" s="41"/>
      <c r="C486" s="42"/>
      <c r="D486" s="233" t="s">
        <v>234</v>
      </c>
      <c r="E486" s="42"/>
      <c r="F486" s="234" t="s">
        <v>5026</v>
      </c>
      <c r="G486" s="42"/>
      <c r="H486" s="42"/>
      <c r="I486" s="230"/>
      <c r="J486" s="42"/>
      <c r="K486" s="42"/>
      <c r="L486" s="46"/>
      <c r="M486" s="231"/>
      <c r="N486" s="232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234</v>
      </c>
      <c r="AU486" s="19" t="s">
        <v>85</v>
      </c>
    </row>
    <row r="487" s="14" customFormat="1">
      <c r="A487" s="14"/>
      <c r="B487" s="246"/>
      <c r="C487" s="247"/>
      <c r="D487" s="228" t="s">
        <v>236</v>
      </c>
      <c r="E487" s="248" t="s">
        <v>40</v>
      </c>
      <c r="F487" s="249" t="s">
        <v>5027</v>
      </c>
      <c r="G487" s="247"/>
      <c r="H487" s="248" t="s">
        <v>40</v>
      </c>
      <c r="I487" s="250"/>
      <c r="J487" s="247"/>
      <c r="K487" s="247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236</v>
      </c>
      <c r="AU487" s="255" t="s">
        <v>85</v>
      </c>
      <c r="AV487" s="14" t="s">
        <v>83</v>
      </c>
      <c r="AW487" s="14" t="s">
        <v>38</v>
      </c>
      <c r="AX487" s="14" t="s">
        <v>77</v>
      </c>
      <c r="AY487" s="255" t="s">
        <v>224</v>
      </c>
    </row>
    <row r="488" s="13" customFormat="1">
      <c r="A488" s="13"/>
      <c r="B488" s="235"/>
      <c r="C488" s="236"/>
      <c r="D488" s="228" t="s">
        <v>236</v>
      </c>
      <c r="E488" s="237" t="s">
        <v>40</v>
      </c>
      <c r="F488" s="238" t="s">
        <v>5923</v>
      </c>
      <c r="G488" s="236"/>
      <c r="H488" s="239">
        <v>118</v>
      </c>
      <c r="I488" s="240"/>
      <c r="J488" s="236"/>
      <c r="K488" s="236"/>
      <c r="L488" s="241"/>
      <c r="M488" s="242"/>
      <c r="N488" s="243"/>
      <c r="O488" s="243"/>
      <c r="P488" s="243"/>
      <c r="Q488" s="243"/>
      <c r="R488" s="243"/>
      <c r="S488" s="243"/>
      <c r="T488" s="24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5" t="s">
        <v>236</v>
      </c>
      <c r="AU488" s="245" t="s">
        <v>85</v>
      </c>
      <c r="AV488" s="13" t="s">
        <v>85</v>
      </c>
      <c r="AW488" s="13" t="s">
        <v>38</v>
      </c>
      <c r="AX488" s="13" t="s">
        <v>77</v>
      </c>
      <c r="AY488" s="245" t="s">
        <v>224</v>
      </c>
    </row>
    <row r="489" s="13" customFormat="1">
      <c r="A489" s="13"/>
      <c r="B489" s="235"/>
      <c r="C489" s="236"/>
      <c r="D489" s="228" t="s">
        <v>236</v>
      </c>
      <c r="E489" s="237" t="s">
        <v>40</v>
      </c>
      <c r="F489" s="238" t="s">
        <v>5924</v>
      </c>
      <c r="G489" s="236"/>
      <c r="H489" s="239">
        <v>35</v>
      </c>
      <c r="I489" s="240"/>
      <c r="J489" s="236"/>
      <c r="K489" s="236"/>
      <c r="L489" s="241"/>
      <c r="M489" s="242"/>
      <c r="N489" s="243"/>
      <c r="O489" s="243"/>
      <c r="P489" s="243"/>
      <c r="Q489" s="243"/>
      <c r="R489" s="243"/>
      <c r="S489" s="243"/>
      <c r="T489" s="24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5" t="s">
        <v>236</v>
      </c>
      <c r="AU489" s="245" t="s">
        <v>85</v>
      </c>
      <c r="AV489" s="13" t="s">
        <v>85</v>
      </c>
      <c r="AW489" s="13" t="s">
        <v>38</v>
      </c>
      <c r="AX489" s="13" t="s">
        <v>77</v>
      </c>
      <c r="AY489" s="245" t="s">
        <v>224</v>
      </c>
    </row>
    <row r="490" s="13" customFormat="1">
      <c r="A490" s="13"/>
      <c r="B490" s="235"/>
      <c r="C490" s="236"/>
      <c r="D490" s="228" t="s">
        <v>236</v>
      </c>
      <c r="E490" s="237" t="s">
        <v>40</v>
      </c>
      <c r="F490" s="238" t="s">
        <v>5925</v>
      </c>
      <c r="G490" s="236"/>
      <c r="H490" s="239">
        <v>209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5" t="s">
        <v>236</v>
      </c>
      <c r="AU490" s="245" t="s">
        <v>85</v>
      </c>
      <c r="AV490" s="13" t="s">
        <v>85</v>
      </c>
      <c r="AW490" s="13" t="s">
        <v>38</v>
      </c>
      <c r="AX490" s="13" t="s">
        <v>77</v>
      </c>
      <c r="AY490" s="245" t="s">
        <v>224</v>
      </c>
    </row>
    <row r="491" s="13" customFormat="1">
      <c r="A491" s="13"/>
      <c r="B491" s="235"/>
      <c r="C491" s="236"/>
      <c r="D491" s="228" t="s">
        <v>236</v>
      </c>
      <c r="E491" s="237" t="s">
        <v>40</v>
      </c>
      <c r="F491" s="238" t="s">
        <v>5926</v>
      </c>
      <c r="G491" s="236"/>
      <c r="H491" s="239">
        <v>2.5</v>
      </c>
      <c r="I491" s="240"/>
      <c r="J491" s="236"/>
      <c r="K491" s="236"/>
      <c r="L491" s="241"/>
      <c r="M491" s="242"/>
      <c r="N491" s="243"/>
      <c r="O491" s="243"/>
      <c r="P491" s="243"/>
      <c r="Q491" s="243"/>
      <c r="R491" s="243"/>
      <c r="S491" s="243"/>
      <c r="T491" s="24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5" t="s">
        <v>236</v>
      </c>
      <c r="AU491" s="245" t="s">
        <v>85</v>
      </c>
      <c r="AV491" s="13" t="s">
        <v>85</v>
      </c>
      <c r="AW491" s="13" t="s">
        <v>38</v>
      </c>
      <c r="AX491" s="13" t="s">
        <v>77</v>
      </c>
      <c r="AY491" s="245" t="s">
        <v>224</v>
      </c>
    </row>
    <row r="492" s="15" customFormat="1">
      <c r="A492" s="15"/>
      <c r="B492" s="256"/>
      <c r="C492" s="257"/>
      <c r="D492" s="228" t="s">
        <v>236</v>
      </c>
      <c r="E492" s="258" t="s">
        <v>40</v>
      </c>
      <c r="F492" s="259" t="s">
        <v>253</v>
      </c>
      <c r="G492" s="257"/>
      <c r="H492" s="260">
        <v>364.5</v>
      </c>
      <c r="I492" s="261"/>
      <c r="J492" s="257"/>
      <c r="K492" s="257"/>
      <c r="L492" s="262"/>
      <c r="M492" s="263"/>
      <c r="N492" s="264"/>
      <c r="O492" s="264"/>
      <c r="P492" s="264"/>
      <c r="Q492" s="264"/>
      <c r="R492" s="264"/>
      <c r="S492" s="264"/>
      <c r="T492" s="26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6" t="s">
        <v>236</v>
      </c>
      <c r="AU492" s="266" t="s">
        <v>85</v>
      </c>
      <c r="AV492" s="15" t="s">
        <v>230</v>
      </c>
      <c r="AW492" s="15" t="s">
        <v>38</v>
      </c>
      <c r="AX492" s="15" t="s">
        <v>83</v>
      </c>
      <c r="AY492" s="266" t="s">
        <v>224</v>
      </c>
    </row>
    <row r="493" s="2" customFormat="1" ht="16.5" customHeight="1">
      <c r="A493" s="40"/>
      <c r="B493" s="41"/>
      <c r="C493" s="268" t="s">
        <v>679</v>
      </c>
      <c r="D493" s="268" t="s">
        <v>305</v>
      </c>
      <c r="E493" s="269" t="s">
        <v>5927</v>
      </c>
      <c r="F493" s="270" t="s">
        <v>5032</v>
      </c>
      <c r="G493" s="271" t="s">
        <v>160</v>
      </c>
      <c r="H493" s="272">
        <v>120.36</v>
      </c>
      <c r="I493" s="273"/>
      <c r="J493" s="274">
        <f>ROUND(I493*H493,2)</f>
        <v>0</v>
      </c>
      <c r="K493" s="270" t="s">
        <v>229</v>
      </c>
      <c r="L493" s="275"/>
      <c r="M493" s="276" t="s">
        <v>40</v>
      </c>
      <c r="N493" s="277" t="s">
        <v>48</v>
      </c>
      <c r="O493" s="86"/>
      <c r="P493" s="224">
        <f>O493*H493</f>
        <v>0</v>
      </c>
      <c r="Q493" s="224">
        <v>0.20000000000000001</v>
      </c>
      <c r="R493" s="224">
        <f>Q493*H493</f>
        <v>24.072000000000003</v>
      </c>
      <c r="S493" s="224">
        <v>0</v>
      </c>
      <c r="T493" s="225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6" t="s">
        <v>279</v>
      </c>
      <c r="AT493" s="226" t="s">
        <v>305</v>
      </c>
      <c r="AU493" s="226" t="s">
        <v>85</v>
      </c>
      <c r="AY493" s="19" t="s">
        <v>224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19" t="s">
        <v>83</v>
      </c>
      <c r="BK493" s="227">
        <f>ROUND(I493*H493,2)</f>
        <v>0</v>
      </c>
      <c r="BL493" s="19" t="s">
        <v>230</v>
      </c>
      <c r="BM493" s="226" t="s">
        <v>1112</v>
      </c>
    </row>
    <row r="494" s="2" customFormat="1">
      <c r="A494" s="40"/>
      <c r="B494" s="41"/>
      <c r="C494" s="42"/>
      <c r="D494" s="228" t="s">
        <v>232</v>
      </c>
      <c r="E494" s="42"/>
      <c r="F494" s="229" t="s">
        <v>5032</v>
      </c>
      <c r="G494" s="42"/>
      <c r="H494" s="42"/>
      <c r="I494" s="230"/>
      <c r="J494" s="42"/>
      <c r="K494" s="42"/>
      <c r="L494" s="46"/>
      <c r="M494" s="231"/>
      <c r="N494" s="232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232</v>
      </c>
      <c r="AU494" s="19" t="s">
        <v>85</v>
      </c>
    </row>
    <row r="495" s="2" customFormat="1">
      <c r="A495" s="40"/>
      <c r="B495" s="41"/>
      <c r="C495" s="42"/>
      <c r="D495" s="233" t="s">
        <v>234</v>
      </c>
      <c r="E495" s="42"/>
      <c r="F495" s="234" t="s">
        <v>5928</v>
      </c>
      <c r="G495" s="42"/>
      <c r="H495" s="42"/>
      <c r="I495" s="230"/>
      <c r="J495" s="42"/>
      <c r="K495" s="42"/>
      <c r="L495" s="46"/>
      <c r="M495" s="231"/>
      <c r="N495" s="232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234</v>
      </c>
      <c r="AU495" s="19" t="s">
        <v>85</v>
      </c>
    </row>
    <row r="496" s="13" customFormat="1">
      <c r="A496" s="13"/>
      <c r="B496" s="235"/>
      <c r="C496" s="236"/>
      <c r="D496" s="228" t="s">
        <v>236</v>
      </c>
      <c r="E496" s="237" t="s">
        <v>40</v>
      </c>
      <c r="F496" s="238" t="s">
        <v>5929</v>
      </c>
      <c r="G496" s="236"/>
      <c r="H496" s="239">
        <v>120.36</v>
      </c>
      <c r="I496" s="240"/>
      <c r="J496" s="236"/>
      <c r="K496" s="236"/>
      <c r="L496" s="241"/>
      <c r="M496" s="242"/>
      <c r="N496" s="243"/>
      <c r="O496" s="243"/>
      <c r="P496" s="243"/>
      <c r="Q496" s="243"/>
      <c r="R496" s="243"/>
      <c r="S496" s="243"/>
      <c r="T496" s="24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5" t="s">
        <v>236</v>
      </c>
      <c r="AU496" s="245" t="s">
        <v>85</v>
      </c>
      <c r="AV496" s="13" t="s">
        <v>85</v>
      </c>
      <c r="AW496" s="13" t="s">
        <v>38</v>
      </c>
      <c r="AX496" s="13" t="s">
        <v>77</v>
      </c>
      <c r="AY496" s="245" t="s">
        <v>224</v>
      </c>
    </row>
    <row r="497" s="15" customFormat="1">
      <c r="A497" s="15"/>
      <c r="B497" s="256"/>
      <c r="C497" s="257"/>
      <c r="D497" s="228" t="s">
        <v>236</v>
      </c>
      <c r="E497" s="258" t="s">
        <v>40</v>
      </c>
      <c r="F497" s="259" t="s">
        <v>253</v>
      </c>
      <c r="G497" s="257"/>
      <c r="H497" s="260">
        <v>120.36</v>
      </c>
      <c r="I497" s="261"/>
      <c r="J497" s="257"/>
      <c r="K497" s="257"/>
      <c r="L497" s="262"/>
      <c r="M497" s="263"/>
      <c r="N497" s="264"/>
      <c r="O497" s="264"/>
      <c r="P497" s="264"/>
      <c r="Q497" s="264"/>
      <c r="R497" s="264"/>
      <c r="S497" s="264"/>
      <c r="T497" s="26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6" t="s">
        <v>236</v>
      </c>
      <c r="AU497" s="266" t="s">
        <v>85</v>
      </c>
      <c r="AV497" s="15" t="s">
        <v>230</v>
      </c>
      <c r="AW497" s="15" t="s">
        <v>38</v>
      </c>
      <c r="AX497" s="15" t="s">
        <v>83</v>
      </c>
      <c r="AY497" s="266" t="s">
        <v>224</v>
      </c>
    </row>
    <row r="498" s="2" customFormat="1" ht="16.5" customHeight="1">
      <c r="A498" s="40"/>
      <c r="B498" s="41"/>
      <c r="C498" s="268" t="s">
        <v>688</v>
      </c>
      <c r="D498" s="268" t="s">
        <v>305</v>
      </c>
      <c r="E498" s="269" t="s">
        <v>5035</v>
      </c>
      <c r="F498" s="270" t="s">
        <v>5036</v>
      </c>
      <c r="G498" s="271" t="s">
        <v>160</v>
      </c>
      <c r="H498" s="272">
        <v>209</v>
      </c>
      <c r="I498" s="273"/>
      <c r="J498" s="274">
        <f>ROUND(I498*H498,2)</f>
        <v>0</v>
      </c>
      <c r="K498" s="270" t="s">
        <v>229</v>
      </c>
      <c r="L498" s="275"/>
      <c r="M498" s="276" t="s">
        <v>40</v>
      </c>
      <c r="N498" s="277" t="s">
        <v>48</v>
      </c>
      <c r="O498" s="86"/>
      <c r="P498" s="224">
        <f>O498*H498</f>
        <v>0</v>
      </c>
      <c r="Q498" s="224">
        <v>0.125</v>
      </c>
      <c r="R498" s="224">
        <f>Q498*H498</f>
        <v>26.125</v>
      </c>
      <c r="S498" s="224">
        <v>0</v>
      </c>
      <c r="T498" s="225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6" t="s">
        <v>279</v>
      </c>
      <c r="AT498" s="226" t="s">
        <v>305</v>
      </c>
      <c r="AU498" s="226" t="s">
        <v>85</v>
      </c>
      <c r="AY498" s="19" t="s">
        <v>224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19" t="s">
        <v>83</v>
      </c>
      <c r="BK498" s="227">
        <f>ROUND(I498*H498,2)</f>
        <v>0</v>
      </c>
      <c r="BL498" s="19" t="s">
        <v>230</v>
      </c>
      <c r="BM498" s="226" t="s">
        <v>1125</v>
      </c>
    </row>
    <row r="499" s="2" customFormat="1">
      <c r="A499" s="40"/>
      <c r="B499" s="41"/>
      <c r="C499" s="42"/>
      <c r="D499" s="228" t="s">
        <v>232</v>
      </c>
      <c r="E499" s="42"/>
      <c r="F499" s="229" t="s">
        <v>5036</v>
      </c>
      <c r="G499" s="42"/>
      <c r="H499" s="42"/>
      <c r="I499" s="230"/>
      <c r="J499" s="42"/>
      <c r="K499" s="42"/>
      <c r="L499" s="46"/>
      <c r="M499" s="231"/>
      <c r="N499" s="232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232</v>
      </c>
      <c r="AU499" s="19" t="s">
        <v>85</v>
      </c>
    </row>
    <row r="500" s="2" customFormat="1">
      <c r="A500" s="40"/>
      <c r="B500" s="41"/>
      <c r="C500" s="42"/>
      <c r="D500" s="233" t="s">
        <v>234</v>
      </c>
      <c r="E500" s="42"/>
      <c r="F500" s="234" t="s">
        <v>5037</v>
      </c>
      <c r="G500" s="42"/>
      <c r="H500" s="42"/>
      <c r="I500" s="230"/>
      <c r="J500" s="42"/>
      <c r="K500" s="42"/>
      <c r="L500" s="46"/>
      <c r="M500" s="231"/>
      <c r="N500" s="232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234</v>
      </c>
      <c r="AU500" s="19" t="s">
        <v>85</v>
      </c>
    </row>
    <row r="501" s="2" customFormat="1" ht="16.5" customHeight="1">
      <c r="A501" s="40"/>
      <c r="B501" s="41"/>
      <c r="C501" s="268" t="s">
        <v>697</v>
      </c>
      <c r="D501" s="268" t="s">
        <v>305</v>
      </c>
      <c r="E501" s="269" t="s">
        <v>5414</v>
      </c>
      <c r="F501" s="270" t="s">
        <v>5415</v>
      </c>
      <c r="G501" s="271" t="s">
        <v>160</v>
      </c>
      <c r="H501" s="272">
        <v>2.5750000000000002</v>
      </c>
      <c r="I501" s="273"/>
      <c r="J501" s="274">
        <f>ROUND(I501*H501,2)</f>
        <v>0</v>
      </c>
      <c r="K501" s="270" t="s">
        <v>229</v>
      </c>
      <c r="L501" s="275"/>
      <c r="M501" s="276" t="s">
        <v>40</v>
      </c>
      <c r="N501" s="277" t="s">
        <v>48</v>
      </c>
      <c r="O501" s="86"/>
      <c r="P501" s="224">
        <f>O501*H501</f>
        <v>0</v>
      </c>
      <c r="Q501" s="224">
        <v>0.20000000000000001</v>
      </c>
      <c r="R501" s="224">
        <f>Q501*H501</f>
        <v>0.51500000000000001</v>
      </c>
      <c r="S501" s="224">
        <v>0</v>
      </c>
      <c r="T501" s="225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6" t="s">
        <v>279</v>
      </c>
      <c r="AT501" s="226" t="s">
        <v>305</v>
      </c>
      <c r="AU501" s="226" t="s">
        <v>85</v>
      </c>
      <c r="AY501" s="19" t="s">
        <v>224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19" t="s">
        <v>83</v>
      </c>
      <c r="BK501" s="227">
        <f>ROUND(I501*H501,2)</f>
        <v>0</v>
      </c>
      <c r="BL501" s="19" t="s">
        <v>230</v>
      </c>
      <c r="BM501" s="226" t="s">
        <v>1137</v>
      </c>
    </row>
    <row r="502" s="2" customFormat="1">
      <c r="A502" s="40"/>
      <c r="B502" s="41"/>
      <c r="C502" s="42"/>
      <c r="D502" s="228" t="s">
        <v>232</v>
      </c>
      <c r="E502" s="42"/>
      <c r="F502" s="229" t="s">
        <v>5415</v>
      </c>
      <c r="G502" s="42"/>
      <c r="H502" s="42"/>
      <c r="I502" s="230"/>
      <c r="J502" s="42"/>
      <c r="K502" s="42"/>
      <c r="L502" s="46"/>
      <c r="M502" s="231"/>
      <c r="N502" s="232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232</v>
      </c>
      <c r="AU502" s="19" t="s">
        <v>85</v>
      </c>
    </row>
    <row r="503" s="2" customFormat="1">
      <c r="A503" s="40"/>
      <c r="B503" s="41"/>
      <c r="C503" s="42"/>
      <c r="D503" s="233" t="s">
        <v>234</v>
      </c>
      <c r="E503" s="42"/>
      <c r="F503" s="234" t="s">
        <v>5416</v>
      </c>
      <c r="G503" s="42"/>
      <c r="H503" s="42"/>
      <c r="I503" s="230"/>
      <c r="J503" s="42"/>
      <c r="K503" s="42"/>
      <c r="L503" s="46"/>
      <c r="M503" s="231"/>
      <c r="N503" s="232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234</v>
      </c>
      <c r="AU503" s="19" t="s">
        <v>85</v>
      </c>
    </row>
    <row r="504" s="2" customFormat="1" ht="16.5" customHeight="1">
      <c r="A504" s="40"/>
      <c r="B504" s="41"/>
      <c r="C504" s="268" t="s">
        <v>704</v>
      </c>
      <c r="D504" s="268" t="s">
        <v>305</v>
      </c>
      <c r="E504" s="269" t="s">
        <v>5031</v>
      </c>
      <c r="F504" s="270" t="s">
        <v>5930</v>
      </c>
      <c r="G504" s="271" t="s">
        <v>160</v>
      </c>
      <c r="H504" s="272">
        <v>36.049999999999997</v>
      </c>
      <c r="I504" s="273"/>
      <c r="J504" s="274">
        <f>ROUND(I504*H504,2)</f>
        <v>0</v>
      </c>
      <c r="K504" s="270" t="s">
        <v>229</v>
      </c>
      <c r="L504" s="275"/>
      <c r="M504" s="276" t="s">
        <v>40</v>
      </c>
      <c r="N504" s="277" t="s">
        <v>48</v>
      </c>
      <c r="O504" s="86"/>
      <c r="P504" s="224">
        <f>O504*H504</f>
        <v>0</v>
      </c>
      <c r="Q504" s="224">
        <v>0.20000000000000001</v>
      </c>
      <c r="R504" s="224">
        <f>Q504*H504</f>
        <v>7.21</v>
      </c>
      <c r="S504" s="224">
        <v>0</v>
      </c>
      <c r="T504" s="225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6" t="s">
        <v>279</v>
      </c>
      <c r="AT504" s="226" t="s">
        <v>305</v>
      </c>
      <c r="AU504" s="226" t="s">
        <v>85</v>
      </c>
      <c r="AY504" s="19" t="s">
        <v>224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19" t="s">
        <v>83</v>
      </c>
      <c r="BK504" s="227">
        <f>ROUND(I504*H504,2)</f>
        <v>0</v>
      </c>
      <c r="BL504" s="19" t="s">
        <v>230</v>
      </c>
      <c r="BM504" s="226" t="s">
        <v>1150</v>
      </c>
    </row>
    <row r="505" s="2" customFormat="1">
      <c r="A505" s="40"/>
      <c r="B505" s="41"/>
      <c r="C505" s="42"/>
      <c r="D505" s="228" t="s">
        <v>232</v>
      </c>
      <c r="E505" s="42"/>
      <c r="F505" s="229" t="s">
        <v>5930</v>
      </c>
      <c r="G505" s="42"/>
      <c r="H505" s="42"/>
      <c r="I505" s="230"/>
      <c r="J505" s="42"/>
      <c r="K505" s="42"/>
      <c r="L505" s="46"/>
      <c r="M505" s="231"/>
      <c r="N505" s="232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232</v>
      </c>
      <c r="AU505" s="19" t="s">
        <v>85</v>
      </c>
    </row>
    <row r="506" s="2" customFormat="1">
      <c r="A506" s="40"/>
      <c r="B506" s="41"/>
      <c r="C506" s="42"/>
      <c r="D506" s="233" t="s">
        <v>234</v>
      </c>
      <c r="E506" s="42"/>
      <c r="F506" s="234" t="s">
        <v>5033</v>
      </c>
      <c r="G506" s="42"/>
      <c r="H506" s="42"/>
      <c r="I506" s="230"/>
      <c r="J506" s="42"/>
      <c r="K506" s="42"/>
      <c r="L506" s="46"/>
      <c r="M506" s="231"/>
      <c r="N506" s="232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234</v>
      </c>
      <c r="AU506" s="19" t="s">
        <v>85</v>
      </c>
    </row>
    <row r="507" s="13" customFormat="1">
      <c r="A507" s="13"/>
      <c r="B507" s="235"/>
      <c r="C507" s="236"/>
      <c r="D507" s="228" t="s">
        <v>236</v>
      </c>
      <c r="E507" s="237" t="s">
        <v>40</v>
      </c>
      <c r="F507" s="238" t="s">
        <v>5931</v>
      </c>
      <c r="G507" s="236"/>
      <c r="H507" s="239">
        <v>36.049999999999997</v>
      </c>
      <c r="I507" s="240"/>
      <c r="J507" s="236"/>
      <c r="K507" s="236"/>
      <c r="L507" s="241"/>
      <c r="M507" s="242"/>
      <c r="N507" s="243"/>
      <c r="O507" s="243"/>
      <c r="P507" s="243"/>
      <c r="Q507" s="243"/>
      <c r="R507" s="243"/>
      <c r="S507" s="243"/>
      <c r="T507" s="24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5" t="s">
        <v>236</v>
      </c>
      <c r="AU507" s="245" t="s">
        <v>85</v>
      </c>
      <c r="AV507" s="13" t="s">
        <v>85</v>
      </c>
      <c r="AW507" s="13" t="s">
        <v>38</v>
      </c>
      <c r="AX507" s="13" t="s">
        <v>77</v>
      </c>
      <c r="AY507" s="245" t="s">
        <v>224</v>
      </c>
    </row>
    <row r="508" s="15" customFormat="1">
      <c r="A508" s="15"/>
      <c r="B508" s="256"/>
      <c r="C508" s="257"/>
      <c r="D508" s="228" t="s">
        <v>236</v>
      </c>
      <c r="E508" s="258" t="s">
        <v>40</v>
      </c>
      <c r="F508" s="259" t="s">
        <v>253</v>
      </c>
      <c r="G508" s="257"/>
      <c r="H508" s="260">
        <v>36.049999999999997</v>
      </c>
      <c r="I508" s="261"/>
      <c r="J508" s="257"/>
      <c r="K508" s="257"/>
      <c r="L508" s="262"/>
      <c r="M508" s="263"/>
      <c r="N508" s="264"/>
      <c r="O508" s="264"/>
      <c r="P508" s="264"/>
      <c r="Q508" s="264"/>
      <c r="R508" s="264"/>
      <c r="S508" s="264"/>
      <c r="T508" s="26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6" t="s">
        <v>236</v>
      </c>
      <c r="AU508" s="266" t="s">
        <v>85</v>
      </c>
      <c r="AV508" s="15" t="s">
        <v>230</v>
      </c>
      <c r="AW508" s="15" t="s">
        <v>38</v>
      </c>
      <c r="AX508" s="15" t="s">
        <v>83</v>
      </c>
      <c r="AY508" s="266" t="s">
        <v>224</v>
      </c>
    </row>
    <row r="509" s="2" customFormat="1" ht="16.5" customHeight="1">
      <c r="A509" s="40"/>
      <c r="B509" s="41"/>
      <c r="C509" s="215" t="s">
        <v>710</v>
      </c>
      <c r="D509" s="215" t="s">
        <v>226</v>
      </c>
      <c r="E509" s="216" t="s">
        <v>5932</v>
      </c>
      <c r="F509" s="217" t="s">
        <v>5933</v>
      </c>
      <c r="G509" s="218" t="s">
        <v>160</v>
      </c>
      <c r="H509" s="219">
        <v>630.5</v>
      </c>
      <c r="I509" s="220"/>
      <c r="J509" s="221">
        <f>ROUND(I509*H509,2)</f>
        <v>0</v>
      </c>
      <c r="K509" s="217" t="s">
        <v>40</v>
      </c>
      <c r="L509" s="46"/>
      <c r="M509" s="222" t="s">
        <v>40</v>
      </c>
      <c r="N509" s="223" t="s">
        <v>48</v>
      </c>
      <c r="O509" s="86"/>
      <c r="P509" s="224">
        <f>O509*H509</f>
        <v>0</v>
      </c>
      <c r="Q509" s="224">
        <v>0.030110000000000001</v>
      </c>
      <c r="R509" s="224">
        <f>Q509*H509</f>
        <v>18.984355000000001</v>
      </c>
      <c r="S509" s="224">
        <v>0</v>
      </c>
      <c r="T509" s="225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26" t="s">
        <v>230</v>
      </c>
      <c r="AT509" s="226" t="s">
        <v>226</v>
      </c>
      <c r="AU509" s="226" t="s">
        <v>85</v>
      </c>
      <c r="AY509" s="19" t="s">
        <v>224</v>
      </c>
      <c r="BE509" s="227">
        <f>IF(N509="základní",J509,0)</f>
        <v>0</v>
      </c>
      <c r="BF509" s="227">
        <f>IF(N509="snížená",J509,0)</f>
        <v>0</v>
      </c>
      <c r="BG509" s="227">
        <f>IF(N509="zákl. přenesená",J509,0)</f>
        <v>0</v>
      </c>
      <c r="BH509" s="227">
        <f>IF(N509="sníž. přenesená",J509,0)</f>
        <v>0</v>
      </c>
      <c r="BI509" s="227">
        <f>IF(N509="nulová",J509,0)</f>
        <v>0</v>
      </c>
      <c r="BJ509" s="19" t="s">
        <v>83</v>
      </c>
      <c r="BK509" s="227">
        <f>ROUND(I509*H509,2)</f>
        <v>0</v>
      </c>
      <c r="BL509" s="19" t="s">
        <v>230</v>
      </c>
      <c r="BM509" s="226" t="s">
        <v>1164</v>
      </c>
    </row>
    <row r="510" s="2" customFormat="1">
      <c r="A510" s="40"/>
      <c r="B510" s="41"/>
      <c r="C510" s="42"/>
      <c r="D510" s="228" t="s">
        <v>232</v>
      </c>
      <c r="E510" s="42"/>
      <c r="F510" s="229" t="s">
        <v>5934</v>
      </c>
      <c r="G510" s="42"/>
      <c r="H510" s="42"/>
      <c r="I510" s="230"/>
      <c r="J510" s="42"/>
      <c r="K510" s="42"/>
      <c r="L510" s="46"/>
      <c r="M510" s="231"/>
      <c r="N510" s="232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232</v>
      </c>
      <c r="AU510" s="19" t="s">
        <v>85</v>
      </c>
    </row>
    <row r="511" s="14" customFormat="1">
      <c r="A511" s="14"/>
      <c r="B511" s="246"/>
      <c r="C511" s="247"/>
      <c r="D511" s="228" t="s">
        <v>236</v>
      </c>
      <c r="E511" s="248" t="s">
        <v>40</v>
      </c>
      <c r="F511" s="249" t="s">
        <v>5935</v>
      </c>
      <c r="G511" s="247"/>
      <c r="H511" s="248" t="s">
        <v>40</v>
      </c>
      <c r="I511" s="250"/>
      <c r="J511" s="247"/>
      <c r="K511" s="247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236</v>
      </c>
      <c r="AU511" s="255" t="s">
        <v>85</v>
      </c>
      <c r="AV511" s="14" t="s">
        <v>83</v>
      </c>
      <c r="AW511" s="14" t="s">
        <v>38</v>
      </c>
      <c r="AX511" s="14" t="s">
        <v>77</v>
      </c>
      <c r="AY511" s="255" t="s">
        <v>224</v>
      </c>
    </row>
    <row r="512" s="13" customFormat="1">
      <c r="A512" s="13"/>
      <c r="B512" s="235"/>
      <c r="C512" s="236"/>
      <c r="D512" s="228" t="s">
        <v>236</v>
      </c>
      <c r="E512" s="237" t="s">
        <v>40</v>
      </c>
      <c r="F512" s="238" t="s">
        <v>5936</v>
      </c>
      <c r="G512" s="236"/>
      <c r="H512" s="239">
        <v>152</v>
      </c>
      <c r="I512" s="240"/>
      <c r="J512" s="236"/>
      <c r="K512" s="236"/>
      <c r="L512" s="241"/>
      <c r="M512" s="242"/>
      <c r="N512" s="243"/>
      <c r="O512" s="243"/>
      <c r="P512" s="243"/>
      <c r="Q512" s="243"/>
      <c r="R512" s="243"/>
      <c r="S512" s="243"/>
      <c r="T512" s="24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5" t="s">
        <v>236</v>
      </c>
      <c r="AU512" s="245" t="s">
        <v>85</v>
      </c>
      <c r="AV512" s="13" t="s">
        <v>85</v>
      </c>
      <c r="AW512" s="13" t="s">
        <v>38</v>
      </c>
      <c r="AX512" s="13" t="s">
        <v>77</v>
      </c>
      <c r="AY512" s="245" t="s">
        <v>224</v>
      </c>
    </row>
    <row r="513" s="13" customFormat="1">
      <c r="A513" s="13"/>
      <c r="B513" s="235"/>
      <c r="C513" s="236"/>
      <c r="D513" s="228" t="s">
        <v>236</v>
      </c>
      <c r="E513" s="237" t="s">
        <v>40</v>
      </c>
      <c r="F513" s="238" t="s">
        <v>5937</v>
      </c>
      <c r="G513" s="236"/>
      <c r="H513" s="239">
        <v>58</v>
      </c>
      <c r="I513" s="240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236</v>
      </c>
      <c r="AU513" s="245" t="s">
        <v>85</v>
      </c>
      <c r="AV513" s="13" t="s">
        <v>85</v>
      </c>
      <c r="AW513" s="13" t="s">
        <v>38</v>
      </c>
      <c r="AX513" s="13" t="s">
        <v>77</v>
      </c>
      <c r="AY513" s="245" t="s">
        <v>224</v>
      </c>
    </row>
    <row r="514" s="13" customFormat="1">
      <c r="A514" s="13"/>
      <c r="B514" s="235"/>
      <c r="C514" s="236"/>
      <c r="D514" s="228" t="s">
        <v>236</v>
      </c>
      <c r="E514" s="237" t="s">
        <v>40</v>
      </c>
      <c r="F514" s="238" t="s">
        <v>5938</v>
      </c>
      <c r="G514" s="236"/>
      <c r="H514" s="239">
        <v>348</v>
      </c>
      <c r="I514" s="240"/>
      <c r="J514" s="236"/>
      <c r="K514" s="236"/>
      <c r="L514" s="241"/>
      <c r="M514" s="242"/>
      <c r="N514" s="243"/>
      <c r="O514" s="243"/>
      <c r="P514" s="243"/>
      <c r="Q514" s="243"/>
      <c r="R514" s="243"/>
      <c r="S514" s="243"/>
      <c r="T514" s="24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5" t="s">
        <v>236</v>
      </c>
      <c r="AU514" s="245" t="s">
        <v>85</v>
      </c>
      <c r="AV514" s="13" t="s">
        <v>85</v>
      </c>
      <c r="AW514" s="13" t="s">
        <v>38</v>
      </c>
      <c r="AX514" s="13" t="s">
        <v>77</v>
      </c>
      <c r="AY514" s="245" t="s">
        <v>224</v>
      </c>
    </row>
    <row r="515" s="13" customFormat="1">
      <c r="A515" s="13"/>
      <c r="B515" s="235"/>
      <c r="C515" s="236"/>
      <c r="D515" s="228" t="s">
        <v>236</v>
      </c>
      <c r="E515" s="237" t="s">
        <v>40</v>
      </c>
      <c r="F515" s="238" t="s">
        <v>5939</v>
      </c>
      <c r="G515" s="236"/>
      <c r="H515" s="239">
        <v>72.5</v>
      </c>
      <c r="I515" s="240"/>
      <c r="J515" s="236"/>
      <c r="K515" s="236"/>
      <c r="L515" s="241"/>
      <c r="M515" s="242"/>
      <c r="N515" s="243"/>
      <c r="O515" s="243"/>
      <c r="P515" s="243"/>
      <c r="Q515" s="243"/>
      <c r="R515" s="243"/>
      <c r="S515" s="243"/>
      <c r="T515" s="24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5" t="s">
        <v>236</v>
      </c>
      <c r="AU515" s="245" t="s">
        <v>85</v>
      </c>
      <c r="AV515" s="13" t="s">
        <v>85</v>
      </c>
      <c r="AW515" s="13" t="s">
        <v>38</v>
      </c>
      <c r="AX515" s="13" t="s">
        <v>77</v>
      </c>
      <c r="AY515" s="245" t="s">
        <v>224</v>
      </c>
    </row>
    <row r="516" s="15" customFormat="1">
      <c r="A516" s="15"/>
      <c r="B516" s="256"/>
      <c r="C516" s="257"/>
      <c r="D516" s="228" t="s">
        <v>236</v>
      </c>
      <c r="E516" s="258" t="s">
        <v>40</v>
      </c>
      <c r="F516" s="259" t="s">
        <v>253</v>
      </c>
      <c r="G516" s="257"/>
      <c r="H516" s="260">
        <v>630.5</v>
      </c>
      <c r="I516" s="261"/>
      <c r="J516" s="257"/>
      <c r="K516" s="257"/>
      <c r="L516" s="262"/>
      <c r="M516" s="263"/>
      <c r="N516" s="264"/>
      <c r="O516" s="264"/>
      <c r="P516" s="264"/>
      <c r="Q516" s="264"/>
      <c r="R516" s="264"/>
      <c r="S516" s="264"/>
      <c r="T516" s="26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6" t="s">
        <v>236</v>
      </c>
      <c r="AU516" s="266" t="s">
        <v>85</v>
      </c>
      <c r="AV516" s="15" t="s">
        <v>230</v>
      </c>
      <c r="AW516" s="15" t="s">
        <v>38</v>
      </c>
      <c r="AX516" s="15" t="s">
        <v>83</v>
      </c>
      <c r="AY516" s="266" t="s">
        <v>224</v>
      </c>
    </row>
    <row r="517" s="2" customFormat="1" ht="16.5" customHeight="1">
      <c r="A517" s="40"/>
      <c r="B517" s="41"/>
      <c r="C517" s="268" t="s">
        <v>716</v>
      </c>
      <c r="D517" s="268" t="s">
        <v>305</v>
      </c>
      <c r="E517" s="269" t="s">
        <v>5940</v>
      </c>
      <c r="F517" s="270" t="s">
        <v>5941</v>
      </c>
      <c r="G517" s="271" t="s">
        <v>604</v>
      </c>
      <c r="H517" s="272">
        <v>15.497999999999999</v>
      </c>
      <c r="I517" s="273"/>
      <c r="J517" s="274">
        <f>ROUND(I517*H517,2)</f>
        <v>0</v>
      </c>
      <c r="K517" s="270" t="s">
        <v>229</v>
      </c>
      <c r="L517" s="275"/>
      <c r="M517" s="276" t="s">
        <v>40</v>
      </c>
      <c r="N517" s="277" t="s">
        <v>48</v>
      </c>
      <c r="O517" s="86"/>
      <c r="P517" s="224">
        <f>O517*H517</f>
        <v>0</v>
      </c>
      <c r="Q517" s="224">
        <v>1</v>
      </c>
      <c r="R517" s="224">
        <f>Q517*H517</f>
        <v>15.497999999999999</v>
      </c>
      <c r="S517" s="224">
        <v>0</v>
      </c>
      <c r="T517" s="225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6" t="s">
        <v>279</v>
      </c>
      <c r="AT517" s="226" t="s">
        <v>305</v>
      </c>
      <c r="AU517" s="226" t="s">
        <v>85</v>
      </c>
      <c r="AY517" s="19" t="s">
        <v>224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19" t="s">
        <v>83</v>
      </c>
      <c r="BK517" s="227">
        <f>ROUND(I517*H517,2)</f>
        <v>0</v>
      </c>
      <c r="BL517" s="19" t="s">
        <v>230</v>
      </c>
      <c r="BM517" s="226" t="s">
        <v>1181</v>
      </c>
    </row>
    <row r="518" s="2" customFormat="1">
      <c r="A518" s="40"/>
      <c r="B518" s="41"/>
      <c r="C518" s="42"/>
      <c r="D518" s="228" t="s">
        <v>232</v>
      </c>
      <c r="E518" s="42"/>
      <c r="F518" s="229" t="s">
        <v>5941</v>
      </c>
      <c r="G518" s="42"/>
      <c r="H518" s="42"/>
      <c r="I518" s="230"/>
      <c r="J518" s="42"/>
      <c r="K518" s="42"/>
      <c r="L518" s="46"/>
      <c r="M518" s="231"/>
      <c r="N518" s="232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232</v>
      </c>
      <c r="AU518" s="19" t="s">
        <v>85</v>
      </c>
    </row>
    <row r="519" s="2" customFormat="1">
      <c r="A519" s="40"/>
      <c r="B519" s="41"/>
      <c r="C519" s="42"/>
      <c r="D519" s="233" t="s">
        <v>234</v>
      </c>
      <c r="E519" s="42"/>
      <c r="F519" s="234" t="s">
        <v>5942</v>
      </c>
      <c r="G519" s="42"/>
      <c r="H519" s="42"/>
      <c r="I519" s="230"/>
      <c r="J519" s="42"/>
      <c r="K519" s="42"/>
      <c r="L519" s="46"/>
      <c r="M519" s="231"/>
      <c r="N519" s="232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234</v>
      </c>
      <c r="AU519" s="19" t="s">
        <v>85</v>
      </c>
    </row>
    <row r="520" s="13" customFormat="1">
      <c r="A520" s="13"/>
      <c r="B520" s="235"/>
      <c r="C520" s="236"/>
      <c r="D520" s="228" t="s">
        <v>236</v>
      </c>
      <c r="E520" s="237" t="s">
        <v>40</v>
      </c>
      <c r="F520" s="238" t="s">
        <v>5943</v>
      </c>
      <c r="G520" s="236"/>
      <c r="H520" s="239">
        <v>15.497999999999999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5" t="s">
        <v>236</v>
      </c>
      <c r="AU520" s="245" t="s">
        <v>85</v>
      </c>
      <c r="AV520" s="13" t="s">
        <v>85</v>
      </c>
      <c r="AW520" s="13" t="s">
        <v>38</v>
      </c>
      <c r="AX520" s="13" t="s">
        <v>77</v>
      </c>
      <c r="AY520" s="245" t="s">
        <v>224</v>
      </c>
    </row>
    <row r="521" s="15" customFormat="1">
      <c r="A521" s="15"/>
      <c r="B521" s="256"/>
      <c r="C521" s="257"/>
      <c r="D521" s="228" t="s">
        <v>236</v>
      </c>
      <c r="E521" s="258" t="s">
        <v>40</v>
      </c>
      <c r="F521" s="259" t="s">
        <v>253</v>
      </c>
      <c r="G521" s="257"/>
      <c r="H521" s="260">
        <v>15.497999999999999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6" t="s">
        <v>236</v>
      </c>
      <c r="AU521" s="266" t="s">
        <v>85</v>
      </c>
      <c r="AV521" s="15" t="s">
        <v>230</v>
      </c>
      <c r="AW521" s="15" t="s">
        <v>38</v>
      </c>
      <c r="AX521" s="15" t="s">
        <v>83</v>
      </c>
      <c r="AY521" s="266" t="s">
        <v>224</v>
      </c>
    </row>
    <row r="522" s="2" customFormat="1" ht="16.5" customHeight="1">
      <c r="A522" s="40"/>
      <c r="B522" s="41"/>
      <c r="C522" s="215" t="s">
        <v>725</v>
      </c>
      <c r="D522" s="215" t="s">
        <v>226</v>
      </c>
      <c r="E522" s="216" t="s">
        <v>5054</v>
      </c>
      <c r="F522" s="217" t="s">
        <v>5055</v>
      </c>
      <c r="G522" s="218" t="s">
        <v>163</v>
      </c>
      <c r="H522" s="219">
        <v>21.870000000000001</v>
      </c>
      <c r="I522" s="220"/>
      <c r="J522" s="221">
        <f>ROUND(I522*H522,2)</f>
        <v>0</v>
      </c>
      <c r="K522" s="217" t="s">
        <v>229</v>
      </c>
      <c r="L522" s="46"/>
      <c r="M522" s="222" t="s">
        <v>40</v>
      </c>
      <c r="N522" s="223" t="s">
        <v>48</v>
      </c>
      <c r="O522" s="86"/>
      <c r="P522" s="224">
        <f>O522*H522</f>
        <v>0</v>
      </c>
      <c r="Q522" s="224">
        <v>2.2563399999999998</v>
      </c>
      <c r="R522" s="224">
        <f>Q522*H522</f>
        <v>49.346155799999998</v>
      </c>
      <c r="S522" s="224">
        <v>0</v>
      </c>
      <c r="T522" s="225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26" t="s">
        <v>230</v>
      </c>
      <c r="AT522" s="226" t="s">
        <v>226</v>
      </c>
      <c r="AU522" s="226" t="s">
        <v>85</v>
      </c>
      <c r="AY522" s="19" t="s">
        <v>224</v>
      </c>
      <c r="BE522" s="227">
        <f>IF(N522="základní",J522,0)</f>
        <v>0</v>
      </c>
      <c r="BF522" s="227">
        <f>IF(N522="snížená",J522,0)</f>
        <v>0</v>
      </c>
      <c r="BG522" s="227">
        <f>IF(N522="zákl. přenesená",J522,0)</f>
        <v>0</v>
      </c>
      <c r="BH522" s="227">
        <f>IF(N522="sníž. přenesená",J522,0)</f>
        <v>0</v>
      </c>
      <c r="BI522" s="227">
        <f>IF(N522="nulová",J522,0)</f>
        <v>0</v>
      </c>
      <c r="BJ522" s="19" t="s">
        <v>83</v>
      </c>
      <c r="BK522" s="227">
        <f>ROUND(I522*H522,2)</f>
        <v>0</v>
      </c>
      <c r="BL522" s="19" t="s">
        <v>230</v>
      </c>
      <c r="BM522" s="226" t="s">
        <v>1197</v>
      </c>
    </row>
    <row r="523" s="2" customFormat="1">
      <c r="A523" s="40"/>
      <c r="B523" s="41"/>
      <c r="C523" s="42"/>
      <c r="D523" s="228" t="s">
        <v>232</v>
      </c>
      <c r="E523" s="42"/>
      <c r="F523" s="229" t="s">
        <v>5056</v>
      </c>
      <c r="G523" s="42"/>
      <c r="H523" s="42"/>
      <c r="I523" s="230"/>
      <c r="J523" s="42"/>
      <c r="K523" s="42"/>
      <c r="L523" s="46"/>
      <c r="M523" s="231"/>
      <c r="N523" s="232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232</v>
      </c>
      <c r="AU523" s="19" t="s">
        <v>85</v>
      </c>
    </row>
    <row r="524" s="2" customFormat="1">
      <c r="A524" s="40"/>
      <c r="B524" s="41"/>
      <c r="C524" s="42"/>
      <c r="D524" s="233" t="s">
        <v>234</v>
      </c>
      <c r="E524" s="42"/>
      <c r="F524" s="234" t="s">
        <v>5057</v>
      </c>
      <c r="G524" s="42"/>
      <c r="H524" s="42"/>
      <c r="I524" s="230"/>
      <c r="J524" s="42"/>
      <c r="K524" s="42"/>
      <c r="L524" s="46"/>
      <c r="M524" s="231"/>
      <c r="N524" s="232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234</v>
      </c>
      <c r="AU524" s="19" t="s">
        <v>85</v>
      </c>
    </row>
    <row r="525" s="13" customFormat="1">
      <c r="A525" s="13"/>
      <c r="B525" s="235"/>
      <c r="C525" s="236"/>
      <c r="D525" s="228" t="s">
        <v>236</v>
      </c>
      <c r="E525" s="237" t="s">
        <v>40</v>
      </c>
      <c r="F525" s="238" t="s">
        <v>5944</v>
      </c>
      <c r="G525" s="236"/>
      <c r="H525" s="239">
        <v>21.870000000000001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5" t="s">
        <v>236</v>
      </c>
      <c r="AU525" s="245" t="s">
        <v>85</v>
      </c>
      <c r="AV525" s="13" t="s">
        <v>85</v>
      </c>
      <c r="AW525" s="13" t="s">
        <v>38</v>
      </c>
      <c r="AX525" s="13" t="s">
        <v>77</v>
      </c>
      <c r="AY525" s="245" t="s">
        <v>224</v>
      </c>
    </row>
    <row r="526" s="15" customFormat="1">
      <c r="A526" s="15"/>
      <c r="B526" s="256"/>
      <c r="C526" s="257"/>
      <c r="D526" s="228" t="s">
        <v>236</v>
      </c>
      <c r="E526" s="258" t="s">
        <v>40</v>
      </c>
      <c r="F526" s="259" t="s">
        <v>253</v>
      </c>
      <c r="G526" s="257"/>
      <c r="H526" s="260">
        <v>21.870000000000001</v>
      </c>
      <c r="I526" s="261"/>
      <c r="J526" s="257"/>
      <c r="K526" s="257"/>
      <c r="L526" s="262"/>
      <c r="M526" s="263"/>
      <c r="N526" s="264"/>
      <c r="O526" s="264"/>
      <c r="P526" s="264"/>
      <c r="Q526" s="264"/>
      <c r="R526" s="264"/>
      <c r="S526" s="264"/>
      <c r="T526" s="26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6" t="s">
        <v>236</v>
      </c>
      <c r="AU526" s="266" t="s">
        <v>85</v>
      </c>
      <c r="AV526" s="15" t="s">
        <v>230</v>
      </c>
      <c r="AW526" s="15" t="s">
        <v>38</v>
      </c>
      <c r="AX526" s="15" t="s">
        <v>83</v>
      </c>
      <c r="AY526" s="266" t="s">
        <v>224</v>
      </c>
    </row>
    <row r="527" s="2" customFormat="1" ht="16.5" customHeight="1">
      <c r="A527" s="40"/>
      <c r="B527" s="41"/>
      <c r="C527" s="215" t="s">
        <v>737</v>
      </c>
      <c r="D527" s="215" t="s">
        <v>226</v>
      </c>
      <c r="E527" s="216" t="s">
        <v>5945</v>
      </c>
      <c r="F527" s="217" t="s">
        <v>5946</v>
      </c>
      <c r="G527" s="218" t="s">
        <v>160</v>
      </c>
      <c r="H527" s="219">
        <v>95</v>
      </c>
      <c r="I527" s="220"/>
      <c r="J527" s="221">
        <f>ROUND(I527*H527,2)</f>
        <v>0</v>
      </c>
      <c r="K527" s="217" t="s">
        <v>229</v>
      </c>
      <c r="L527" s="46"/>
      <c r="M527" s="222" t="s">
        <v>40</v>
      </c>
      <c r="N527" s="223" t="s">
        <v>48</v>
      </c>
      <c r="O527" s="86"/>
      <c r="P527" s="224">
        <f>O527*H527</f>
        <v>0</v>
      </c>
      <c r="Q527" s="224">
        <v>0.29221000000000003</v>
      </c>
      <c r="R527" s="224">
        <f>Q527*H527</f>
        <v>27.759950000000003</v>
      </c>
      <c r="S527" s="224">
        <v>0</v>
      </c>
      <c r="T527" s="225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6" t="s">
        <v>230</v>
      </c>
      <c r="AT527" s="226" t="s">
        <v>226</v>
      </c>
      <c r="AU527" s="226" t="s">
        <v>85</v>
      </c>
      <c r="AY527" s="19" t="s">
        <v>224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9" t="s">
        <v>83</v>
      </c>
      <c r="BK527" s="227">
        <f>ROUND(I527*H527,2)</f>
        <v>0</v>
      </c>
      <c r="BL527" s="19" t="s">
        <v>230</v>
      </c>
      <c r="BM527" s="226" t="s">
        <v>1211</v>
      </c>
    </row>
    <row r="528" s="2" customFormat="1">
      <c r="A528" s="40"/>
      <c r="B528" s="41"/>
      <c r="C528" s="42"/>
      <c r="D528" s="228" t="s">
        <v>232</v>
      </c>
      <c r="E528" s="42"/>
      <c r="F528" s="229" t="s">
        <v>5947</v>
      </c>
      <c r="G528" s="42"/>
      <c r="H528" s="42"/>
      <c r="I528" s="230"/>
      <c r="J528" s="42"/>
      <c r="K528" s="42"/>
      <c r="L528" s="46"/>
      <c r="M528" s="231"/>
      <c r="N528" s="232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232</v>
      </c>
      <c r="AU528" s="19" t="s">
        <v>85</v>
      </c>
    </row>
    <row r="529" s="2" customFormat="1">
      <c r="A529" s="40"/>
      <c r="B529" s="41"/>
      <c r="C529" s="42"/>
      <c r="D529" s="233" t="s">
        <v>234</v>
      </c>
      <c r="E529" s="42"/>
      <c r="F529" s="234" t="s">
        <v>5948</v>
      </c>
      <c r="G529" s="42"/>
      <c r="H529" s="42"/>
      <c r="I529" s="230"/>
      <c r="J529" s="42"/>
      <c r="K529" s="42"/>
      <c r="L529" s="46"/>
      <c r="M529" s="231"/>
      <c r="N529" s="232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234</v>
      </c>
      <c r="AU529" s="19" t="s">
        <v>85</v>
      </c>
    </row>
    <row r="530" s="14" customFormat="1">
      <c r="A530" s="14"/>
      <c r="B530" s="246"/>
      <c r="C530" s="247"/>
      <c r="D530" s="228" t="s">
        <v>236</v>
      </c>
      <c r="E530" s="248" t="s">
        <v>40</v>
      </c>
      <c r="F530" s="249" t="s">
        <v>5949</v>
      </c>
      <c r="G530" s="247"/>
      <c r="H530" s="248" t="s">
        <v>40</v>
      </c>
      <c r="I530" s="250"/>
      <c r="J530" s="247"/>
      <c r="K530" s="247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236</v>
      </c>
      <c r="AU530" s="255" t="s">
        <v>85</v>
      </c>
      <c r="AV530" s="14" t="s">
        <v>83</v>
      </c>
      <c r="AW530" s="14" t="s">
        <v>38</v>
      </c>
      <c r="AX530" s="14" t="s">
        <v>77</v>
      </c>
      <c r="AY530" s="255" t="s">
        <v>224</v>
      </c>
    </row>
    <row r="531" s="13" customFormat="1">
      <c r="A531" s="13"/>
      <c r="B531" s="235"/>
      <c r="C531" s="236"/>
      <c r="D531" s="228" t="s">
        <v>236</v>
      </c>
      <c r="E531" s="237" t="s">
        <v>40</v>
      </c>
      <c r="F531" s="238" t="s">
        <v>5950</v>
      </c>
      <c r="G531" s="236"/>
      <c r="H531" s="239">
        <v>79</v>
      </c>
      <c r="I531" s="240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5" t="s">
        <v>236</v>
      </c>
      <c r="AU531" s="245" t="s">
        <v>85</v>
      </c>
      <c r="AV531" s="13" t="s">
        <v>85</v>
      </c>
      <c r="AW531" s="13" t="s">
        <v>38</v>
      </c>
      <c r="AX531" s="13" t="s">
        <v>77</v>
      </c>
      <c r="AY531" s="245" t="s">
        <v>224</v>
      </c>
    </row>
    <row r="532" s="13" customFormat="1">
      <c r="A532" s="13"/>
      <c r="B532" s="235"/>
      <c r="C532" s="236"/>
      <c r="D532" s="228" t="s">
        <v>236</v>
      </c>
      <c r="E532" s="237" t="s">
        <v>40</v>
      </c>
      <c r="F532" s="238" t="s">
        <v>5951</v>
      </c>
      <c r="G532" s="236"/>
      <c r="H532" s="239">
        <v>16</v>
      </c>
      <c r="I532" s="240"/>
      <c r="J532" s="236"/>
      <c r="K532" s="236"/>
      <c r="L532" s="241"/>
      <c r="M532" s="242"/>
      <c r="N532" s="243"/>
      <c r="O532" s="243"/>
      <c r="P532" s="243"/>
      <c r="Q532" s="243"/>
      <c r="R532" s="243"/>
      <c r="S532" s="243"/>
      <c r="T532" s="24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5" t="s">
        <v>236</v>
      </c>
      <c r="AU532" s="245" t="s">
        <v>85</v>
      </c>
      <c r="AV532" s="13" t="s">
        <v>85</v>
      </c>
      <c r="AW532" s="13" t="s">
        <v>38</v>
      </c>
      <c r="AX532" s="13" t="s">
        <v>77</v>
      </c>
      <c r="AY532" s="245" t="s">
        <v>224</v>
      </c>
    </row>
    <row r="533" s="15" customFormat="1">
      <c r="A533" s="15"/>
      <c r="B533" s="256"/>
      <c r="C533" s="257"/>
      <c r="D533" s="228" t="s">
        <v>236</v>
      </c>
      <c r="E533" s="258" t="s">
        <v>40</v>
      </c>
      <c r="F533" s="259" t="s">
        <v>253</v>
      </c>
      <c r="G533" s="257"/>
      <c r="H533" s="260">
        <v>95</v>
      </c>
      <c r="I533" s="261"/>
      <c r="J533" s="257"/>
      <c r="K533" s="257"/>
      <c r="L533" s="262"/>
      <c r="M533" s="263"/>
      <c r="N533" s="264"/>
      <c r="O533" s="264"/>
      <c r="P533" s="264"/>
      <c r="Q533" s="264"/>
      <c r="R533" s="264"/>
      <c r="S533" s="264"/>
      <c r="T533" s="26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6" t="s">
        <v>236</v>
      </c>
      <c r="AU533" s="266" t="s">
        <v>85</v>
      </c>
      <c r="AV533" s="15" t="s">
        <v>230</v>
      </c>
      <c r="AW533" s="15" t="s">
        <v>38</v>
      </c>
      <c r="AX533" s="15" t="s">
        <v>83</v>
      </c>
      <c r="AY533" s="266" t="s">
        <v>224</v>
      </c>
    </row>
    <row r="534" s="2" customFormat="1" ht="16.5" customHeight="1">
      <c r="A534" s="40"/>
      <c r="B534" s="41"/>
      <c r="C534" s="268" t="s">
        <v>743</v>
      </c>
      <c r="D534" s="268" t="s">
        <v>305</v>
      </c>
      <c r="E534" s="269" t="s">
        <v>5952</v>
      </c>
      <c r="F534" s="270" t="s">
        <v>5953</v>
      </c>
      <c r="G534" s="271" t="s">
        <v>811</v>
      </c>
      <c r="H534" s="272">
        <v>91</v>
      </c>
      <c r="I534" s="273"/>
      <c r="J534" s="274">
        <f>ROUND(I534*H534,2)</f>
        <v>0</v>
      </c>
      <c r="K534" s="270" t="s">
        <v>40</v>
      </c>
      <c r="L534" s="275"/>
      <c r="M534" s="276" t="s">
        <v>40</v>
      </c>
      <c r="N534" s="277" t="s">
        <v>48</v>
      </c>
      <c r="O534" s="86"/>
      <c r="P534" s="224">
        <f>O534*H534</f>
        <v>0</v>
      </c>
      <c r="Q534" s="224">
        <v>0.028799999999999999</v>
      </c>
      <c r="R534" s="224">
        <f>Q534*H534</f>
        <v>2.6208</v>
      </c>
      <c r="S534" s="224">
        <v>0</v>
      </c>
      <c r="T534" s="225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6" t="s">
        <v>279</v>
      </c>
      <c r="AT534" s="226" t="s">
        <v>305</v>
      </c>
      <c r="AU534" s="226" t="s">
        <v>85</v>
      </c>
      <c r="AY534" s="19" t="s">
        <v>224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19" t="s">
        <v>83</v>
      </c>
      <c r="BK534" s="227">
        <f>ROUND(I534*H534,2)</f>
        <v>0</v>
      </c>
      <c r="BL534" s="19" t="s">
        <v>230</v>
      </c>
      <c r="BM534" s="226" t="s">
        <v>1223</v>
      </c>
    </row>
    <row r="535" s="2" customFormat="1">
      <c r="A535" s="40"/>
      <c r="B535" s="41"/>
      <c r="C535" s="42"/>
      <c r="D535" s="228" t="s">
        <v>232</v>
      </c>
      <c r="E535" s="42"/>
      <c r="F535" s="229" t="s">
        <v>5954</v>
      </c>
      <c r="G535" s="42"/>
      <c r="H535" s="42"/>
      <c r="I535" s="230"/>
      <c r="J535" s="42"/>
      <c r="K535" s="42"/>
      <c r="L535" s="46"/>
      <c r="M535" s="231"/>
      <c r="N535" s="232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232</v>
      </c>
      <c r="AU535" s="19" t="s">
        <v>85</v>
      </c>
    </row>
    <row r="536" s="13" customFormat="1">
      <c r="A536" s="13"/>
      <c r="B536" s="235"/>
      <c r="C536" s="236"/>
      <c r="D536" s="228" t="s">
        <v>236</v>
      </c>
      <c r="E536" s="237" t="s">
        <v>40</v>
      </c>
      <c r="F536" s="238" t="s">
        <v>5955</v>
      </c>
      <c r="G536" s="236"/>
      <c r="H536" s="239">
        <v>76</v>
      </c>
      <c r="I536" s="240"/>
      <c r="J536" s="236"/>
      <c r="K536" s="236"/>
      <c r="L536" s="241"/>
      <c r="M536" s="242"/>
      <c r="N536" s="243"/>
      <c r="O536" s="243"/>
      <c r="P536" s="243"/>
      <c r="Q536" s="243"/>
      <c r="R536" s="243"/>
      <c r="S536" s="243"/>
      <c r="T536" s="24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5" t="s">
        <v>236</v>
      </c>
      <c r="AU536" s="245" t="s">
        <v>85</v>
      </c>
      <c r="AV536" s="13" t="s">
        <v>85</v>
      </c>
      <c r="AW536" s="13" t="s">
        <v>38</v>
      </c>
      <c r="AX536" s="13" t="s">
        <v>77</v>
      </c>
      <c r="AY536" s="245" t="s">
        <v>224</v>
      </c>
    </row>
    <row r="537" s="13" customFormat="1">
      <c r="A537" s="13"/>
      <c r="B537" s="235"/>
      <c r="C537" s="236"/>
      <c r="D537" s="228" t="s">
        <v>236</v>
      </c>
      <c r="E537" s="237" t="s">
        <v>40</v>
      </c>
      <c r="F537" s="238" t="s">
        <v>5956</v>
      </c>
      <c r="G537" s="236"/>
      <c r="H537" s="239">
        <v>15</v>
      </c>
      <c r="I537" s="240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5" t="s">
        <v>236</v>
      </c>
      <c r="AU537" s="245" t="s">
        <v>85</v>
      </c>
      <c r="AV537" s="13" t="s">
        <v>85</v>
      </c>
      <c r="AW537" s="13" t="s">
        <v>38</v>
      </c>
      <c r="AX537" s="13" t="s">
        <v>77</v>
      </c>
      <c r="AY537" s="245" t="s">
        <v>224</v>
      </c>
    </row>
    <row r="538" s="15" customFormat="1">
      <c r="A538" s="15"/>
      <c r="B538" s="256"/>
      <c r="C538" s="257"/>
      <c r="D538" s="228" t="s">
        <v>236</v>
      </c>
      <c r="E538" s="258" t="s">
        <v>40</v>
      </c>
      <c r="F538" s="259" t="s">
        <v>253</v>
      </c>
      <c r="G538" s="257"/>
      <c r="H538" s="260">
        <v>91</v>
      </c>
      <c r="I538" s="261"/>
      <c r="J538" s="257"/>
      <c r="K538" s="257"/>
      <c r="L538" s="262"/>
      <c r="M538" s="263"/>
      <c r="N538" s="264"/>
      <c r="O538" s="264"/>
      <c r="P538" s="264"/>
      <c r="Q538" s="264"/>
      <c r="R538" s="264"/>
      <c r="S538" s="264"/>
      <c r="T538" s="26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6" t="s">
        <v>236</v>
      </c>
      <c r="AU538" s="266" t="s">
        <v>85</v>
      </c>
      <c r="AV538" s="15" t="s">
        <v>230</v>
      </c>
      <c r="AW538" s="15" t="s">
        <v>38</v>
      </c>
      <c r="AX538" s="15" t="s">
        <v>83</v>
      </c>
      <c r="AY538" s="266" t="s">
        <v>224</v>
      </c>
    </row>
    <row r="539" s="2" customFormat="1" ht="16.5" customHeight="1">
      <c r="A539" s="40"/>
      <c r="B539" s="41"/>
      <c r="C539" s="268" t="s">
        <v>750</v>
      </c>
      <c r="D539" s="268" t="s">
        <v>305</v>
      </c>
      <c r="E539" s="269" t="s">
        <v>5957</v>
      </c>
      <c r="F539" s="270" t="s">
        <v>5958</v>
      </c>
      <c r="G539" s="271" t="s">
        <v>811</v>
      </c>
      <c r="H539" s="272">
        <v>2</v>
      </c>
      <c r="I539" s="273"/>
      <c r="J539" s="274">
        <f>ROUND(I539*H539,2)</f>
        <v>0</v>
      </c>
      <c r="K539" s="270" t="s">
        <v>40</v>
      </c>
      <c r="L539" s="275"/>
      <c r="M539" s="276" t="s">
        <v>40</v>
      </c>
      <c r="N539" s="277" t="s">
        <v>48</v>
      </c>
      <c r="O539" s="86"/>
      <c r="P539" s="224">
        <f>O539*H539</f>
        <v>0</v>
      </c>
      <c r="Q539" s="224">
        <v>0.0143</v>
      </c>
      <c r="R539" s="224">
        <f>Q539*H539</f>
        <v>0.0286</v>
      </c>
      <c r="S539" s="224">
        <v>0</v>
      </c>
      <c r="T539" s="225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26" t="s">
        <v>279</v>
      </c>
      <c r="AT539" s="226" t="s">
        <v>305</v>
      </c>
      <c r="AU539" s="226" t="s">
        <v>85</v>
      </c>
      <c r="AY539" s="19" t="s">
        <v>224</v>
      </c>
      <c r="BE539" s="227">
        <f>IF(N539="základní",J539,0)</f>
        <v>0</v>
      </c>
      <c r="BF539" s="227">
        <f>IF(N539="snížená",J539,0)</f>
        <v>0</v>
      </c>
      <c r="BG539" s="227">
        <f>IF(N539="zákl. přenesená",J539,0)</f>
        <v>0</v>
      </c>
      <c r="BH539" s="227">
        <f>IF(N539="sníž. přenesená",J539,0)</f>
        <v>0</v>
      </c>
      <c r="BI539" s="227">
        <f>IF(N539="nulová",J539,0)</f>
        <v>0</v>
      </c>
      <c r="BJ539" s="19" t="s">
        <v>83</v>
      </c>
      <c r="BK539" s="227">
        <f>ROUND(I539*H539,2)</f>
        <v>0</v>
      </c>
      <c r="BL539" s="19" t="s">
        <v>230</v>
      </c>
      <c r="BM539" s="226" t="s">
        <v>1233</v>
      </c>
    </row>
    <row r="540" s="2" customFormat="1">
      <c r="A540" s="40"/>
      <c r="B540" s="41"/>
      <c r="C540" s="42"/>
      <c r="D540" s="228" t="s">
        <v>232</v>
      </c>
      <c r="E540" s="42"/>
      <c r="F540" s="229" t="s">
        <v>5959</v>
      </c>
      <c r="G540" s="42"/>
      <c r="H540" s="42"/>
      <c r="I540" s="230"/>
      <c r="J540" s="42"/>
      <c r="K540" s="42"/>
      <c r="L540" s="46"/>
      <c r="M540" s="231"/>
      <c r="N540" s="232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232</v>
      </c>
      <c r="AU540" s="19" t="s">
        <v>85</v>
      </c>
    </row>
    <row r="541" s="13" customFormat="1">
      <c r="A541" s="13"/>
      <c r="B541" s="235"/>
      <c r="C541" s="236"/>
      <c r="D541" s="228" t="s">
        <v>236</v>
      </c>
      <c r="E541" s="237" t="s">
        <v>40</v>
      </c>
      <c r="F541" s="238" t="s">
        <v>5960</v>
      </c>
      <c r="G541" s="236"/>
      <c r="H541" s="239">
        <v>1</v>
      </c>
      <c r="I541" s="240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5" t="s">
        <v>236</v>
      </c>
      <c r="AU541" s="245" t="s">
        <v>85</v>
      </c>
      <c r="AV541" s="13" t="s">
        <v>85</v>
      </c>
      <c r="AW541" s="13" t="s">
        <v>38</v>
      </c>
      <c r="AX541" s="13" t="s">
        <v>77</v>
      </c>
      <c r="AY541" s="245" t="s">
        <v>224</v>
      </c>
    </row>
    <row r="542" s="13" customFormat="1">
      <c r="A542" s="13"/>
      <c r="B542" s="235"/>
      <c r="C542" s="236"/>
      <c r="D542" s="228" t="s">
        <v>236</v>
      </c>
      <c r="E542" s="237" t="s">
        <v>40</v>
      </c>
      <c r="F542" s="238" t="s">
        <v>5961</v>
      </c>
      <c r="G542" s="236"/>
      <c r="H542" s="239">
        <v>1</v>
      </c>
      <c r="I542" s="240"/>
      <c r="J542" s="236"/>
      <c r="K542" s="236"/>
      <c r="L542" s="241"/>
      <c r="M542" s="242"/>
      <c r="N542" s="243"/>
      <c r="O542" s="243"/>
      <c r="P542" s="243"/>
      <c r="Q542" s="243"/>
      <c r="R542" s="243"/>
      <c r="S542" s="243"/>
      <c r="T542" s="24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5" t="s">
        <v>236</v>
      </c>
      <c r="AU542" s="245" t="s">
        <v>85</v>
      </c>
      <c r="AV542" s="13" t="s">
        <v>85</v>
      </c>
      <c r="AW542" s="13" t="s">
        <v>38</v>
      </c>
      <c r="AX542" s="13" t="s">
        <v>77</v>
      </c>
      <c r="AY542" s="245" t="s">
        <v>224</v>
      </c>
    </row>
    <row r="543" s="15" customFormat="1">
      <c r="A543" s="15"/>
      <c r="B543" s="256"/>
      <c r="C543" s="257"/>
      <c r="D543" s="228" t="s">
        <v>236</v>
      </c>
      <c r="E543" s="258" t="s">
        <v>40</v>
      </c>
      <c r="F543" s="259" t="s">
        <v>253</v>
      </c>
      <c r="G543" s="257"/>
      <c r="H543" s="260">
        <v>2</v>
      </c>
      <c r="I543" s="261"/>
      <c r="J543" s="257"/>
      <c r="K543" s="257"/>
      <c r="L543" s="262"/>
      <c r="M543" s="263"/>
      <c r="N543" s="264"/>
      <c r="O543" s="264"/>
      <c r="P543" s="264"/>
      <c r="Q543" s="264"/>
      <c r="R543" s="264"/>
      <c r="S543" s="264"/>
      <c r="T543" s="26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6" t="s">
        <v>236</v>
      </c>
      <c r="AU543" s="266" t="s">
        <v>85</v>
      </c>
      <c r="AV543" s="15" t="s">
        <v>230</v>
      </c>
      <c r="AW543" s="15" t="s">
        <v>38</v>
      </c>
      <c r="AX543" s="15" t="s">
        <v>83</v>
      </c>
      <c r="AY543" s="266" t="s">
        <v>224</v>
      </c>
    </row>
    <row r="544" s="2" customFormat="1" ht="16.5" customHeight="1">
      <c r="A544" s="40"/>
      <c r="B544" s="41"/>
      <c r="C544" s="268" t="s">
        <v>756</v>
      </c>
      <c r="D544" s="268" t="s">
        <v>305</v>
      </c>
      <c r="E544" s="269" t="s">
        <v>5962</v>
      </c>
      <c r="F544" s="270" t="s">
        <v>5963</v>
      </c>
      <c r="G544" s="271" t="s">
        <v>811</v>
      </c>
      <c r="H544" s="272">
        <v>2</v>
      </c>
      <c r="I544" s="273"/>
      <c r="J544" s="274">
        <f>ROUND(I544*H544,2)</f>
        <v>0</v>
      </c>
      <c r="K544" s="270" t="s">
        <v>40</v>
      </c>
      <c r="L544" s="275"/>
      <c r="M544" s="276" t="s">
        <v>40</v>
      </c>
      <c r="N544" s="277" t="s">
        <v>48</v>
      </c>
      <c r="O544" s="86"/>
      <c r="P544" s="224">
        <f>O544*H544</f>
        <v>0</v>
      </c>
      <c r="Q544" s="224">
        <v>0.049799999999999997</v>
      </c>
      <c r="R544" s="224">
        <f>Q544*H544</f>
        <v>0.099599999999999994</v>
      </c>
      <c r="S544" s="224">
        <v>0</v>
      </c>
      <c r="T544" s="225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6" t="s">
        <v>279</v>
      </c>
      <c r="AT544" s="226" t="s">
        <v>305</v>
      </c>
      <c r="AU544" s="226" t="s">
        <v>85</v>
      </c>
      <c r="AY544" s="19" t="s">
        <v>224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19" t="s">
        <v>83</v>
      </c>
      <c r="BK544" s="227">
        <f>ROUND(I544*H544,2)</f>
        <v>0</v>
      </c>
      <c r="BL544" s="19" t="s">
        <v>230</v>
      </c>
      <c r="BM544" s="226" t="s">
        <v>1243</v>
      </c>
    </row>
    <row r="545" s="2" customFormat="1">
      <c r="A545" s="40"/>
      <c r="B545" s="41"/>
      <c r="C545" s="42"/>
      <c r="D545" s="228" t="s">
        <v>232</v>
      </c>
      <c r="E545" s="42"/>
      <c r="F545" s="229" t="s">
        <v>5964</v>
      </c>
      <c r="G545" s="42"/>
      <c r="H545" s="42"/>
      <c r="I545" s="230"/>
      <c r="J545" s="42"/>
      <c r="K545" s="42"/>
      <c r="L545" s="46"/>
      <c r="M545" s="231"/>
      <c r="N545" s="232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232</v>
      </c>
      <c r="AU545" s="19" t="s">
        <v>85</v>
      </c>
    </row>
    <row r="546" s="13" customFormat="1">
      <c r="A546" s="13"/>
      <c r="B546" s="235"/>
      <c r="C546" s="236"/>
      <c r="D546" s="228" t="s">
        <v>236</v>
      </c>
      <c r="E546" s="237" t="s">
        <v>40</v>
      </c>
      <c r="F546" s="238" t="s">
        <v>5960</v>
      </c>
      <c r="G546" s="236"/>
      <c r="H546" s="239">
        <v>1</v>
      </c>
      <c r="I546" s="240"/>
      <c r="J546" s="236"/>
      <c r="K546" s="236"/>
      <c r="L546" s="241"/>
      <c r="M546" s="242"/>
      <c r="N546" s="243"/>
      <c r="O546" s="243"/>
      <c r="P546" s="243"/>
      <c r="Q546" s="243"/>
      <c r="R546" s="243"/>
      <c r="S546" s="243"/>
      <c r="T546" s="24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5" t="s">
        <v>236</v>
      </c>
      <c r="AU546" s="245" t="s">
        <v>85</v>
      </c>
      <c r="AV546" s="13" t="s">
        <v>85</v>
      </c>
      <c r="AW546" s="13" t="s">
        <v>38</v>
      </c>
      <c r="AX546" s="13" t="s">
        <v>77</v>
      </c>
      <c r="AY546" s="245" t="s">
        <v>224</v>
      </c>
    </row>
    <row r="547" s="13" customFormat="1">
      <c r="A547" s="13"/>
      <c r="B547" s="235"/>
      <c r="C547" s="236"/>
      <c r="D547" s="228" t="s">
        <v>236</v>
      </c>
      <c r="E547" s="237" t="s">
        <v>40</v>
      </c>
      <c r="F547" s="238" t="s">
        <v>5961</v>
      </c>
      <c r="G547" s="236"/>
      <c r="H547" s="239">
        <v>1</v>
      </c>
      <c r="I547" s="240"/>
      <c r="J547" s="236"/>
      <c r="K547" s="236"/>
      <c r="L547" s="241"/>
      <c r="M547" s="242"/>
      <c r="N547" s="243"/>
      <c r="O547" s="243"/>
      <c r="P547" s="243"/>
      <c r="Q547" s="243"/>
      <c r="R547" s="243"/>
      <c r="S547" s="243"/>
      <c r="T547" s="24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5" t="s">
        <v>236</v>
      </c>
      <c r="AU547" s="245" t="s">
        <v>85</v>
      </c>
      <c r="AV547" s="13" t="s">
        <v>85</v>
      </c>
      <c r="AW547" s="13" t="s">
        <v>38</v>
      </c>
      <c r="AX547" s="13" t="s">
        <v>77</v>
      </c>
      <c r="AY547" s="245" t="s">
        <v>224</v>
      </c>
    </row>
    <row r="548" s="15" customFormat="1">
      <c r="A548" s="15"/>
      <c r="B548" s="256"/>
      <c r="C548" s="257"/>
      <c r="D548" s="228" t="s">
        <v>236</v>
      </c>
      <c r="E548" s="258" t="s">
        <v>40</v>
      </c>
      <c r="F548" s="259" t="s">
        <v>253</v>
      </c>
      <c r="G548" s="257"/>
      <c r="H548" s="260">
        <v>2</v>
      </c>
      <c r="I548" s="261"/>
      <c r="J548" s="257"/>
      <c r="K548" s="257"/>
      <c r="L548" s="262"/>
      <c r="M548" s="263"/>
      <c r="N548" s="264"/>
      <c r="O548" s="264"/>
      <c r="P548" s="264"/>
      <c r="Q548" s="264"/>
      <c r="R548" s="264"/>
      <c r="S548" s="264"/>
      <c r="T548" s="26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6" t="s">
        <v>236</v>
      </c>
      <c r="AU548" s="266" t="s">
        <v>85</v>
      </c>
      <c r="AV548" s="15" t="s">
        <v>230</v>
      </c>
      <c r="AW548" s="15" t="s">
        <v>38</v>
      </c>
      <c r="AX548" s="15" t="s">
        <v>83</v>
      </c>
      <c r="AY548" s="266" t="s">
        <v>224</v>
      </c>
    </row>
    <row r="549" s="2" customFormat="1" ht="16.5" customHeight="1">
      <c r="A549" s="40"/>
      <c r="B549" s="41"/>
      <c r="C549" s="268" t="s">
        <v>766</v>
      </c>
      <c r="D549" s="268" t="s">
        <v>305</v>
      </c>
      <c r="E549" s="269" t="s">
        <v>5965</v>
      </c>
      <c r="F549" s="270" t="s">
        <v>5966</v>
      </c>
      <c r="G549" s="271" t="s">
        <v>811</v>
      </c>
      <c r="H549" s="272">
        <v>2</v>
      </c>
      <c r="I549" s="273"/>
      <c r="J549" s="274">
        <f>ROUND(I549*H549,2)</f>
        <v>0</v>
      </c>
      <c r="K549" s="270" t="s">
        <v>40</v>
      </c>
      <c r="L549" s="275"/>
      <c r="M549" s="276" t="s">
        <v>40</v>
      </c>
      <c r="N549" s="277" t="s">
        <v>48</v>
      </c>
      <c r="O549" s="86"/>
      <c r="P549" s="224">
        <f>O549*H549</f>
        <v>0</v>
      </c>
      <c r="Q549" s="224">
        <v>0.00040000000000000002</v>
      </c>
      <c r="R549" s="224">
        <f>Q549*H549</f>
        <v>0.00080000000000000004</v>
      </c>
      <c r="S549" s="224">
        <v>0</v>
      </c>
      <c r="T549" s="225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6" t="s">
        <v>279</v>
      </c>
      <c r="AT549" s="226" t="s">
        <v>305</v>
      </c>
      <c r="AU549" s="226" t="s">
        <v>85</v>
      </c>
      <c r="AY549" s="19" t="s">
        <v>224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9" t="s">
        <v>83</v>
      </c>
      <c r="BK549" s="227">
        <f>ROUND(I549*H549,2)</f>
        <v>0</v>
      </c>
      <c r="BL549" s="19" t="s">
        <v>230</v>
      </c>
      <c r="BM549" s="226" t="s">
        <v>1258</v>
      </c>
    </row>
    <row r="550" s="2" customFormat="1">
      <c r="A550" s="40"/>
      <c r="B550" s="41"/>
      <c r="C550" s="42"/>
      <c r="D550" s="228" t="s">
        <v>232</v>
      </c>
      <c r="E550" s="42"/>
      <c r="F550" s="229" t="s">
        <v>5967</v>
      </c>
      <c r="G550" s="42"/>
      <c r="H550" s="42"/>
      <c r="I550" s="230"/>
      <c r="J550" s="42"/>
      <c r="K550" s="42"/>
      <c r="L550" s="46"/>
      <c r="M550" s="231"/>
      <c r="N550" s="232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232</v>
      </c>
      <c r="AU550" s="19" t="s">
        <v>85</v>
      </c>
    </row>
    <row r="551" s="13" customFormat="1">
      <c r="A551" s="13"/>
      <c r="B551" s="235"/>
      <c r="C551" s="236"/>
      <c r="D551" s="228" t="s">
        <v>236</v>
      </c>
      <c r="E551" s="237" t="s">
        <v>40</v>
      </c>
      <c r="F551" s="238" t="s">
        <v>5960</v>
      </c>
      <c r="G551" s="236"/>
      <c r="H551" s="239">
        <v>1</v>
      </c>
      <c r="I551" s="240"/>
      <c r="J551" s="236"/>
      <c r="K551" s="236"/>
      <c r="L551" s="241"/>
      <c r="M551" s="242"/>
      <c r="N551" s="243"/>
      <c r="O551" s="243"/>
      <c r="P551" s="243"/>
      <c r="Q551" s="243"/>
      <c r="R551" s="243"/>
      <c r="S551" s="243"/>
      <c r="T551" s="24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5" t="s">
        <v>236</v>
      </c>
      <c r="AU551" s="245" t="s">
        <v>85</v>
      </c>
      <c r="AV551" s="13" t="s">
        <v>85</v>
      </c>
      <c r="AW551" s="13" t="s">
        <v>38</v>
      </c>
      <c r="AX551" s="13" t="s">
        <v>77</v>
      </c>
      <c r="AY551" s="245" t="s">
        <v>224</v>
      </c>
    </row>
    <row r="552" s="13" customFormat="1">
      <c r="A552" s="13"/>
      <c r="B552" s="235"/>
      <c r="C552" s="236"/>
      <c r="D552" s="228" t="s">
        <v>236</v>
      </c>
      <c r="E552" s="237" t="s">
        <v>40</v>
      </c>
      <c r="F552" s="238" t="s">
        <v>5961</v>
      </c>
      <c r="G552" s="236"/>
      <c r="H552" s="239">
        <v>1</v>
      </c>
      <c r="I552" s="240"/>
      <c r="J552" s="236"/>
      <c r="K552" s="236"/>
      <c r="L552" s="241"/>
      <c r="M552" s="242"/>
      <c r="N552" s="243"/>
      <c r="O552" s="243"/>
      <c r="P552" s="243"/>
      <c r="Q552" s="243"/>
      <c r="R552" s="243"/>
      <c r="S552" s="243"/>
      <c r="T552" s="24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5" t="s">
        <v>236</v>
      </c>
      <c r="AU552" s="245" t="s">
        <v>85</v>
      </c>
      <c r="AV552" s="13" t="s">
        <v>85</v>
      </c>
      <c r="AW552" s="13" t="s">
        <v>38</v>
      </c>
      <c r="AX552" s="13" t="s">
        <v>77</v>
      </c>
      <c r="AY552" s="245" t="s">
        <v>224</v>
      </c>
    </row>
    <row r="553" s="15" customFormat="1">
      <c r="A553" s="15"/>
      <c r="B553" s="256"/>
      <c r="C553" s="257"/>
      <c r="D553" s="228" t="s">
        <v>236</v>
      </c>
      <c r="E553" s="258" t="s">
        <v>40</v>
      </c>
      <c r="F553" s="259" t="s">
        <v>253</v>
      </c>
      <c r="G553" s="257"/>
      <c r="H553" s="260">
        <v>2</v>
      </c>
      <c r="I553" s="261"/>
      <c r="J553" s="257"/>
      <c r="K553" s="257"/>
      <c r="L553" s="262"/>
      <c r="M553" s="263"/>
      <c r="N553" s="264"/>
      <c r="O553" s="264"/>
      <c r="P553" s="264"/>
      <c r="Q553" s="264"/>
      <c r="R553" s="264"/>
      <c r="S553" s="264"/>
      <c r="T553" s="26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6" t="s">
        <v>236</v>
      </c>
      <c r="AU553" s="266" t="s">
        <v>85</v>
      </c>
      <c r="AV553" s="15" t="s">
        <v>230</v>
      </c>
      <c r="AW553" s="15" t="s">
        <v>38</v>
      </c>
      <c r="AX553" s="15" t="s">
        <v>83</v>
      </c>
      <c r="AY553" s="266" t="s">
        <v>224</v>
      </c>
    </row>
    <row r="554" s="2" customFormat="1" ht="16.5" customHeight="1">
      <c r="A554" s="40"/>
      <c r="B554" s="41"/>
      <c r="C554" s="268" t="s">
        <v>773</v>
      </c>
      <c r="D554" s="268" t="s">
        <v>305</v>
      </c>
      <c r="E554" s="269" t="s">
        <v>5968</v>
      </c>
      <c r="F554" s="270" t="s">
        <v>5969</v>
      </c>
      <c r="G554" s="271" t="s">
        <v>811</v>
      </c>
      <c r="H554" s="272">
        <v>2</v>
      </c>
      <c r="I554" s="273"/>
      <c r="J554" s="274">
        <f>ROUND(I554*H554,2)</f>
        <v>0</v>
      </c>
      <c r="K554" s="270" t="s">
        <v>40</v>
      </c>
      <c r="L554" s="275"/>
      <c r="M554" s="276" t="s">
        <v>40</v>
      </c>
      <c r="N554" s="277" t="s">
        <v>48</v>
      </c>
      <c r="O554" s="86"/>
      <c r="P554" s="224">
        <f>O554*H554</f>
        <v>0</v>
      </c>
      <c r="Q554" s="224">
        <v>0.00040000000000000002</v>
      </c>
      <c r="R554" s="224">
        <f>Q554*H554</f>
        <v>0.00080000000000000004</v>
      </c>
      <c r="S554" s="224">
        <v>0</v>
      </c>
      <c r="T554" s="225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26" t="s">
        <v>279</v>
      </c>
      <c r="AT554" s="226" t="s">
        <v>305</v>
      </c>
      <c r="AU554" s="226" t="s">
        <v>85</v>
      </c>
      <c r="AY554" s="19" t="s">
        <v>224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19" t="s">
        <v>83</v>
      </c>
      <c r="BK554" s="227">
        <f>ROUND(I554*H554,2)</f>
        <v>0</v>
      </c>
      <c r="BL554" s="19" t="s">
        <v>230</v>
      </c>
      <c r="BM554" s="226" t="s">
        <v>1272</v>
      </c>
    </row>
    <row r="555" s="2" customFormat="1">
      <c r="A555" s="40"/>
      <c r="B555" s="41"/>
      <c r="C555" s="42"/>
      <c r="D555" s="228" t="s">
        <v>232</v>
      </c>
      <c r="E555" s="42"/>
      <c r="F555" s="229" t="s">
        <v>5970</v>
      </c>
      <c r="G555" s="42"/>
      <c r="H555" s="42"/>
      <c r="I555" s="230"/>
      <c r="J555" s="42"/>
      <c r="K555" s="42"/>
      <c r="L555" s="46"/>
      <c r="M555" s="231"/>
      <c r="N555" s="232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232</v>
      </c>
      <c r="AU555" s="19" t="s">
        <v>85</v>
      </c>
    </row>
    <row r="556" s="13" customFormat="1">
      <c r="A556" s="13"/>
      <c r="B556" s="235"/>
      <c r="C556" s="236"/>
      <c r="D556" s="228" t="s">
        <v>236</v>
      </c>
      <c r="E556" s="237" t="s">
        <v>40</v>
      </c>
      <c r="F556" s="238" t="s">
        <v>5960</v>
      </c>
      <c r="G556" s="236"/>
      <c r="H556" s="239">
        <v>1</v>
      </c>
      <c r="I556" s="240"/>
      <c r="J556" s="236"/>
      <c r="K556" s="236"/>
      <c r="L556" s="241"/>
      <c r="M556" s="242"/>
      <c r="N556" s="243"/>
      <c r="O556" s="243"/>
      <c r="P556" s="243"/>
      <c r="Q556" s="243"/>
      <c r="R556" s="243"/>
      <c r="S556" s="243"/>
      <c r="T556" s="24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5" t="s">
        <v>236</v>
      </c>
      <c r="AU556" s="245" t="s">
        <v>85</v>
      </c>
      <c r="AV556" s="13" t="s">
        <v>85</v>
      </c>
      <c r="AW556" s="13" t="s">
        <v>38</v>
      </c>
      <c r="AX556" s="13" t="s">
        <v>77</v>
      </c>
      <c r="AY556" s="245" t="s">
        <v>224</v>
      </c>
    </row>
    <row r="557" s="13" customFormat="1">
      <c r="A557" s="13"/>
      <c r="B557" s="235"/>
      <c r="C557" s="236"/>
      <c r="D557" s="228" t="s">
        <v>236</v>
      </c>
      <c r="E557" s="237" t="s">
        <v>40</v>
      </c>
      <c r="F557" s="238" t="s">
        <v>5961</v>
      </c>
      <c r="G557" s="236"/>
      <c r="H557" s="239">
        <v>1</v>
      </c>
      <c r="I557" s="240"/>
      <c r="J557" s="236"/>
      <c r="K557" s="236"/>
      <c r="L557" s="241"/>
      <c r="M557" s="242"/>
      <c r="N557" s="243"/>
      <c r="O557" s="243"/>
      <c r="P557" s="243"/>
      <c r="Q557" s="243"/>
      <c r="R557" s="243"/>
      <c r="S557" s="243"/>
      <c r="T557" s="24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5" t="s">
        <v>236</v>
      </c>
      <c r="AU557" s="245" t="s">
        <v>85</v>
      </c>
      <c r="AV557" s="13" t="s">
        <v>85</v>
      </c>
      <c r="AW557" s="13" t="s">
        <v>38</v>
      </c>
      <c r="AX557" s="13" t="s">
        <v>77</v>
      </c>
      <c r="AY557" s="245" t="s">
        <v>224</v>
      </c>
    </row>
    <row r="558" s="15" customFormat="1">
      <c r="A558" s="15"/>
      <c r="B558" s="256"/>
      <c r="C558" s="257"/>
      <c r="D558" s="228" t="s">
        <v>236</v>
      </c>
      <c r="E558" s="258" t="s">
        <v>40</v>
      </c>
      <c r="F558" s="259" t="s">
        <v>253</v>
      </c>
      <c r="G558" s="257"/>
      <c r="H558" s="260">
        <v>2</v>
      </c>
      <c r="I558" s="261"/>
      <c r="J558" s="257"/>
      <c r="K558" s="257"/>
      <c r="L558" s="262"/>
      <c r="M558" s="263"/>
      <c r="N558" s="264"/>
      <c r="O558" s="264"/>
      <c r="P558" s="264"/>
      <c r="Q558" s="264"/>
      <c r="R558" s="264"/>
      <c r="S558" s="264"/>
      <c r="T558" s="26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6" t="s">
        <v>236</v>
      </c>
      <c r="AU558" s="266" t="s">
        <v>85</v>
      </c>
      <c r="AV558" s="15" t="s">
        <v>230</v>
      </c>
      <c r="AW558" s="15" t="s">
        <v>38</v>
      </c>
      <c r="AX558" s="15" t="s">
        <v>83</v>
      </c>
      <c r="AY558" s="266" t="s">
        <v>224</v>
      </c>
    </row>
    <row r="559" s="2" customFormat="1" ht="16.5" customHeight="1">
      <c r="A559" s="40"/>
      <c r="B559" s="41"/>
      <c r="C559" s="268" t="s">
        <v>781</v>
      </c>
      <c r="D559" s="268" t="s">
        <v>305</v>
      </c>
      <c r="E559" s="269" t="s">
        <v>5971</v>
      </c>
      <c r="F559" s="270" t="s">
        <v>5972</v>
      </c>
      <c r="G559" s="271" t="s">
        <v>811</v>
      </c>
      <c r="H559" s="272">
        <v>89</v>
      </c>
      <c r="I559" s="273"/>
      <c r="J559" s="274">
        <f>ROUND(I559*H559,2)</f>
        <v>0</v>
      </c>
      <c r="K559" s="270" t="s">
        <v>40</v>
      </c>
      <c r="L559" s="275"/>
      <c r="M559" s="276" t="s">
        <v>40</v>
      </c>
      <c r="N559" s="277" t="s">
        <v>48</v>
      </c>
      <c r="O559" s="86"/>
      <c r="P559" s="224">
        <f>O559*H559</f>
        <v>0</v>
      </c>
      <c r="Q559" s="224">
        <v>0.0074999999999999997</v>
      </c>
      <c r="R559" s="224">
        <f>Q559*H559</f>
        <v>0.66749999999999998</v>
      </c>
      <c r="S559" s="224">
        <v>0</v>
      </c>
      <c r="T559" s="225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6" t="s">
        <v>279</v>
      </c>
      <c r="AT559" s="226" t="s">
        <v>305</v>
      </c>
      <c r="AU559" s="226" t="s">
        <v>85</v>
      </c>
      <c r="AY559" s="19" t="s">
        <v>224</v>
      </c>
      <c r="BE559" s="227">
        <f>IF(N559="základní",J559,0)</f>
        <v>0</v>
      </c>
      <c r="BF559" s="227">
        <f>IF(N559="snížená",J559,0)</f>
        <v>0</v>
      </c>
      <c r="BG559" s="227">
        <f>IF(N559="zákl. přenesená",J559,0)</f>
        <v>0</v>
      </c>
      <c r="BH559" s="227">
        <f>IF(N559="sníž. přenesená",J559,0)</f>
        <v>0</v>
      </c>
      <c r="BI559" s="227">
        <f>IF(N559="nulová",J559,0)</f>
        <v>0</v>
      </c>
      <c r="BJ559" s="19" t="s">
        <v>83</v>
      </c>
      <c r="BK559" s="227">
        <f>ROUND(I559*H559,2)</f>
        <v>0</v>
      </c>
      <c r="BL559" s="19" t="s">
        <v>230</v>
      </c>
      <c r="BM559" s="226" t="s">
        <v>1286</v>
      </c>
    </row>
    <row r="560" s="2" customFormat="1">
      <c r="A560" s="40"/>
      <c r="B560" s="41"/>
      <c r="C560" s="42"/>
      <c r="D560" s="228" t="s">
        <v>232</v>
      </c>
      <c r="E560" s="42"/>
      <c r="F560" s="229" t="s">
        <v>5972</v>
      </c>
      <c r="G560" s="42"/>
      <c r="H560" s="42"/>
      <c r="I560" s="230"/>
      <c r="J560" s="42"/>
      <c r="K560" s="42"/>
      <c r="L560" s="46"/>
      <c r="M560" s="231"/>
      <c r="N560" s="232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232</v>
      </c>
      <c r="AU560" s="19" t="s">
        <v>85</v>
      </c>
    </row>
    <row r="561" s="14" customFormat="1">
      <c r="A561" s="14"/>
      <c r="B561" s="246"/>
      <c r="C561" s="247"/>
      <c r="D561" s="228" t="s">
        <v>236</v>
      </c>
      <c r="E561" s="248" t="s">
        <v>40</v>
      </c>
      <c r="F561" s="249" t="s">
        <v>5973</v>
      </c>
      <c r="G561" s="247"/>
      <c r="H561" s="248" t="s">
        <v>40</v>
      </c>
      <c r="I561" s="250"/>
      <c r="J561" s="247"/>
      <c r="K561" s="247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236</v>
      </c>
      <c r="AU561" s="255" t="s">
        <v>85</v>
      </c>
      <c r="AV561" s="14" t="s">
        <v>83</v>
      </c>
      <c r="AW561" s="14" t="s">
        <v>38</v>
      </c>
      <c r="AX561" s="14" t="s">
        <v>77</v>
      </c>
      <c r="AY561" s="255" t="s">
        <v>224</v>
      </c>
    </row>
    <row r="562" s="13" customFormat="1">
      <c r="A562" s="13"/>
      <c r="B562" s="235"/>
      <c r="C562" s="236"/>
      <c r="D562" s="228" t="s">
        <v>236</v>
      </c>
      <c r="E562" s="237" t="s">
        <v>40</v>
      </c>
      <c r="F562" s="238" t="s">
        <v>5974</v>
      </c>
      <c r="G562" s="236"/>
      <c r="H562" s="239">
        <v>75</v>
      </c>
      <c r="I562" s="240"/>
      <c r="J562" s="236"/>
      <c r="K562" s="236"/>
      <c r="L562" s="241"/>
      <c r="M562" s="242"/>
      <c r="N562" s="243"/>
      <c r="O562" s="243"/>
      <c r="P562" s="243"/>
      <c r="Q562" s="243"/>
      <c r="R562" s="243"/>
      <c r="S562" s="243"/>
      <c r="T562" s="24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5" t="s">
        <v>236</v>
      </c>
      <c r="AU562" s="245" t="s">
        <v>85</v>
      </c>
      <c r="AV562" s="13" t="s">
        <v>85</v>
      </c>
      <c r="AW562" s="13" t="s">
        <v>38</v>
      </c>
      <c r="AX562" s="13" t="s">
        <v>77</v>
      </c>
      <c r="AY562" s="245" t="s">
        <v>224</v>
      </c>
    </row>
    <row r="563" s="13" customFormat="1">
      <c r="A563" s="13"/>
      <c r="B563" s="235"/>
      <c r="C563" s="236"/>
      <c r="D563" s="228" t="s">
        <v>236</v>
      </c>
      <c r="E563" s="237" t="s">
        <v>40</v>
      </c>
      <c r="F563" s="238" t="s">
        <v>5975</v>
      </c>
      <c r="G563" s="236"/>
      <c r="H563" s="239">
        <v>14</v>
      </c>
      <c r="I563" s="240"/>
      <c r="J563" s="236"/>
      <c r="K563" s="236"/>
      <c r="L563" s="241"/>
      <c r="M563" s="242"/>
      <c r="N563" s="243"/>
      <c r="O563" s="243"/>
      <c r="P563" s="243"/>
      <c r="Q563" s="243"/>
      <c r="R563" s="243"/>
      <c r="S563" s="243"/>
      <c r="T563" s="24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5" t="s">
        <v>236</v>
      </c>
      <c r="AU563" s="245" t="s">
        <v>85</v>
      </c>
      <c r="AV563" s="13" t="s">
        <v>85</v>
      </c>
      <c r="AW563" s="13" t="s">
        <v>38</v>
      </c>
      <c r="AX563" s="13" t="s">
        <v>77</v>
      </c>
      <c r="AY563" s="245" t="s">
        <v>224</v>
      </c>
    </row>
    <row r="564" s="15" customFormat="1">
      <c r="A564" s="15"/>
      <c r="B564" s="256"/>
      <c r="C564" s="257"/>
      <c r="D564" s="228" t="s">
        <v>236</v>
      </c>
      <c r="E564" s="258" t="s">
        <v>40</v>
      </c>
      <c r="F564" s="259" t="s">
        <v>253</v>
      </c>
      <c r="G564" s="257"/>
      <c r="H564" s="260">
        <v>89</v>
      </c>
      <c r="I564" s="261"/>
      <c r="J564" s="257"/>
      <c r="K564" s="257"/>
      <c r="L564" s="262"/>
      <c r="M564" s="263"/>
      <c r="N564" s="264"/>
      <c r="O564" s="264"/>
      <c r="P564" s="264"/>
      <c r="Q564" s="264"/>
      <c r="R564" s="264"/>
      <c r="S564" s="264"/>
      <c r="T564" s="26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6" t="s">
        <v>236</v>
      </c>
      <c r="AU564" s="266" t="s">
        <v>85</v>
      </c>
      <c r="AV564" s="15" t="s">
        <v>230</v>
      </c>
      <c r="AW564" s="15" t="s">
        <v>38</v>
      </c>
      <c r="AX564" s="15" t="s">
        <v>83</v>
      </c>
      <c r="AY564" s="266" t="s">
        <v>224</v>
      </c>
    </row>
    <row r="565" s="2" customFormat="1" ht="16.5" customHeight="1">
      <c r="A565" s="40"/>
      <c r="B565" s="41"/>
      <c r="C565" s="268" t="s">
        <v>788</v>
      </c>
      <c r="D565" s="268" t="s">
        <v>305</v>
      </c>
      <c r="E565" s="269" t="s">
        <v>5976</v>
      </c>
      <c r="F565" s="270" t="s">
        <v>5977</v>
      </c>
      <c r="G565" s="271" t="s">
        <v>811</v>
      </c>
      <c r="H565" s="272">
        <v>2</v>
      </c>
      <c r="I565" s="273"/>
      <c r="J565" s="274">
        <f>ROUND(I565*H565,2)</f>
        <v>0</v>
      </c>
      <c r="K565" s="270" t="s">
        <v>40</v>
      </c>
      <c r="L565" s="275"/>
      <c r="M565" s="276" t="s">
        <v>40</v>
      </c>
      <c r="N565" s="277" t="s">
        <v>48</v>
      </c>
      <c r="O565" s="86"/>
      <c r="P565" s="224">
        <f>O565*H565</f>
        <v>0</v>
      </c>
      <c r="Q565" s="224">
        <v>0.0038</v>
      </c>
      <c r="R565" s="224">
        <f>Q565*H565</f>
        <v>0.0076</v>
      </c>
      <c r="S565" s="224">
        <v>0</v>
      </c>
      <c r="T565" s="225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6" t="s">
        <v>279</v>
      </c>
      <c r="AT565" s="226" t="s">
        <v>305</v>
      </c>
      <c r="AU565" s="226" t="s">
        <v>85</v>
      </c>
      <c r="AY565" s="19" t="s">
        <v>224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19" t="s">
        <v>83</v>
      </c>
      <c r="BK565" s="227">
        <f>ROUND(I565*H565,2)</f>
        <v>0</v>
      </c>
      <c r="BL565" s="19" t="s">
        <v>230</v>
      </c>
      <c r="BM565" s="226" t="s">
        <v>1299</v>
      </c>
    </row>
    <row r="566" s="2" customFormat="1">
      <c r="A566" s="40"/>
      <c r="B566" s="41"/>
      <c r="C566" s="42"/>
      <c r="D566" s="228" t="s">
        <v>232</v>
      </c>
      <c r="E566" s="42"/>
      <c r="F566" s="229" t="s">
        <v>5977</v>
      </c>
      <c r="G566" s="42"/>
      <c r="H566" s="42"/>
      <c r="I566" s="230"/>
      <c r="J566" s="42"/>
      <c r="K566" s="42"/>
      <c r="L566" s="46"/>
      <c r="M566" s="231"/>
      <c r="N566" s="232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232</v>
      </c>
      <c r="AU566" s="19" t="s">
        <v>85</v>
      </c>
    </row>
    <row r="567" s="14" customFormat="1">
      <c r="A567" s="14"/>
      <c r="B567" s="246"/>
      <c r="C567" s="247"/>
      <c r="D567" s="228" t="s">
        <v>236</v>
      </c>
      <c r="E567" s="248" t="s">
        <v>40</v>
      </c>
      <c r="F567" s="249" t="s">
        <v>5973</v>
      </c>
      <c r="G567" s="247"/>
      <c r="H567" s="248" t="s">
        <v>40</v>
      </c>
      <c r="I567" s="250"/>
      <c r="J567" s="247"/>
      <c r="K567" s="247"/>
      <c r="L567" s="251"/>
      <c r="M567" s="252"/>
      <c r="N567" s="253"/>
      <c r="O567" s="253"/>
      <c r="P567" s="253"/>
      <c r="Q567" s="253"/>
      <c r="R567" s="253"/>
      <c r="S567" s="253"/>
      <c r="T567" s="25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5" t="s">
        <v>236</v>
      </c>
      <c r="AU567" s="255" t="s">
        <v>85</v>
      </c>
      <c r="AV567" s="14" t="s">
        <v>83</v>
      </c>
      <c r="AW567" s="14" t="s">
        <v>38</v>
      </c>
      <c r="AX567" s="14" t="s">
        <v>77</v>
      </c>
      <c r="AY567" s="255" t="s">
        <v>224</v>
      </c>
    </row>
    <row r="568" s="13" customFormat="1">
      <c r="A568" s="13"/>
      <c r="B568" s="235"/>
      <c r="C568" s="236"/>
      <c r="D568" s="228" t="s">
        <v>236</v>
      </c>
      <c r="E568" s="237" t="s">
        <v>40</v>
      </c>
      <c r="F568" s="238" t="s">
        <v>5978</v>
      </c>
      <c r="G568" s="236"/>
      <c r="H568" s="239">
        <v>2</v>
      </c>
      <c r="I568" s="240"/>
      <c r="J568" s="236"/>
      <c r="K568" s="236"/>
      <c r="L568" s="241"/>
      <c r="M568" s="242"/>
      <c r="N568" s="243"/>
      <c r="O568" s="243"/>
      <c r="P568" s="243"/>
      <c r="Q568" s="243"/>
      <c r="R568" s="243"/>
      <c r="S568" s="243"/>
      <c r="T568" s="24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5" t="s">
        <v>236</v>
      </c>
      <c r="AU568" s="245" t="s">
        <v>85</v>
      </c>
      <c r="AV568" s="13" t="s">
        <v>85</v>
      </c>
      <c r="AW568" s="13" t="s">
        <v>38</v>
      </c>
      <c r="AX568" s="13" t="s">
        <v>77</v>
      </c>
      <c r="AY568" s="245" t="s">
        <v>224</v>
      </c>
    </row>
    <row r="569" s="15" customFormat="1">
      <c r="A569" s="15"/>
      <c r="B569" s="256"/>
      <c r="C569" s="257"/>
      <c r="D569" s="228" t="s">
        <v>236</v>
      </c>
      <c r="E569" s="258" t="s">
        <v>40</v>
      </c>
      <c r="F569" s="259" t="s">
        <v>253</v>
      </c>
      <c r="G569" s="257"/>
      <c r="H569" s="260">
        <v>2</v>
      </c>
      <c r="I569" s="261"/>
      <c r="J569" s="257"/>
      <c r="K569" s="257"/>
      <c r="L569" s="262"/>
      <c r="M569" s="263"/>
      <c r="N569" s="264"/>
      <c r="O569" s="264"/>
      <c r="P569" s="264"/>
      <c r="Q569" s="264"/>
      <c r="R569" s="264"/>
      <c r="S569" s="264"/>
      <c r="T569" s="26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6" t="s">
        <v>236</v>
      </c>
      <c r="AU569" s="266" t="s">
        <v>85</v>
      </c>
      <c r="AV569" s="15" t="s">
        <v>230</v>
      </c>
      <c r="AW569" s="15" t="s">
        <v>38</v>
      </c>
      <c r="AX569" s="15" t="s">
        <v>83</v>
      </c>
      <c r="AY569" s="266" t="s">
        <v>224</v>
      </c>
    </row>
    <row r="570" s="2" customFormat="1" ht="16.5" customHeight="1">
      <c r="A570" s="40"/>
      <c r="B570" s="41"/>
      <c r="C570" s="268" t="s">
        <v>795</v>
      </c>
      <c r="D570" s="268" t="s">
        <v>305</v>
      </c>
      <c r="E570" s="269" t="s">
        <v>5979</v>
      </c>
      <c r="F570" s="270" t="s">
        <v>5980</v>
      </c>
      <c r="G570" s="271" t="s">
        <v>811</v>
      </c>
      <c r="H570" s="272">
        <v>7</v>
      </c>
      <c r="I570" s="273"/>
      <c r="J570" s="274">
        <f>ROUND(I570*H570,2)</f>
        <v>0</v>
      </c>
      <c r="K570" s="270" t="s">
        <v>40</v>
      </c>
      <c r="L570" s="275"/>
      <c r="M570" s="276" t="s">
        <v>40</v>
      </c>
      <c r="N570" s="277" t="s">
        <v>48</v>
      </c>
      <c r="O570" s="86"/>
      <c r="P570" s="224">
        <f>O570*H570</f>
        <v>0</v>
      </c>
      <c r="Q570" s="224">
        <v>0.0061999999999999998</v>
      </c>
      <c r="R570" s="224">
        <f>Q570*H570</f>
        <v>0.043400000000000001</v>
      </c>
      <c r="S570" s="224">
        <v>0</v>
      </c>
      <c r="T570" s="225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26" t="s">
        <v>279</v>
      </c>
      <c r="AT570" s="226" t="s">
        <v>305</v>
      </c>
      <c r="AU570" s="226" t="s">
        <v>85</v>
      </c>
      <c r="AY570" s="19" t="s">
        <v>224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19" t="s">
        <v>83</v>
      </c>
      <c r="BK570" s="227">
        <f>ROUND(I570*H570,2)</f>
        <v>0</v>
      </c>
      <c r="BL570" s="19" t="s">
        <v>230</v>
      </c>
      <c r="BM570" s="226" t="s">
        <v>1312</v>
      </c>
    </row>
    <row r="571" s="2" customFormat="1">
      <c r="A571" s="40"/>
      <c r="B571" s="41"/>
      <c r="C571" s="42"/>
      <c r="D571" s="228" t="s">
        <v>232</v>
      </c>
      <c r="E571" s="42"/>
      <c r="F571" s="229" t="s">
        <v>5980</v>
      </c>
      <c r="G571" s="42"/>
      <c r="H571" s="42"/>
      <c r="I571" s="230"/>
      <c r="J571" s="42"/>
      <c r="K571" s="42"/>
      <c r="L571" s="46"/>
      <c r="M571" s="231"/>
      <c r="N571" s="232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232</v>
      </c>
      <c r="AU571" s="19" t="s">
        <v>85</v>
      </c>
    </row>
    <row r="572" s="2" customFormat="1" ht="16.5" customHeight="1">
      <c r="A572" s="40"/>
      <c r="B572" s="41"/>
      <c r="C572" s="215" t="s">
        <v>802</v>
      </c>
      <c r="D572" s="215" t="s">
        <v>226</v>
      </c>
      <c r="E572" s="216" t="s">
        <v>5084</v>
      </c>
      <c r="F572" s="217" t="s">
        <v>5085</v>
      </c>
      <c r="G572" s="218" t="s">
        <v>160</v>
      </c>
      <c r="H572" s="219">
        <v>260</v>
      </c>
      <c r="I572" s="220"/>
      <c r="J572" s="221">
        <f>ROUND(I572*H572,2)</f>
        <v>0</v>
      </c>
      <c r="K572" s="217" t="s">
        <v>229</v>
      </c>
      <c r="L572" s="46"/>
      <c r="M572" s="222" t="s">
        <v>40</v>
      </c>
      <c r="N572" s="223" t="s">
        <v>48</v>
      </c>
      <c r="O572" s="86"/>
      <c r="P572" s="224">
        <f>O572*H572</f>
        <v>0</v>
      </c>
      <c r="Q572" s="224">
        <v>0</v>
      </c>
      <c r="R572" s="224">
        <f>Q572*H572</f>
        <v>0</v>
      </c>
      <c r="S572" s="224">
        <v>0</v>
      </c>
      <c r="T572" s="225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26" t="s">
        <v>230</v>
      </c>
      <c r="AT572" s="226" t="s">
        <v>226</v>
      </c>
      <c r="AU572" s="226" t="s">
        <v>85</v>
      </c>
      <c r="AY572" s="19" t="s">
        <v>224</v>
      </c>
      <c r="BE572" s="227">
        <f>IF(N572="základní",J572,0)</f>
        <v>0</v>
      </c>
      <c r="BF572" s="227">
        <f>IF(N572="snížená",J572,0)</f>
        <v>0</v>
      </c>
      <c r="BG572" s="227">
        <f>IF(N572="zákl. přenesená",J572,0)</f>
        <v>0</v>
      </c>
      <c r="BH572" s="227">
        <f>IF(N572="sníž. přenesená",J572,0)</f>
        <v>0</v>
      </c>
      <c r="BI572" s="227">
        <f>IF(N572="nulová",J572,0)</f>
        <v>0</v>
      </c>
      <c r="BJ572" s="19" t="s">
        <v>83</v>
      </c>
      <c r="BK572" s="227">
        <f>ROUND(I572*H572,2)</f>
        <v>0</v>
      </c>
      <c r="BL572" s="19" t="s">
        <v>230</v>
      </c>
      <c r="BM572" s="226" t="s">
        <v>1326</v>
      </c>
    </row>
    <row r="573" s="2" customFormat="1">
      <c r="A573" s="40"/>
      <c r="B573" s="41"/>
      <c r="C573" s="42"/>
      <c r="D573" s="228" t="s">
        <v>232</v>
      </c>
      <c r="E573" s="42"/>
      <c r="F573" s="229" t="s">
        <v>5086</v>
      </c>
      <c r="G573" s="42"/>
      <c r="H573" s="42"/>
      <c r="I573" s="230"/>
      <c r="J573" s="42"/>
      <c r="K573" s="42"/>
      <c r="L573" s="46"/>
      <c r="M573" s="231"/>
      <c r="N573" s="232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232</v>
      </c>
      <c r="AU573" s="19" t="s">
        <v>85</v>
      </c>
    </row>
    <row r="574" s="2" customFormat="1">
      <c r="A574" s="40"/>
      <c r="B574" s="41"/>
      <c r="C574" s="42"/>
      <c r="D574" s="233" t="s">
        <v>234</v>
      </c>
      <c r="E574" s="42"/>
      <c r="F574" s="234" t="s">
        <v>5087</v>
      </c>
      <c r="G574" s="42"/>
      <c r="H574" s="42"/>
      <c r="I574" s="230"/>
      <c r="J574" s="42"/>
      <c r="K574" s="42"/>
      <c r="L574" s="46"/>
      <c r="M574" s="231"/>
      <c r="N574" s="232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234</v>
      </c>
      <c r="AU574" s="19" t="s">
        <v>85</v>
      </c>
    </row>
    <row r="575" s="2" customFormat="1" ht="16.5" customHeight="1">
      <c r="A575" s="40"/>
      <c r="B575" s="41"/>
      <c r="C575" s="215" t="s">
        <v>808</v>
      </c>
      <c r="D575" s="215" t="s">
        <v>226</v>
      </c>
      <c r="E575" s="216" t="s">
        <v>1420</v>
      </c>
      <c r="F575" s="217" t="s">
        <v>1421</v>
      </c>
      <c r="G575" s="218" t="s">
        <v>152</v>
      </c>
      <c r="H575" s="219">
        <v>1618</v>
      </c>
      <c r="I575" s="220"/>
      <c r="J575" s="221">
        <f>ROUND(I575*H575,2)</f>
        <v>0</v>
      </c>
      <c r="K575" s="217" t="s">
        <v>229</v>
      </c>
      <c r="L575" s="46"/>
      <c r="M575" s="222" t="s">
        <v>40</v>
      </c>
      <c r="N575" s="223" t="s">
        <v>48</v>
      </c>
      <c r="O575" s="86"/>
      <c r="P575" s="224">
        <f>O575*H575</f>
        <v>0</v>
      </c>
      <c r="Q575" s="224">
        <v>0</v>
      </c>
      <c r="R575" s="224">
        <f>Q575*H575</f>
        <v>0</v>
      </c>
      <c r="S575" s="224">
        <v>0</v>
      </c>
      <c r="T575" s="225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26" t="s">
        <v>230</v>
      </c>
      <c r="AT575" s="226" t="s">
        <v>226</v>
      </c>
      <c r="AU575" s="226" t="s">
        <v>85</v>
      </c>
      <c r="AY575" s="19" t="s">
        <v>224</v>
      </c>
      <c r="BE575" s="227">
        <f>IF(N575="základní",J575,0)</f>
        <v>0</v>
      </c>
      <c r="BF575" s="227">
        <f>IF(N575="snížená",J575,0)</f>
        <v>0</v>
      </c>
      <c r="BG575" s="227">
        <f>IF(N575="zákl. přenesená",J575,0)</f>
        <v>0</v>
      </c>
      <c r="BH575" s="227">
        <f>IF(N575="sníž. přenesená",J575,0)</f>
        <v>0</v>
      </c>
      <c r="BI575" s="227">
        <f>IF(N575="nulová",J575,0)</f>
        <v>0</v>
      </c>
      <c r="BJ575" s="19" t="s">
        <v>83</v>
      </c>
      <c r="BK575" s="227">
        <f>ROUND(I575*H575,2)</f>
        <v>0</v>
      </c>
      <c r="BL575" s="19" t="s">
        <v>230</v>
      </c>
      <c r="BM575" s="226" t="s">
        <v>1340</v>
      </c>
    </row>
    <row r="576" s="2" customFormat="1">
      <c r="A576" s="40"/>
      <c r="B576" s="41"/>
      <c r="C576" s="42"/>
      <c r="D576" s="228" t="s">
        <v>232</v>
      </c>
      <c r="E576" s="42"/>
      <c r="F576" s="229" t="s">
        <v>1423</v>
      </c>
      <c r="G576" s="42"/>
      <c r="H576" s="42"/>
      <c r="I576" s="230"/>
      <c r="J576" s="42"/>
      <c r="K576" s="42"/>
      <c r="L576" s="46"/>
      <c r="M576" s="231"/>
      <c r="N576" s="232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232</v>
      </c>
      <c r="AU576" s="19" t="s">
        <v>85</v>
      </c>
    </row>
    <row r="577" s="2" customFormat="1">
      <c r="A577" s="40"/>
      <c r="B577" s="41"/>
      <c r="C577" s="42"/>
      <c r="D577" s="233" t="s">
        <v>234</v>
      </c>
      <c r="E577" s="42"/>
      <c r="F577" s="234" t="s">
        <v>1424</v>
      </c>
      <c r="G577" s="42"/>
      <c r="H577" s="42"/>
      <c r="I577" s="230"/>
      <c r="J577" s="42"/>
      <c r="K577" s="42"/>
      <c r="L577" s="46"/>
      <c r="M577" s="231"/>
      <c r="N577" s="232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234</v>
      </c>
      <c r="AU577" s="19" t="s">
        <v>85</v>
      </c>
    </row>
    <row r="578" s="13" customFormat="1">
      <c r="A578" s="13"/>
      <c r="B578" s="235"/>
      <c r="C578" s="236"/>
      <c r="D578" s="228" t="s">
        <v>236</v>
      </c>
      <c r="E578" s="237" t="s">
        <v>40</v>
      </c>
      <c r="F578" s="238" t="s">
        <v>5981</v>
      </c>
      <c r="G578" s="236"/>
      <c r="H578" s="239">
        <v>1618</v>
      </c>
      <c r="I578" s="240"/>
      <c r="J578" s="236"/>
      <c r="K578" s="236"/>
      <c r="L578" s="241"/>
      <c r="M578" s="242"/>
      <c r="N578" s="243"/>
      <c r="O578" s="243"/>
      <c r="P578" s="243"/>
      <c r="Q578" s="243"/>
      <c r="R578" s="243"/>
      <c r="S578" s="243"/>
      <c r="T578" s="24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5" t="s">
        <v>236</v>
      </c>
      <c r="AU578" s="245" t="s">
        <v>85</v>
      </c>
      <c r="AV578" s="13" t="s">
        <v>85</v>
      </c>
      <c r="AW578" s="13" t="s">
        <v>38</v>
      </c>
      <c r="AX578" s="13" t="s">
        <v>77</v>
      </c>
      <c r="AY578" s="245" t="s">
        <v>224</v>
      </c>
    </row>
    <row r="579" s="15" customFormat="1">
      <c r="A579" s="15"/>
      <c r="B579" s="256"/>
      <c r="C579" s="257"/>
      <c r="D579" s="228" t="s">
        <v>236</v>
      </c>
      <c r="E579" s="258" t="s">
        <v>40</v>
      </c>
      <c r="F579" s="259" t="s">
        <v>253</v>
      </c>
      <c r="G579" s="257"/>
      <c r="H579" s="260">
        <v>1618</v>
      </c>
      <c r="I579" s="261"/>
      <c r="J579" s="257"/>
      <c r="K579" s="257"/>
      <c r="L579" s="262"/>
      <c r="M579" s="263"/>
      <c r="N579" s="264"/>
      <c r="O579" s="264"/>
      <c r="P579" s="264"/>
      <c r="Q579" s="264"/>
      <c r="R579" s="264"/>
      <c r="S579" s="264"/>
      <c r="T579" s="26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66" t="s">
        <v>236</v>
      </c>
      <c r="AU579" s="266" t="s">
        <v>85</v>
      </c>
      <c r="AV579" s="15" t="s">
        <v>230</v>
      </c>
      <c r="AW579" s="15" t="s">
        <v>38</v>
      </c>
      <c r="AX579" s="15" t="s">
        <v>83</v>
      </c>
      <c r="AY579" s="266" t="s">
        <v>224</v>
      </c>
    </row>
    <row r="580" s="12" customFormat="1" ht="22.8" customHeight="1">
      <c r="A580" s="12"/>
      <c r="B580" s="199"/>
      <c r="C580" s="200"/>
      <c r="D580" s="201" t="s">
        <v>76</v>
      </c>
      <c r="E580" s="213" t="s">
        <v>1439</v>
      </c>
      <c r="F580" s="213" t="s">
        <v>1440</v>
      </c>
      <c r="G580" s="200"/>
      <c r="H580" s="200"/>
      <c r="I580" s="203"/>
      <c r="J580" s="214">
        <f>BK580</f>
        <v>0</v>
      </c>
      <c r="K580" s="200"/>
      <c r="L580" s="205"/>
      <c r="M580" s="206"/>
      <c r="N580" s="207"/>
      <c r="O580" s="207"/>
      <c r="P580" s="208">
        <f>SUM(P581:P697)</f>
        <v>0</v>
      </c>
      <c r="Q580" s="207"/>
      <c r="R580" s="208">
        <f>SUM(R581:R697)</f>
        <v>0</v>
      </c>
      <c r="S580" s="207"/>
      <c r="T580" s="209">
        <f>SUM(T581:T697)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10" t="s">
        <v>83</v>
      </c>
      <c r="AT580" s="211" t="s">
        <v>76</v>
      </c>
      <c r="AU580" s="211" t="s">
        <v>83</v>
      </c>
      <c r="AY580" s="210" t="s">
        <v>224</v>
      </c>
      <c r="BK580" s="212">
        <f>SUM(BK581:BK697)</f>
        <v>0</v>
      </c>
    </row>
    <row r="581" s="2" customFormat="1" ht="16.5" customHeight="1">
      <c r="A581" s="40"/>
      <c r="B581" s="41"/>
      <c r="C581" s="215" t="s">
        <v>816</v>
      </c>
      <c r="D581" s="215" t="s">
        <v>226</v>
      </c>
      <c r="E581" s="216" t="s">
        <v>1469</v>
      </c>
      <c r="F581" s="217" t="s">
        <v>1470</v>
      </c>
      <c r="G581" s="218" t="s">
        <v>604</v>
      </c>
      <c r="H581" s="219">
        <v>3043.2060000000001</v>
      </c>
      <c r="I581" s="220"/>
      <c r="J581" s="221">
        <f>ROUND(I581*H581,2)</f>
        <v>0</v>
      </c>
      <c r="K581" s="217" t="s">
        <v>229</v>
      </c>
      <c r="L581" s="46"/>
      <c r="M581" s="222" t="s">
        <v>40</v>
      </c>
      <c r="N581" s="223" t="s">
        <v>48</v>
      </c>
      <c r="O581" s="86"/>
      <c r="P581" s="224">
        <f>O581*H581</f>
        <v>0</v>
      </c>
      <c r="Q581" s="224">
        <v>0</v>
      </c>
      <c r="R581" s="224">
        <f>Q581*H581</f>
        <v>0</v>
      </c>
      <c r="S581" s="224">
        <v>0</v>
      </c>
      <c r="T581" s="225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6" t="s">
        <v>230</v>
      </c>
      <c r="AT581" s="226" t="s">
        <v>226</v>
      </c>
      <c r="AU581" s="226" t="s">
        <v>85</v>
      </c>
      <c r="AY581" s="19" t="s">
        <v>224</v>
      </c>
      <c r="BE581" s="227">
        <f>IF(N581="základní",J581,0)</f>
        <v>0</v>
      </c>
      <c r="BF581" s="227">
        <f>IF(N581="snížená",J581,0)</f>
        <v>0</v>
      </c>
      <c r="BG581" s="227">
        <f>IF(N581="zákl. přenesená",J581,0)</f>
        <v>0</v>
      </c>
      <c r="BH581" s="227">
        <f>IF(N581="sníž. přenesená",J581,0)</f>
        <v>0</v>
      </c>
      <c r="BI581" s="227">
        <f>IF(N581="nulová",J581,0)</f>
        <v>0</v>
      </c>
      <c r="BJ581" s="19" t="s">
        <v>83</v>
      </c>
      <c r="BK581" s="227">
        <f>ROUND(I581*H581,2)</f>
        <v>0</v>
      </c>
      <c r="BL581" s="19" t="s">
        <v>230</v>
      </c>
      <c r="BM581" s="226" t="s">
        <v>1353</v>
      </c>
    </row>
    <row r="582" s="2" customFormat="1">
      <c r="A582" s="40"/>
      <c r="B582" s="41"/>
      <c r="C582" s="42"/>
      <c r="D582" s="228" t="s">
        <v>232</v>
      </c>
      <c r="E582" s="42"/>
      <c r="F582" s="229" t="s">
        <v>1472</v>
      </c>
      <c r="G582" s="42"/>
      <c r="H582" s="42"/>
      <c r="I582" s="230"/>
      <c r="J582" s="42"/>
      <c r="K582" s="42"/>
      <c r="L582" s="46"/>
      <c r="M582" s="231"/>
      <c r="N582" s="232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232</v>
      </c>
      <c r="AU582" s="19" t="s">
        <v>85</v>
      </c>
    </row>
    <row r="583" s="2" customFormat="1">
      <c r="A583" s="40"/>
      <c r="B583" s="41"/>
      <c r="C583" s="42"/>
      <c r="D583" s="233" t="s">
        <v>234</v>
      </c>
      <c r="E583" s="42"/>
      <c r="F583" s="234" t="s">
        <v>1473</v>
      </c>
      <c r="G583" s="42"/>
      <c r="H583" s="42"/>
      <c r="I583" s="230"/>
      <c r="J583" s="42"/>
      <c r="K583" s="42"/>
      <c r="L583" s="46"/>
      <c r="M583" s="231"/>
      <c r="N583" s="232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234</v>
      </c>
      <c r="AU583" s="19" t="s">
        <v>85</v>
      </c>
    </row>
    <row r="584" s="13" customFormat="1">
      <c r="A584" s="13"/>
      <c r="B584" s="235"/>
      <c r="C584" s="236"/>
      <c r="D584" s="228" t="s">
        <v>236</v>
      </c>
      <c r="E584" s="237" t="s">
        <v>40</v>
      </c>
      <c r="F584" s="238" t="s">
        <v>5982</v>
      </c>
      <c r="G584" s="236"/>
      <c r="H584" s="239">
        <v>420.68000000000001</v>
      </c>
      <c r="I584" s="240"/>
      <c r="J584" s="236"/>
      <c r="K584" s="236"/>
      <c r="L584" s="241"/>
      <c r="M584" s="242"/>
      <c r="N584" s="243"/>
      <c r="O584" s="243"/>
      <c r="P584" s="243"/>
      <c r="Q584" s="243"/>
      <c r="R584" s="243"/>
      <c r="S584" s="243"/>
      <c r="T584" s="24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5" t="s">
        <v>236</v>
      </c>
      <c r="AU584" s="245" t="s">
        <v>85</v>
      </c>
      <c r="AV584" s="13" t="s">
        <v>85</v>
      </c>
      <c r="AW584" s="13" t="s">
        <v>38</v>
      </c>
      <c r="AX584" s="13" t="s">
        <v>77</v>
      </c>
      <c r="AY584" s="245" t="s">
        <v>224</v>
      </c>
    </row>
    <row r="585" s="13" customFormat="1">
      <c r="A585" s="13"/>
      <c r="B585" s="235"/>
      <c r="C585" s="236"/>
      <c r="D585" s="228" t="s">
        <v>236</v>
      </c>
      <c r="E585" s="237" t="s">
        <v>40</v>
      </c>
      <c r="F585" s="238" t="s">
        <v>5983</v>
      </c>
      <c r="G585" s="236"/>
      <c r="H585" s="239">
        <v>137.28</v>
      </c>
      <c r="I585" s="240"/>
      <c r="J585" s="236"/>
      <c r="K585" s="236"/>
      <c r="L585" s="241"/>
      <c r="M585" s="242"/>
      <c r="N585" s="243"/>
      <c r="O585" s="243"/>
      <c r="P585" s="243"/>
      <c r="Q585" s="243"/>
      <c r="R585" s="243"/>
      <c r="S585" s="243"/>
      <c r="T585" s="24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5" t="s">
        <v>236</v>
      </c>
      <c r="AU585" s="245" t="s">
        <v>85</v>
      </c>
      <c r="AV585" s="13" t="s">
        <v>85</v>
      </c>
      <c r="AW585" s="13" t="s">
        <v>38</v>
      </c>
      <c r="AX585" s="13" t="s">
        <v>77</v>
      </c>
      <c r="AY585" s="245" t="s">
        <v>224</v>
      </c>
    </row>
    <row r="586" s="13" customFormat="1">
      <c r="A586" s="13"/>
      <c r="B586" s="235"/>
      <c r="C586" s="236"/>
      <c r="D586" s="228" t="s">
        <v>236</v>
      </c>
      <c r="E586" s="237" t="s">
        <v>40</v>
      </c>
      <c r="F586" s="238" t="s">
        <v>5984</v>
      </c>
      <c r="G586" s="236"/>
      <c r="H586" s="239">
        <v>102.95999999999999</v>
      </c>
      <c r="I586" s="240"/>
      <c r="J586" s="236"/>
      <c r="K586" s="236"/>
      <c r="L586" s="241"/>
      <c r="M586" s="242"/>
      <c r="N586" s="243"/>
      <c r="O586" s="243"/>
      <c r="P586" s="243"/>
      <c r="Q586" s="243"/>
      <c r="R586" s="243"/>
      <c r="S586" s="243"/>
      <c r="T586" s="24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5" t="s">
        <v>236</v>
      </c>
      <c r="AU586" s="245" t="s">
        <v>85</v>
      </c>
      <c r="AV586" s="13" t="s">
        <v>85</v>
      </c>
      <c r="AW586" s="13" t="s">
        <v>38</v>
      </c>
      <c r="AX586" s="13" t="s">
        <v>77</v>
      </c>
      <c r="AY586" s="245" t="s">
        <v>224</v>
      </c>
    </row>
    <row r="587" s="13" customFormat="1">
      <c r="A587" s="13"/>
      <c r="B587" s="235"/>
      <c r="C587" s="236"/>
      <c r="D587" s="228" t="s">
        <v>236</v>
      </c>
      <c r="E587" s="237" t="s">
        <v>40</v>
      </c>
      <c r="F587" s="238" t="s">
        <v>5985</v>
      </c>
      <c r="G587" s="236"/>
      <c r="H587" s="239">
        <v>185.28</v>
      </c>
      <c r="I587" s="240"/>
      <c r="J587" s="236"/>
      <c r="K587" s="236"/>
      <c r="L587" s="241"/>
      <c r="M587" s="242"/>
      <c r="N587" s="243"/>
      <c r="O587" s="243"/>
      <c r="P587" s="243"/>
      <c r="Q587" s="243"/>
      <c r="R587" s="243"/>
      <c r="S587" s="243"/>
      <c r="T587" s="24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5" t="s">
        <v>236</v>
      </c>
      <c r="AU587" s="245" t="s">
        <v>85</v>
      </c>
      <c r="AV587" s="13" t="s">
        <v>85</v>
      </c>
      <c r="AW587" s="13" t="s">
        <v>38</v>
      </c>
      <c r="AX587" s="13" t="s">
        <v>77</v>
      </c>
      <c r="AY587" s="245" t="s">
        <v>224</v>
      </c>
    </row>
    <row r="588" s="13" customFormat="1">
      <c r="A588" s="13"/>
      <c r="B588" s="235"/>
      <c r="C588" s="236"/>
      <c r="D588" s="228" t="s">
        <v>236</v>
      </c>
      <c r="E588" s="237" t="s">
        <v>40</v>
      </c>
      <c r="F588" s="238" t="s">
        <v>5986</v>
      </c>
      <c r="G588" s="236"/>
      <c r="H588" s="239">
        <v>187.84999999999999</v>
      </c>
      <c r="I588" s="240"/>
      <c r="J588" s="236"/>
      <c r="K588" s="236"/>
      <c r="L588" s="241"/>
      <c r="M588" s="242"/>
      <c r="N588" s="243"/>
      <c r="O588" s="243"/>
      <c r="P588" s="243"/>
      <c r="Q588" s="243"/>
      <c r="R588" s="243"/>
      <c r="S588" s="243"/>
      <c r="T588" s="24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5" t="s">
        <v>236</v>
      </c>
      <c r="AU588" s="245" t="s">
        <v>85</v>
      </c>
      <c r="AV588" s="13" t="s">
        <v>85</v>
      </c>
      <c r="AW588" s="13" t="s">
        <v>38</v>
      </c>
      <c r="AX588" s="13" t="s">
        <v>77</v>
      </c>
      <c r="AY588" s="245" t="s">
        <v>224</v>
      </c>
    </row>
    <row r="589" s="13" customFormat="1">
      <c r="A589" s="13"/>
      <c r="B589" s="235"/>
      <c r="C589" s="236"/>
      <c r="D589" s="228" t="s">
        <v>236</v>
      </c>
      <c r="E589" s="237" t="s">
        <v>40</v>
      </c>
      <c r="F589" s="238" t="s">
        <v>5987</v>
      </c>
      <c r="G589" s="236"/>
      <c r="H589" s="239">
        <v>57.128999999999998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5" t="s">
        <v>236</v>
      </c>
      <c r="AU589" s="245" t="s">
        <v>85</v>
      </c>
      <c r="AV589" s="13" t="s">
        <v>85</v>
      </c>
      <c r="AW589" s="13" t="s">
        <v>38</v>
      </c>
      <c r="AX589" s="13" t="s">
        <v>77</v>
      </c>
      <c r="AY589" s="245" t="s">
        <v>224</v>
      </c>
    </row>
    <row r="590" s="13" customFormat="1">
      <c r="A590" s="13"/>
      <c r="B590" s="235"/>
      <c r="C590" s="236"/>
      <c r="D590" s="228" t="s">
        <v>236</v>
      </c>
      <c r="E590" s="237" t="s">
        <v>40</v>
      </c>
      <c r="F590" s="238" t="s">
        <v>5988</v>
      </c>
      <c r="G590" s="236"/>
      <c r="H590" s="239">
        <v>54.5</v>
      </c>
      <c r="I590" s="240"/>
      <c r="J590" s="236"/>
      <c r="K590" s="236"/>
      <c r="L590" s="241"/>
      <c r="M590" s="242"/>
      <c r="N590" s="243"/>
      <c r="O590" s="243"/>
      <c r="P590" s="243"/>
      <c r="Q590" s="243"/>
      <c r="R590" s="243"/>
      <c r="S590" s="243"/>
      <c r="T590" s="24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5" t="s">
        <v>236</v>
      </c>
      <c r="AU590" s="245" t="s">
        <v>85</v>
      </c>
      <c r="AV590" s="13" t="s">
        <v>85</v>
      </c>
      <c r="AW590" s="13" t="s">
        <v>38</v>
      </c>
      <c r="AX590" s="13" t="s">
        <v>77</v>
      </c>
      <c r="AY590" s="245" t="s">
        <v>224</v>
      </c>
    </row>
    <row r="591" s="13" customFormat="1">
      <c r="A591" s="13"/>
      <c r="B591" s="235"/>
      <c r="C591" s="236"/>
      <c r="D591" s="228" t="s">
        <v>236</v>
      </c>
      <c r="E591" s="237" t="s">
        <v>40</v>
      </c>
      <c r="F591" s="238" t="s">
        <v>5989</v>
      </c>
      <c r="G591" s="236"/>
      <c r="H591" s="239">
        <v>27.25</v>
      </c>
      <c r="I591" s="240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5" t="s">
        <v>236</v>
      </c>
      <c r="AU591" s="245" t="s">
        <v>85</v>
      </c>
      <c r="AV591" s="13" t="s">
        <v>85</v>
      </c>
      <c r="AW591" s="13" t="s">
        <v>38</v>
      </c>
      <c r="AX591" s="13" t="s">
        <v>77</v>
      </c>
      <c r="AY591" s="245" t="s">
        <v>224</v>
      </c>
    </row>
    <row r="592" s="13" customFormat="1">
      <c r="A592" s="13"/>
      <c r="B592" s="235"/>
      <c r="C592" s="236"/>
      <c r="D592" s="228" t="s">
        <v>236</v>
      </c>
      <c r="E592" s="237" t="s">
        <v>40</v>
      </c>
      <c r="F592" s="238" t="s">
        <v>5990</v>
      </c>
      <c r="G592" s="236"/>
      <c r="H592" s="239">
        <v>19.184000000000001</v>
      </c>
      <c r="I592" s="240"/>
      <c r="J592" s="236"/>
      <c r="K592" s="236"/>
      <c r="L592" s="241"/>
      <c r="M592" s="242"/>
      <c r="N592" s="243"/>
      <c r="O592" s="243"/>
      <c r="P592" s="243"/>
      <c r="Q592" s="243"/>
      <c r="R592" s="243"/>
      <c r="S592" s="243"/>
      <c r="T592" s="24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5" t="s">
        <v>236</v>
      </c>
      <c r="AU592" s="245" t="s">
        <v>85</v>
      </c>
      <c r="AV592" s="13" t="s">
        <v>85</v>
      </c>
      <c r="AW592" s="13" t="s">
        <v>38</v>
      </c>
      <c r="AX592" s="13" t="s">
        <v>77</v>
      </c>
      <c r="AY592" s="245" t="s">
        <v>224</v>
      </c>
    </row>
    <row r="593" s="13" customFormat="1">
      <c r="A593" s="13"/>
      <c r="B593" s="235"/>
      <c r="C593" s="236"/>
      <c r="D593" s="228" t="s">
        <v>236</v>
      </c>
      <c r="E593" s="237" t="s">
        <v>40</v>
      </c>
      <c r="F593" s="238" t="s">
        <v>5991</v>
      </c>
      <c r="G593" s="236"/>
      <c r="H593" s="239">
        <v>40.414999999999999</v>
      </c>
      <c r="I593" s="240"/>
      <c r="J593" s="236"/>
      <c r="K593" s="236"/>
      <c r="L593" s="241"/>
      <c r="M593" s="242"/>
      <c r="N593" s="243"/>
      <c r="O593" s="243"/>
      <c r="P593" s="243"/>
      <c r="Q593" s="243"/>
      <c r="R593" s="243"/>
      <c r="S593" s="243"/>
      <c r="T593" s="24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5" t="s">
        <v>236</v>
      </c>
      <c r="AU593" s="245" t="s">
        <v>85</v>
      </c>
      <c r="AV593" s="13" t="s">
        <v>85</v>
      </c>
      <c r="AW593" s="13" t="s">
        <v>38</v>
      </c>
      <c r="AX593" s="13" t="s">
        <v>77</v>
      </c>
      <c r="AY593" s="245" t="s">
        <v>224</v>
      </c>
    </row>
    <row r="594" s="13" customFormat="1">
      <c r="A594" s="13"/>
      <c r="B594" s="235"/>
      <c r="C594" s="236"/>
      <c r="D594" s="228" t="s">
        <v>236</v>
      </c>
      <c r="E594" s="237" t="s">
        <v>40</v>
      </c>
      <c r="F594" s="238" t="s">
        <v>5992</v>
      </c>
      <c r="G594" s="236"/>
      <c r="H594" s="239">
        <v>77.219999999999999</v>
      </c>
      <c r="I594" s="240"/>
      <c r="J594" s="236"/>
      <c r="K594" s="236"/>
      <c r="L594" s="241"/>
      <c r="M594" s="242"/>
      <c r="N594" s="243"/>
      <c r="O594" s="243"/>
      <c r="P594" s="243"/>
      <c r="Q594" s="243"/>
      <c r="R594" s="243"/>
      <c r="S594" s="243"/>
      <c r="T594" s="24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5" t="s">
        <v>236</v>
      </c>
      <c r="AU594" s="245" t="s">
        <v>85</v>
      </c>
      <c r="AV594" s="13" t="s">
        <v>85</v>
      </c>
      <c r="AW594" s="13" t="s">
        <v>38</v>
      </c>
      <c r="AX594" s="13" t="s">
        <v>77</v>
      </c>
      <c r="AY594" s="245" t="s">
        <v>224</v>
      </c>
    </row>
    <row r="595" s="13" customFormat="1">
      <c r="A595" s="13"/>
      <c r="B595" s="235"/>
      <c r="C595" s="236"/>
      <c r="D595" s="228" t="s">
        <v>236</v>
      </c>
      <c r="E595" s="237" t="s">
        <v>40</v>
      </c>
      <c r="F595" s="238" t="s">
        <v>5993</v>
      </c>
      <c r="G595" s="236"/>
      <c r="H595" s="239">
        <v>388.80000000000001</v>
      </c>
      <c r="I595" s="240"/>
      <c r="J595" s="236"/>
      <c r="K595" s="236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236</v>
      </c>
      <c r="AU595" s="245" t="s">
        <v>85</v>
      </c>
      <c r="AV595" s="13" t="s">
        <v>85</v>
      </c>
      <c r="AW595" s="13" t="s">
        <v>38</v>
      </c>
      <c r="AX595" s="13" t="s">
        <v>77</v>
      </c>
      <c r="AY595" s="245" t="s">
        <v>224</v>
      </c>
    </row>
    <row r="596" s="13" customFormat="1">
      <c r="A596" s="13"/>
      <c r="B596" s="235"/>
      <c r="C596" s="236"/>
      <c r="D596" s="228" t="s">
        <v>236</v>
      </c>
      <c r="E596" s="237" t="s">
        <v>40</v>
      </c>
      <c r="F596" s="238" t="s">
        <v>5994</v>
      </c>
      <c r="G596" s="236"/>
      <c r="H596" s="239">
        <v>39.866999999999997</v>
      </c>
      <c r="I596" s="240"/>
      <c r="J596" s="236"/>
      <c r="K596" s="236"/>
      <c r="L596" s="241"/>
      <c r="M596" s="242"/>
      <c r="N596" s="243"/>
      <c r="O596" s="243"/>
      <c r="P596" s="243"/>
      <c r="Q596" s="243"/>
      <c r="R596" s="243"/>
      <c r="S596" s="243"/>
      <c r="T596" s="24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5" t="s">
        <v>236</v>
      </c>
      <c r="AU596" s="245" t="s">
        <v>85</v>
      </c>
      <c r="AV596" s="13" t="s">
        <v>85</v>
      </c>
      <c r="AW596" s="13" t="s">
        <v>38</v>
      </c>
      <c r="AX596" s="13" t="s">
        <v>77</v>
      </c>
      <c r="AY596" s="245" t="s">
        <v>224</v>
      </c>
    </row>
    <row r="597" s="13" customFormat="1">
      <c r="A597" s="13"/>
      <c r="B597" s="235"/>
      <c r="C597" s="236"/>
      <c r="D597" s="228" t="s">
        <v>236</v>
      </c>
      <c r="E597" s="237" t="s">
        <v>40</v>
      </c>
      <c r="F597" s="238" t="s">
        <v>5995</v>
      </c>
      <c r="G597" s="236"/>
      <c r="H597" s="239">
        <v>23.664000000000001</v>
      </c>
      <c r="I597" s="240"/>
      <c r="J597" s="236"/>
      <c r="K597" s="236"/>
      <c r="L597" s="241"/>
      <c r="M597" s="242"/>
      <c r="N597" s="243"/>
      <c r="O597" s="243"/>
      <c r="P597" s="243"/>
      <c r="Q597" s="243"/>
      <c r="R597" s="243"/>
      <c r="S597" s="243"/>
      <c r="T597" s="24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5" t="s">
        <v>236</v>
      </c>
      <c r="AU597" s="245" t="s">
        <v>85</v>
      </c>
      <c r="AV597" s="13" t="s">
        <v>85</v>
      </c>
      <c r="AW597" s="13" t="s">
        <v>38</v>
      </c>
      <c r="AX597" s="13" t="s">
        <v>77</v>
      </c>
      <c r="AY597" s="245" t="s">
        <v>224</v>
      </c>
    </row>
    <row r="598" s="13" customFormat="1">
      <c r="A598" s="13"/>
      <c r="B598" s="235"/>
      <c r="C598" s="236"/>
      <c r="D598" s="228" t="s">
        <v>236</v>
      </c>
      <c r="E598" s="237" t="s">
        <v>40</v>
      </c>
      <c r="F598" s="238" t="s">
        <v>5996</v>
      </c>
      <c r="G598" s="236"/>
      <c r="H598" s="239">
        <v>71.513999999999996</v>
      </c>
      <c r="I598" s="240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5" t="s">
        <v>236</v>
      </c>
      <c r="AU598" s="245" t="s">
        <v>85</v>
      </c>
      <c r="AV598" s="13" t="s">
        <v>85</v>
      </c>
      <c r="AW598" s="13" t="s">
        <v>38</v>
      </c>
      <c r="AX598" s="13" t="s">
        <v>77</v>
      </c>
      <c r="AY598" s="245" t="s">
        <v>224</v>
      </c>
    </row>
    <row r="599" s="13" customFormat="1">
      <c r="A599" s="13"/>
      <c r="B599" s="235"/>
      <c r="C599" s="236"/>
      <c r="D599" s="228" t="s">
        <v>236</v>
      </c>
      <c r="E599" s="237" t="s">
        <v>40</v>
      </c>
      <c r="F599" s="238" t="s">
        <v>5997</v>
      </c>
      <c r="G599" s="236"/>
      <c r="H599" s="239">
        <v>27.986999999999998</v>
      </c>
      <c r="I599" s="240"/>
      <c r="J599" s="236"/>
      <c r="K599" s="236"/>
      <c r="L599" s="241"/>
      <c r="M599" s="242"/>
      <c r="N599" s="243"/>
      <c r="O599" s="243"/>
      <c r="P599" s="243"/>
      <c r="Q599" s="243"/>
      <c r="R599" s="243"/>
      <c r="S599" s="243"/>
      <c r="T599" s="24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5" t="s">
        <v>236</v>
      </c>
      <c r="AU599" s="245" t="s">
        <v>85</v>
      </c>
      <c r="AV599" s="13" t="s">
        <v>85</v>
      </c>
      <c r="AW599" s="13" t="s">
        <v>38</v>
      </c>
      <c r="AX599" s="13" t="s">
        <v>77</v>
      </c>
      <c r="AY599" s="245" t="s">
        <v>224</v>
      </c>
    </row>
    <row r="600" s="13" customFormat="1">
      <c r="A600" s="13"/>
      <c r="B600" s="235"/>
      <c r="C600" s="236"/>
      <c r="D600" s="228" t="s">
        <v>236</v>
      </c>
      <c r="E600" s="237" t="s">
        <v>40</v>
      </c>
      <c r="F600" s="238" t="s">
        <v>5998</v>
      </c>
      <c r="G600" s="236"/>
      <c r="H600" s="239">
        <v>94.379999999999995</v>
      </c>
      <c r="I600" s="240"/>
      <c r="J600" s="236"/>
      <c r="K600" s="236"/>
      <c r="L600" s="241"/>
      <c r="M600" s="242"/>
      <c r="N600" s="243"/>
      <c r="O600" s="243"/>
      <c r="P600" s="243"/>
      <c r="Q600" s="243"/>
      <c r="R600" s="243"/>
      <c r="S600" s="243"/>
      <c r="T600" s="24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5" t="s">
        <v>236</v>
      </c>
      <c r="AU600" s="245" t="s">
        <v>85</v>
      </c>
      <c r="AV600" s="13" t="s">
        <v>85</v>
      </c>
      <c r="AW600" s="13" t="s">
        <v>38</v>
      </c>
      <c r="AX600" s="13" t="s">
        <v>77</v>
      </c>
      <c r="AY600" s="245" t="s">
        <v>224</v>
      </c>
    </row>
    <row r="601" s="13" customFormat="1">
      <c r="A601" s="13"/>
      <c r="B601" s="235"/>
      <c r="C601" s="236"/>
      <c r="D601" s="228" t="s">
        <v>236</v>
      </c>
      <c r="E601" s="237" t="s">
        <v>40</v>
      </c>
      <c r="F601" s="238" t="s">
        <v>5999</v>
      </c>
      <c r="G601" s="236"/>
      <c r="H601" s="239">
        <v>449.30399999999997</v>
      </c>
      <c r="I601" s="240"/>
      <c r="J601" s="236"/>
      <c r="K601" s="236"/>
      <c r="L601" s="241"/>
      <c r="M601" s="242"/>
      <c r="N601" s="243"/>
      <c r="O601" s="243"/>
      <c r="P601" s="243"/>
      <c r="Q601" s="243"/>
      <c r="R601" s="243"/>
      <c r="S601" s="243"/>
      <c r="T601" s="24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5" t="s">
        <v>236</v>
      </c>
      <c r="AU601" s="245" t="s">
        <v>85</v>
      </c>
      <c r="AV601" s="13" t="s">
        <v>85</v>
      </c>
      <c r="AW601" s="13" t="s">
        <v>38</v>
      </c>
      <c r="AX601" s="13" t="s">
        <v>77</v>
      </c>
      <c r="AY601" s="245" t="s">
        <v>224</v>
      </c>
    </row>
    <row r="602" s="13" customFormat="1">
      <c r="A602" s="13"/>
      <c r="B602" s="235"/>
      <c r="C602" s="236"/>
      <c r="D602" s="228" t="s">
        <v>236</v>
      </c>
      <c r="E602" s="237" t="s">
        <v>40</v>
      </c>
      <c r="F602" s="238" t="s">
        <v>6000</v>
      </c>
      <c r="G602" s="236"/>
      <c r="H602" s="239">
        <v>1.9890000000000001</v>
      </c>
      <c r="I602" s="240"/>
      <c r="J602" s="236"/>
      <c r="K602" s="236"/>
      <c r="L602" s="241"/>
      <c r="M602" s="242"/>
      <c r="N602" s="243"/>
      <c r="O602" s="243"/>
      <c r="P602" s="243"/>
      <c r="Q602" s="243"/>
      <c r="R602" s="243"/>
      <c r="S602" s="243"/>
      <c r="T602" s="24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5" t="s">
        <v>236</v>
      </c>
      <c r="AU602" s="245" t="s">
        <v>85</v>
      </c>
      <c r="AV602" s="13" t="s">
        <v>85</v>
      </c>
      <c r="AW602" s="13" t="s">
        <v>38</v>
      </c>
      <c r="AX602" s="13" t="s">
        <v>77</v>
      </c>
      <c r="AY602" s="245" t="s">
        <v>224</v>
      </c>
    </row>
    <row r="603" s="13" customFormat="1">
      <c r="A603" s="13"/>
      <c r="B603" s="235"/>
      <c r="C603" s="236"/>
      <c r="D603" s="228" t="s">
        <v>236</v>
      </c>
      <c r="E603" s="237" t="s">
        <v>40</v>
      </c>
      <c r="F603" s="238" t="s">
        <v>6001</v>
      </c>
      <c r="G603" s="236"/>
      <c r="H603" s="239">
        <v>31.510000000000002</v>
      </c>
      <c r="I603" s="240"/>
      <c r="J603" s="236"/>
      <c r="K603" s="236"/>
      <c r="L603" s="241"/>
      <c r="M603" s="242"/>
      <c r="N603" s="243"/>
      <c r="O603" s="243"/>
      <c r="P603" s="243"/>
      <c r="Q603" s="243"/>
      <c r="R603" s="243"/>
      <c r="S603" s="243"/>
      <c r="T603" s="24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5" t="s">
        <v>236</v>
      </c>
      <c r="AU603" s="245" t="s">
        <v>85</v>
      </c>
      <c r="AV603" s="13" t="s">
        <v>85</v>
      </c>
      <c r="AW603" s="13" t="s">
        <v>38</v>
      </c>
      <c r="AX603" s="13" t="s">
        <v>77</v>
      </c>
      <c r="AY603" s="245" t="s">
        <v>224</v>
      </c>
    </row>
    <row r="604" s="13" customFormat="1">
      <c r="A604" s="13"/>
      <c r="B604" s="235"/>
      <c r="C604" s="236"/>
      <c r="D604" s="228" t="s">
        <v>236</v>
      </c>
      <c r="E604" s="237" t="s">
        <v>40</v>
      </c>
      <c r="F604" s="238" t="s">
        <v>6002</v>
      </c>
      <c r="G604" s="236"/>
      <c r="H604" s="239">
        <v>405.25999999999999</v>
      </c>
      <c r="I604" s="240"/>
      <c r="J604" s="236"/>
      <c r="K604" s="236"/>
      <c r="L604" s="241"/>
      <c r="M604" s="242"/>
      <c r="N604" s="243"/>
      <c r="O604" s="243"/>
      <c r="P604" s="243"/>
      <c r="Q604" s="243"/>
      <c r="R604" s="243"/>
      <c r="S604" s="243"/>
      <c r="T604" s="24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5" t="s">
        <v>236</v>
      </c>
      <c r="AU604" s="245" t="s">
        <v>85</v>
      </c>
      <c r="AV604" s="13" t="s">
        <v>85</v>
      </c>
      <c r="AW604" s="13" t="s">
        <v>38</v>
      </c>
      <c r="AX604" s="13" t="s">
        <v>77</v>
      </c>
      <c r="AY604" s="245" t="s">
        <v>224</v>
      </c>
    </row>
    <row r="605" s="13" customFormat="1">
      <c r="A605" s="13"/>
      <c r="B605" s="235"/>
      <c r="C605" s="236"/>
      <c r="D605" s="228" t="s">
        <v>236</v>
      </c>
      <c r="E605" s="237" t="s">
        <v>40</v>
      </c>
      <c r="F605" s="238" t="s">
        <v>6003</v>
      </c>
      <c r="G605" s="236"/>
      <c r="H605" s="239">
        <v>75.400000000000006</v>
      </c>
      <c r="I605" s="240"/>
      <c r="J605" s="236"/>
      <c r="K605" s="236"/>
      <c r="L605" s="241"/>
      <c r="M605" s="242"/>
      <c r="N605" s="243"/>
      <c r="O605" s="243"/>
      <c r="P605" s="243"/>
      <c r="Q605" s="243"/>
      <c r="R605" s="243"/>
      <c r="S605" s="243"/>
      <c r="T605" s="24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5" t="s">
        <v>236</v>
      </c>
      <c r="AU605" s="245" t="s">
        <v>85</v>
      </c>
      <c r="AV605" s="13" t="s">
        <v>85</v>
      </c>
      <c r="AW605" s="13" t="s">
        <v>38</v>
      </c>
      <c r="AX605" s="13" t="s">
        <v>77</v>
      </c>
      <c r="AY605" s="245" t="s">
        <v>224</v>
      </c>
    </row>
    <row r="606" s="13" customFormat="1">
      <c r="A606" s="13"/>
      <c r="B606" s="235"/>
      <c r="C606" s="236"/>
      <c r="D606" s="228" t="s">
        <v>236</v>
      </c>
      <c r="E606" s="237" t="s">
        <v>40</v>
      </c>
      <c r="F606" s="238" t="s">
        <v>6004</v>
      </c>
      <c r="G606" s="236"/>
      <c r="H606" s="239">
        <v>22.308</v>
      </c>
      <c r="I606" s="240"/>
      <c r="J606" s="236"/>
      <c r="K606" s="236"/>
      <c r="L606" s="241"/>
      <c r="M606" s="242"/>
      <c r="N606" s="243"/>
      <c r="O606" s="243"/>
      <c r="P606" s="243"/>
      <c r="Q606" s="243"/>
      <c r="R606" s="243"/>
      <c r="S606" s="243"/>
      <c r="T606" s="24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5" t="s">
        <v>236</v>
      </c>
      <c r="AU606" s="245" t="s">
        <v>85</v>
      </c>
      <c r="AV606" s="13" t="s">
        <v>85</v>
      </c>
      <c r="AW606" s="13" t="s">
        <v>38</v>
      </c>
      <c r="AX606" s="13" t="s">
        <v>77</v>
      </c>
      <c r="AY606" s="245" t="s">
        <v>224</v>
      </c>
    </row>
    <row r="607" s="13" customFormat="1">
      <c r="A607" s="13"/>
      <c r="B607" s="235"/>
      <c r="C607" s="236"/>
      <c r="D607" s="228" t="s">
        <v>236</v>
      </c>
      <c r="E607" s="237" t="s">
        <v>40</v>
      </c>
      <c r="F607" s="238" t="s">
        <v>6005</v>
      </c>
      <c r="G607" s="236"/>
      <c r="H607" s="239">
        <v>101.47499999999999</v>
      </c>
      <c r="I607" s="240"/>
      <c r="J607" s="236"/>
      <c r="K607" s="236"/>
      <c r="L607" s="241"/>
      <c r="M607" s="242"/>
      <c r="N607" s="243"/>
      <c r="O607" s="243"/>
      <c r="P607" s="243"/>
      <c r="Q607" s="243"/>
      <c r="R607" s="243"/>
      <c r="S607" s="243"/>
      <c r="T607" s="24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5" t="s">
        <v>236</v>
      </c>
      <c r="AU607" s="245" t="s">
        <v>85</v>
      </c>
      <c r="AV607" s="13" t="s">
        <v>85</v>
      </c>
      <c r="AW607" s="13" t="s">
        <v>38</v>
      </c>
      <c r="AX607" s="13" t="s">
        <v>77</v>
      </c>
      <c r="AY607" s="245" t="s">
        <v>224</v>
      </c>
    </row>
    <row r="608" s="15" customFormat="1">
      <c r="A608" s="15"/>
      <c r="B608" s="256"/>
      <c r="C608" s="257"/>
      <c r="D608" s="228" t="s">
        <v>236</v>
      </c>
      <c r="E608" s="258" t="s">
        <v>40</v>
      </c>
      <c r="F608" s="259" t="s">
        <v>253</v>
      </c>
      <c r="G608" s="257"/>
      <c r="H608" s="260">
        <v>3043.2060000000001</v>
      </c>
      <c r="I608" s="261"/>
      <c r="J608" s="257"/>
      <c r="K608" s="257"/>
      <c r="L608" s="262"/>
      <c r="M608" s="263"/>
      <c r="N608" s="264"/>
      <c r="O608" s="264"/>
      <c r="P608" s="264"/>
      <c r="Q608" s="264"/>
      <c r="R608" s="264"/>
      <c r="S608" s="264"/>
      <c r="T608" s="26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66" t="s">
        <v>236</v>
      </c>
      <c r="AU608" s="266" t="s">
        <v>85</v>
      </c>
      <c r="AV608" s="15" t="s">
        <v>230</v>
      </c>
      <c r="AW608" s="15" t="s">
        <v>38</v>
      </c>
      <c r="AX608" s="15" t="s">
        <v>83</v>
      </c>
      <c r="AY608" s="266" t="s">
        <v>224</v>
      </c>
    </row>
    <row r="609" s="2" customFormat="1" ht="16.5" customHeight="1">
      <c r="A609" s="40"/>
      <c r="B609" s="41"/>
      <c r="C609" s="215" t="s">
        <v>822</v>
      </c>
      <c r="D609" s="215" t="s">
        <v>226</v>
      </c>
      <c r="E609" s="216" t="s">
        <v>1476</v>
      </c>
      <c r="F609" s="217" t="s">
        <v>1477</v>
      </c>
      <c r="G609" s="218" t="s">
        <v>604</v>
      </c>
      <c r="H609" s="219">
        <v>19402.362000000001</v>
      </c>
      <c r="I609" s="220"/>
      <c r="J609" s="221">
        <f>ROUND(I609*H609,2)</f>
        <v>0</v>
      </c>
      <c r="K609" s="217" t="s">
        <v>229</v>
      </c>
      <c r="L609" s="46"/>
      <c r="M609" s="222" t="s">
        <v>40</v>
      </c>
      <c r="N609" s="223" t="s">
        <v>48</v>
      </c>
      <c r="O609" s="86"/>
      <c r="P609" s="224">
        <f>O609*H609</f>
        <v>0</v>
      </c>
      <c r="Q609" s="224">
        <v>0</v>
      </c>
      <c r="R609" s="224">
        <f>Q609*H609</f>
        <v>0</v>
      </c>
      <c r="S609" s="224">
        <v>0</v>
      </c>
      <c r="T609" s="225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26" t="s">
        <v>230</v>
      </c>
      <c r="AT609" s="226" t="s">
        <v>226</v>
      </c>
      <c r="AU609" s="226" t="s">
        <v>85</v>
      </c>
      <c r="AY609" s="19" t="s">
        <v>224</v>
      </c>
      <c r="BE609" s="227">
        <f>IF(N609="základní",J609,0)</f>
        <v>0</v>
      </c>
      <c r="BF609" s="227">
        <f>IF(N609="snížená",J609,0)</f>
        <v>0</v>
      </c>
      <c r="BG609" s="227">
        <f>IF(N609="zákl. přenesená",J609,0)</f>
        <v>0</v>
      </c>
      <c r="BH609" s="227">
        <f>IF(N609="sníž. přenesená",J609,0)</f>
        <v>0</v>
      </c>
      <c r="BI609" s="227">
        <f>IF(N609="nulová",J609,0)</f>
        <v>0</v>
      </c>
      <c r="BJ609" s="19" t="s">
        <v>83</v>
      </c>
      <c r="BK609" s="227">
        <f>ROUND(I609*H609,2)</f>
        <v>0</v>
      </c>
      <c r="BL609" s="19" t="s">
        <v>230</v>
      </c>
      <c r="BM609" s="226" t="s">
        <v>1367</v>
      </c>
    </row>
    <row r="610" s="2" customFormat="1">
      <c r="A610" s="40"/>
      <c r="B610" s="41"/>
      <c r="C610" s="42"/>
      <c r="D610" s="228" t="s">
        <v>232</v>
      </c>
      <c r="E610" s="42"/>
      <c r="F610" s="229" t="s">
        <v>1479</v>
      </c>
      <c r="G610" s="42"/>
      <c r="H610" s="42"/>
      <c r="I610" s="230"/>
      <c r="J610" s="42"/>
      <c r="K610" s="42"/>
      <c r="L610" s="46"/>
      <c r="M610" s="231"/>
      <c r="N610" s="232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232</v>
      </c>
      <c r="AU610" s="19" t="s">
        <v>85</v>
      </c>
    </row>
    <row r="611" s="2" customFormat="1">
      <c r="A611" s="40"/>
      <c r="B611" s="41"/>
      <c r="C611" s="42"/>
      <c r="D611" s="233" t="s">
        <v>234</v>
      </c>
      <c r="E611" s="42"/>
      <c r="F611" s="234" t="s">
        <v>1480</v>
      </c>
      <c r="G611" s="42"/>
      <c r="H611" s="42"/>
      <c r="I611" s="230"/>
      <c r="J611" s="42"/>
      <c r="K611" s="42"/>
      <c r="L611" s="46"/>
      <c r="M611" s="231"/>
      <c r="N611" s="232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234</v>
      </c>
      <c r="AU611" s="19" t="s">
        <v>85</v>
      </c>
    </row>
    <row r="612" s="14" customFormat="1">
      <c r="A612" s="14"/>
      <c r="B612" s="246"/>
      <c r="C612" s="247"/>
      <c r="D612" s="228" t="s">
        <v>236</v>
      </c>
      <c r="E612" s="248" t="s">
        <v>40</v>
      </c>
      <c r="F612" s="249" t="s">
        <v>6006</v>
      </c>
      <c r="G612" s="247"/>
      <c r="H612" s="248" t="s">
        <v>40</v>
      </c>
      <c r="I612" s="250"/>
      <c r="J612" s="247"/>
      <c r="K612" s="247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236</v>
      </c>
      <c r="AU612" s="255" t="s">
        <v>85</v>
      </c>
      <c r="AV612" s="14" t="s">
        <v>83</v>
      </c>
      <c r="AW612" s="14" t="s">
        <v>38</v>
      </c>
      <c r="AX612" s="14" t="s">
        <v>77</v>
      </c>
      <c r="AY612" s="255" t="s">
        <v>224</v>
      </c>
    </row>
    <row r="613" s="13" customFormat="1">
      <c r="A613" s="13"/>
      <c r="B613" s="235"/>
      <c r="C613" s="236"/>
      <c r="D613" s="228" t="s">
        <v>236</v>
      </c>
      <c r="E613" s="237" t="s">
        <v>40</v>
      </c>
      <c r="F613" s="238" t="s">
        <v>6007</v>
      </c>
      <c r="G613" s="236"/>
      <c r="H613" s="239">
        <v>1682.72</v>
      </c>
      <c r="I613" s="240"/>
      <c r="J613" s="236"/>
      <c r="K613" s="236"/>
      <c r="L613" s="241"/>
      <c r="M613" s="242"/>
      <c r="N613" s="243"/>
      <c r="O613" s="243"/>
      <c r="P613" s="243"/>
      <c r="Q613" s="243"/>
      <c r="R613" s="243"/>
      <c r="S613" s="243"/>
      <c r="T613" s="24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5" t="s">
        <v>236</v>
      </c>
      <c r="AU613" s="245" t="s">
        <v>85</v>
      </c>
      <c r="AV613" s="13" t="s">
        <v>85</v>
      </c>
      <c r="AW613" s="13" t="s">
        <v>38</v>
      </c>
      <c r="AX613" s="13" t="s">
        <v>77</v>
      </c>
      <c r="AY613" s="245" t="s">
        <v>224</v>
      </c>
    </row>
    <row r="614" s="13" customFormat="1">
      <c r="A614" s="13"/>
      <c r="B614" s="235"/>
      <c r="C614" s="236"/>
      <c r="D614" s="228" t="s">
        <v>236</v>
      </c>
      <c r="E614" s="237" t="s">
        <v>40</v>
      </c>
      <c r="F614" s="238" t="s">
        <v>6008</v>
      </c>
      <c r="G614" s="236"/>
      <c r="H614" s="239">
        <v>549.12</v>
      </c>
      <c r="I614" s="240"/>
      <c r="J614" s="236"/>
      <c r="K614" s="236"/>
      <c r="L614" s="241"/>
      <c r="M614" s="242"/>
      <c r="N614" s="243"/>
      <c r="O614" s="243"/>
      <c r="P614" s="243"/>
      <c r="Q614" s="243"/>
      <c r="R614" s="243"/>
      <c r="S614" s="243"/>
      <c r="T614" s="24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5" t="s">
        <v>236</v>
      </c>
      <c r="AU614" s="245" t="s">
        <v>85</v>
      </c>
      <c r="AV614" s="13" t="s">
        <v>85</v>
      </c>
      <c r="AW614" s="13" t="s">
        <v>38</v>
      </c>
      <c r="AX614" s="13" t="s">
        <v>77</v>
      </c>
      <c r="AY614" s="245" t="s">
        <v>224</v>
      </c>
    </row>
    <row r="615" s="13" customFormat="1">
      <c r="A615" s="13"/>
      <c r="B615" s="235"/>
      <c r="C615" s="236"/>
      <c r="D615" s="228" t="s">
        <v>236</v>
      </c>
      <c r="E615" s="237" t="s">
        <v>40</v>
      </c>
      <c r="F615" s="238" t="s">
        <v>6009</v>
      </c>
      <c r="G615" s="236"/>
      <c r="H615" s="239">
        <v>720.72000000000003</v>
      </c>
      <c r="I615" s="240"/>
      <c r="J615" s="236"/>
      <c r="K615" s="236"/>
      <c r="L615" s="241"/>
      <c r="M615" s="242"/>
      <c r="N615" s="243"/>
      <c r="O615" s="243"/>
      <c r="P615" s="243"/>
      <c r="Q615" s="243"/>
      <c r="R615" s="243"/>
      <c r="S615" s="243"/>
      <c r="T615" s="24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5" t="s">
        <v>236</v>
      </c>
      <c r="AU615" s="245" t="s">
        <v>85</v>
      </c>
      <c r="AV615" s="13" t="s">
        <v>85</v>
      </c>
      <c r="AW615" s="13" t="s">
        <v>38</v>
      </c>
      <c r="AX615" s="13" t="s">
        <v>77</v>
      </c>
      <c r="AY615" s="245" t="s">
        <v>224</v>
      </c>
    </row>
    <row r="616" s="13" customFormat="1">
      <c r="A616" s="13"/>
      <c r="B616" s="235"/>
      <c r="C616" s="236"/>
      <c r="D616" s="228" t="s">
        <v>236</v>
      </c>
      <c r="E616" s="237" t="s">
        <v>40</v>
      </c>
      <c r="F616" s="238" t="s">
        <v>6010</v>
      </c>
      <c r="G616" s="236"/>
      <c r="H616" s="239">
        <v>1296.96</v>
      </c>
      <c r="I616" s="240"/>
      <c r="J616" s="236"/>
      <c r="K616" s="236"/>
      <c r="L616" s="241"/>
      <c r="M616" s="242"/>
      <c r="N616" s="243"/>
      <c r="O616" s="243"/>
      <c r="P616" s="243"/>
      <c r="Q616" s="243"/>
      <c r="R616" s="243"/>
      <c r="S616" s="243"/>
      <c r="T616" s="24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5" t="s">
        <v>236</v>
      </c>
      <c r="AU616" s="245" t="s">
        <v>85</v>
      </c>
      <c r="AV616" s="13" t="s">
        <v>85</v>
      </c>
      <c r="AW616" s="13" t="s">
        <v>38</v>
      </c>
      <c r="AX616" s="13" t="s">
        <v>77</v>
      </c>
      <c r="AY616" s="245" t="s">
        <v>224</v>
      </c>
    </row>
    <row r="617" s="13" customFormat="1">
      <c r="A617" s="13"/>
      <c r="B617" s="235"/>
      <c r="C617" s="236"/>
      <c r="D617" s="228" t="s">
        <v>236</v>
      </c>
      <c r="E617" s="237" t="s">
        <v>40</v>
      </c>
      <c r="F617" s="238" t="s">
        <v>6011</v>
      </c>
      <c r="G617" s="236"/>
      <c r="H617" s="239">
        <v>1314.9500000000001</v>
      </c>
      <c r="I617" s="240"/>
      <c r="J617" s="236"/>
      <c r="K617" s="236"/>
      <c r="L617" s="241"/>
      <c r="M617" s="242"/>
      <c r="N617" s="243"/>
      <c r="O617" s="243"/>
      <c r="P617" s="243"/>
      <c r="Q617" s="243"/>
      <c r="R617" s="243"/>
      <c r="S617" s="243"/>
      <c r="T617" s="24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5" t="s">
        <v>236</v>
      </c>
      <c r="AU617" s="245" t="s">
        <v>85</v>
      </c>
      <c r="AV617" s="13" t="s">
        <v>85</v>
      </c>
      <c r="AW617" s="13" t="s">
        <v>38</v>
      </c>
      <c r="AX617" s="13" t="s">
        <v>77</v>
      </c>
      <c r="AY617" s="245" t="s">
        <v>224</v>
      </c>
    </row>
    <row r="618" s="13" customFormat="1">
      <c r="A618" s="13"/>
      <c r="B618" s="235"/>
      <c r="C618" s="236"/>
      <c r="D618" s="228" t="s">
        <v>236</v>
      </c>
      <c r="E618" s="237" t="s">
        <v>40</v>
      </c>
      <c r="F618" s="238" t="s">
        <v>6012</v>
      </c>
      <c r="G618" s="236"/>
      <c r="H618" s="239">
        <v>399.90300000000002</v>
      </c>
      <c r="I618" s="240"/>
      <c r="J618" s="236"/>
      <c r="K618" s="236"/>
      <c r="L618" s="241"/>
      <c r="M618" s="242"/>
      <c r="N618" s="243"/>
      <c r="O618" s="243"/>
      <c r="P618" s="243"/>
      <c r="Q618" s="243"/>
      <c r="R618" s="243"/>
      <c r="S618" s="243"/>
      <c r="T618" s="24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5" t="s">
        <v>236</v>
      </c>
      <c r="AU618" s="245" t="s">
        <v>85</v>
      </c>
      <c r="AV618" s="13" t="s">
        <v>85</v>
      </c>
      <c r="AW618" s="13" t="s">
        <v>38</v>
      </c>
      <c r="AX618" s="13" t="s">
        <v>77</v>
      </c>
      <c r="AY618" s="245" t="s">
        <v>224</v>
      </c>
    </row>
    <row r="619" s="13" customFormat="1">
      <c r="A619" s="13"/>
      <c r="B619" s="235"/>
      <c r="C619" s="236"/>
      <c r="D619" s="228" t="s">
        <v>236</v>
      </c>
      <c r="E619" s="237" t="s">
        <v>40</v>
      </c>
      <c r="F619" s="238" t="s">
        <v>6013</v>
      </c>
      <c r="G619" s="236"/>
      <c r="H619" s="239">
        <v>381.5</v>
      </c>
      <c r="I619" s="240"/>
      <c r="J619" s="236"/>
      <c r="K619" s="236"/>
      <c r="L619" s="241"/>
      <c r="M619" s="242"/>
      <c r="N619" s="243"/>
      <c r="O619" s="243"/>
      <c r="P619" s="243"/>
      <c r="Q619" s="243"/>
      <c r="R619" s="243"/>
      <c r="S619" s="243"/>
      <c r="T619" s="24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5" t="s">
        <v>236</v>
      </c>
      <c r="AU619" s="245" t="s">
        <v>85</v>
      </c>
      <c r="AV619" s="13" t="s">
        <v>85</v>
      </c>
      <c r="AW619" s="13" t="s">
        <v>38</v>
      </c>
      <c r="AX619" s="13" t="s">
        <v>77</v>
      </c>
      <c r="AY619" s="245" t="s">
        <v>224</v>
      </c>
    </row>
    <row r="620" s="13" customFormat="1">
      <c r="A620" s="13"/>
      <c r="B620" s="235"/>
      <c r="C620" s="236"/>
      <c r="D620" s="228" t="s">
        <v>236</v>
      </c>
      <c r="E620" s="237" t="s">
        <v>40</v>
      </c>
      <c r="F620" s="238" t="s">
        <v>6014</v>
      </c>
      <c r="G620" s="236"/>
      <c r="H620" s="239">
        <v>190.75</v>
      </c>
      <c r="I620" s="240"/>
      <c r="J620" s="236"/>
      <c r="K620" s="236"/>
      <c r="L620" s="241"/>
      <c r="M620" s="242"/>
      <c r="N620" s="243"/>
      <c r="O620" s="243"/>
      <c r="P620" s="243"/>
      <c r="Q620" s="243"/>
      <c r="R620" s="243"/>
      <c r="S620" s="243"/>
      <c r="T620" s="24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5" t="s">
        <v>236</v>
      </c>
      <c r="AU620" s="245" t="s">
        <v>85</v>
      </c>
      <c r="AV620" s="13" t="s">
        <v>85</v>
      </c>
      <c r="AW620" s="13" t="s">
        <v>38</v>
      </c>
      <c r="AX620" s="13" t="s">
        <v>77</v>
      </c>
      <c r="AY620" s="245" t="s">
        <v>224</v>
      </c>
    </row>
    <row r="621" s="13" customFormat="1">
      <c r="A621" s="13"/>
      <c r="B621" s="235"/>
      <c r="C621" s="236"/>
      <c r="D621" s="228" t="s">
        <v>236</v>
      </c>
      <c r="E621" s="237" t="s">
        <v>40</v>
      </c>
      <c r="F621" s="238" t="s">
        <v>6015</v>
      </c>
      <c r="G621" s="236"/>
      <c r="H621" s="239">
        <v>134.28800000000001</v>
      </c>
      <c r="I621" s="240"/>
      <c r="J621" s="236"/>
      <c r="K621" s="236"/>
      <c r="L621" s="241"/>
      <c r="M621" s="242"/>
      <c r="N621" s="243"/>
      <c r="O621" s="243"/>
      <c r="P621" s="243"/>
      <c r="Q621" s="243"/>
      <c r="R621" s="243"/>
      <c r="S621" s="243"/>
      <c r="T621" s="24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5" t="s">
        <v>236</v>
      </c>
      <c r="AU621" s="245" t="s">
        <v>85</v>
      </c>
      <c r="AV621" s="13" t="s">
        <v>85</v>
      </c>
      <c r="AW621" s="13" t="s">
        <v>38</v>
      </c>
      <c r="AX621" s="13" t="s">
        <v>77</v>
      </c>
      <c r="AY621" s="245" t="s">
        <v>224</v>
      </c>
    </row>
    <row r="622" s="13" customFormat="1">
      <c r="A622" s="13"/>
      <c r="B622" s="235"/>
      <c r="C622" s="236"/>
      <c r="D622" s="228" t="s">
        <v>236</v>
      </c>
      <c r="E622" s="237" t="s">
        <v>40</v>
      </c>
      <c r="F622" s="238" t="s">
        <v>6016</v>
      </c>
      <c r="G622" s="236"/>
      <c r="H622" s="239">
        <v>282.90499999999997</v>
      </c>
      <c r="I622" s="240"/>
      <c r="J622" s="236"/>
      <c r="K622" s="236"/>
      <c r="L622" s="241"/>
      <c r="M622" s="242"/>
      <c r="N622" s="243"/>
      <c r="O622" s="243"/>
      <c r="P622" s="243"/>
      <c r="Q622" s="243"/>
      <c r="R622" s="243"/>
      <c r="S622" s="243"/>
      <c r="T622" s="24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5" t="s">
        <v>236</v>
      </c>
      <c r="AU622" s="245" t="s">
        <v>85</v>
      </c>
      <c r="AV622" s="13" t="s">
        <v>85</v>
      </c>
      <c r="AW622" s="13" t="s">
        <v>38</v>
      </c>
      <c r="AX622" s="13" t="s">
        <v>77</v>
      </c>
      <c r="AY622" s="245" t="s">
        <v>224</v>
      </c>
    </row>
    <row r="623" s="13" customFormat="1">
      <c r="A623" s="13"/>
      <c r="B623" s="235"/>
      <c r="C623" s="236"/>
      <c r="D623" s="228" t="s">
        <v>236</v>
      </c>
      <c r="E623" s="237" t="s">
        <v>40</v>
      </c>
      <c r="F623" s="238" t="s">
        <v>6017</v>
      </c>
      <c r="G623" s="236"/>
      <c r="H623" s="239">
        <v>540.53999999999996</v>
      </c>
      <c r="I623" s="240"/>
      <c r="J623" s="236"/>
      <c r="K623" s="236"/>
      <c r="L623" s="241"/>
      <c r="M623" s="242"/>
      <c r="N623" s="243"/>
      <c r="O623" s="243"/>
      <c r="P623" s="243"/>
      <c r="Q623" s="243"/>
      <c r="R623" s="243"/>
      <c r="S623" s="243"/>
      <c r="T623" s="24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5" t="s">
        <v>236</v>
      </c>
      <c r="AU623" s="245" t="s">
        <v>85</v>
      </c>
      <c r="AV623" s="13" t="s">
        <v>85</v>
      </c>
      <c r="AW623" s="13" t="s">
        <v>38</v>
      </c>
      <c r="AX623" s="13" t="s">
        <v>77</v>
      </c>
      <c r="AY623" s="245" t="s">
        <v>224</v>
      </c>
    </row>
    <row r="624" s="13" customFormat="1">
      <c r="A624" s="13"/>
      <c r="B624" s="235"/>
      <c r="C624" s="236"/>
      <c r="D624" s="228" t="s">
        <v>236</v>
      </c>
      <c r="E624" s="237" t="s">
        <v>40</v>
      </c>
      <c r="F624" s="238" t="s">
        <v>6018</v>
      </c>
      <c r="G624" s="236"/>
      <c r="H624" s="239">
        <v>2721.5999999999999</v>
      </c>
      <c r="I624" s="240"/>
      <c r="J624" s="236"/>
      <c r="K624" s="236"/>
      <c r="L624" s="241"/>
      <c r="M624" s="242"/>
      <c r="N624" s="243"/>
      <c r="O624" s="243"/>
      <c r="P624" s="243"/>
      <c r="Q624" s="243"/>
      <c r="R624" s="243"/>
      <c r="S624" s="243"/>
      <c r="T624" s="24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5" t="s">
        <v>236</v>
      </c>
      <c r="AU624" s="245" t="s">
        <v>85</v>
      </c>
      <c r="AV624" s="13" t="s">
        <v>85</v>
      </c>
      <c r="AW624" s="13" t="s">
        <v>38</v>
      </c>
      <c r="AX624" s="13" t="s">
        <v>77</v>
      </c>
      <c r="AY624" s="245" t="s">
        <v>224</v>
      </c>
    </row>
    <row r="625" s="13" customFormat="1">
      <c r="A625" s="13"/>
      <c r="B625" s="235"/>
      <c r="C625" s="236"/>
      <c r="D625" s="228" t="s">
        <v>236</v>
      </c>
      <c r="E625" s="237" t="s">
        <v>40</v>
      </c>
      <c r="F625" s="238" t="s">
        <v>6019</v>
      </c>
      <c r="G625" s="236"/>
      <c r="H625" s="239">
        <v>279.06900000000002</v>
      </c>
      <c r="I625" s="240"/>
      <c r="J625" s="236"/>
      <c r="K625" s="236"/>
      <c r="L625" s="241"/>
      <c r="M625" s="242"/>
      <c r="N625" s="243"/>
      <c r="O625" s="243"/>
      <c r="P625" s="243"/>
      <c r="Q625" s="243"/>
      <c r="R625" s="243"/>
      <c r="S625" s="243"/>
      <c r="T625" s="24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5" t="s">
        <v>236</v>
      </c>
      <c r="AU625" s="245" t="s">
        <v>85</v>
      </c>
      <c r="AV625" s="13" t="s">
        <v>85</v>
      </c>
      <c r="AW625" s="13" t="s">
        <v>38</v>
      </c>
      <c r="AX625" s="13" t="s">
        <v>77</v>
      </c>
      <c r="AY625" s="245" t="s">
        <v>224</v>
      </c>
    </row>
    <row r="626" s="13" customFormat="1">
      <c r="A626" s="13"/>
      <c r="B626" s="235"/>
      <c r="C626" s="236"/>
      <c r="D626" s="228" t="s">
        <v>236</v>
      </c>
      <c r="E626" s="237" t="s">
        <v>40</v>
      </c>
      <c r="F626" s="238" t="s">
        <v>6020</v>
      </c>
      <c r="G626" s="236"/>
      <c r="H626" s="239">
        <v>165.648</v>
      </c>
      <c r="I626" s="240"/>
      <c r="J626" s="236"/>
      <c r="K626" s="236"/>
      <c r="L626" s="241"/>
      <c r="M626" s="242"/>
      <c r="N626" s="243"/>
      <c r="O626" s="243"/>
      <c r="P626" s="243"/>
      <c r="Q626" s="243"/>
      <c r="R626" s="243"/>
      <c r="S626" s="243"/>
      <c r="T626" s="24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5" t="s">
        <v>236</v>
      </c>
      <c r="AU626" s="245" t="s">
        <v>85</v>
      </c>
      <c r="AV626" s="13" t="s">
        <v>85</v>
      </c>
      <c r="AW626" s="13" t="s">
        <v>38</v>
      </c>
      <c r="AX626" s="13" t="s">
        <v>77</v>
      </c>
      <c r="AY626" s="245" t="s">
        <v>224</v>
      </c>
    </row>
    <row r="627" s="13" customFormat="1">
      <c r="A627" s="13"/>
      <c r="B627" s="235"/>
      <c r="C627" s="236"/>
      <c r="D627" s="228" t="s">
        <v>236</v>
      </c>
      <c r="E627" s="237" t="s">
        <v>40</v>
      </c>
      <c r="F627" s="238" t="s">
        <v>6021</v>
      </c>
      <c r="G627" s="236"/>
      <c r="H627" s="239">
        <v>500.59800000000001</v>
      </c>
      <c r="I627" s="240"/>
      <c r="J627" s="236"/>
      <c r="K627" s="236"/>
      <c r="L627" s="241"/>
      <c r="M627" s="242"/>
      <c r="N627" s="243"/>
      <c r="O627" s="243"/>
      <c r="P627" s="243"/>
      <c r="Q627" s="243"/>
      <c r="R627" s="243"/>
      <c r="S627" s="243"/>
      <c r="T627" s="24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5" t="s">
        <v>236</v>
      </c>
      <c r="AU627" s="245" t="s">
        <v>85</v>
      </c>
      <c r="AV627" s="13" t="s">
        <v>85</v>
      </c>
      <c r="AW627" s="13" t="s">
        <v>38</v>
      </c>
      <c r="AX627" s="13" t="s">
        <v>77</v>
      </c>
      <c r="AY627" s="245" t="s">
        <v>224</v>
      </c>
    </row>
    <row r="628" s="13" customFormat="1">
      <c r="A628" s="13"/>
      <c r="B628" s="235"/>
      <c r="C628" s="236"/>
      <c r="D628" s="228" t="s">
        <v>236</v>
      </c>
      <c r="E628" s="237" t="s">
        <v>40</v>
      </c>
      <c r="F628" s="238" t="s">
        <v>6022</v>
      </c>
      <c r="G628" s="236"/>
      <c r="H628" s="239">
        <v>195.90899999999999</v>
      </c>
      <c r="I628" s="240"/>
      <c r="J628" s="236"/>
      <c r="K628" s="236"/>
      <c r="L628" s="241"/>
      <c r="M628" s="242"/>
      <c r="N628" s="243"/>
      <c r="O628" s="243"/>
      <c r="P628" s="243"/>
      <c r="Q628" s="243"/>
      <c r="R628" s="243"/>
      <c r="S628" s="243"/>
      <c r="T628" s="24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5" t="s">
        <v>236</v>
      </c>
      <c r="AU628" s="245" t="s">
        <v>85</v>
      </c>
      <c r="AV628" s="13" t="s">
        <v>85</v>
      </c>
      <c r="AW628" s="13" t="s">
        <v>38</v>
      </c>
      <c r="AX628" s="13" t="s">
        <v>77</v>
      </c>
      <c r="AY628" s="245" t="s">
        <v>224</v>
      </c>
    </row>
    <row r="629" s="13" customFormat="1">
      <c r="A629" s="13"/>
      <c r="B629" s="235"/>
      <c r="C629" s="236"/>
      <c r="D629" s="228" t="s">
        <v>236</v>
      </c>
      <c r="E629" s="237" t="s">
        <v>40</v>
      </c>
      <c r="F629" s="238" t="s">
        <v>6023</v>
      </c>
      <c r="G629" s="236"/>
      <c r="H629" s="239">
        <v>660.65999999999997</v>
      </c>
      <c r="I629" s="240"/>
      <c r="J629" s="236"/>
      <c r="K629" s="236"/>
      <c r="L629" s="241"/>
      <c r="M629" s="242"/>
      <c r="N629" s="243"/>
      <c r="O629" s="243"/>
      <c r="P629" s="243"/>
      <c r="Q629" s="243"/>
      <c r="R629" s="243"/>
      <c r="S629" s="243"/>
      <c r="T629" s="24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5" t="s">
        <v>236</v>
      </c>
      <c r="AU629" s="245" t="s">
        <v>85</v>
      </c>
      <c r="AV629" s="13" t="s">
        <v>85</v>
      </c>
      <c r="AW629" s="13" t="s">
        <v>38</v>
      </c>
      <c r="AX629" s="13" t="s">
        <v>77</v>
      </c>
      <c r="AY629" s="245" t="s">
        <v>224</v>
      </c>
    </row>
    <row r="630" s="13" customFormat="1">
      <c r="A630" s="13"/>
      <c r="B630" s="235"/>
      <c r="C630" s="236"/>
      <c r="D630" s="228" t="s">
        <v>236</v>
      </c>
      <c r="E630" s="237" t="s">
        <v>40</v>
      </c>
      <c r="F630" s="238" t="s">
        <v>6024</v>
      </c>
      <c r="G630" s="236"/>
      <c r="H630" s="239">
        <v>3145.1280000000002</v>
      </c>
      <c r="I630" s="240"/>
      <c r="J630" s="236"/>
      <c r="K630" s="236"/>
      <c r="L630" s="241"/>
      <c r="M630" s="242"/>
      <c r="N630" s="243"/>
      <c r="O630" s="243"/>
      <c r="P630" s="243"/>
      <c r="Q630" s="243"/>
      <c r="R630" s="243"/>
      <c r="S630" s="243"/>
      <c r="T630" s="24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5" t="s">
        <v>236</v>
      </c>
      <c r="AU630" s="245" t="s">
        <v>85</v>
      </c>
      <c r="AV630" s="13" t="s">
        <v>85</v>
      </c>
      <c r="AW630" s="13" t="s">
        <v>38</v>
      </c>
      <c r="AX630" s="13" t="s">
        <v>77</v>
      </c>
      <c r="AY630" s="245" t="s">
        <v>224</v>
      </c>
    </row>
    <row r="631" s="13" customFormat="1">
      <c r="A631" s="13"/>
      <c r="B631" s="235"/>
      <c r="C631" s="236"/>
      <c r="D631" s="228" t="s">
        <v>236</v>
      </c>
      <c r="E631" s="237" t="s">
        <v>40</v>
      </c>
      <c r="F631" s="238" t="s">
        <v>6025</v>
      </c>
      <c r="G631" s="236"/>
      <c r="H631" s="239">
        <v>13.923</v>
      </c>
      <c r="I631" s="240"/>
      <c r="J631" s="236"/>
      <c r="K631" s="236"/>
      <c r="L631" s="241"/>
      <c r="M631" s="242"/>
      <c r="N631" s="243"/>
      <c r="O631" s="243"/>
      <c r="P631" s="243"/>
      <c r="Q631" s="243"/>
      <c r="R631" s="243"/>
      <c r="S631" s="243"/>
      <c r="T631" s="24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5" t="s">
        <v>236</v>
      </c>
      <c r="AU631" s="245" t="s">
        <v>85</v>
      </c>
      <c r="AV631" s="13" t="s">
        <v>85</v>
      </c>
      <c r="AW631" s="13" t="s">
        <v>38</v>
      </c>
      <c r="AX631" s="13" t="s">
        <v>77</v>
      </c>
      <c r="AY631" s="245" t="s">
        <v>224</v>
      </c>
    </row>
    <row r="632" s="13" customFormat="1">
      <c r="A632" s="13"/>
      <c r="B632" s="235"/>
      <c r="C632" s="236"/>
      <c r="D632" s="228" t="s">
        <v>236</v>
      </c>
      <c r="E632" s="237" t="s">
        <v>40</v>
      </c>
      <c r="F632" s="238" t="s">
        <v>6026</v>
      </c>
      <c r="G632" s="236"/>
      <c r="H632" s="239">
        <v>220.56999999999999</v>
      </c>
      <c r="I632" s="240"/>
      <c r="J632" s="236"/>
      <c r="K632" s="236"/>
      <c r="L632" s="241"/>
      <c r="M632" s="242"/>
      <c r="N632" s="243"/>
      <c r="O632" s="243"/>
      <c r="P632" s="243"/>
      <c r="Q632" s="243"/>
      <c r="R632" s="243"/>
      <c r="S632" s="243"/>
      <c r="T632" s="24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5" t="s">
        <v>236</v>
      </c>
      <c r="AU632" s="245" t="s">
        <v>85</v>
      </c>
      <c r="AV632" s="13" t="s">
        <v>85</v>
      </c>
      <c r="AW632" s="13" t="s">
        <v>38</v>
      </c>
      <c r="AX632" s="13" t="s">
        <v>77</v>
      </c>
      <c r="AY632" s="245" t="s">
        <v>224</v>
      </c>
    </row>
    <row r="633" s="13" customFormat="1">
      <c r="A633" s="13"/>
      <c r="B633" s="235"/>
      <c r="C633" s="236"/>
      <c r="D633" s="228" t="s">
        <v>236</v>
      </c>
      <c r="E633" s="237" t="s">
        <v>40</v>
      </c>
      <c r="F633" s="238" t="s">
        <v>6027</v>
      </c>
      <c r="G633" s="236"/>
      <c r="H633" s="239">
        <v>2836.8200000000002</v>
      </c>
      <c r="I633" s="240"/>
      <c r="J633" s="236"/>
      <c r="K633" s="236"/>
      <c r="L633" s="241"/>
      <c r="M633" s="242"/>
      <c r="N633" s="243"/>
      <c r="O633" s="243"/>
      <c r="P633" s="243"/>
      <c r="Q633" s="243"/>
      <c r="R633" s="243"/>
      <c r="S633" s="243"/>
      <c r="T633" s="24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5" t="s">
        <v>236</v>
      </c>
      <c r="AU633" s="245" t="s">
        <v>85</v>
      </c>
      <c r="AV633" s="13" t="s">
        <v>85</v>
      </c>
      <c r="AW633" s="13" t="s">
        <v>38</v>
      </c>
      <c r="AX633" s="13" t="s">
        <v>77</v>
      </c>
      <c r="AY633" s="245" t="s">
        <v>224</v>
      </c>
    </row>
    <row r="634" s="13" customFormat="1">
      <c r="A634" s="13"/>
      <c r="B634" s="235"/>
      <c r="C634" s="236"/>
      <c r="D634" s="228" t="s">
        <v>236</v>
      </c>
      <c r="E634" s="237" t="s">
        <v>40</v>
      </c>
      <c r="F634" s="238" t="s">
        <v>6028</v>
      </c>
      <c r="G634" s="236"/>
      <c r="H634" s="239">
        <v>301.60000000000002</v>
      </c>
      <c r="I634" s="240"/>
      <c r="J634" s="236"/>
      <c r="K634" s="236"/>
      <c r="L634" s="241"/>
      <c r="M634" s="242"/>
      <c r="N634" s="243"/>
      <c r="O634" s="243"/>
      <c r="P634" s="243"/>
      <c r="Q634" s="243"/>
      <c r="R634" s="243"/>
      <c r="S634" s="243"/>
      <c r="T634" s="24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5" t="s">
        <v>236</v>
      </c>
      <c r="AU634" s="245" t="s">
        <v>85</v>
      </c>
      <c r="AV634" s="13" t="s">
        <v>85</v>
      </c>
      <c r="AW634" s="13" t="s">
        <v>38</v>
      </c>
      <c r="AX634" s="13" t="s">
        <v>77</v>
      </c>
      <c r="AY634" s="245" t="s">
        <v>224</v>
      </c>
    </row>
    <row r="635" s="13" customFormat="1">
      <c r="A635" s="13"/>
      <c r="B635" s="235"/>
      <c r="C635" s="236"/>
      <c r="D635" s="228" t="s">
        <v>236</v>
      </c>
      <c r="E635" s="237" t="s">
        <v>40</v>
      </c>
      <c r="F635" s="238" t="s">
        <v>6029</v>
      </c>
      <c r="G635" s="236"/>
      <c r="H635" s="239">
        <v>156.15600000000001</v>
      </c>
      <c r="I635" s="240"/>
      <c r="J635" s="236"/>
      <c r="K635" s="236"/>
      <c r="L635" s="241"/>
      <c r="M635" s="242"/>
      <c r="N635" s="243"/>
      <c r="O635" s="243"/>
      <c r="P635" s="243"/>
      <c r="Q635" s="243"/>
      <c r="R635" s="243"/>
      <c r="S635" s="243"/>
      <c r="T635" s="24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5" t="s">
        <v>236</v>
      </c>
      <c r="AU635" s="245" t="s">
        <v>85</v>
      </c>
      <c r="AV635" s="13" t="s">
        <v>85</v>
      </c>
      <c r="AW635" s="13" t="s">
        <v>38</v>
      </c>
      <c r="AX635" s="13" t="s">
        <v>77</v>
      </c>
      <c r="AY635" s="245" t="s">
        <v>224</v>
      </c>
    </row>
    <row r="636" s="13" customFormat="1">
      <c r="A636" s="13"/>
      <c r="B636" s="235"/>
      <c r="C636" s="236"/>
      <c r="D636" s="228" t="s">
        <v>236</v>
      </c>
      <c r="E636" s="237" t="s">
        <v>40</v>
      </c>
      <c r="F636" s="238" t="s">
        <v>6030</v>
      </c>
      <c r="G636" s="236"/>
      <c r="H636" s="239">
        <v>710.32500000000005</v>
      </c>
      <c r="I636" s="240"/>
      <c r="J636" s="236"/>
      <c r="K636" s="236"/>
      <c r="L636" s="241"/>
      <c r="M636" s="242"/>
      <c r="N636" s="243"/>
      <c r="O636" s="243"/>
      <c r="P636" s="243"/>
      <c r="Q636" s="243"/>
      <c r="R636" s="243"/>
      <c r="S636" s="243"/>
      <c r="T636" s="24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5" t="s">
        <v>236</v>
      </c>
      <c r="AU636" s="245" t="s">
        <v>85</v>
      </c>
      <c r="AV636" s="13" t="s">
        <v>85</v>
      </c>
      <c r="AW636" s="13" t="s">
        <v>38</v>
      </c>
      <c r="AX636" s="13" t="s">
        <v>77</v>
      </c>
      <c r="AY636" s="245" t="s">
        <v>224</v>
      </c>
    </row>
    <row r="637" s="15" customFormat="1">
      <c r="A637" s="15"/>
      <c r="B637" s="256"/>
      <c r="C637" s="257"/>
      <c r="D637" s="228" t="s">
        <v>236</v>
      </c>
      <c r="E637" s="258" t="s">
        <v>40</v>
      </c>
      <c r="F637" s="259" t="s">
        <v>253</v>
      </c>
      <c r="G637" s="257"/>
      <c r="H637" s="260">
        <v>19402.362000000001</v>
      </c>
      <c r="I637" s="261"/>
      <c r="J637" s="257"/>
      <c r="K637" s="257"/>
      <c r="L637" s="262"/>
      <c r="M637" s="263"/>
      <c r="N637" s="264"/>
      <c r="O637" s="264"/>
      <c r="P637" s="264"/>
      <c r="Q637" s="264"/>
      <c r="R637" s="264"/>
      <c r="S637" s="264"/>
      <c r="T637" s="26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66" t="s">
        <v>236</v>
      </c>
      <c r="AU637" s="266" t="s">
        <v>85</v>
      </c>
      <c r="AV637" s="15" t="s">
        <v>230</v>
      </c>
      <c r="AW637" s="15" t="s">
        <v>38</v>
      </c>
      <c r="AX637" s="15" t="s">
        <v>83</v>
      </c>
      <c r="AY637" s="266" t="s">
        <v>224</v>
      </c>
    </row>
    <row r="638" s="2" customFormat="1" ht="16.5" customHeight="1">
      <c r="A638" s="40"/>
      <c r="B638" s="41"/>
      <c r="C638" s="215" t="s">
        <v>829</v>
      </c>
      <c r="D638" s="215" t="s">
        <v>226</v>
      </c>
      <c r="E638" s="216" t="s">
        <v>5103</v>
      </c>
      <c r="F638" s="217" t="s">
        <v>5104</v>
      </c>
      <c r="G638" s="218" t="s">
        <v>604</v>
      </c>
      <c r="H638" s="219">
        <v>544.77999999999997</v>
      </c>
      <c r="I638" s="220"/>
      <c r="J638" s="221">
        <f>ROUND(I638*H638,2)</f>
        <v>0</v>
      </c>
      <c r="K638" s="217" t="s">
        <v>229</v>
      </c>
      <c r="L638" s="46"/>
      <c r="M638" s="222" t="s">
        <v>40</v>
      </c>
      <c r="N638" s="223" t="s">
        <v>48</v>
      </c>
      <c r="O638" s="86"/>
      <c r="P638" s="224">
        <f>O638*H638</f>
        <v>0</v>
      </c>
      <c r="Q638" s="224">
        <v>0</v>
      </c>
      <c r="R638" s="224">
        <f>Q638*H638</f>
        <v>0</v>
      </c>
      <c r="S638" s="224">
        <v>0</v>
      </c>
      <c r="T638" s="225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26" t="s">
        <v>230</v>
      </c>
      <c r="AT638" s="226" t="s">
        <v>226</v>
      </c>
      <c r="AU638" s="226" t="s">
        <v>85</v>
      </c>
      <c r="AY638" s="19" t="s">
        <v>224</v>
      </c>
      <c r="BE638" s="227">
        <f>IF(N638="základní",J638,0)</f>
        <v>0</v>
      </c>
      <c r="BF638" s="227">
        <f>IF(N638="snížená",J638,0)</f>
        <v>0</v>
      </c>
      <c r="BG638" s="227">
        <f>IF(N638="zákl. přenesená",J638,0)</f>
        <v>0</v>
      </c>
      <c r="BH638" s="227">
        <f>IF(N638="sníž. přenesená",J638,0)</f>
        <v>0</v>
      </c>
      <c r="BI638" s="227">
        <f>IF(N638="nulová",J638,0)</f>
        <v>0</v>
      </c>
      <c r="BJ638" s="19" t="s">
        <v>83</v>
      </c>
      <c r="BK638" s="227">
        <f>ROUND(I638*H638,2)</f>
        <v>0</v>
      </c>
      <c r="BL638" s="19" t="s">
        <v>230</v>
      </c>
      <c r="BM638" s="226" t="s">
        <v>1378</v>
      </c>
    </row>
    <row r="639" s="2" customFormat="1">
      <c r="A639" s="40"/>
      <c r="B639" s="41"/>
      <c r="C639" s="42"/>
      <c r="D639" s="228" t="s">
        <v>232</v>
      </c>
      <c r="E639" s="42"/>
      <c r="F639" s="229" t="s">
        <v>5105</v>
      </c>
      <c r="G639" s="42"/>
      <c r="H639" s="42"/>
      <c r="I639" s="230"/>
      <c r="J639" s="42"/>
      <c r="K639" s="42"/>
      <c r="L639" s="46"/>
      <c r="M639" s="231"/>
      <c r="N639" s="232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232</v>
      </c>
      <c r="AU639" s="19" t="s">
        <v>85</v>
      </c>
    </row>
    <row r="640" s="2" customFormat="1">
      <c r="A640" s="40"/>
      <c r="B640" s="41"/>
      <c r="C640" s="42"/>
      <c r="D640" s="233" t="s">
        <v>234</v>
      </c>
      <c r="E640" s="42"/>
      <c r="F640" s="234" t="s">
        <v>5106</v>
      </c>
      <c r="G640" s="42"/>
      <c r="H640" s="42"/>
      <c r="I640" s="230"/>
      <c r="J640" s="42"/>
      <c r="K640" s="42"/>
      <c r="L640" s="46"/>
      <c r="M640" s="231"/>
      <c r="N640" s="232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234</v>
      </c>
      <c r="AU640" s="19" t="s">
        <v>85</v>
      </c>
    </row>
    <row r="641" s="14" customFormat="1">
      <c r="A641" s="14"/>
      <c r="B641" s="246"/>
      <c r="C641" s="247"/>
      <c r="D641" s="228" t="s">
        <v>236</v>
      </c>
      <c r="E641" s="248" t="s">
        <v>40</v>
      </c>
      <c r="F641" s="249" t="s">
        <v>6031</v>
      </c>
      <c r="G641" s="247"/>
      <c r="H641" s="248" t="s">
        <v>40</v>
      </c>
      <c r="I641" s="250"/>
      <c r="J641" s="247"/>
      <c r="K641" s="247"/>
      <c r="L641" s="251"/>
      <c r="M641" s="252"/>
      <c r="N641" s="253"/>
      <c r="O641" s="253"/>
      <c r="P641" s="253"/>
      <c r="Q641" s="253"/>
      <c r="R641" s="253"/>
      <c r="S641" s="253"/>
      <c r="T641" s="25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5" t="s">
        <v>236</v>
      </c>
      <c r="AU641" s="255" t="s">
        <v>85</v>
      </c>
      <c r="AV641" s="14" t="s">
        <v>83</v>
      </c>
      <c r="AW641" s="14" t="s">
        <v>38</v>
      </c>
      <c r="AX641" s="14" t="s">
        <v>77</v>
      </c>
      <c r="AY641" s="255" t="s">
        <v>224</v>
      </c>
    </row>
    <row r="642" s="13" customFormat="1">
      <c r="A642" s="13"/>
      <c r="B642" s="235"/>
      <c r="C642" s="236"/>
      <c r="D642" s="228" t="s">
        <v>236</v>
      </c>
      <c r="E642" s="237" t="s">
        <v>40</v>
      </c>
      <c r="F642" s="238" t="s">
        <v>6032</v>
      </c>
      <c r="G642" s="236"/>
      <c r="H642" s="239">
        <v>332.19999999999999</v>
      </c>
      <c r="I642" s="240"/>
      <c r="J642" s="236"/>
      <c r="K642" s="236"/>
      <c r="L642" s="241"/>
      <c r="M642" s="242"/>
      <c r="N642" s="243"/>
      <c r="O642" s="243"/>
      <c r="P642" s="243"/>
      <c r="Q642" s="243"/>
      <c r="R642" s="243"/>
      <c r="S642" s="243"/>
      <c r="T642" s="24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5" t="s">
        <v>236</v>
      </c>
      <c r="AU642" s="245" t="s">
        <v>85</v>
      </c>
      <c r="AV642" s="13" t="s">
        <v>85</v>
      </c>
      <c r="AW642" s="13" t="s">
        <v>38</v>
      </c>
      <c r="AX642" s="13" t="s">
        <v>77</v>
      </c>
      <c r="AY642" s="245" t="s">
        <v>224</v>
      </c>
    </row>
    <row r="643" s="13" customFormat="1">
      <c r="A643" s="13"/>
      <c r="B643" s="235"/>
      <c r="C643" s="236"/>
      <c r="D643" s="228" t="s">
        <v>236</v>
      </c>
      <c r="E643" s="237" t="s">
        <v>40</v>
      </c>
      <c r="F643" s="238" t="s">
        <v>6033</v>
      </c>
      <c r="G643" s="236"/>
      <c r="H643" s="239">
        <v>172.91999999999999</v>
      </c>
      <c r="I643" s="240"/>
      <c r="J643" s="236"/>
      <c r="K643" s="236"/>
      <c r="L643" s="241"/>
      <c r="M643" s="242"/>
      <c r="N643" s="243"/>
      <c r="O643" s="243"/>
      <c r="P643" s="243"/>
      <c r="Q643" s="243"/>
      <c r="R643" s="243"/>
      <c r="S643" s="243"/>
      <c r="T643" s="24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5" t="s">
        <v>236</v>
      </c>
      <c r="AU643" s="245" t="s">
        <v>85</v>
      </c>
      <c r="AV643" s="13" t="s">
        <v>85</v>
      </c>
      <c r="AW643" s="13" t="s">
        <v>38</v>
      </c>
      <c r="AX643" s="13" t="s">
        <v>77</v>
      </c>
      <c r="AY643" s="245" t="s">
        <v>224</v>
      </c>
    </row>
    <row r="644" s="13" customFormat="1">
      <c r="A644" s="13"/>
      <c r="B644" s="235"/>
      <c r="C644" s="236"/>
      <c r="D644" s="228" t="s">
        <v>236</v>
      </c>
      <c r="E644" s="237" t="s">
        <v>40</v>
      </c>
      <c r="F644" s="238" t="s">
        <v>6034</v>
      </c>
      <c r="G644" s="236"/>
      <c r="H644" s="239">
        <v>4.6200000000000001</v>
      </c>
      <c r="I644" s="240"/>
      <c r="J644" s="236"/>
      <c r="K644" s="236"/>
      <c r="L644" s="241"/>
      <c r="M644" s="242"/>
      <c r="N644" s="243"/>
      <c r="O644" s="243"/>
      <c r="P644" s="243"/>
      <c r="Q644" s="243"/>
      <c r="R644" s="243"/>
      <c r="S644" s="243"/>
      <c r="T644" s="24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5" t="s">
        <v>236</v>
      </c>
      <c r="AU644" s="245" t="s">
        <v>85</v>
      </c>
      <c r="AV644" s="13" t="s">
        <v>85</v>
      </c>
      <c r="AW644" s="13" t="s">
        <v>38</v>
      </c>
      <c r="AX644" s="13" t="s">
        <v>77</v>
      </c>
      <c r="AY644" s="245" t="s">
        <v>224</v>
      </c>
    </row>
    <row r="645" s="13" customFormat="1">
      <c r="A645" s="13"/>
      <c r="B645" s="235"/>
      <c r="C645" s="236"/>
      <c r="D645" s="228" t="s">
        <v>236</v>
      </c>
      <c r="E645" s="237" t="s">
        <v>40</v>
      </c>
      <c r="F645" s="238" t="s">
        <v>6035</v>
      </c>
      <c r="G645" s="236"/>
      <c r="H645" s="239">
        <v>35.039999999999999</v>
      </c>
      <c r="I645" s="240"/>
      <c r="J645" s="236"/>
      <c r="K645" s="236"/>
      <c r="L645" s="241"/>
      <c r="M645" s="242"/>
      <c r="N645" s="243"/>
      <c r="O645" s="243"/>
      <c r="P645" s="243"/>
      <c r="Q645" s="243"/>
      <c r="R645" s="243"/>
      <c r="S645" s="243"/>
      <c r="T645" s="24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5" t="s">
        <v>236</v>
      </c>
      <c r="AU645" s="245" t="s">
        <v>85</v>
      </c>
      <c r="AV645" s="13" t="s">
        <v>85</v>
      </c>
      <c r="AW645" s="13" t="s">
        <v>38</v>
      </c>
      <c r="AX645" s="13" t="s">
        <v>77</v>
      </c>
      <c r="AY645" s="245" t="s">
        <v>224</v>
      </c>
    </row>
    <row r="646" s="15" customFormat="1">
      <c r="A646" s="15"/>
      <c r="B646" s="256"/>
      <c r="C646" s="257"/>
      <c r="D646" s="228" t="s">
        <v>236</v>
      </c>
      <c r="E646" s="258" t="s">
        <v>40</v>
      </c>
      <c r="F646" s="259" t="s">
        <v>253</v>
      </c>
      <c r="G646" s="257"/>
      <c r="H646" s="260">
        <v>544.77999999999997</v>
      </c>
      <c r="I646" s="261"/>
      <c r="J646" s="257"/>
      <c r="K646" s="257"/>
      <c r="L646" s="262"/>
      <c r="M646" s="263"/>
      <c r="N646" s="264"/>
      <c r="O646" s="264"/>
      <c r="P646" s="264"/>
      <c r="Q646" s="264"/>
      <c r="R646" s="264"/>
      <c r="S646" s="264"/>
      <c r="T646" s="26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6" t="s">
        <v>236</v>
      </c>
      <c r="AU646" s="266" t="s">
        <v>85</v>
      </c>
      <c r="AV646" s="15" t="s">
        <v>230</v>
      </c>
      <c r="AW646" s="15" t="s">
        <v>38</v>
      </c>
      <c r="AX646" s="15" t="s">
        <v>83</v>
      </c>
      <c r="AY646" s="266" t="s">
        <v>224</v>
      </c>
    </row>
    <row r="647" s="2" customFormat="1" ht="16.5" customHeight="1">
      <c r="A647" s="40"/>
      <c r="B647" s="41"/>
      <c r="C647" s="215" t="s">
        <v>835</v>
      </c>
      <c r="D647" s="215" t="s">
        <v>226</v>
      </c>
      <c r="E647" s="216" t="s">
        <v>5110</v>
      </c>
      <c r="F647" s="217" t="s">
        <v>5111</v>
      </c>
      <c r="G647" s="218" t="s">
        <v>604</v>
      </c>
      <c r="H647" s="219">
        <v>1089.56</v>
      </c>
      <c r="I647" s="220"/>
      <c r="J647" s="221">
        <f>ROUND(I647*H647,2)</f>
        <v>0</v>
      </c>
      <c r="K647" s="217" t="s">
        <v>229</v>
      </c>
      <c r="L647" s="46"/>
      <c r="M647" s="222" t="s">
        <v>40</v>
      </c>
      <c r="N647" s="223" t="s">
        <v>48</v>
      </c>
      <c r="O647" s="86"/>
      <c r="P647" s="224">
        <f>O647*H647</f>
        <v>0</v>
      </c>
      <c r="Q647" s="224">
        <v>0</v>
      </c>
      <c r="R647" s="224">
        <f>Q647*H647</f>
        <v>0</v>
      </c>
      <c r="S647" s="224">
        <v>0</v>
      </c>
      <c r="T647" s="225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26" t="s">
        <v>230</v>
      </c>
      <c r="AT647" s="226" t="s">
        <v>226</v>
      </c>
      <c r="AU647" s="226" t="s">
        <v>85</v>
      </c>
      <c r="AY647" s="19" t="s">
        <v>224</v>
      </c>
      <c r="BE647" s="227">
        <f>IF(N647="základní",J647,0)</f>
        <v>0</v>
      </c>
      <c r="BF647" s="227">
        <f>IF(N647="snížená",J647,0)</f>
        <v>0</v>
      </c>
      <c r="BG647" s="227">
        <f>IF(N647="zákl. přenesená",J647,0)</f>
        <v>0</v>
      </c>
      <c r="BH647" s="227">
        <f>IF(N647="sníž. přenesená",J647,0)</f>
        <v>0</v>
      </c>
      <c r="BI647" s="227">
        <f>IF(N647="nulová",J647,0)</f>
        <v>0</v>
      </c>
      <c r="BJ647" s="19" t="s">
        <v>83</v>
      </c>
      <c r="BK647" s="227">
        <f>ROUND(I647*H647,2)</f>
        <v>0</v>
      </c>
      <c r="BL647" s="19" t="s">
        <v>230</v>
      </c>
      <c r="BM647" s="226" t="s">
        <v>1392</v>
      </c>
    </row>
    <row r="648" s="2" customFormat="1">
      <c r="A648" s="40"/>
      <c r="B648" s="41"/>
      <c r="C648" s="42"/>
      <c r="D648" s="228" t="s">
        <v>232</v>
      </c>
      <c r="E648" s="42"/>
      <c r="F648" s="229" t="s">
        <v>5112</v>
      </c>
      <c r="G648" s="42"/>
      <c r="H648" s="42"/>
      <c r="I648" s="230"/>
      <c r="J648" s="42"/>
      <c r="K648" s="42"/>
      <c r="L648" s="46"/>
      <c r="M648" s="231"/>
      <c r="N648" s="232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232</v>
      </c>
      <c r="AU648" s="19" t="s">
        <v>85</v>
      </c>
    </row>
    <row r="649" s="2" customFormat="1">
      <c r="A649" s="40"/>
      <c r="B649" s="41"/>
      <c r="C649" s="42"/>
      <c r="D649" s="233" t="s">
        <v>234</v>
      </c>
      <c r="E649" s="42"/>
      <c r="F649" s="234" t="s">
        <v>5113</v>
      </c>
      <c r="G649" s="42"/>
      <c r="H649" s="42"/>
      <c r="I649" s="230"/>
      <c r="J649" s="42"/>
      <c r="K649" s="42"/>
      <c r="L649" s="46"/>
      <c r="M649" s="231"/>
      <c r="N649" s="232"/>
      <c r="O649" s="86"/>
      <c r="P649" s="86"/>
      <c r="Q649" s="86"/>
      <c r="R649" s="86"/>
      <c r="S649" s="86"/>
      <c r="T649" s="87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234</v>
      </c>
      <c r="AU649" s="19" t="s">
        <v>85</v>
      </c>
    </row>
    <row r="650" s="14" customFormat="1">
      <c r="A650" s="14"/>
      <c r="B650" s="246"/>
      <c r="C650" s="247"/>
      <c r="D650" s="228" t="s">
        <v>236</v>
      </c>
      <c r="E650" s="248" t="s">
        <v>40</v>
      </c>
      <c r="F650" s="249" t="s">
        <v>6031</v>
      </c>
      <c r="G650" s="247"/>
      <c r="H650" s="248" t="s">
        <v>40</v>
      </c>
      <c r="I650" s="250"/>
      <c r="J650" s="247"/>
      <c r="K650" s="247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236</v>
      </c>
      <c r="AU650" s="255" t="s">
        <v>85</v>
      </c>
      <c r="AV650" s="14" t="s">
        <v>83</v>
      </c>
      <c r="AW650" s="14" t="s">
        <v>38</v>
      </c>
      <c r="AX650" s="14" t="s">
        <v>77</v>
      </c>
      <c r="AY650" s="255" t="s">
        <v>224</v>
      </c>
    </row>
    <row r="651" s="13" customFormat="1">
      <c r="A651" s="13"/>
      <c r="B651" s="235"/>
      <c r="C651" s="236"/>
      <c r="D651" s="228" t="s">
        <v>236</v>
      </c>
      <c r="E651" s="237" t="s">
        <v>40</v>
      </c>
      <c r="F651" s="238" t="s">
        <v>6036</v>
      </c>
      <c r="G651" s="236"/>
      <c r="H651" s="239">
        <v>664.39999999999998</v>
      </c>
      <c r="I651" s="240"/>
      <c r="J651" s="236"/>
      <c r="K651" s="236"/>
      <c r="L651" s="241"/>
      <c r="M651" s="242"/>
      <c r="N651" s="243"/>
      <c r="O651" s="243"/>
      <c r="P651" s="243"/>
      <c r="Q651" s="243"/>
      <c r="R651" s="243"/>
      <c r="S651" s="243"/>
      <c r="T651" s="24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5" t="s">
        <v>236</v>
      </c>
      <c r="AU651" s="245" t="s">
        <v>85</v>
      </c>
      <c r="AV651" s="13" t="s">
        <v>85</v>
      </c>
      <c r="AW651" s="13" t="s">
        <v>38</v>
      </c>
      <c r="AX651" s="13" t="s">
        <v>77</v>
      </c>
      <c r="AY651" s="245" t="s">
        <v>224</v>
      </c>
    </row>
    <row r="652" s="13" customFormat="1">
      <c r="A652" s="13"/>
      <c r="B652" s="235"/>
      <c r="C652" s="236"/>
      <c r="D652" s="228" t="s">
        <v>236</v>
      </c>
      <c r="E652" s="237" t="s">
        <v>40</v>
      </c>
      <c r="F652" s="238" t="s">
        <v>6037</v>
      </c>
      <c r="G652" s="236"/>
      <c r="H652" s="239">
        <v>345.83999999999997</v>
      </c>
      <c r="I652" s="240"/>
      <c r="J652" s="236"/>
      <c r="K652" s="236"/>
      <c r="L652" s="241"/>
      <c r="M652" s="242"/>
      <c r="N652" s="243"/>
      <c r="O652" s="243"/>
      <c r="P652" s="243"/>
      <c r="Q652" s="243"/>
      <c r="R652" s="243"/>
      <c r="S652" s="243"/>
      <c r="T652" s="24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5" t="s">
        <v>236</v>
      </c>
      <c r="AU652" s="245" t="s">
        <v>85</v>
      </c>
      <c r="AV652" s="13" t="s">
        <v>85</v>
      </c>
      <c r="AW652" s="13" t="s">
        <v>38</v>
      </c>
      <c r="AX652" s="13" t="s">
        <v>77</v>
      </c>
      <c r="AY652" s="245" t="s">
        <v>224</v>
      </c>
    </row>
    <row r="653" s="13" customFormat="1">
      <c r="A653" s="13"/>
      <c r="B653" s="235"/>
      <c r="C653" s="236"/>
      <c r="D653" s="228" t="s">
        <v>236</v>
      </c>
      <c r="E653" s="237" t="s">
        <v>40</v>
      </c>
      <c r="F653" s="238" t="s">
        <v>6038</v>
      </c>
      <c r="G653" s="236"/>
      <c r="H653" s="239">
        <v>9.2400000000000002</v>
      </c>
      <c r="I653" s="240"/>
      <c r="J653" s="236"/>
      <c r="K653" s="236"/>
      <c r="L653" s="241"/>
      <c r="M653" s="242"/>
      <c r="N653" s="243"/>
      <c r="O653" s="243"/>
      <c r="P653" s="243"/>
      <c r="Q653" s="243"/>
      <c r="R653" s="243"/>
      <c r="S653" s="243"/>
      <c r="T653" s="24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5" t="s">
        <v>236</v>
      </c>
      <c r="AU653" s="245" t="s">
        <v>85</v>
      </c>
      <c r="AV653" s="13" t="s">
        <v>85</v>
      </c>
      <c r="AW653" s="13" t="s">
        <v>38</v>
      </c>
      <c r="AX653" s="13" t="s">
        <v>77</v>
      </c>
      <c r="AY653" s="245" t="s">
        <v>224</v>
      </c>
    </row>
    <row r="654" s="13" customFormat="1">
      <c r="A654" s="13"/>
      <c r="B654" s="235"/>
      <c r="C654" s="236"/>
      <c r="D654" s="228" t="s">
        <v>236</v>
      </c>
      <c r="E654" s="237" t="s">
        <v>40</v>
      </c>
      <c r="F654" s="238" t="s">
        <v>6039</v>
      </c>
      <c r="G654" s="236"/>
      <c r="H654" s="239">
        <v>70.079999999999998</v>
      </c>
      <c r="I654" s="240"/>
      <c r="J654" s="236"/>
      <c r="K654" s="236"/>
      <c r="L654" s="241"/>
      <c r="M654" s="242"/>
      <c r="N654" s="243"/>
      <c r="O654" s="243"/>
      <c r="P654" s="243"/>
      <c r="Q654" s="243"/>
      <c r="R654" s="243"/>
      <c r="S654" s="243"/>
      <c r="T654" s="24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5" t="s">
        <v>236</v>
      </c>
      <c r="AU654" s="245" t="s">
        <v>85</v>
      </c>
      <c r="AV654" s="13" t="s">
        <v>85</v>
      </c>
      <c r="AW654" s="13" t="s">
        <v>38</v>
      </c>
      <c r="AX654" s="13" t="s">
        <v>77</v>
      </c>
      <c r="AY654" s="245" t="s">
        <v>224</v>
      </c>
    </row>
    <row r="655" s="15" customFormat="1">
      <c r="A655" s="15"/>
      <c r="B655" s="256"/>
      <c r="C655" s="257"/>
      <c r="D655" s="228" t="s">
        <v>236</v>
      </c>
      <c r="E655" s="258" t="s">
        <v>40</v>
      </c>
      <c r="F655" s="259" t="s">
        <v>253</v>
      </c>
      <c r="G655" s="257"/>
      <c r="H655" s="260">
        <v>1089.56</v>
      </c>
      <c r="I655" s="261"/>
      <c r="J655" s="257"/>
      <c r="K655" s="257"/>
      <c r="L655" s="262"/>
      <c r="M655" s="263"/>
      <c r="N655" s="264"/>
      <c r="O655" s="264"/>
      <c r="P655" s="264"/>
      <c r="Q655" s="264"/>
      <c r="R655" s="264"/>
      <c r="S655" s="264"/>
      <c r="T655" s="26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66" t="s">
        <v>236</v>
      </c>
      <c r="AU655" s="266" t="s">
        <v>85</v>
      </c>
      <c r="AV655" s="15" t="s">
        <v>230</v>
      </c>
      <c r="AW655" s="15" t="s">
        <v>38</v>
      </c>
      <c r="AX655" s="15" t="s">
        <v>83</v>
      </c>
      <c r="AY655" s="266" t="s">
        <v>224</v>
      </c>
    </row>
    <row r="656" s="2" customFormat="1" ht="16.5" customHeight="1">
      <c r="A656" s="40"/>
      <c r="B656" s="41"/>
      <c r="C656" s="215" t="s">
        <v>842</v>
      </c>
      <c r="D656" s="215" t="s">
        <v>226</v>
      </c>
      <c r="E656" s="216" t="s">
        <v>5122</v>
      </c>
      <c r="F656" s="217" t="s">
        <v>5123</v>
      </c>
      <c r="G656" s="218" t="s">
        <v>604</v>
      </c>
      <c r="H656" s="219">
        <v>544.77999999999997</v>
      </c>
      <c r="I656" s="220"/>
      <c r="J656" s="221">
        <f>ROUND(I656*H656,2)</f>
        <v>0</v>
      </c>
      <c r="K656" s="217" t="s">
        <v>229</v>
      </c>
      <c r="L656" s="46"/>
      <c r="M656" s="222" t="s">
        <v>40</v>
      </c>
      <c r="N656" s="223" t="s">
        <v>48</v>
      </c>
      <c r="O656" s="86"/>
      <c r="P656" s="224">
        <f>O656*H656</f>
        <v>0</v>
      </c>
      <c r="Q656" s="224">
        <v>0</v>
      </c>
      <c r="R656" s="224">
        <f>Q656*H656</f>
        <v>0</v>
      </c>
      <c r="S656" s="224">
        <v>0</v>
      </c>
      <c r="T656" s="225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6" t="s">
        <v>230</v>
      </c>
      <c r="AT656" s="226" t="s">
        <v>226</v>
      </c>
      <c r="AU656" s="226" t="s">
        <v>85</v>
      </c>
      <c r="AY656" s="19" t="s">
        <v>224</v>
      </c>
      <c r="BE656" s="227">
        <f>IF(N656="základní",J656,0)</f>
        <v>0</v>
      </c>
      <c r="BF656" s="227">
        <f>IF(N656="snížená",J656,0)</f>
        <v>0</v>
      </c>
      <c r="BG656" s="227">
        <f>IF(N656="zákl. přenesená",J656,0)</f>
        <v>0</v>
      </c>
      <c r="BH656" s="227">
        <f>IF(N656="sníž. přenesená",J656,0)</f>
        <v>0</v>
      </c>
      <c r="BI656" s="227">
        <f>IF(N656="nulová",J656,0)</f>
        <v>0</v>
      </c>
      <c r="BJ656" s="19" t="s">
        <v>83</v>
      </c>
      <c r="BK656" s="227">
        <f>ROUND(I656*H656,2)</f>
        <v>0</v>
      </c>
      <c r="BL656" s="19" t="s">
        <v>230</v>
      </c>
      <c r="BM656" s="226" t="s">
        <v>1405</v>
      </c>
    </row>
    <row r="657" s="2" customFormat="1">
      <c r="A657" s="40"/>
      <c r="B657" s="41"/>
      <c r="C657" s="42"/>
      <c r="D657" s="228" t="s">
        <v>232</v>
      </c>
      <c r="E657" s="42"/>
      <c r="F657" s="229" t="s">
        <v>5124</v>
      </c>
      <c r="G657" s="42"/>
      <c r="H657" s="42"/>
      <c r="I657" s="230"/>
      <c r="J657" s="42"/>
      <c r="K657" s="42"/>
      <c r="L657" s="46"/>
      <c r="M657" s="231"/>
      <c r="N657" s="232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232</v>
      </c>
      <c r="AU657" s="19" t="s">
        <v>85</v>
      </c>
    </row>
    <row r="658" s="2" customFormat="1">
      <c r="A658" s="40"/>
      <c r="B658" s="41"/>
      <c r="C658" s="42"/>
      <c r="D658" s="233" t="s">
        <v>234</v>
      </c>
      <c r="E658" s="42"/>
      <c r="F658" s="234" t="s">
        <v>5125</v>
      </c>
      <c r="G658" s="42"/>
      <c r="H658" s="42"/>
      <c r="I658" s="230"/>
      <c r="J658" s="42"/>
      <c r="K658" s="42"/>
      <c r="L658" s="46"/>
      <c r="M658" s="231"/>
      <c r="N658" s="232"/>
      <c r="O658" s="86"/>
      <c r="P658" s="86"/>
      <c r="Q658" s="86"/>
      <c r="R658" s="86"/>
      <c r="S658" s="86"/>
      <c r="T658" s="87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234</v>
      </c>
      <c r="AU658" s="19" t="s">
        <v>85</v>
      </c>
    </row>
    <row r="659" s="14" customFormat="1">
      <c r="A659" s="14"/>
      <c r="B659" s="246"/>
      <c r="C659" s="247"/>
      <c r="D659" s="228" t="s">
        <v>236</v>
      </c>
      <c r="E659" s="248" t="s">
        <v>40</v>
      </c>
      <c r="F659" s="249" t="s">
        <v>6040</v>
      </c>
      <c r="G659" s="247"/>
      <c r="H659" s="248" t="s">
        <v>40</v>
      </c>
      <c r="I659" s="250"/>
      <c r="J659" s="247"/>
      <c r="K659" s="247"/>
      <c r="L659" s="251"/>
      <c r="M659" s="252"/>
      <c r="N659" s="253"/>
      <c r="O659" s="253"/>
      <c r="P659" s="253"/>
      <c r="Q659" s="253"/>
      <c r="R659" s="253"/>
      <c r="S659" s="253"/>
      <c r="T659" s="25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5" t="s">
        <v>236</v>
      </c>
      <c r="AU659" s="255" t="s">
        <v>85</v>
      </c>
      <c r="AV659" s="14" t="s">
        <v>83</v>
      </c>
      <c r="AW659" s="14" t="s">
        <v>38</v>
      </c>
      <c r="AX659" s="14" t="s">
        <v>77</v>
      </c>
      <c r="AY659" s="255" t="s">
        <v>224</v>
      </c>
    </row>
    <row r="660" s="13" customFormat="1">
      <c r="A660" s="13"/>
      <c r="B660" s="235"/>
      <c r="C660" s="236"/>
      <c r="D660" s="228" t="s">
        <v>236</v>
      </c>
      <c r="E660" s="237" t="s">
        <v>40</v>
      </c>
      <c r="F660" s="238" t="s">
        <v>6032</v>
      </c>
      <c r="G660" s="236"/>
      <c r="H660" s="239">
        <v>332.19999999999999</v>
      </c>
      <c r="I660" s="240"/>
      <c r="J660" s="236"/>
      <c r="K660" s="236"/>
      <c r="L660" s="241"/>
      <c r="M660" s="242"/>
      <c r="N660" s="243"/>
      <c r="O660" s="243"/>
      <c r="P660" s="243"/>
      <c r="Q660" s="243"/>
      <c r="R660" s="243"/>
      <c r="S660" s="243"/>
      <c r="T660" s="24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5" t="s">
        <v>236</v>
      </c>
      <c r="AU660" s="245" t="s">
        <v>85</v>
      </c>
      <c r="AV660" s="13" t="s">
        <v>85</v>
      </c>
      <c r="AW660" s="13" t="s">
        <v>38</v>
      </c>
      <c r="AX660" s="13" t="s">
        <v>77</v>
      </c>
      <c r="AY660" s="245" t="s">
        <v>224</v>
      </c>
    </row>
    <row r="661" s="13" customFormat="1">
      <c r="A661" s="13"/>
      <c r="B661" s="235"/>
      <c r="C661" s="236"/>
      <c r="D661" s="228" t="s">
        <v>236</v>
      </c>
      <c r="E661" s="237" t="s">
        <v>40</v>
      </c>
      <c r="F661" s="238" t="s">
        <v>6033</v>
      </c>
      <c r="G661" s="236"/>
      <c r="H661" s="239">
        <v>172.91999999999999</v>
      </c>
      <c r="I661" s="240"/>
      <c r="J661" s="236"/>
      <c r="K661" s="236"/>
      <c r="L661" s="241"/>
      <c r="M661" s="242"/>
      <c r="N661" s="243"/>
      <c r="O661" s="243"/>
      <c r="P661" s="243"/>
      <c r="Q661" s="243"/>
      <c r="R661" s="243"/>
      <c r="S661" s="243"/>
      <c r="T661" s="24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5" t="s">
        <v>236</v>
      </c>
      <c r="AU661" s="245" t="s">
        <v>85</v>
      </c>
      <c r="AV661" s="13" t="s">
        <v>85</v>
      </c>
      <c r="AW661" s="13" t="s">
        <v>38</v>
      </c>
      <c r="AX661" s="13" t="s">
        <v>77</v>
      </c>
      <c r="AY661" s="245" t="s">
        <v>224</v>
      </c>
    </row>
    <row r="662" s="13" customFormat="1">
      <c r="A662" s="13"/>
      <c r="B662" s="235"/>
      <c r="C662" s="236"/>
      <c r="D662" s="228" t="s">
        <v>236</v>
      </c>
      <c r="E662" s="237" t="s">
        <v>40</v>
      </c>
      <c r="F662" s="238" t="s">
        <v>6034</v>
      </c>
      <c r="G662" s="236"/>
      <c r="H662" s="239">
        <v>4.6200000000000001</v>
      </c>
      <c r="I662" s="240"/>
      <c r="J662" s="236"/>
      <c r="K662" s="236"/>
      <c r="L662" s="241"/>
      <c r="M662" s="242"/>
      <c r="N662" s="243"/>
      <c r="O662" s="243"/>
      <c r="P662" s="243"/>
      <c r="Q662" s="243"/>
      <c r="R662" s="243"/>
      <c r="S662" s="243"/>
      <c r="T662" s="24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5" t="s">
        <v>236</v>
      </c>
      <c r="AU662" s="245" t="s">
        <v>85</v>
      </c>
      <c r="AV662" s="13" t="s">
        <v>85</v>
      </c>
      <c r="AW662" s="13" t="s">
        <v>38</v>
      </c>
      <c r="AX662" s="13" t="s">
        <v>77</v>
      </c>
      <c r="AY662" s="245" t="s">
        <v>224</v>
      </c>
    </row>
    <row r="663" s="13" customFormat="1">
      <c r="A663" s="13"/>
      <c r="B663" s="235"/>
      <c r="C663" s="236"/>
      <c r="D663" s="228" t="s">
        <v>236</v>
      </c>
      <c r="E663" s="237" t="s">
        <v>40</v>
      </c>
      <c r="F663" s="238" t="s">
        <v>6035</v>
      </c>
      <c r="G663" s="236"/>
      <c r="H663" s="239">
        <v>35.039999999999999</v>
      </c>
      <c r="I663" s="240"/>
      <c r="J663" s="236"/>
      <c r="K663" s="236"/>
      <c r="L663" s="241"/>
      <c r="M663" s="242"/>
      <c r="N663" s="243"/>
      <c r="O663" s="243"/>
      <c r="P663" s="243"/>
      <c r="Q663" s="243"/>
      <c r="R663" s="243"/>
      <c r="S663" s="243"/>
      <c r="T663" s="24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5" t="s">
        <v>236</v>
      </c>
      <c r="AU663" s="245" t="s">
        <v>85</v>
      </c>
      <c r="AV663" s="13" t="s">
        <v>85</v>
      </c>
      <c r="AW663" s="13" t="s">
        <v>38</v>
      </c>
      <c r="AX663" s="13" t="s">
        <v>77</v>
      </c>
      <c r="AY663" s="245" t="s">
        <v>224</v>
      </c>
    </row>
    <row r="664" s="15" customFormat="1">
      <c r="A664" s="15"/>
      <c r="B664" s="256"/>
      <c r="C664" s="257"/>
      <c r="D664" s="228" t="s">
        <v>236</v>
      </c>
      <c r="E664" s="258" t="s">
        <v>40</v>
      </c>
      <c r="F664" s="259" t="s">
        <v>253</v>
      </c>
      <c r="G664" s="257"/>
      <c r="H664" s="260">
        <v>544.77999999999997</v>
      </c>
      <c r="I664" s="261"/>
      <c r="J664" s="257"/>
      <c r="K664" s="257"/>
      <c r="L664" s="262"/>
      <c r="M664" s="263"/>
      <c r="N664" s="264"/>
      <c r="O664" s="264"/>
      <c r="P664" s="264"/>
      <c r="Q664" s="264"/>
      <c r="R664" s="264"/>
      <c r="S664" s="264"/>
      <c r="T664" s="26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66" t="s">
        <v>236</v>
      </c>
      <c r="AU664" s="266" t="s">
        <v>85</v>
      </c>
      <c r="AV664" s="15" t="s">
        <v>230</v>
      </c>
      <c r="AW664" s="15" t="s">
        <v>38</v>
      </c>
      <c r="AX664" s="15" t="s">
        <v>83</v>
      </c>
      <c r="AY664" s="266" t="s">
        <v>224</v>
      </c>
    </row>
    <row r="665" s="2" customFormat="1" ht="24.15" customHeight="1">
      <c r="A665" s="40"/>
      <c r="B665" s="41"/>
      <c r="C665" s="215" t="s">
        <v>178</v>
      </c>
      <c r="D665" s="215" t="s">
        <v>226</v>
      </c>
      <c r="E665" s="216" t="s">
        <v>1483</v>
      </c>
      <c r="F665" s="217" t="s">
        <v>1484</v>
      </c>
      <c r="G665" s="218" t="s">
        <v>604</v>
      </c>
      <c r="H665" s="219">
        <v>738.75199999999995</v>
      </c>
      <c r="I665" s="220"/>
      <c r="J665" s="221">
        <f>ROUND(I665*H665,2)</f>
        <v>0</v>
      </c>
      <c r="K665" s="217" t="s">
        <v>229</v>
      </c>
      <c r="L665" s="46"/>
      <c r="M665" s="222" t="s">
        <v>40</v>
      </c>
      <c r="N665" s="223" t="s">
        <v>48</v>
      </c>
      <c r="O665" s="86"/>
      <c r="P665" s="224">
        <f>O665*H665</f>
        <v>0</v>
      </c>
      <c r="Q665" s="224">
        <v>0</v>
      </c>
      <c r="R665" s="224">
        <f>Q665*H665</f>
        <v>0</v>
      </c>
      <c r="S665" s="224">
        <v>0</v>
      </c>
      <c r="T665" s="225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6" t="s">
        <v>230</v>
      </c>
      <c r="AT665" s="226" t="s">
        <v>226</v>
      </c>
      <c r="AU665" s="226" t="s">
        <v>85</v>
      </c>
      <c r="AY665" s="19" t="s">
        <v>224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19" t="s">
        <v>83</v>
      </c>
      <c r="BK665" s="227">
        <f>ROUND(I665*H665,2)</f>
        <v>0</v>
      </c>
      <c r="BL665" s="19" t="s">
        <v>230</v>
      </c>
      <c r="BM665" s="226" t="s">
        <v>1419</v>
      </c>
    </row>
    <row r="666" s="2" customFormat="1">
      <c r="A666" s="40"/>
      <c r="B666" s="41"/>
      <c r="C666" s="42"/>
      <c r="D666" s="228" t="s">
        <v>232</v>
      </c>
      <c r="E666" s="42"/>
      <c r="F666" s="229" t="s">
        <v>1486</v>
      </c>
      <c r="G666" s="42"/>
      <c r="H666" s="42"/>
      <c r="I666" s="230"/>
      <c r="J666" s="42"/>
      <c r="K666" s="42"/>
      <c r="L666" s="46"/>
      <c r="M666" s="231"/>
      <c r="N666" s="232"/>
      <c r="O666" s="86"/>
      <c r="P666" s="86"/>
      <c r="Q666" s="86"/>
      <c r="R666" s="86"/>
      <c r="S666" s="86"/>
      <c r="T666" s="87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232</v>
      </c>
      <c r="AU666" s="19" t="s">
        <v>85</v>
      </c>
    </row>
    <row r="667" s="2" customFormat="1">
      <c r="A667" s="40"/>
      <c r="B667" s="41"/>
      <c r="C667" s="42"/>
      <c r="D667" s="233" t="s">
        <v>234</v>
      </c>
      <c r="E667" s="42"/>
      <c r="F667" s="234" t="s">
        <v>1487</v>
      </c>
      <c r="G667" s="42"/>
      <c r="H667" s="42"/>
      <c r="I667" s="230"/>
      <c r="J667" s="42"/>
      <c r="K667" s="42"/>
      <c r="L667" s="46"/>
      <c r="M667" s="231"/>
      <c r="N667" s="232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234</v>
      </c>
      <c r="AU667" s="19" t="s">
        <v>85</v>
      </c>
    </row>
    <row r="668" s="13" customFormat="1">
      <c r="A668" s="13"/>
      <c r="B668" s="235"/>
      <c r="C668" s="236"/>
      <c r="D668" s="228" t="s">
        <v>236</v>
      </c>
      <c r="E668" s="237" t="s">
        <v>40</v>
      </c>
      <c r="F668" s="238" t="s">
        <v>5984</v>
      </c>
      <c r="G668" s="236"/>
      <c r="H668" s="239">
        <v>102.95999999999999</v>
      </c>
      <c r="I668" s="240"/>
      <c r="J668" s="236"/>
      <c r="K668" s="236"/>
      <c r="L668" s="241"/>
      <c r="M668" s="242"/>
      <c r="N668" s="243"/>
      <c r="O668" s="243"/>
      <c r="P668" s="243"/>
      <c r="Q668" s="243"/>
      <c r="R668" s="243"/>
      <c r="S668" s="243"/>
      <c r="T668" s="24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5" t="s">
        <v>236</v>
      </c>
      <c r="AU668" s="245" t="s">
        <v>85</v>
      </c>
      <c r="AV668" s="13" t="s">
        <v>85</v>
      </c>
      <c r="AW668" s="13" t="s">
        <v>38</v>
      </c>
      <c r="AX668" s="13" t="s">
        <v>77</v>
      </c>
      <c r="AY668" s="245" t="s">
        <v>224</v>
      </c>
    </row>
    <row r="669" s="13" customFormat="1">
      <c r="A669" s="13"/>
      <c r="B669" s="235"/>
      <c r="C669" s="236"/>
      <c r="D669" s="228" t="s">
        <v>236</v>
      </c>
      <c r="E669" s="237" t="s">
        <v>40</v>
      </c>
      <c r="F669" s="238" t="s">
        <v>5985</v>
      </c>
      <c r="G669" s="236"/>
      <c r="H669" s="239">
        <v>185.28</v>
      </c>
      <c r="I669" s="240"/>
      <c r="J669" s="236"/>
      <c r="K669" s="236"/>
      <c r="L669" s="241"/>
      <c r="M669" s="242"/>
      <c r="N669" s="243"/>
      <c r="O669" s="243"/>
      <c r="P669" s="243"/>
      <c r="Q669" s="243"/>
      <c r="R669" s="243"/>
      <c r="S669" s="243"/>
      <c r="T669" s="24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5" t="s">
        <v>236</v>
      </c>
      <c r="AU669" s="245" t="s">
        <v>85</v>
      </c>
      <c r="AV669" s="13" t="s">
        <v>85</v>
      </c>
      <c r="AW669" s="13" t="s">
        <v>38</v>
      </c>
      <c r="AX669" s="13" t="s">
        <v>77</v>
      </c>
      <c r="AY669" s="245" t="s">
        <v>224</v>
      </c>
    </row>
    <row r="670" s="13" customFormat="1">
      <c r="A670" s="13"/>
      <c r="B670" s="235"/>
      <c r="C670" s="236"/>
      <c r="D670" s="228" t="s">
        <v>236</v>
      </c>
      <c r="E670" s="237" t="s">
        <v>40</v>
      </c>
      <c r="F670" s="238" t="s">
        <v>5986</v>
      </c>
      <c r="G670" s="236"/>
      <c r="H670" s="239">
        <v>187.84999999999999</v>
      </c>
      <c r="I670" s="240"/>
      <c r="J670" s="236"/>
      <c r="K670" s="236"/>
      <c r="L670" s="241"/>
      <c r="M670" s="242"/>
      <c r="N670" s="243"/>
      <c r="O670" s="243"/>
      <c r="P670" s="243"/>
      <c r="Q670" s="243"/>
      <c r="R670" s="243"/>
      <c r="S670" s="243"/>
      <c r="T670" s="24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5" t="s">
        <v>236</v>
      </c>
      <c r="AU670" s="245" t="s">
        <v>85</v>
      </c>
      <c r="AV670" s="13" t="s">
        <v>85</v>
      </c>
      <c r="AW670" s="13" t="s">
        <v>38</v>
      </c>
      <c r="AX670" s="13" t="s">
        <v>77</v>
      </c>
      <c r="AY670" s="245" t="s">
        <v>224</v>
      </c>
    </row>
    <row r="671" s="13" customFormat="1">
      <c r="A671" s="13"/>
      <c r="B671" s="235"/>
      <c r="C671" s="236"/>
      <c r="D671" s="228" t="s">
        <v>236</v>
      </c>
      <c r="E671" s="237" t="s">
        <v>40</v>
      </c>
      <c r="F671" s="238" t="s">
        <v>5987</v>
      </c>
      <c r="G671" s="236"/>
      <c r="H671" s="239">
        <v>57.128999999999998</v>
      </c>
      <c r="I671" s="240"/>
      <c r="J671" s="236"/>
      <c r="K671" s="236"/>
      <c r="L671" s="241"/>
      <c r="M671" s="242"/>
      <c r="N671" s="243"/>
      <c r="O671" s="243"/>
      <c r="P671" s="243"/>
      <c r="Q671" s="243"/>
      <c r="R671" s="243"/>
      <c r="S671" s="243"/>
      <c r="T671" s="24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5" t="s">
        <v>236</v>
      </c>
      <c r="AU671" s="245" t="s">
        <v>85</v>
      </c>
      <c r="AV671" s="13" t="s">
        <v>85</v>
      </c>
      <c r="AW671" s="13" t="s">
        <v>38</v>
      </c>
      <c r="AX671" s="13" t="s">
        <v>77</v>
      </c>
      <c r="AY671" s="245" t="s">
        <v>224</v>
      </c>
    </row>
    <row r="672" s="13" customFormat="1">
      <c r="A672" s="13"/>
      <c r="B672" s="235"/>
      <c r="C672" s="236"/>
      <c r="D672" s="228" t="s">
        <v>236</v>
      </c>
      <c r="E672" s="237" t="s">
        <v>40</v>
      </c>
      <c r="F672" s="238" t="s">
        <v>5988</v>
      </c>
      <c r="G672" s="236"/>
      <c r="H672" s="239">
        <v>54.5</v>
      </c>
      <c r="I672" s="240"/>
      <c r="J672" s="236"/>
      <c r="K672" s="236"/>
      <c r="L672" s="241"/>
      <c r="M672" s="242"/>
      <c r="N672" s="243"/>
      <c r="O672" s="243"/>
      <c r="P672" s="243"/>
      <c r="Q672" s="243"/>
      <c r="R672" s="243"/>
      <c r="S672" s="243"/>
      <c r="T672" s="24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5" t="s">
        <v>236</v>
      </c>
      <c r="AU672" s="245" t="s">
        <v>85</v>
      </c>
      <c r="AV672" s="13" t="s">
        <v>85</v>
      </c>
      <c r="AW672" s="13" t="s">
        <v>38</v>
      </c>
      <c r="AX672" s="13" t="s">
        <v>77</v>
      </c>
      <c r="AY672" s="245" t="s">
        <v>224</v>
      </c>
    </row>
    <row r="673" s="13" customFormat="1">
      <c r="A673" s="13"/>
      <c r="B673" s="235"/>
      <c r="C673" s="236"/>
      <c r="D673" s="228" t="s">
        <v>236</v>
      </c>
      <c r="E673" s="237" t="s">
        <v>40</v>
      </c>
      <c r="F673" s="238" t="s">
        <v>5989</v>
      </c>
      <c r="G673" s="236"/>
      <c r="H673" s="239">
        <v>27.25</v>
      </c>
      <c r="I673" s="240"/>
      <c r="J673" s="236"/>
      <c r="K673" s="236"/>
      <c r="L673" s="241"/>
      <c r="M673" s="242"/>
      <c r="N673" s="243"/>
      <c r="O673" s="243"/>
      <c r="P673" s="243"/>
      <c r="Q673" s="243"/>
      <c r="R673" s="243"/>
      <c r="S673" s="243"/>
      <c r="T673" s="24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5" t="s">
        <v>236</v>
      </c>
      <c r="AU673" s="245" t="s">
        <v>85</v>
      </c>
      <c r="AV673" s="13" t="s">
        <v>85</v>
      </c>
      <c r="AW673" s="13" t="s">
        <v>38</v>
      </c>
      <c r="AX673" s="13" t="s">
        <v>77</v>
      </c>
      <c r="AY673" s="245" t="s">
        <v>224</v>
      </c>
    </row>
    <row r="674" s="13" customFormat="1">
      <c r="A674" s="13"/>
      <c r="B674" s="235"/>
      <c r="C674" s="236"/>
      <c r="D674" s="228" t="s">
        <v>236</v>
      </c>
      <c r="E674" s="237" t="s">
        <v>40</v>
      </c>
      <c r="F674" s="238" t="s">
        <v>6005</v>
      </c>
      <c r="G674" s="236"/>
      <c r="H674" s="239">
        <v>101.47499999999999</v>
      </c>
      <c r="I674" s="240"/>
      <c r="J674" s="236"/>
      <c r="K674" s="236"/>
      <c r="L674" s="241"/>
      <c r="M674" s="242"/>
      <c r="N674" s="243"/>
      <c r="O674" s="243"/>
      <c r="P674" s="243"/>
      <c r="Q674" s="243"/>
      <c r="R674" s="243"/>
      <c r="S674" s="243"/>
      <c r="T674" s="24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5" t="s">
        <v>236</v>
      </c>
      <c r="AU674" s="245" t="s">
        <v>85</v>
      </c>
      <c r="AV674" s="13" t="s">
        <v>85</v>
      </c>
      <c r="AW674" s="13" t="s">
        <v>38</v>
      </c>
      <c r="AX674" s="13" t="s">
        <v>77</v>
      </c>
      <c r="AY674" s="245" t="s">
        <v>224</v>
      </c>
    </row>
    <row r="675" s="13" customFormat="1">
      <c r="A675" s="13"/>
      <c r="B675" s="235"/>
      <c r="C675" s="236"/>
      <c r="D675" s="228" t="s">
        <v>236</v>
      </c>
      <c r="E675" s="237" t="s">
        <v>40</v>
      </c>
      <c r="F675" s="238" t="s">
        <v>6004</v>
      </c>
      <c r="G675" s="236"/>
      <c r="H675" s="239">
        <v>22.308</v>
      </c>
      <c r="I675" s="240"/>
      <c r="J675" s="236"/>
      <c r="K675" s="236"/>
      <c r="L675" s="241"/>
      <c r="M675" s="242"/>
      <c r="N675" s="243"/>
      <c r="O675" s="243"/>
      <c r="P675" s="243"/>
      <c r="Q675" s="243"/>
      <c r="R675" s="243"/>
      <c r="S675" s="243"/>
      <c r="T675" s="24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5" t="s">
        <v>236</v>
      </c>
      <c r="AU675" s="245" t="s">
        <v>85</v>
      </c>
      <c r="AV675" s="13" t="s">
        <v>85</v>
      </c>
      <c r="AW675" s="13" t="s">
        <v>38</v>
      </c>
      <c r="AX675" s="13" t="s">
        <v>77</v>
      </c>
      <c r="AY675" s="245" t="s">
        <v>224</v>
      </c>
    </row>
    <row r="676" s="15" customFormat="1">
      <c r="A676" s="15"/>
      <c r="B676" s="256"/>
      <c r="C676" s="257"/>
      <c r="D676" s="228" t="s">
        <v>236</v>
      </c>
      <c r="E676" s="258" t="s">
        <v>40</v>
      </c>
      <c r="F676" s="259" t="s">
        <v>253</v>
      </c>
      <c r="G676" s="257"/>
      <c r="H676" s="260">
        <v>738.75199999999995</v>
      </c>
      <c r="I676" s="261"/>
      <c r="J676" s="257"/>
      <c r="K676" s="257"/>
      <c r="L676" s="262"/>
      <c r="M676" s="263"/>
      <c r="N676" s="264"/>
      <c r="O676" s="264"/>
      <c r="P676" s="264"/>
      <c r="Q676" s="264"/>
      <c r="R676" s="264"/>
      <c r="S676" s="264"/>
      <c r="T676" s="26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66" t="s">
        <v>236</v>
      </c>
      <c r="AU676" s="266" t="s">
        <v>85</v>
      </c>
      <c r="AV676" s="15" t="s">
        <v>230</v>
      </c>
      <c r="AW676" s="15" t="s">
        <v>38</v>
      </c>
      <c r="AX676" s="15" t="s">
        <v>83</v>
      </c>
      <c r="AY676" s="266" t="s">
        <v>224</v>
      </c>
    </row>
    <row r="677" s="2" customFormat="1" ht="24.15" customHeight="1">
      <c r="A677" s="40"/>
      <c r="B677" s="41"/>
      <c r="C677" s="215" t="s">
        <v>847</v>
      </c>
      <c r="D677" s="215" t="s">
        <v>226</v>
      </c>
      <c r="E677" s="216" t="s">
        <v>1490</v>
      </c>
      <c r="F677" s="217" t="s">
        <v>1491</v>
      </c>
      <c r="G677" s="218" t="s">
        <v>604</v>
      </c>
      <c r="H677" s="219">
        <v>601.06500000000005</v>
      </c>
      <c r="I677" s="220"/>
      <c r="J677" s="221">
        <f>ROUND(I677*H677,2)</f>
        <v>0</v>
      </c>
      <c r="K677" s="217" t="s">
        <v>229</v>
      </c>
      <c r="L677" s="46"/>
      <c r="M677" s="222" t="s">
        <v>40</v>
      </c>
      <c r="N677" s="223" t="s">
        <v>48</v>
      </c>
      <c r="O677" s="86"/>
      <c r="P677" s="224">
        <f>O677*H677</f>
        <v>0</v>
      </c>
      <c r="Q677" s="224">
        <v>0</v>
      </c>
      <c r="R677" s="224">
        <f>Q677*H677</f>
        <v>0</v>
      </c>
      <c r="S677" s="224">
        <v>0</v>
      </c>
      <c r="T677" s="225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26" t="s">
        <v>230</v>
      </c>
      <c r="AT677" s="226" t="s">
        <v>226</v>
      </c>
      <c r="AU677" s="226" t="s">
        <v>85</v>
      </c>
      <c r="AY677" s="19" t="s">
        <v>224</v>
      </c>
      <c r="BE677" s="227">
        <f>IF(N677="základní",J677,0)</f>
        <v>0</v>
      </c>
      <c r="BF677" s="227">
        <f>IF(N677="snížená",J677,0)</f>
        <v>0</v>
      </c>
      <c r="BG677" s="227">
        <f>IF(N677="zákl. přenesená",J677,0)</f>
        <v>0</v>
      </c>
      <c r="BH677" s="227">
        <f>IF(N677="sníž. přenesená",J677,0)</f>
        <v>0</v>
      </c>
      <c r="BI677" s="227">
        <f>IF(N677="nulová",J677,0)</f>
        <v>0</v>
      </c>
      <c r="BJ677" s="19" t="s">
        <v>83</v>
      </c>
      <c r="BK677" s="227">
        <f>ROUND(I677*H677,2)</f>
        <v>0</v>
      </c>
      <c r="BL677" s="19" t="s">
        <v>230</v>
      </c>
      <c r="BM677" s="226" t="s">
        <v>1433</v>
      </c>
    </row>
    <row r="678" s="2" customFormat="1">
      <c r="A678" s="40"/>
      <c r="B678" s="41"/>
      <c r="C678" s="42"/>
      <c r="D678" s="228" t="s">
        <v>232</v>
      </c>
      <c r="E678" s="42"/>
      <c r="F678" s="229" t="s">
        <v>1491</v>
      </c>
      <c r="G678" s="42"/>
      <c r="H678" s="42"/>
      <c r="I678" s="230"/>
      <c r="J678" s="42"/>
      <c r="K678" s="42"/>
      <c r="L678" s="46"/>
      <c r="M678" s="231"/>
      <c r="N678" s="232"/>
      <c r="O678" s="86"/>
      <c r="P678" s="86"/>
      <c r="Q678" s="86"/>
      <c r="R678" s="86"/>
      <c r="S678" s="86"/>
      <c r="T678" s="87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232</v>
      </c>
      <c r="AU678" s="19" t="s">
        <v>85</v>
      </c>
    </row>
    <row r="679" s="2" customFormat="1">
      <c r="A679" s="40"/>
      <c r="B679" s="41"/>
      <c r="C679" s="42"/>
      <c r="D679" s="233" t="s">
        <v>234</v>
      </c>
      <c r="E679" s="42"/>
      <c r="F679" s="234" t="s">
        <v>1493</v>
      </c>
      <c r="G679" s="42"/>
      <c r="H679" s="42"/>
      <c r="I679" s="230"/>
      <c r="J679" s="42"/>
      <c r="K679" s="42"/>
      <c r="L679" s="46"/>
      <c r="M679" s="231"/>
      <c r="N679" s="232"/>
      <c r="O679" s="86"/>
      <c r="P679" s="86"/>
      <c r="Q679" s="86"/>
      <c r="R679" s="86"/>
      <c r="S679" s="86"/>
      <c r="T679" s="87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234</v>
      </c>
      <c r="AU679" s="19" t="s">
        <v>85</v>
      </c>
    </row>
    <row r="680" s="13" customFormat="1">
      <c r="A680" s="13"/>
      <c r="B680" s="235"/>
      <c r="C680" s="236"/>
      <c r="D680" s="228" t="s">
        <v>236</v>
      </c>
      <c r="E680" s="237" t="s">
        <v>40</v>
      </c>
      <c r="F680" s="238" t="s">
        <v>5992</v>
      </c>
      <c r="G680" s="236"/>
      <c r="H680" s="239">
        <v>77.219999999999999</v>
      </c>
      <c r="I680" s="240"/>
      <c r="J680" s="236"/>
      <c r="K680" s="236"/>
      <c r="L680" s="241"/>
      <c r="M680" s="242"/>
      <c r="N680" s="243"/>
      <c r="O680" s="243"/>
      <c r="P680" s="243"/>
      <c r="Q680" s="243"/>
      <c r="R680" s="243"/>
      <c r="S680" s="243"/>
      <c r="T680" s="24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5" t="s">
        <v>236</v>
      </c>
      <c r="AU680" s="245" t="s">
        <v>85</v>
      </c>
      <c r="AV680" s="13" t="s">
        <v>85</v>
      </c>
      <c r="AW680" s="13" t="s">
        <v>38</v>
      </c>
      <c r="AX680" s="13" t="s">
        <v>77</v>
      </c>
      <c r="AY680" s="245" t="s">
        <v>224</v>
      </c>
    </row>
    <row r="681" s="13" customFormat="1">
      <c r="A681" s="13"/>
      <c r="B681" s="235"/>
      <c r="C681" s="236"/>
      <c r="D681" s="228" t="s">
        <v>236</v>
      </c>
      <c r="E681" s="237" t="s">
        <v>40</v>
      </c>
      <c r="F681" s="238" t="s">
        <v>5993</v>
      </c>
      <c r="G681" s="236"/>
      <c r="H681" s="239">
        <v>388.80000000000001</v>
      </c>
      <c r="I681" s="240"/>
      <c r="J681" s="236"/>
      <c r="K681" s="236"/>
      <c r="L681" s="241"/>
      <c r="M681" s="242"/>
      <c r="N681" s="243"/>
      <c r="O681" s="243"/>
      <c r="P681" s="243"/>
      <c r="Q681" s="243"/>
      <c r="R681" s="243"/>
      <c r="S681" s="243"/>
      <c r="T681" s="24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5" t="s">
        <v>236</v>
      </c>
      <c r="AU681" s="245" t="s">
        <v>85</v>
      </c>
      <c r="AV681" s="13" t="s">
        <v>85</v>
      </c>
      <c r="AW681" s="13" t="s">
        <v>38</v>
      </c>
      <c r="AX681" s="13" t="s">
        <v>77</v>
      </c>
      <c r="AY681" s="245" t="s">
        <v>224</v>
      </c>
    </row>
    <row r="682" s="13" customFormat="1">
      <c r="A682" s="13"/>
      <c r="B682" s="235"/>
      <c r="C682" s="236"/>
      <c r="D682" s="228" t="s">
        <v>236</v>
      </c>
      <c r="E682" s="237" t="s">
        <v>40</v>
      </c>
      <c r="F682" s="238" t="s">
        <v>5994</v>
      </c>
      <c r="G682" s="236"/>
      <c r="H682" s="239">
        <v>39.866999999999997</v>
      </c>
      <c r="I682" s="240"/>
      <c r="J682" s="236"/>
      <c r="K682" s="236"/>
      <c r="L682" s="241"/>
      <c r="M682" s="242"/>
      <c r="N682" s="243"/>
      <c r="O682" s="243"/>
      <c r="P682" s="243"/>
      <c r="Q682" s="243"/>
      <c r="R682" s="243"/>
      <c r="S682" s="243"/>
      <c r="T682" s="24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5" t="s">
        <v>236</v>
      </c>
      <c r="AU682" s="245" t="s">
        <v>85</v>
      </c>
      <c r="AV682" s="13" t="s">
        <v>85</v>
      </c>
      <c r="AW682" s="13" t="s">
        <v>38</v>
      </c>
      <c r="AX682" s="13" t="s">
        <v>77</v>
      </c>
      <c r="AY682" s="245" t="s">
        <v>224</v>
      </c>
    </row>
    <row r="683" s="13" customFormat="1">
      <c r="A683" s="13"/>
      <c r="B683" s="235"/>
      <c r="C683" s="236"/>
      <c r="D683" s="228" t="s">
        <v>236</v>
      </c>
      <c r="E683" s="237" t="s">
        <v>40</v>
      </c>
      <c r="F683" s="238" t="s">
        <v>5995</v>
      </c>
      <c r="G683" s="236"/>
      <c r="H683" s="239">
        <v>23.664000000000001</v>
      </c>
      <c r="I683" s="240"/>
      <c r="J683" s="236"/>
      <c r="K683" s="236"/>
      <c r="L683" s="241"/>
      <c r="M683" s="242"/>
      <c r="N683" s="243"/>
      <c r="O683" s="243"/>
      <c r="P683" s="243"/>
      <c r="Q683" s="243"/>
      <c r="R683" s="243"/>
      <c r="S683" s="243"/>
      <c r="T683" s="24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5" t="s">
        <v>236</v>
      </c>
      <c r="AU683" s="245" t="s">
        <v>85</v>
      </c>
      <c r="AV683" s="13" t="s">
        <v>85</v>
      </c>
      <c r="AW683" s="13" t="s">
        <v>38</v>
      </c>
      <c r="AX683" s="13" t="s">
        <v>77</v>
      </c>
      <c r="AY683" s="245" t="s">
        <v>224</v>
      </c>
    </row>
    <row r="684" s="13" customFormat="1">
      <c r="A684" s="13"/>
      <c r="B684" s="235"/>
      <c r="C684" s="236"/>
      <c r="D684" s="228" t="s">
        <v>236</v>
      </c>
      <c r="E684" s="237" t="s">
        <v>40</v>
      </c>
      <c r="F684" s="238" t="s">
        <v>5996</v>
      </c>
      <c r="G684" s="236"/>
      <c r="H684" s="239">
        <v>71.513999999999996</v>
      </c>
      <c r="I684" s="240"/>
      <c r="J684" s="236"/>
      <c r="K684" s="236"/>
      <c r="L684" s="241"/>
      <c r="M684" s="242"/>
      <c r="N684" s="243"/>
      <c r="O684" s="243"/>
      <c r="P684" s="243"/>
      <c r="Q684" s="243"/>
      <c r="R684" s="243"/>
      <c r="S684" s="243"/>
      <c r="T684" s="24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5" t="s">
        <v>236</v>
      </c>
      <c r="AU684" s="245" t="s">
        <v>85</v>
      </c>
      <c r="AV684" s="13" t="s">
        <v>85</v>
      </c>
      <c r="AW684" s="13" t="s">
        <v>38</v>
      </c>
      <c r="AX684" s="13" t="s">
        <v>77</v>
      </c>
      <c r="AY684" s="245" t="s">
        <v>224</v>
      </c>
    </row>
    <row r="685" s="15" customFormat="1">
      <c r="A685" s="15"/>
      <c r="B685" s="256"/>
      <c r="C685" s="257"/>
      <c r="D685" s="228" t="s">
        <v>236</v>
      </c>
      <c r="E685" s="258" t="s">
        <v>40</v>
      </c>
      <c r="F685" s="259" t="s">
        <v>253</v>
      </c>
      <c r="G685" s="257"/>
      <c r="H685" s="260">
        <v>601.06500000000005</v>
      </c>
      <c r="I685" s="261"/>
      <c r="J685" s="257"/>
      <c r="K685" s="257"/>
      <c r="L685" s="262"/>
      <c r="M685" s="263"/>
      <c r="N685" s="264"/>
      <c r="O685" s="264"/>
      <c r="P685" s="264"/>
      <c r="Q685" s="264"/>
      <c r="R685" s="264"/>
      <c r="S685" s="264"/>
      <c r="T685" s="26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66" t="s">
        <v>236</v>
      </c>
      <c r="AU685" s="266" t="s">
        <v>85</v>
      </c>
      <c r="AV685" s="15" t="s">
        <v>230</v>
      </c>
      <c r="AW685" s="15" t="s">
        <v>38</v>
      </c>
      <c r="AX685" s="15" t="s">
        <v>83</v>
      </c>
      <c r="AY685" s="266" t="s">
        <v>224</v>
      </c>
    </row>
    <row r="686" s="2" customFormat="1" ht="24.15" customHeight="1">
      <c r="A686" s="40"/>
      <c r="B686" s="41"/>
      <c r="C686" s="215" t="s">
        <v>850</v>
      </c>
      <c r="D686" s="215" t="s">
        <v>226</v>
      </c>
      <c r="E686" s="216" t="s">
        <v>1496</v>
      </c>
      <c r="F686" s="217" t="s">
        <v>1497</v>
      </c>
      <c r="G686" s="218" t="s">
        <v>604</v>
      </c>
      <c r="H686" s="219">
        <v>1070.029</v>
      </c>
      <c r="I686" s="220"/>
      <c r="J686" s="221">
        <f>ROUND(I686*H686,2)</f>
        <v>0</v>
      </c>
      <c r="K686" s="217" t="s">
        <v>229</v>
      </c>
      <c r="L686" s="46"/>
      <c r="M686" s="222" t="s">
        <v>40</v>
      </c>
      <c r="N686" s="223" t="s">
        <v>48</v>
      </c>
      <c r="O686" s="86"/>
      <c r="P686" s="224">
        <f>O686*H686</f>
        <v>0</v>
      </c>
      <c r="Q686" s="224">
        <v>0</v>
      </c>
      <c r="R686" s="224">
        <f>Q686*H686</f>
        <v>0</v>
      </c>
      <c r="S686" s="224">
        <v>0</v>
      </c>
      <c r="T686" s="225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26" t="s">
        <v>230</v>
      </c>
      <c r="AT686" s="226" t="s">
        <v>226</v>
      </c>
      <c r="AU686" s="226" t="s">
        <v>85</v>
      </c>
      <c r="AY686" s="19" t="s">
        <v>224</v>
      </c>
      <c r="BE686" s="227">
        <f>IF(N686="základní",J686,0)</f>
        <v>0</v>
      </c>
      <c r="BF686" s="227">
        <f>IF(N686="snížená",J686,0)</f>
        <v>0</v>
      </c>
      <c r="BG686" s="227">
        <f>IF(N686="zákl. přenesená",J686,0)</f>
        <v>0</v>
      </c>
      <c r="BH686" s="227">
        <f>IF(N686="sníž. přenesená",J686,0)</f>
        <v>0</v>
      </c>
      <c r="BI686" s="227">
        <f>IF(N686="nulová",J686,0)</f>
        <v>0</v>
      </c>
      <c r="BJ686" s="19" t="s">
        <v>83</v>
      </c>
      <c r="BK686" s="227">
        <f>ROUND(I686*H686,2)</f>
        <v>0</v>
      </c>
      <c r="BL686" s="19" t="s">
        <v>230</v>
      </c>
      <c r="BM686" s="226" t="s">
        <v>1449</v>
      </c>
    </row>
    <row r="687" s="2" customFormat="1">
      <c r="A687" s="40"/>
      <c r="B687" s="41"/>
      <c r="C687" s="42"/>
      <c r="D687" s="228" t="s">
        <v>232</v>
      </c>
      <c r="E687" s="42"/>
      <c r="F687" s="229" t="s">
        <v>1497</v>
      </c>
      <c r="G687" s="42"/>
      <c r="H687" s="42"/>
      <c r="I687" s="230"/>
      <c r="J687" s="42"/>
      <c r="K687" s="42"/>
      <c r="L687" s="46"/>
      <c r="M687" s="231"/>
      <c r="N687" s="232"/>
      <c r="O687" s="86"/>
      <c r="P687" s="86"/>
      <c r="Q687" s="86"/>
      <c r="R687" s="86"/>
      <c r="S687" s="86"/>
      <c r="T687" s="87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232</v>
      </c>
      <c r="AU687" s="19" t="s">
        <v>85</v>
      </c>
    </row>
    <row r="688" s="2" customFormat="1">
      <c r="A688" s="40"/>
      <c r="B688" s="41"/>
      <c r="C688" s="42"/>
      <c r="D688" s="233" t="s">
        <v>234</v>
      </c>
      <c r="E688" s="42"/>
      <c r="F688" s="234" t="s">
        <v>1499</v>
      </c>
      <c r="G688" s="42"/>
      <c r="H688" s="42"/>
      <c r="I688" s="230"/>
      <c r="J688" s="42"/>
      <c r="K688" s="42"/>
      <c r="L688" s="46"/>
      <c r="M688" s="231"/>
      <c r="N688" s="232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234</v>
      </c>
      <c r="AU688" s="19" t="s">
        <v>85</v>
      </c>
    </row>
    <row r="689" s="13" customFormat="1">
      <c r="A689" s="13"/>
      <c r="B689" s="235"/>
      <c r="C689" s="236"/>
      <c r="D689" s="228" t="s">
        <v>236</v>
      </c>
      <c r="E689" s="237" t="s">
        <v>40</v>
      </c>
      <c r="F689" s="238" t="s">
        <v>5990</v>
      </c>
      <c r="G689" s="236"/>
      <c r="H689" s="239">
        <v>19.184000000000001</v>
      </c>
      <c r="I689" s="240"/>
      <c r="J689" s="236"/>
      <c r="K689" s="236"/>
      <c r="L689" s="241"/>
      <c r="M689" s="242"/>
      <c r="N689" s="243"/>
      <c r="O689" s="243"/>
      <c r="P689" s="243"/>
      <c r="Q689" s="243"/>
      <c r="R689" s="243"/>
      <c r="S689" s="243"/>
      <c r="T689" s="24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5" t="s">
        <v>236</v>
      </c>
      <c r="AU689" s="245" t="s">
        <v>85</v>
      </c>
      <c r="AV689" s="13" t="s">
        <v>85</v>
      </c>
      <c r="AW689" s="13" t="s">
        <v>38</v>
      </c>
      <c r="AX689" s="13" t="s">
        <v>77</v>
      </c>
      <c r="AY689" s="245" t="s">
        <v>224</v>
      </c>
    </row>
    <row r="690" s="13" customFormat="1">
      <c r="A690" s="13"/>
      <c r="B690" s="235"/>
      <c r="C690" s="236"/>
      <c r="D690" s="228" t="s">
        <v>236</v>
      </c>
      <c r="E690" s="237" t="s">
        <v>40</v>
      </c>
      <c r="F690" s="238" t="s">
        <v>5991</v>
      </c>
      <c r="G690" s="236"/>
      <c r="H690" s="239">
        <v>40.414999999999999</v>
      </c>
      <c r="I690" s="240"/>
      <c r="J690" s="236"/>
      <c r="K690" s="236"/>
      <c r="L690" s="241"/>
      <c r="M690" s="242"/>
      <c r="N690" s="243"/>
      <c r="O690" s="243"/>
      <c r="P690" s="243"/>
      <c r="Q690" s="243"/>
      <c r="R690" s="243"/>
      <c r="S690" s="243"/>
      <c r="T690" s="24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5" t="s">
        <v>236</v>
      </c>
      <c r="AU690" s="245" t="s">
        <v>85</v>
      </c>
      <c r="AV690" s="13" t="s">
        <v>85</v>
      </c>
      <c r="AW690" s="13" t="s">
        <v>38</v>
      </c>
      <c r="AX690" s="13" t="s">
        <v>77</v>
      </c>
      <c r="AY690" s="245" t="s">
        <v>224</v>
      </c>
    </row>
    <row r="691" s="13" customFormat="1">
      <c r="A691" s="13"/>
      <c r="B691" s="235"/>
      <c r="C691" s="236"/>
      <c r="D691" s="228" t="s">
        <v>236</v>
      </c>
      <c r="E691" s="237" t="s">
        <v>40</v>
      </c>
      <c r="F691" s="238" t="s">
        <v>5997</v>
      </c>
      <c r="G691" s="236"/>
      <c r="H691" s="239">
        <v>27.986999999999998</v>
      </c>
      <c r="I691" s="240"/>
      <c r="J691" s="236"/>
      <c r="K691" s="236"/>
      <c r="L691" s="241"/>
      <c r="M691" s="242"/>
      <c r="N691" s="243"/>
      <c r="O691" s="243"/>
      <c r="P691" s="243"/>
      <c r="Q691" s="243"/>
      <c r="R691" s="243"/>
      <c r="S691" s="243"/>
      <c r="T691" s="24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5" t="s">
        <v>236</v>
      </c>
      <c r="AU691" s="245" t="s">
        <v>85</v>
      </c>
      <c r="AV691" s="13" t="s">
        <v>85</v>
      </c>
      <c r="AW691" s="13" t="s">
        <v>38</v>
      </c>
      <c r="AX691" s="13" t="s">
        <v>77</v>
      </c>
      <c r="AY691" s="245" t="s">
        <v>224</v>
      </c>
    </row>
    <row r="692" s="13" customFormat="1">
      <c r="A692" s="13"/>
      <c r="B692" s="235"/>
      <c r="C692" s="236"/>
      <c r="D692" s="228" t="s">
        <v>236</v>
      </c>
      <c r="E692" s="237" t="s">
        <v>40</v>
      </c>
      <c r="F692" s="238" t="s">
        <v>5998</v>
      </c>
      <c r="G692" s="236"/>
      <c r="H692" s="239">
        <v>94.379999999999995</v>
      </c>
      <c r="I692" s="240"/>
      <c r="J692" s="236"/>
      <c r="K692" s="236"/>
      <c r="L692" s="241"/>
      <c r="M692" s="242"/>
      <c r="N692" s="243"/>
      <c r="O692" s="243"/>
      <c r="P692" s="243"/>
      <c r="Q692" s="243"/>
      <c r="R692" s="243"/>
      <c r="S692" s="243"/>
      <c r="T692" s="24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5" t="s">
        <v>236</v>
      </c>
      <c r="AU692" s="245" t="s">
        <v>85</v>
      </c>
      <c r="AV692" s="13" t="s">
        <v>85</v>
      </c>
      <c r="AW692" s="13" t="s">
        <v>38</v>
      </c>
      <c r="AX692" s="13" t="s">
        <v>77</v>
      </c>
      <c r="AY692" s="245" t="s">
        <v>224</v>
      </c>
    </row>
    <row r="693" s="13" customFormat="1">
      <c r="A693" s="13"/>
      <c r="B693" s="235"/>
      <c r="C693" s="236"/>
      <c r="D693" s="228" t="s">
        <v>236</v>
      </c>
      <c r="E693" s="237" t="s">
        <v>40</v>
      </c>
      <c r="F693" s="238" t="s">
        <v>5999</v>
      </c>
      <c r="G693" s="236"/>
      <c r="H693" s="239">
        <v>449.30399999999997</v>
      </c>
      <c r="I693" s="240"/>
      <c r="J693" s="236"/>
      <c r="K693" s="236"/>
      <c r="L693" s="241"/>
      <c r="M693" s="242"/>
      <c r="N693" s="243"/>
      <c r="O693" s="243"/>
      <c r="P693" s="243"/>
      <c r="Q693" s="243"/>
      <c r="R693" s="243"/>
      <c r="S693" s="243"/>
      <c r="T693" s="24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5" t="s">
        <v>236</v>
      </c>
      <c r="AU693" s="245" t="s">
        <v>85</v>
      </c>
      <c r="AV693" s="13" t="s">
        <v>85</v>
      </c>
      <c r="AW693" s="13" t="s">
        <v>38</v>
      </c>
      <c r="AX693" s="13" t="s">
        <v>77</v>
      </c>
      <c r="AY693" s="245" t="s">
        <v>224</v>
      </c>
    </row>
    <row r="694" s="13" customFormat="1">
      <c r="A694" s="13"/>
      <c r="B694" s="235"/>
      <c r="C694" s="236"/>
      <c r="D694" s="228" t="s">
        <v>236</v>
      </c>
      <c r="E694" s="237" t="s">
        <v>40</v>
      </c>
      <c r="F694" s="238" t="s">
        <v>6000</v>
      </c>
      <c r="G694" s="236"/>
      <c r="H694" s="239">
        <v>1.9890000000000001</v>
      </c>
      <c r="I694" s="240"/>
      <c r="J694" s="236"/>
      <c r="K694" s="236"/>
      <c r="L694" s="241"/>
      <c r="M694" s="242"/>
      <c r="N694" s="243"/>
      <c r="O694" s="243"/>
      <c r="P694" s="243"/>
      <c r="Q694" s="243"/>
      <c r="R694" s="243"/>
      <c r="S694" s="243"/>
      <c r="T694" s="24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5" t="s">
        <v>236</v>
      </c>
      <c r="AU694" s="245" t="s">
        <v>85</v>
      </c>
      <c r="AV694" s="13" t="s">
        <v>85</v>
      </c>
      <c r="AW694" s="13" t="s">
        <v>38</v>
      </c>
      <c r="AX694" s="13" t="s">
        <v>77</v>
      </c>
      <c r="AY694" s="245" t="s">
        <v>224</v>
      </c>
    </row>
    <row r="695" s="13" customFormat="1">
      <c r="A695" s="13"/>
      <c r="B695" s="235"/>
      <c r="C695" s="236"/>
      <c r="D695" s="228" t="s">
        <v>236</v>
      </c>
      <c r="E695" s="237" t="s">
        <v>40</v>
      </c>
      <c r="F695" s="238" t="s">
        <v>6001</v>
      </c>
      <c r="G695" s="236"/>
      <c r="H695" s="239">
        <v>31.510000000000002</v>
      </c>
      <c r="I695" s="240"/>
      <c r="J695" s="236"/>
      <c r="K695" s="236"/>
      <c r="L695" s="241"/>
      <c r="M695" s="242"/>
      <c r="N695" s="243"/>
      <c r="O695" s="243"/>
      <c r="P695" s="243"/>
      <c r="Q695" s="243"/>
      <c r="R695" s="243"/>
      <c r="S695" s="243"/>
      <c r="T695" s="24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5" t="s">
        <v>236</v>
      </c>
      <c r="AU695" s="245" t="s">
        <v>85</v>
      </c>
      <c r="AV695" s="13" t="s">
        <v>85</v>
      </c>
      <c r="AW695" s="13" t="s">
        <v>38</v>
      </c>
      <c r="AX695" s="13" t="s">
        <v>77</v>
      </c>
      <c r="AY695" s="245" t="s">
        <v>224</v>
      </c>
    </row>
    <row r="696" s="13" customFormat="1">
      <c r="A696" s="13"/>
      <c r="B696" s="235"/>
      <c r="C696" s="236"/>
      <c r="D696" s="228" t="s">
        <v>236</v>
      </c>
      <c r="E696" s="237" t="s">
        <v>40</v>
      </c>
      <c r="F696" s="238" t="s">
        <v>6002</v>
      </c>
      <c r="G696" s="236"/>
      <c r="H696" s="239">
        <v>405.25999999999999</v>
      </c>
      <c r="I696" s="240"/>
      <c r="J696" s="236"/>
      <c r="K696" s="236"/>
      <c r="L696" s="241"/>
      <c r="M696" s="242"/>
      <c r="N696" s="243"/>
      <c r="O696" s="243"/>
      <c r="P696" s="243"/>
      <c r="Q696" s="243"/>
      <c r="R696" s="243"/>
      <c r="S696" s="243"/>
      <c r="T696" s="24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5" t="s">
        <v>236</v>
      </c>
      <c r="AU696" s="245" t="s">
        <v>85</v>
      </c>
      <c r="AV696" s="13" t="s">
        <v>85</v>
      </c>
      <c r="AW696" s="13" t="s">
        <v>38</v>
      </c>
      <c r="AX696" s="13" t="s">
        <v>77</v>
      </c>
      <c r="AY696" s="245" t="s">
        <v>224</v>
      </c>
    </row>
    <row r="697" s="15" customFormat="1">
      <c r="A697" s="15"/>
      <c r="B697" s="256"/>
      <c r="C697" s="257"/>
      <c r="D697" s="228" t="s">
        <v>236</v>
      </c>
      <c r="E697" s="258" t="s">
        <v>40</v>
      </c>
      <c r="F697" s="259" t="s">
        <v>253</v>
      </c>
      <c r="G697" s="257"/>
      <c r="H697" s="260">
        <v>1070.029</v>
      </c>
      <c r="I697" s="261"/>
      <c r="J697" s="257"/>
      <c r="K697" s="257"/>
      <c r="L697" s="262"/>
      <c r="M697" s="263"/>
      <c r="N697" s="264"/>
      <c r="O697" s="264"/>
      <c r="P697" s="264"/>
      <c r="Q697" s="264"/>
      <c r="R697" s="264"/>
      <c r="S697" s="264"/>
      <c r="T697" s="26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66" t="s">
        <v>236</v>
      </c>
      <c r="AU697" s="266" t="s">
        <v>85</v>
      </c>
      <c r="AV697" s="15" t="s">
        <v>230</v>
      </c>
      <c r="AW697" s="15" t="s">
        <v>38</v>
      </c>
      <c r="AX697" s="15" t="s">
        <v>83</v>
      </c>
      <c r="AY697" s="266" t="s">
        <v>224</v>
      </c>
    </row>
    <row r="698" s="12" customFormat="1" ht="22.8" customHeight="1">
      <c r="A698" s="12"/>
      <c r="B698" s="199"/>
      <c r="C698" s="200"/>
      <c r="D698" s="201" t="s">
        <v>76</v>
      </c>
      <c r="E698" s="213" t="s">
        <v>1501</v>
      </c>
      <c r="F698" s="213" t="s">
        <v>1502</v>
      </c>
      <c r="G698" s="200"/>
      <c r="H698" s="200"/>
      <c r="I698" s="203"/>
      <c r="J698" s="214">
        <f>BK698</f>
        <v>0</v>
      </c>
      <c r="K698" s="200"/>
      <c r="L698" s="205"/>
      <c r="M698" s="206"/>
      <c r="N698" s="207"/>
      <c r="O698" s="207"/>
      <c r="P698" s="208">
        <f>SUM(P699:P701)</f>
        <v>0</v>
      </c>
      <c r="Q698" s="207"/>
      <c r="R698" s="208">
        <f>SUM(R699:R701)</f>
        <v>0</v>
      </c>
      <c r="S698" s="207"/>
      <c r="T698" s="209">
        <f>SUM(T699:T701)</f>
        <v>0</v>
      </c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R698" s="210" t="s">
        <v>83</v>
      </c>
      <c r="AT698" s="211" t="s">
        <v>76</v>
      </c>
      <c r="AU698" s="211" t="s">
        <v>83</v>
      </c>
      <c r="AY698" s="210" t="s">
        <v>224</v>
      </c>
      <c r="BK698" s="212">
        <f>SUM(BK699:BK701)</f>
        <v>0</v>
      </c>
    </row>
    <row r="699" s="2" customFormat="1" ht="21.75" customHeight="1">
      <c r="A699" s="40"/>
      <c r="B699" s="41"/>
      <c r="C699" s="215" t="s">
        <v>853</v>
      </c>
      <c r="D699" s="215" t="s">
        <v>226</v>
      </c>
      <c r="E699" s="216" t="s">
        <v>5130</v>
      </c>
      <c r="F699" s="217" t="s">
        <v>5131</v>
      </c>
      <c r="G699" s="218" t="s">
        <v>604</v>
      </c>
      <c r="H699" s="219">
        <v>6129.8329999999996</v>
      </c>
      <c r="I699" s="220"/>
      <c r="J699" s="221">
        <f>ROUND(I699*H699,2)</f>
        <v>0</v>
      </c>
      <c r="K699" s="217" t="s">
        <v>229</v>
      </c>
      <c r="L699" s="46"/>
      <c r="M699" s="222" t="s">
        <v>40</v>
      </c>
      <c r="N699" s="223" t="s">
        <v>48</v>
      </c>
      <c r="O699" s="86"/>
      <c r="P699" s="224">
        <f>O699*H699</f>
        <v>0</v>
      </c>
      <c r="Q699" s="224">
        <v>0</v>
      </c>
      <c r="R699" s="224">
        <f>Q699*H699</f>
        <v>0</v>
      </c>
      <c r="S699" s="224">
        <v>0</v>
      </c>
      <c r="T699" s="225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26" t="s">
        <v>230</v>
      </c>
      <c r="AT699" s="226" t="s">
        <v>226</v>
      </c>
      <c r="AU699" s="226" t="s">
        <v>85</v>
      </c>
      <c r="AY699" s="19" t="s">
        <v>224</v>
      </c>
      <c r="BE699" s="227">
        <f>IF(N699="základní",J699,0)</f>
        <v>0</v>
      </c>
      <c r="BF699" s="227">
        <f>IF(N699="snížená",J699,0)</f>
        <v>0</v>
      </c>
      <c r="BG699" s="227">
        <f>IF(N699="zákl. přenesená",J699,0)</f>
        <v>0</v>
      </c>
      <c r="BH699" s="227">
        <f>IF(N699="sníž. přenesená",J699,0)</f>
        <v>0</v>
      </c>
      <c r="BI699" s="227">
        <f>IF(N699="nulová",J699,0)</f>
        <v>0</v>
      </c>
      <c r="BJ699" s="19" t="s">
        <v>83</v>
      </c>
      <c r="BK699" s="227">
        <f>ROUND(I699*H699,2)</f>
        <v>0</v>
      </c>
      <c r="BL699" s="19" t="s">
        <v>230</v>
      </c>
      <c r="BM699" s="226" t="s">
        <v>1462</v>
      </c>
    </row>
    <row r="700" s="2" customFormat="1">
      <c r="A700" s="40"/>
      <c r="B700" s="41"/>
      <c r="C700" s="42"/>
      <c r="D700" s="228" t="s">
        <v>232</v>
      </c>
      <c r="E700" s="42"/>
      <c r="F700" s="229" t="s">
        <v>5132</v>
      </c>
      <c r="G700" s="42"/>
      <c r="H700" s="42"/>
      <c r="I700" s="230"/>
      <c r="J700" s="42"/>
      <c r="K700" s="42"/>
      <c r="L700" s="46"/>
      <c r="M700" s="231"/>
      <c r="N700" s="232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232</v>
      </c>
      <c r="AU700" s="19" t="s">
        <v>85</v>
      </c>
    </row>
    <row r="701" s="2" customFormat="1">
      <c r="A701" s="40"/>
      <c r="B701" s="41"/>
      <c r="C701" s="42"/>
      <c r="D701" s="233" t="s">
        <v>234</v>
      </c>
      <c r="E701" s="42"/>
      <c r="F701" s="234" t="s">
        <v>5133</v>
      </c>
      <c r="G701" s="42"/>
      <c r="H701" s="42"/>
      <c r="I701" s="230"/>
      <c r="J701" s="42"/>
      <c r="K701" s="42"/>
      <c r="L701" s="46"/>
      <c r="M701" s="278"/>
      <c r="N701" s="279"/>
      <c r="O701" s="280"/>
      <c r="P701" s="280"/>
      <c r="Q701" s="280"/>
      <c r="R701" s="280"/>
      <c r="S701" s="280"/>
      <c r="T701" s="281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234</v>
      </c>
      <c r="AU701" s="19" t="s">
        <v>85</v>
      </c>
    </row>
    <row r="702" s="2" customFormat="1" ht="6.96" customHeight="1">
      <c r="A702" s="40"/>
      <c r="B702" s="61"/>
      <c r="C702" s="62"/>
      <c r="D702" s="62"/>
      <c r="E702" s="62"/>
      <c r="F702" s="62"/>
      <c r="G702" s="62"/>
      <c r="H702" s="62"/>
      <c r="I702" s="62"/>
      <c r="J702" s="62"/>
      <c r="K702" s="62"/>
      <c r="L702" s="46"/>
      <c r="M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</row>
  </sheetData>
  <sheetProtection sheet="1" autoFilter="0" formatColumns="0" formatRows="0" objects="1" scenarios="1" spinCount="100000" saltValue="BpNmfwWGpTY+IKSgpz8Mf0kizvpl+MO+I6KW5+JlyFYVo1LmdgLXsxEGf20Ezuz2NEGaE7bAdLYs61b+8ZCj5w==" hashValue="WQ/YOvnuztK6ugqwlr/+AUJzLJjpgwVCAkkexJVDDJQkYvAygPb6KDNToOeyopFTPoURS2aHo8aFF5Qs15f/jg==" algorithmName="SHA-512" password="CC35"/>
  <autoFilter ref="C92:K70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8" r:id="rId1" display="https://podminky.urs.cz/item/CS_URS_2021_02/113106122"/>
    <hyperlink ref="F103" r:id="rId2" display="https://podminky.urs.cz/item/CS_URS_2021_02/113106144"/>
    <hyperlink ref="F108" r:id="rId3" display="https://podminky.urs.cz/item/CS_URS_2021_02/113106461"/>
    <hyperlink ref="F113" r:id="rId4" display="https://podminky.urs.cz/item/CS_URS_2021_02/113107170"/>
    <hyperlink ref="F119" r:id="rId5" display="https://podminky.urs.cz/item/CS_URS_2021_02/113107171"/>
    <hyperlink ref="F124" r:id="rId6" display="https://podminky.urs.cz/item/CS_URS_2021_02/113107172"/>
    <hyperlink ref="F130" r:id="rId7" display="https://podminky.urs.cz/item/CS_URS_2021_02/113107173"/>
    <hyperlink ref="F135" r:id="rId8" display="https://podminky.urs.cz/item/CS_URS_2021_02/113107182"/>
    <hyperlink ref="F140" r:id="rId9" display="https://podminky.urs.cz/item/CS_URS_2021_02/113107183"/>
    <hyperlink ref="F145" r:id="rId10" display="https://podminky.urs.cz/item/CS_URS_2021_02/113107211"/>
    <hyperlink ref="F150" r:id="rId11" display="https://podminky.urs.cz/item/CS_URS_2021_02/113107212"/>
    <hyperlink ref="F155" r:id="rId12" display="https://podminky.urs.cz/item/CS_URS_2021_02/113107222"/>
    <hyperlink ref="F161" r:id="rId13" display="https://podminky.urs.cz/item/CS_URS_2021_02/113107224"/>
    <hyperlink ref="F166" r:id="rId14" display="https://podminky.urs.cz/item/CS_URS_2021_02/113107241"/>
    <hyperlink ref="F171" r:id="rId15" display="https://podminky.urs.cz/item/CS_URS_2021_02/113107242"/>
    <hyperlink ref="F176" r:id="rId16" display="https://podminky.urs.cz/item/CS_URS_2021_02/113107245"/>
    <hyperlink ref="F181" r:id="rId17" display="https://podminky.urs.cz/item/CS_URS_2021_02/113107341"/>
    <hyperlink ref="F186" r:id="rId18" display="https://podminky.urs.cz/item/CS_URS_2021_02/113154124"/>
    <hyperlink ref="F191" r:id="rId19" display="https://podminky.urs.cz/item/CS_URS_2021_02/113154255"/>
    <hyperlink ref="F196" r:id="rId20" display="https://podminky.urs.cz/item/CS_URS_2021_02/113201112"/>
    <hyperlink ref="F205" r:id="rId21" display="https://podminky.urs.cz/item/CS_URS_2021_02/113202111"/>
    <hyperlink ref="F210" r:id="rId22" display="https://podminky.urs.cz/item/CS_URS_2021_02/121151103"/>
    <hyperlink ref="F215" r:id="rId23" display="https://podminky.urs.cz/item/CS_URS_2021_02/122251106"/>
    <hyperlink ref="F224" r:id="rId24" display="https://podminky.urs.cz/item/CS_URS_2021_02/162751115"/>
    <hyperlink ref="F230" r:id="rId25" display="https://podminky.urs.cz/item/CS_URS_2021_02/171151103"/>
    <hyperlink ref="F238" r:id="rId26" display="https://podminky.urs.cz/item/CS_URS_2021_02/58344197"/>
    <hyperlink ref="F243" r:id="rId27" display="https://podminky.urs.cz/item/CS_URS_2021_02/171201221"/>
    <hyperlink ref="F248" r:id="rId28" display="https://podminky.urs.cz/item/CS_URS_2021_02/171251201"/>
    <hyperlink ref="F251" r:id="rId29" display="https://podminky.urs.cz/item/CS_URS_2021_02/181951112"/>
    <hyperlink ref="F257" r:id="rId30" display="https://podminky.urs.cz/item/CS_URS_2021_02/275311126"/>
    <hyperlink ref="F265" r:id="rId31" display="https://podminky.urs.cz/item/CS_URS_2021_02/564801112"/>
    <hyperlink ref="F270" r:id="rId32" display="https://podminky.urs.cz/item/CS_URS_2021_02/564831111"/>
    <hyperlink ref="F278" r:id="rId33" display="https://podminky.urs.cz/item/CS_URS_2021_02/564831112"/>
    <hyperlink ref="F284" r:id="rId34" display="https://podminky.urs.cz/item/CS_URS_2021_02/564851111"/>
    <hyperlink ref="F298" r:id="rId35" display="https://podminky.urs.cz/item/CS_URS_2021_02/564861111"/>
    <hyperlink ref="F309" r:id="rId36" display="https://podminky.urs.cz/item/CS_URS_2021_02/564921412"/>
    <hyperlink ref="F314" r:id="rId37" display="https://podminky.urs.cz/item/CS_URS_2021_02/564932111"/>
    <hyperlink ref="F319" r:id="rId38" display="https://podminky.urs.cz/item/CS_URS_2021_02/567122114"/>
    <hyperlink ref="F324" r:id="rId39" display="https://podminky.urs.cz/item/CS_URS_2021_02/573191111"/>
    <hyperlink ref="F329" r:id="rId40" display="https://podminky.urs.cz/item/CS_URS_2021_02/573211112"/>
    <hyperlink ref="F334" r:id="rId41" display="https://podminky.urs.cz/item/CS_URS_2021_02/577133111"/>
    <hyperlink ref="F339" r:id="rId42" display="https://podminky.urs.cz/item/CS_URS_2021_02/591211111"/>
    <hyperlink ref="F361" r:id="rId43" display="https://podminky.urs.cz/item/CS_URS_2021_02/591411111"/>
    <hyperlink ref="F369" r:id="rId44" display="https://podminky.urs.cz/item/CS_URS_2021_02/58381004"/>
    <hyperlink ref="F374" r:id="rId45" display="https://podminky.urs.cz/item/CS_URS_2021_02/596211113"/>
    <hyperlink ref="F383" r:id="rId46" display="https://podminky.urs.cz/item/CS_URS_2021_02/59245021"/>
    <hyperlink ref="F388" r:id="rId47" display="https://podminky.urs.cz/item/CS_URS_2021_02/59245019"/>
    <hyperlink ref="F393" r:id="rId48" display="https://podminky.urs.cz/item/CS_URS_2021_02/59245006"/>
    <hyperlink ref="F402" r:id="rId49" display="https://podminky.urs.cz/item/CS_URS_2021_02/596211114"/>
    <hyperlink ref="F408" r:id="rId50" display="https://podminky.urs.cz/item/CS_URS_2021_02/596212212"/>
    <hyperlink ref="F420" r:id="rId51" display="https://podminky.urs.cz/item/CS_URS_2021_02/59245225"/>
    <hyperlink ref="F428" r:id="rId52" display="https://podminky.urs.cz/item/CS_URS_2021_02/596811321"/>
    <hyperlink ref="F441" r:id="rId53" display="https://podminky.urs.cz/item/CS_URS_2021_02/59246019"/>
    <hyperlink ref="F444" r:id="rId54" display="https://podminky.urs.cz/item/CS_URS_2021_02/59246018"/>
    <hyperlink ref="F469" r:id="rId55" display="https://podminky.urs.cz/item/CS_URS_2021_02/911121111"/>
    <hyperlink ref="F475" r:id="rId56" display="https://podminky.urs.cz/item/CS_URS_2021_02/916231213"/>
    <hyperlink ref="F481" r:id="rId57" display="https://podminky.urs.cz/item/CS_URS_2021_02/59217017"/>
    <hyperlink ref="F486" r:id="rId58" display="https://podminky.urs.cz/item/CS_URS_2021_02/916241213"/>
    <hyperlink ref="F495" r:id="rId59" display="https://podminky.urs.cz/item/CS_URS_2021_02/58380001"/>
    <hyperlink ref="F500" r:id="rId60" display="https://podminky.urs.cz/item/CS_URS_2021_02/58380005"/>
    <hyperlink ref="F503" r:id="rId61" display="https://podminky.urs.cz/item/CS_URS_2021_02/58380420"/>
    <hyperlink ref="F506" r:id="rId62" display="https://podminky.urs.cz/item/CS_URS_2021_02/58380002"/>
    <hyperlink ref="F519" r:id="rId63" display="https://podminky.urs.cz/item/CS_URS_2021_02/13511120"/>
    <hyperlink ref="F524" r:id="rId64" display="https://podminky.urs.cz/item/CS_URS_2021_02/916991121"/>
    <hyperlink ref="F529" r:id="rId65" display="https://podminky.urs.cz/item/CS_URS_2021_02/935113111"/>
    <hyperlink ref="F574" r:id="rId66" display="https://podminky.urs.cz/item/CS_URS_2021_02/979024443"/>
    <hyperlink ref="F577" r:id="rId67" display="https://podminky.urs.cz/item/CS_URS_2021_02/979054451"/>
    <hyperlink ref="F583" r:id="rId68" display="https://podminky.urs.cz/item/CS_URS_2021_02/997221551"/>
    <hyperlink ref="F611" r:id="rId69" display="https://podminky.urs.cz/item/CS_URS_2021_02/997221559"/>
    <hyperlink ref="F640" r:id="rId70" display="https://podminky.urs.cz/item/CS_URS_2021_02/997221571"/>
    <hyperlink ref="F649" r:id="rId71" display="https://podminky.urs.cz/item/CS_URS_2021_02/997221579"/>
    <hyperlink ref="F658" r:id="rId72" display="https://podminky.urs.cz/item/CS_URS_2021_02/997221612"/>
    <hyperlink ref="F667" r:id="rId73" display="https://podminky.urs.cz/item/CS_URS_2021_02/997221861"/>
    <hyperlink ref="F679" r:id="rId74" display="https://podminky.urs.cz/item/CS_URS_2021_02/997221873"/>
    <hyperlink ref="F688" r:id="rId75" display="https://podminky.urs.cz/item/CS_URS_2021_02/997221875"/>
    <hyperlink ref="F701" r:id="rId76" display="https://podminky.urs.cz/item/CS_URS_2021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7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157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Brno, Mendlovo náměstí - kanalizace a vodovod</v>
      </c>
      <c r="F7" s="145"/>
      <c r="G7" s="145"/>
      <c r="H7" s="145"/>
      <c r="L7" s="22"/>
    </row>
    <row r="8" s="1" customFormat="1" ht="12" customHeight="1">
      <c r="B8" s="22"/>
      <c r="D8" s="145" t="s">
        <v>171</v>
      </c>
      <c r="L8" s="22"/>
    </row>
    <row r="9" s="2" customFormat="1" ht="16.5" customHeight="1">
      <c r="A9" s="40"/>
      <c r="B9" s="46"/>
      <c r="C9" s="40"/>
      <c r="D9" s="40"/>
      <c r="E9" s="146" t="s">
        <v>4509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179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6041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40</v>
      </c>
      <c r="G13" s="40"/>
      <c r="H13" s="40"/>
      <c r="I13" s="145" t="s">
        <v>20</v>
      </c>
      <c r="J13" s="135" t="s">
        <v>40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22</v>
      </c>
      <c r="E14" s="40"/>
      <c r="F14" s="135" t="s">
        <v>23</v>
      </c>
      <c r="G14" s="40"/>
      <c r="H14" s="40"/>
      <c r="I14" s="145" t="s">
        <v>24</v>
      </c>
      <c r="J14" s="149" t="str">
        <f>'Rekapitulace stavby'!AN8</f>
        <v>9. 9. 2021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26</v>
      </c>
      <c r="E16" s="40"/>
      <c r="F16" s="40"/>
      <c r="G16" s="40"/>
      <c r="H16" s="40"/>
      <c r="I16" s="145" t="s">
        <v>27</v>
      </c>
      <c r="J16" s="135" t="str">
        <f>IF('Rekapitulace stavby'!AN10="","",'Rekapitulace stavby'!AN10)</f>
        <v>46347275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30</v>
      </c>
      <c r="J17" s="135" t="str">
        <f>IF('Rekapitulace stavby'!AN11="","",'Rekapitulace stavby'!AN11)</f>
        <v>CZ46347275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32</v>
      </c>
      <c r="E19" s="40"/>
      <c r="F19" s="40"/>
      <c r="G19" s="40"/>
      <c r="H19" s="40"/>
      <c r="I19" s="145" t="s">
        <v>27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34</v>
      </c>
      <c r="E22" s="40"/>
      <c r="F22" s="40"/>
      <c r="G22" s="40"/>
      <c r="H22" s="40"/>
      <c r="I22" s="145" t="s">
        <v>27</v>
      </c>
      <c r="J22" s="135" t="str">
        <f>IF('Rekapitulace stavby'!AN16="","",'Rekapitulace stavby'!AN16)</f>
        <v>46347526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AQUATIS a. s.</v>
      </c>
      <c r="F23" s="40"/>
      <c r="G23" s="40"/>
      <c r="H23" s="40"/>
      <c r="I23" s="145" t="s">
        <v>30</v>
      </c>
      <c r="J23" s="135" t="str">
        <f>IF('Rekapitulace stavby'!AN17="","",'Rekapitulace stavby'!AN17)</f>
        <v>CZ46347526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39</v>
      </c>
      <c r="E25" s="40"/>
      <c r="F25" s="40"/>
      <c r="G25" s="40"/>
      <c r="H25" s="40"/>
      <c r="I25" s="145" t="s">
        <v>27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30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41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40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43</v>
      </c>
      <c r="E32" s="40"/>
      <c r="F32" s="40"/>
      <c r="G32" s="40"/>
      <c r="H32" s="40"/>
      <c r="I32" s="40"/>
      <c r="J32" s="156">
        <f>ROUND(J91,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45</v>
      </c>
      <c r="G34" s="40"/>
      <c r="H34" s="40"/>
      <c r="I34" s="157" t="s">
        <v>44</v>
      </c>
      <c r="J34" s="157" t="s">
        <v>46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47</v>
      </c>
      <c r="E35" s="145" t="s">
        <v>48</v>
      </c>
      <c r="F35" s="159">
        <f>ROUND((SUM(BE91:BE368)),  2)</f>
        <v>0</v>
      </c>
      <c r="G35" s="40"/>
      <c r="H35" s="40"/>
      <c r="I35" s="160">
        <v>0.20999999999999999</v>
      </c>
      <c r="J35" s="159">
        <f>ROUND(((SUM(BE91:BE368))*I35),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49</v>
      </c>
      <c r="F36" s="159">
        <f>ROUND((SUM(BF91:BF368)),  2)</f>
        <v>0</v>
      </c>
      <c r="G36" s="40"/>
      <c r="H36" s="40"/>
      <c r="I36" s="160">
        <v>0.14999999999999999</v>
      </c>
      <c r="J36" s="159">
        <f>ROUND(((SUM(BF91:BF368))*I36),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50</v>
      </c>
      <c r="F37" s="159">
        <f>ROUND((SUM(BG91:BG368)),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51</v>
      </c>
      <c r="F38" s="159">
        <f>ROUND((SUM(BH91:BH368)),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52</v>
      </c>
      <c r="F39" s="159">
        <f>ROUND((SUM(BI91:BI368)),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53</v>
      </c>
      <c r="E41" s="163"/>
      <c r="F41" s="163"/>
      <c r="G41" s="164" t="s">
        <v>54</v>
      </c>
      <c r="H41" s="165" t="s">
        <v>55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190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Brno, Mendlovo náměstí - kanalizace a vodovod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171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4509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179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108 - Chodníky a zpevněné plochy - Veletržní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 xml:space="preserve"> </v>
      </c>
      <c r="G56" s="42"/>
      <c r="H56" s="42"/>
      <c r="I56" s="34" t="s">
        <v>24</v>
      </c>
      <c r="J56" s="74" t="str">
        <f>IF(J14="","",J14)</f>
        <v>9. 9. 2021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26</v>
      </c>
      <c r="D58" s="42"/>
      <c r="E58" s="42"/>
      <c r="F58" s="29" t="str">
        <f>E17</f>
        <v>Statutární město Brno</v>
      </c>
      <c r="G58" s="42"/>
      <c r="H58" s="42"/>
      <c r="I58" s="34" t="s">
        <v>34</v>
      </c>
      <c r="J58" s="38" t="str">
        <f>E23</f>
        <v>AQUATIS a. s.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32</v>
      </c>
      <c r="D59" s="42"/>
      <c r="E59" s="42"/>
      <c r="F59" s="29" t="str">
        <f>IF(E20="","",E20)</f>
        <v>Vyplň údaj</v>
      </c>
      <c r="G59" s="42"/>
      <c r="H59" s="42"/>
      <c r="I59" s="34" t="s">
        <v>39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191</v>
      </c>
      <c r="D61" s="174"/>
      <c r="E61" s="174"/>
      <c r="F61" s="174"/>
      <c r="G61" s="174"/>
      <c r="H61" s="174"/>
      <c r="I61" s="174"/>
      <c r="J61" s="175" t="s">
        <v>192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75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193</v>
      </c>
    </row>
    <row r="64" s="9" customFormat="1" ht="24.96" customHeight="1">
      <c r="A64" s="9"/>
      <c r="B64" s="177"/>
      <c r="C64" s="178"/>
      <c r="D64" s="179" t="s">
        <v>194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195</v>
      </c>
      <c r="E65" s="185"/>
      <c r="F65" s="185"/>
      <c r="G65" s="185"/>
      <c r="H65" s="185"/>
      <c r="I65" s="185"/>
      <c r="J65" s="186">
        <f>J93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199</v>
      </c>
      <c r="E66" s="185"/>
      <c r="F66" s="185"/>
      <c r="G66" s="185"/>
      <c r="H66" s="185"/>
      <c r="I66" s="185"/>
      <c r="J66" s="186">
        <f>J232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202</v>
      </c>
      <c r="E67" s="185"/>
      <c r="F67" s="185"/>
      <c r="G67" s="185"/>
      <c r="H67" s="185"/>
      <c r="I67" s="185"/>
      <c r="J67" s="186">
        <f>J285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203</v>
      </c>
      <c r="E68" s="185"/>
      <c r="F68" s="185"/>
      <c r="G68" s="185"/>
      <c r="H68" s="185"/>
      <c r="I68" s="185"/>
      <c r="J68" s="186">
        <f>J328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204</v>
      </c>
      <c r="E69" s="185"/>
      <c r="F69" s="185"/>
      <c r="G69" s="185"/>
      <c r="H69" s="185"/>
      <c r="I69" s="185"/>
      <c r="J69" s="186">
        <f>J365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209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Brno, Mendlovo náměstí - kanalizace a vodovod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171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2" t="s">
        <v>4509</v>
      </c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179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SO 108 - Chodníky a zpevněné plochy - Veletržní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22</v>
      </c>
      <c r="D85" s="42"/>
      <c r="E85" s="42"/>
      <c r="F85" s="29" t="str">
        <f>F14</f>
        <v xml:space="preserve"> </v>
      </c>
      <c r="G85" s="42"/>
      <c r="H85" s="42"/>
      <c r="I85" s="34" t="s">
        <v>24</v>
      </c>
      <c r="J85" s="74" t="str">
        <f>IF(J14="","",J14)</f>
        <v>9. 9. 2021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26</v>
      </c>
      <c r="D87" s="42"/>
      <c r="E87" s="42"/>
      <c r="F87" s="29" t="str">
        <f>E17</f>
        <v>Statutární město Brno</v>
      </c>
      <c r="G87" s="42"/>
      <c r="H87" s="42"/>
      <c r="I87" s="34" t="s">
        <v>34</v>
      </c>
      <c r="J87" s="38" t="str">
        <f>E23</f>
        <v>AQUATIS a. s.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32</v>
      </c>
      <c r="D88" s="42"/>
      <c r="E88" s="42"/>
      <c r="F88" s="29" t="str">
        <f>IF(E20="","",E20)</f>
        <v>Vyplň údaj</v>
      </c>
      <c r="G88" s="42"/>
      <c r="H88" s="42"/>
      <c r="I88" s="34" t="s">
        <v>39</v>
      </c>
      <c r="J88" s="38" t="str">
        <f>E26</f>
        <v xml:space="preserve"> 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8"/>
      <c r="B90" s="189"/>
      <c r="C90" s="190" t="s">
        <v>210</v>
      </c>
      <c r="D90" s="191" t="s">
        <v>62</v>
      </c>
      <c r="E90" s="191" t="s">
        <v>58</v>
      </c>
      <c r="F90" s="191" t="s">
        <v>59</v>
      </c>
      <c r="G90" s="191" t="s">
        <v>211</v>
      </c>
      <c r="H90" s="191" t="s">
        <v>212</v>
      </c>
      <c r="I90" s="191" t="s">
        <v>213</v>
      </c>
      <c r="J90" s="191" t="s">
        <v>192</v>
      </c>
      <c r="K90" s="192" t="s">
        <v>214</v>
      </c>
      <c r="L90" s="193"/>
      <c r="M90" s="94" t="s">
        <v>40</v>
      </c>
      <c r="N90" s="95" t="s">
        <v>47</v>
      </c>
      <c r="O90" s="95" t="s">
        <v>215</v>
      </c>
      <c r="P90" s="95" t="s">
        <v>216</v>
      </c>
      <c r="Q90" s="95" t="s">
        <v>217</v>
      </c>
      <c r="R90" s="95" t="s">
        <v>218</v>
      </c>
      <c r="S90" s="95" t="s">
        <v>219</v>
      </c>
      <c r="T90" s="96" t="s">
        <v>220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0"/>
      <c r="B91" s="41"/>
      <c r="C91" s="101" t="s">
        <v>221</v>
      </c>
      <c r="D91" s="42"/>
      <c r="E91" s="42"/>
      <c r="F91" s="42"/>
      <c r="G91" s="42"/>
      <c r="H91" s="42"/>
      <c r="I91" s="42"/>
      <c r="J91" s="194">
        <f>BK91</f>
        <v>0</v>
      </c>
      <c r="K91" s="42"/>
      <c r="L91" s="46"/>
      <c r="M91" s="97"/>
      <c r="N91" s="195"/>
      <c r="O91" s="98"/>
      <c r="P91" s="196">
        <f>P92</f>
        <v>0</v>
      </c>
      <c r="Q91" s="98"/>
      <c r="R91" s="196">
        <f>R92</f>
        <v>232.10157670000001</v>
      </c>
      <c r="S91" s="98"/>
      <c r="T91" s="197">
        <f>T92</f>
        <v>133.35000000000002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76</v>
      </c>
      <c r="AU91" s="19" t="s">
        <v>193</v>
      </c>
      <c r="BK91" s="198">
        <f>BK92</f>
        <v>0</v>
      </c>
    </row>
    <row r="92" s="12" customFormat="1" ht="25.92" customHeight="1">
      <c r="A92" s="12"/>
      <c r="B92" s="199"/>
      <c r="C92" s="200"/>
      <c r="D92" s="201" t="s">
        <v>76</v>
      </c>
      <c r="E92" s="202" t="s">
        <v>222</v>
      </c>
      <c r="F92" s="202" t="s">
        <v>223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P93+P232+P285+P328+P365</f>
        <v>0</v>
      </c>
      <c r="Q92" s="207"/>
      <c r="R92" s="208">
        <f>R93+R232+R285+R328+R365</f>
        <v>232.10157670000001</v>
      </c>
      <c r="S92" s="207"/>
      <c r="T92" s="209">
        <f>T93+T232+T285+T328+T365</f>
        <v>133.35000000000002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83</v>
      </c>
      <c r="AT92" s="211" t="s">
        <v>76</v>
      </c>
      <c r="AU92" s="211" t="s">
        <v>77</v>
      </c>
      <c r="AY92" s="210" t="s">
        <v>224</v>
      </c>
      <c r="BK92" s="212">
        <f>BK93+BK232+BK285+BK328+BK365</f>
        <v>0</v>
      </c>
    </row>
    <row r="93" s="12" customFormat="1" ht="22.8" customHeight="1">
      <c r="A93" s="12"/>
      <c r="B93" s="199"/>
      <c r="C93" s="200"/>
      <c r="D93" s="201" t="s">
        <v>76</v>
      </c>
      <c r="E93" s="213" t="s">
        <v>83</v>
      </c>
      <c r="F93" s="213" t="s">
        <v>225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SUM(P94:P231)</f>
        <v>0</v>
      </c>
      <c r="Q93" s="207"/>
      <c r="R93" s="208">
        <f>SUM(R94:R231)</f>
        <v>22.578562999999999</v>
      </c>
      <c r="S93" s="207"/>
      <c r="T93" s="209">
        <f>SUM(T94:T231)</f>
        <v>133.35000000000002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83</v>
      </c>
      <c r="AT93" s="211" t="s">
        <v>76</v>
      </c>
      <c r="AU93" s="211" t="s">
        <v>83</v>
      </c>
      <c r="AY93" s="210" t="s">
        <v>224</v>
      </c>
      <c r="BK93" s="212">
        <f>SUM(BK94:BK231)</f>
        <v>0</v>
      </c>
    </row>
    <row r="94" s="2" customFormat="1" ht="16.5" customHeight="1">
      <c r="A94" s="40"/>
      <c r="B94" s="41"/>
      <c r="C94" s="215" t="s">
        <v>83</v>
      </c>
      <c r="D94" s="215" t="s">
        <v>226</v>
      </c>
      <c r="E94" s="216" t="s">
        <v>2254</v>
      </c>
      <c r="F94" s="217" t="s">
        <v>2255</v>
      </c>
      <c r="G94" s="218" t="s">
        <v>152</v>
      </c>
      <c r="H94" s="219">
        <v>162</v>
      </c>
      <c r="I94" s="220"/>
      <c r="J94" s="221">
        <f>ROUND(I94*H94,2)</f>
        <v>0</v>
      </c>
      <c r="K94" s="217" t="s">
        <v>229</v>
      </c>
      <c r="L94" s="46"/>
      <c r="M94" s="222" t="s">
        <v>40</v>
      </c>
      <c r="N94" s="223" t="s">
        <v>48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0.26000000000000001</v>
      </c>
      <c r="T94" s="225">
        <f>S94*H94</f>
        <v>42.120000000000005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230</v>
      </c>
      <c r="AT94" s="226" t="s">
        <v>226</v>
      </c>
      <c r="AU94" s="226" t="s">
        <v>85</v>
      </c>
      <c r="AY94" s="19" t="s">
        <v>224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83</v>
      </c>
      <c r="BK94" s="227">
        <f>ROUND(I94*H94,2)</f>
        <v>0</v>
      </c>
      <c r="BL94" s="19" t="s">
        <v>230</v>
      </c>
      <c r="BM94" s="226" t="s">
        <v>85</v>
      </c>
    </row>
    <row r="95" s="2" customFormat="1">
      <c r="A95" s="40"/>
      <c r="B95" s="41"/>
      <c r="C95" s="42"/>
      <c r="D95" s="228" t="s">
        <v>232</v>
      </c>
      <c r="E95" s="42"/>
      <c r="F95" s="229" t="s">
        <v>2257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232</v>
      </c>
      <c r="AU95" s="19" t="s">
        <v>85</v>
      </c>
    </row>
    <row r="96" s="2" customFormat="1">
      <c r="A96" s="40"/>
      <c r="B96" s="41"/>
      <c r="C96" s="42"/>
      <c r="D96" s="233" t="s">
        <v>234</v>
      </c>
      <c r="E96" s="42"/>
      <c r="F96" s="234" t="s">
        <v>2258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234</v>
      </c>
      <c r="AU96" s="19" t="s">
        <v>85</v>
      </c>
    </row>
    <row r="97" s="14" customFormat="1">
      <c r="A97" s="14"/>
      <c r="B97" s="246"/>
      <c r="C97" s="247"/>
      <c r="D97" s="228" t="s">
        <v>236</v>
      </c>
      <c r="E97" s="248" t="s">
        <v>40</v>
      </c>
      <c r="F97" s="249" t="s">
        <v>5472</v>
      </c>
      <c r="G97" s="247"/>
      <c r="H97" s="248" t="s">
        <v>40</v>
      </c>
      <c r="I97" s="250"/>
      <c r="J97" s="247"/>
      <c r="K97" s="247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236</v>
      </c>
      <c r="AU97" s="255" t="s">
        <v>85</v>
      </c>
      <c r="AV97" s="14" t="s">
        <v>83</v>
      </c>
      <c r="AW97" s="14" t="s">
        <v>38</v>
      </c>
      <c r="AX97" s="14" t="s">
        <v>77</v>
      </c>
      <c r="AY97" s="255" t="s">
        <v>224</v>
      </c>
    </row>
    <row r="98" s="13" customFormat="1">
      <c r="A98" s="13"/>
      <c r="B98" s="235"/>
      <c r="C98" s="236"/>
      <c r="D98" s="228" t="s">
        <v>236</v>
      </c>
      <c r="E98" s="237" t="s">
        <v>40</v>
      </c>
      <c r="F98" s="238" t="s">
        <v>6042</v>
      </c>
      <c r="G98" s="236"/>
      <c r="H98" s="239">
        <v>162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236</v>
      </c>
      <c r="AU98" s="245" t="s">
        <v>85</v>
      </c>
      <c r="AV98" s="13" t="s">
        <v>85</v>
      </c>
      <c r="AW98" s="13" t="s">
        <v>38</v>
      </c>
      <c r="AX98" s="13" t="s">
        <v>77</v>
      </c>
      <c r="AY98" s="245" t="s">
        <v>224</v>
      </c>
    </row>
    <row r="99" s="15" customFormat="1">
      <c r="A99" s="15"/>
      <c r="B99" s="256"/>
      <c r="C99" s="257"/>
      <c r="D99" s="228" t="s">
        <v>236</v>
      </c>
      <c r="E99" s="258" t="s">
        <v>40</v>
      </c>
      <c r="F99" s="259" t="s">
        <v>253</v>
      </c>
      <c r="G99" s="257"/>
      <c r="H99" s="260">
        <v>162</v>
      </c>
      <c r="I99" s="261"/>
      <c r="J99" s="257"/>
      <c r="K99" s="257"/>
      <c r="L99" s="262"/>
      <c r="M99" s="263"/>
      <c r="N99" s="264"/>
      <c r="O99" s="264"/>
      <c r="P99" s="264"/>
      <c r="Q99" s="264"/>
      <c r="R99" s="264"/>
      <c r="S99" s="264"/>
      <c r="T99" s="26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6" t="s">
        <v>236</v>
      </c>
      <c r="AU99" s="266" t="s">
        <v>85</v>
      </c>
      <c r="AV99" s="15" t="s">
        <v>230</v>
      </c>
      <c r="AW99" s="15" t="s">
        <v>38</v>
      </c>
      <c r="AX99" s="15" t="s">
        <v>83</v>
      </c>
      <c r="AY99" s="266" t="s">
        <v>224</v>
      </c>
    </row>
    <row r="100" s="2" customFormat="1" ht="21.75" customHeight="1">
      <c r="A100" s="40"/>
      <c r="B100" s="41"/>
      <c r="C100" s="215" t="s">
        <v>161</v>
      </c>
      <c r="D100" s="215" t="s">
        <v>226</v>
      </c>
      <c r="E100" s="216" t="s">
        <v>5687</v>
      </c>
      <c r="F100" s="217" t="s">
        <v>5688</v>
      </c>
      <c r="G100" s="218" t="s">
        <v>152</v>
      </c>
      <c r="H100" s="219">
        <v>29</v>
      </c>
      <c r="I100" s="220"/>
      <c r="J100" s="221">
        <f>ROUND(I100*H100,2)</f>
        <v>0</v>
      </c>
      <c r="K100" s="217" t="s">
        <v>229</v>
      </c>
      <c r="L100" s="46"/>
      <c r="M100" s="222" t="s">
        <v>40</v>
      </c>
      <c r="N100" s="223" t="s">
        <v>48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0.32000000000000001</v>
      </c>
      <c r="T100" s="225">
        <f>S100*H100</f>
        <v>9.2799999999999994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230</v>
      </c>
      <c r="AT100" s="226" t="s">
        <v>226</v>
      </c>
      <c r="AU100" s="226" t="s">
        <v>85</v>
      </c>
      <c r="AY100" s="19" t="s">
        <v>224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83</v>
      </c>
      <c r="BK100" s="227">
        <f>ROUND(I100*H100,2)</f>
        <v>0</v>
      </c>
      <c r="BL100" s="19" t="s">
        <v>230</v>
      </c>
      <c r="BM100" s="226" t="s">
        <v>230</v>
      </c>
    </row>
    <row r="101" s="2" customFormat="1">
      <c r="A101" s="40"/>
      <c r="B101" s="41"/>
      <c r="C101" s="42"/>
      <c r="D101" s="228" t="s">
        <v>232</v>
      </c>
      <c r="E101" s="42"/>
      <c r="F101" s="229" t="s">
        <v>5689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232</v>
      </c>
      <c r="AU101" s="19" t="s">
        <v>85</v>
      </c>
    </row>
    <row r="102" s="2" customFormat="1">
      <c r="A102" s="40"/>
      <c r="B102" s="41"/>
      <c r="C102" s="42"/>
      <c r="D102" s="233" t="s">
        <v>234</v>
      </c>
      <c r="E102" s="42"/>
      <c r="F102" s="234" t="s">
        <v>5690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234</v>
      </c>
      <c r="AU102" s="19" t="s">
        <v>85</v>
      </c>
    </row>
    <row r="103" s="13" customFormat="1">
      <c r="A103" s="13"/>
      <c r="B103" s="235"/>
      <c r="C103" s="236"/>
      <c r="D103" s="228" t="s">
        <v>236</v>
      </c>
      <c r="E103" s="237" t="s">
        <v>40</v>
      </c>
      <c r="F103" s="238" t="s">
        <v>6043</v>
      </c>
      <c r="G103" s="236"/>
      <c r="H103" s="239">
        <v>29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236</v>
      </c>
      <c r="AU103" s="245" t="s">
        <v>85</v>
      </c>
      <c r="AV103" s="13" t="s">
        <v>85</v>
      </c>
      <c r="AW103" s="13" t="s">
        <v>38</v>
      </c>
      <c r="AX103" s="13" t="s">
        <v>77</v>
      </c>
      <c r="AY103" s="245" t="s">
        <v>224</v>
      </c>
    </row>
    <row r="104" s="15" customFormat="1">
      <c r="A104" s="15"/>
      <c r="B104" s="256"/>
      <c r="C104" s="257"/>
      <c r="D104" s="228" t="s">
        <v>236</v>
      </c>
      <c r="E104" s="258" t="s">
        <v>40</v>
      </c>
      <c r="F104" s="259" t="s">
        <v>253</v>
      </c>
      <c r="G104" s="257"/>
      <c r="H104" s="260">
        <v>29</v>
      </c>
      <c r="I104" s="261"/>
      <c r="J104" s="257"/>
      <c r="K104" s="257"/>
      <c r="L104" s="262"/>
      <c r="M104" s="263"/>
      <c r="N104" s="264"/>
      <c r="O104" s="264"/>
      <c r="P104" s="264"/>
      <c r="Q104" s="264"/>
      <c r="R104" s="264"/>
      <c r="S104" s="264"/>
      <c r="T104" s="26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6" t="s">
        <v>236</v>
      </c>
      <c r="AU104" s="266" t="s">
        <v>85</v>
      </c>
      <c r="AV104" s="15" t="s">
        <v>230</v>
      </c>
      <c r="AW104" s="15" t="s">
        <v>38</v>
      </c>
      <c r="AX104" s="15" t="s">
        <v>83</v>
      </c>
      <c r="AY104" s="266" t="s">
        <v>224</v>
      </c>
    </row>
    <row r="105" s="2" customFormat="1" ht="16.5" customHeight="1">
      <c r="A105" s="40"/>
      <c r="B105" s="41"/>
      <c r="C105" s="215" t="s">
        <v>85</v>
      </c>
      <c r="D105" s="215" t="s">
        <v>226</v>
      </c>
      <c r="E105" s="216" t="s">
        <v>5146</v>
      </c>
      <c r="F105" s="217" t="s">
        <v>5147</v>
      </c>
      <c r="G105" s="218" t="s">
        <v>152</v>
      </c>
      <c r="H105" s="219">
        <v>191</v>
      </c>
      <c r="I105" s="220"/>
      <c r="J105" s="221">
        <f>ROUND(I105*H105,2)</f>
        <v>0</v>
      </c>
      <c r="K105" s="217" t="s">
        <v>229</v>
      </c>
      <c r="L105" s="46"/>
      <c r="M105" s="222" t="s">
        <v>40</v>
      </c>
      <c r="N105" s="223" t="s">
        <v>48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0.29999999999999999</v>
      </c>
      <c r="T105" s="225">
        <f>S105*H105</f>
        <v>57.299999999999997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230</v>
      </c>
      <c r="AT105" s="226" t="s">
        <v>226</v>
      </c>
      <c r="AU105" s="226" t="s">
        <v>85</v>
      </c>
      <c r="AY105" s="19" t="s">
        <v>224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83</v>
      </c>
      <c r="BK105" s="227">
        <f>ROUND(I105*H105,2)</f>
        <v>0</v>
      </c>
      <c r="BL105" s="19" t="s">
        <v>230</v>
      </c>
      <c r="BM105" s="226" t="s">
        <v>266</v>
      </c>
    </row>
    <row r="106" s="2" customFormat="1">
      <c r="A106" s="40"/>
      <c r="B106" s="41"/>
      <c r="C106" s="42"/>
      <c r="D106" s="228" t="s">
        <v>232</v>
      </c>
      <c r="E106" s="42"/>
      <c r="F106" s="229" t="s">
        <v>5148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232</v>
      </c>
      <c r="AU106" s="19" t="s">
        <v>85</v>
      </c>
    </row>
    <row r="107" s="2" customFormat="1">
      <c r="A107" s="40"/>
      <c r="B107" s="41"/>
      <c r="C107" s="42"/>
      <c r="D107" s="233" t="s">
        <v>234</v>
      </c>
      <c r="E107" s="42"/>
      <c r="F107" s="234" t="s">
        <v>5149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234</v>
      </c>
      <c r="AU107" s="19" t="s">
        <v>85</v>
      </c>
    </row>
    <row r="108" s="13" customFormat="1">
      <c r="A108" s="13"/>
      <c r="B108" s="235"/>
      <c r="C108" s="236"/>
      <c r="D108" s="228" t="s">
        <v>236</v>
      </c>
      <c r="E108" s="237" t="s">
        <v>40</v>
      </c>
      <c r="F108" s="238" t="s">
        <v>6044</v>
      </c>
      <c r="G108" s="236"/>
      <c r="H108" s="239">
        <v>162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236</v>
      </c>
      <c r="AU108" s="245" t="s">
        <v>85</v>
      </c>
      <c r="AV108" s="13" t="s">
        <v>85</v>
      </c>
      <c r="AW108" s="13" t="s">
        <v>38</v>
      </c>
      <c r="AX108" s="13" t="s">
        <v>77</v>
      </c>
      <c r="AY108" s="245" t="s">
        <v>224</v>
      </c>
    </row>
    <row r="109" s="13" customFormat="1">
      <c r="A109" s="13"/>
      <c r="B109" s="235"/>
      <c r="C109" s="236"/>
      <c r="D109" s="228" t="s">
        <v>236</v>
      </c>
      <c r="E109" s="237" t="s">
        <v>40</v>
      </c>
      <c r="F109" s="238" t="s">
        <v>6045</v>
      </c>
      <c r="G109" s="236"/>
      <c r="H109" s="239">
        <v>29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236</v>
      </c>
      <c r="AU109" s="245" t="s">
        <v>85</v>
      </c>
      <c r="AV109" s="13" t="s">
        <v>85</v>
      </c>
      <c r="AW109" s="13" t="s">
        <v>38</v>
      </c>
      <c r="AX109" s="13" t="s">
        <v>77</v>
      </c>
      <c r="AY109" s="245" t="s">
        <v>224</v>
      </c>
    </row>
    <row r="110" s="15" customFormat="1">
      <c r="A110" s="15"/>
      <c r="B110" s="256"/>
      <c r="C110" s="257"/>
      <c r="D110" s="228" t="s">
        <v>236</v>
      </c>
      <c r="E110" s="258" t="s">
        <v>40</v>
      </c>
      <c r="F110" s="259" t="s">
        <v>253</v>
      </c>
      <c r="G110" s="257"/>
      <c r="H110" s="260">
        <v>191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236</v>
      </c>
      <c r="AU110" s="266" t="s">
        <v>85</v>
      </c>
      <c r="AV110" s="15" t="s">
        <v>230</v>
      </c>
      <c r="AW110" s="15" t="s">
        <v>38</v>
      </c>
      <c r="AX110" s="15" t="s">
        <v>83</v>
      </c>
      <c r="AY110" s="266" t="s">
        <v>224</v>
      </c>
    </row>
    <row r="111" s="2" customFormat="1" ht="16.5" customHeight="1">
      <c r="A111" s="40"/>
      <c r="B111" s="41"/>
      <c r="C111" s="215" t="s">
        <v>503</v>
      </c>
      <c r="D111" s="215" t="s">
        <v>226</v>
      </c>
      <c r="E111" s="216" t="s">
        <v>5489</v>
      </c>
      <c r="F111" s="217" t="s">
        <v>5490</v>
      </c>
      <c r="G111" s="218" t="s">
        <v>152</v>
      </c>
      <c r="H111" s="219">
        <v>29</v>
      </c>
      <c r="I111" s="220"/>
      <c r="J111" s="221">
        <f>ROUND(I111*H111,2)</f>
        <v>0</v>
      </c>
      <c r="K111" s="217" t="s">
        <v>229</v>
      </c>
      <c r="L111" s="46"/>
      <c r="M111" s="222" t="s">
        <v>40</v>
      </c>
      <c r="N111" s="223" t="s">
        <v>48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0.625</v>
      </c>
      <c r="T111" s="225">
        <f>S111*H111</f>
        <v>18.125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230</v>
      </c>
      <c r="AT111" s="226" t="s">
        <v>226</v>
      </c>
      <c r="AU111" s="226" t="s">
        <v>85</v>
      </c>
      <c r="AY111" s="19" t="s">
        <v>224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83</v>
      </c>
      <c r="BK111" s="227">
        <f>ROUND(I111*H111,2)</f>
        <v>0</v>
      </c>
      <c r="BL111" s="19" t="s">
        <v>230</v>
      </c>
      <c r="BM111" s="226" t="s">
        <v>279</v>
      </c>
    </row>
    <row r="112" s="2" customFormat="1">
      <c r="A112" s="40"/>
      <c r="B112" s="41"/>
      <c r="C112" s="42"/>
      <c r="D112" s="228" t="s">
        <v>232</v>
      </c>
      <c r="E112" s="42"/>
      <c r="F112" s="229" t="s">
        <v>5491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232</v>
      </c>
      <c r="AU112" s="19" t="s">
        <v>85</v>
      </c>
    </row>
    <row r="113" s="2" customFormat="1">
      <c r="A113" s="40"/>
      <c r="B113" s="41"/>
      <c r="C113" s="42"/>
      <c r="D113" s="233" t="s">
        <v>234</v>
      </c>
      <c r="E113" s="42"/>
      <c r="F113" s="234" t="s">
        <v>5492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234</v>
      </c>
      <c r="AU113" s="19" t="s">
        <v>85</v>
      </c>
    </row>
    <row r="114" s="13" customFormat="1">
      <c r="A114" s="13"/>
      <c r="B114" s="235"/>
      <c r="C114" s="236"/>
      <c r="D114" s="228" t="s">
        <v>236</v>
      </c>
      <c r="E114" s="237" t="s">
        <v>40</v>
      </c>
      <c r="F114" s="238" t="s">
        <v>6046</v>
      </c>
      <c r="G114" s="236"/>
      <c r="H114" s="239">
        <v>29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236</v>
      </c>
      <c r="AU114" s="245" t="s">
        <v>85</v>
      </c>
      <c r="AV114" s="13" t="s">
        <v>85</v>
      </c>
      <c r="AW114" s="13" t="s">
        <v>38</v>
      </c>
      <c r="AX114" s="13" t="s">
        <v>77</v>
      </c>
      <c r="AY114" s="245" t="s">
        <v>224</v>
      </c>
    </row>
    <row r="115" s="15" customFormat="1">
      <c r="A115" s="15"/>
      <c r="B115" s="256"/>
      <c r="C115" s="257"/>
      <c r="D115" s="228" t="s">
        <v>236</v>
      </c>
      <c r="E115" s="258" t="s">
        <v>40</v>
      </c>
      <c r="F115" s="259" t="s">
        <v>253</v>
      </c>
      <c r="G115" s="257"/>
      <c r="H115" s="260">
        <v>29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236</v>
      </c>
      <c r="AU115" s="266" t="s">
        <v>85</v>
      </c>
      <c r="AV115" s="15" t="s">
        <v>230</v>
      </c>
      <c r="AW115" s="15" t="s">
        <v>38</v>
      </c>
      <c r="AX115" s="15" t="s">
        <v>83</v>
      </c>
      <c r="AY115" s="266" t="s">
        <v>224</v>
      </c>
    </row>
    <row r="116" s="2" customFormat="1" ht="16.5" customHeight="1">
      <c r="A116" s="40"/>
      <c r="B116" s="41"/>
      <c r="C116" s="215" t="s">
        <v>521</v>
      </c>
      <c r="D116" s="215" t="s">
        <v>226</v>
      </c>
      <c r="E116" s="216" t="s">
        <v>4701</v>
      </c>
      <c r="F116" s="217" t="s">
        <v>4702</v>
      </c>
      <c r="G116" s="218" t="s">
        <v>160</v>
      </c>
      <c r="H116" s="219">
        <v>22.5</v>
      </c>
      <c r="I116" s="220"/>
      <c r="J116" s="221">
        <f>ROUND(I116*H116,2)</f>
        <v>0</v>
      </c>
      <c r="K116" s="217" t="s">
        <v>229</v>
      </c>
      <c r="L116" s="46"/>
      <c r="M116" s="222" t="s">
        <v>40</v>
      </c>
      <c r="N116" s="223" t="s">
        <v>48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0.28999999999999998</v>
      </c>
      <c r="T116" s="225">
        <f>S116*H116</f>
        <v>6.5249999999999995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230</v>
      </c>
      <c r="AT116" s="226" t="s">
        <v>226</v>
      </c>
      <c r="AU116" s="226" t="s">
        <v>85</v>
      </c>
      <c r="AY116" s="19" t="s">
        <v>224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83</v>
      </c>
      <c r="BK116" s="227">
        <f>ROUND(I116*H116,2)</f>
        <v>0</v>
      </c>
      <c r="BL116" s="19" t="s">
        <v>230</v>
      </c>
      <c r="BM116" s="226" t="s">
        <v>296</v>
      </c>
    </row>
    <row r="117" s="2" customFormat="1">
      <c r="A117" s="40"/>
      <c r="B117" s="41"/>
      <c r="C117" s="42"/>
      <c r="D117" s="228" t="s">
        <v>232</v>
      </c>
      <c r="E117" s="42"/>
      <c r="F117" s="229" t="s">
        <v>4702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232</v>
      </c>
      <c r="AU117" s="19" t="s">
        <v>85</v>
      </c>
    </row>
    <row r="118" s="2" customFormat="1">
      <c r="A118" s="40"/>
      <c r="B118" s="41"/>
      <c r="C118" s="42"/>
      <c r="D118" s="233" t="s">
        <v>234</v>
      </c>
      <c r="E118" s="42"/>
      <c r="F118" s="234" t="s">
        <v>4703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234</v>
      </c>
      <c r="AU118" s="19" t="s">
        <v>85</v>
      </c>
    </row>
    <row r="119" s="13" customFormat="1">
      <c r="A119" s="13"/>
      <c r="B119" s="235"/>
      <c r="C119" s="236"/>
      <c r="D119" s="228" t="s">
        <v>236</v>
      </c>
      <c r="E119" s="237" t="s">
        <v>40</v>
      </c>
      <c r="F119" s="238" t="s">
        <v>6047</v>
      </c>
      <c r="G119" s="236"/>
      <c r="H119" s="239">
        <v>15.5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236</v>
      </c>
      <c r="AU119" s="245" t="s">
        <v>85</v>
      </c>
      <c r="AV119" s="13" t="s">
        <v>85</v>
      </c>
      <c r="AW119" s="13" t="s">
        <v>38</v>
      </c>
      <c r="AX119" s="13" t="s">
        <v>77</v>
      </c>
      <c r="AY119" s="245" t="s">
        <v>224</v>
      </c>
    </row>
    <row r="120" s="13" customFormat="1">
      <c r="A120" s="13"/>
      <c r="B120" s="235"/>
      <c r="C120" s="236"/>
      <c r="D120" s="228" t="s">
        <v>236</v>
      </c>
      <c r="E120" s="237" t="s">
        <v>40</v>
      </c>
      <c r="F120" s="238" t="s">
        <v>6048</v>
      </c>
      <c r="G120" s="236"/>
      <c r="H120" s="239">
        <v>7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236</v>
      </c>
      <c r="AU120" s="245" t="s">
        <v>85</v>
      </c>
      <c r="AV120" s="13" t="s">
        <v>85</v>
      </c>
      <c r="AW120" s="13" t="s">
        <v>38</v>
      </c>
      <c r="AX120" s="13" t="s">
        <v>77</v>
      </c>
      <c r="AY120" s="245" t="s">
        <v>224</v>
      </c>
    </row>
    <row r="121" s="15" customFormat="1">
      <c r="A121" s="15"/>
      <c r="B121" s="256"/>
      <c r="C121" s="257"/>
      <c r="D121" s="228" t="s">
        <v>236</v>
      </c>
      <c r="E121" s="258" t="s">
        <v>40</v>
      </c>
      <c r="F121" s="259" t="s">
        <v>253</v>
      </c>
      <c r="G121" s="257"/>
      <c r="H121" s="260">
        <v>22.5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236</v>
      </c>
      <c r="AU121" s="266" t="s">
        <v>85</v>
      </c>
      <c r="AV121" s="15" t="s">
        <v>230</v>
      </c>
      <c r="AW121" s="15" t="s">
        <v>38</v>
      </c>
      <c r="AX121" s="15" t="s">
        <v>83</v>
      </c>
      <c r="AY121" s="266" t="s">
        <v>224</v>
      </c>
    </row>
    <row r="122" s="2" customFormat="1" ht="16.5" customHeight="1">
      <c r="A122" s="40"/>
      <c r="B122" s="41"/>
      <c r="C122" s="215" t="s">
        <v>478</v>
      </c>
      <c r="D122" s="215" t="s">
        <v>226</v>
      </c>
      <c r="E122" s="216" t="s">
        <v>2330</v>
      </c>
      <c r="F122" s="217" t="s">
        <v>2331</v>
      </c>
      <c r="G122" s="218" t="s">
        <v>152</v>
      </c>
      <c r="H122" s="219">
        <v>151.5</v>
      </c>
      <c r="I122" s="220"/>
      <c r="J122" s="221">
        <f>ROUND(I122*H122,2)</f>
        <v>0</v>
      </c>
      <c r="K122" s="217" t="s">
        <v>229</v>
      </c>
      <c r="L122" s="46"/>
      <c r="M122" s="222" t="s">
        <v>40</v>
      </c>
      <c r="N122" s="223" t="s">
        <v>48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230</v>
      </c>
      <c r="AT122" s="226" t="s">
        <v>226</v>
      </c>
      <c r="AU122" s="226" t="s">
        <v>85</v>
      </c>
      <c r="AY122" s="19" t="s">
        <v>224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83</v>
      </c>
      <c r="BK122" s="227">
        <f>ROUND(I122*H122,2)</f>
        <v>0</v>
      </c>
      <c r="BL122" s="19" t="s">
        <v>230</v>
      </c>
      <c r="BM122" s="226" t="s">
        <v>311</v>
      </c>
    </row>
    <row r="123" s="2" customFormat="1">
      <c r="A123" s="40"/>
      <c r="B123" s="41"/>
      <c r="C123" s="42"/>
      <c r="D123" s="228" t="s">
        <v>232</v>
      </c>
      <c r="E123" s="42"/>
      <c r="F123" s="229" t="s">
        <v>2333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232</v>
      </c>
      <c r="AU123" s="19" t="s">
        <v>85</v>
      </c>
    </row>
    <row r="124" s="2" customFormat="1">
      <c r="A124" s="40"/>
      <c r="B124" s="41"/>
      <c r="C124" s="42"/>
      <c r="D124" s="233" t="s">
        <v>234</v>
      </c>
      <c r="E124" s="42"/>
      <c r="F124" s="234" t="s">
        <v>2334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234</v>
      </c>
      <c r="AU124" s="19" t="s">
        <v>85</v>
      </c>
    </row>
    <row r="125" s="13" customFormat="1">
      <c r="A125" s="13"/>
      <c r="B125" s="235"/>
      <c r="C125" s="236"/>
      <c r="D125" s="228" t="s">
        <v>236</v>
      </c>
      <c r="E125" s="237" t="s">
        <v>40</v>
      </c>
      <c r="F125" s="238" t="s">
        <v>6049</v>
      </c>
      <c r="G125" s="236"/>
      <c r="H125" s="239">
        <v>151.5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236</v>
      </c>
      <c r="AU125" s="245" t="s">
        <v>85</v>
      </c>
      <c r="AV125" s="13" t="s">
        <v>85</v>
      </c>
      <c r="AW125" s="13" t="s">
        <v>38</v>
      </c>
      <c r="AX125" s="13" t="s">
        <v>77</v>
      </c>
      <c r="AY125" s="245" t="s">
        <v>224</v>
      </c>
    </row>
    <row r="126" s="15" customFormat="1">
      <c r="A126" s="15"/>
      <c r="B126" s="256"/>
      <c r="C126" s="257"/>
      <c r="D126" s="228" t="s">
        <v>236</v>
      </c>
      <c r="E126" s="258" t="s">
        <v>40</v>
      </c>
      <c r="F126" s="259" t="s">
        <v>253</v>
      </c>
      <c r="G126" s="257"/>
      <c r="H126" s="260">
        <v>151.5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236</v>
      </c>
      <c r="AU126" s="266" t="s">
        <v>85</v>
      </c>
      <c r="AV126" s="15" t="s">
        <v>230</v>
      </c>
      <c r="AW126" s="15" t="s">
        <v>38</v>
      </c>
      <c r="AX126" s="15" t="s">
        <v>83</v>
      </c>
      <c r="AY126" s="266" t="s">
        <v>224</v>
      </c>
    </row>
    <row r="127" s="2" customFormat="1" ht="21.75" customHeight="1">
      <c r="A127" s="40"/>
      <c r="B127" s="41"/>
      <c r="C127" s="215" t="s">
        <v>244</v>
      </c>
      <c r="D127" s="215" t="s">
        <v>226</v>
      </c>
      <c r="E127" s="216" t="s">
        <v>5494</v>
      </c>
      <c r="F127" s="217" t="s">
        <v>5495</v>
      </c>
      <c r="G127" s="218" t="s">
        <v>163</v>
      </c>
      <c r="H127" s="219">
        <v>30</v>
      </c>
      <c r="I127" s="220"/>
      <c r="J127" s="221">
        <f>ROUND(I127*H127,2)</f>
        <v>0</v>
      </c>
      <c r="K127" s="217" t="s">
        <v>229</v>
      </c>
      <c r="L127" s="46"/>
      <c r="M127" s="222" t="s">
        <v>40</v>
      </c>
      <c r="N127" s="223" t="s">
        <v>48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230</v>
      </c>
      <c r="AT127" s="226" t="s">
        <v>226</v>
      </c>
      <c r="AU127" s="226" t="s">
        <v>85</v>
      </c>
      <c r="AY127" s="19" t="s">
        <v>224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83</v>
      </c>
      <c r="BK127" s="227">
        <f>ROUND(I127*H127,2)</f>
        <v>0</v>
      </c>
      <c r="BL127" s="19" t="s">
        <v>230</v>
      </c>
      <c r="BM127" s="226" t="s">
        <v>325</v>
      </c>
    </row>
    <row r="128" s="2" customFormat="1">
      <c r="A128" s="40"/>
      <c r="B128" s="41"/>
      <c r="C128" s="42"/>
      <c r="D128" s="228" t="s">
        <v>232</v>
      </c>
      <c r="E128" s="42"/>
      <c r="F128" s="229" t="s">
        <v>5496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232</v>
      </c>
      <c r="AU128" s="19" t="s">
        <v>85</v>
      </c>
    </row>
    <row r="129" s="2" customFormat="1">
      <c r="A129" s="40"/>
      <c r="B129" s="41"/>
      <c r="C129" s="42"/>
      <c r="D129" s="233" t="s">
        <v>234</v>
      </c>
      <c r="E129" s="42"/>
      <c r="F129" s="234" t="s">
        <v>5497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234</v>
      </c>
      <c r="AU129" s="19" t="s">
        <v>85</v>
      </c>
    </row>
    <row r="130" s="13" customFormat="1">
      <c r="A130" s="13"/>
      <c r="B130" s="235"/>
      <c r="C130" s="236"/>
      <c r="D130" s="228" t="s">
        <v>236</v>
      </c>
      <c r="E130" s="237" t="s">
        <v>40</v>
      </c>
      <c r="F130" s="238" t="s">
        <v>6050</v>
      </c>
      <c r="G130" s="236"/>
      <c r="H130" s="239">
        <v>30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236</v>
      </c>
      <c r="AU130" s="245" t="s">
        <v>85</v>
      </c>
      <c r="AV130" s="13" t="s">
        <v>85</v>
      </c>
      <c r="AW130" s="13" t="s">
        <v>38</v>
      </c>
      <c r="AX130" s="13" t="s">
        <v>77</v>
      </c>
      <c r="AY130" s="245" t="s">
        <v>224</v>
      </c>
    </row>
    <row r="131" s="15" customFormat="1">
      <c r="A131" s="15"/>
      <c r="B131" s="256"/>
      <c r="C131" s="257"/>
      <c r="D131" s="228" t="s">
        <v>236</v>
      </c>
      <c r="E131" s="258" t="s">
        <v>40</v>
      </c>
      <c r="F131" s="259" t="s">
        <v>253</v>
      </c>
      <c r="G131" s="257"/>
      <c r="H131" s="260">
        <v>30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236</v>
      </c>
      <c r="AU131" s="266" t="s">
        <v>85</v>
      </c>
      <c r="AV131" s="15" t="s">
        <v>230</v>
      </c>
      <c r="AW131" s="15" t="s">
        <v>38</v>
      </c>
      <c r="AX131" s="15" t="s">
        <v>83</v>
      </c>
      <c r="AY131" s="266" t="s">
        <v>224</v>
      </c>
    </row>
    <row r="132" s="2" customFormat="1" ht="16.5" customHeight="1">
      <c r="A132" s="40"/>
      <c r="B132" s="41"/>
      <c r="C132" s="215" t="s">
        <v>230</v>
      </c>
      <c r="D132" s="215" t="s">
        <v>226</v>
      </c>
      <c r="E132" s="216" t="s">
        <v>4733</v>
      </c>
      <c r="F132" s="217" t="s">
        <v>4734</v>
      </c>
      <c r="G132" s="218" t="s">
        <v>163</v>
      </c>
      <c r="H132" s="219">
        <v>52.725000000000001</v>
      </c>
      <c r="I132" s="220"/>
      <c r="J132" s="221">
        <f>ROUND(I132*H132,2)</f>
        <v>0</v>
      </c>
      <c r="K132" s="217" t="s">
        <v>229</v>
      </c>
      <c r="L132" s="46"/>
      <c r="M132" s="222" t="s">
        <v>40</v>
      </c>
      <c r="N132" s="223" t="s">
        <v>48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230</v>
      </c>
      <c r="AT132" s="226" t="s">
        <v>226</v>
      </c>
      <c r="AU132" s="226" t="s">
        <v>85</v>
      </c>
      <c r="AY132" s="19" t="s">
        <v>224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83</v>
      </c>
      <c r="BK132" s="227">
        <f>ROUND(I132*H132,2)</f>
        <v>0</v>
      </c>
      <c r="BL132" s="19" t="s">
        <v>230</v>
      </c>
      <c r="BM132" s="226" t="s">
        <v>340</v>
      </c>
    </row>
    <row r="133" s="2" customFormat="1">
      <c r="A133" s="40"/>
      <c r="B133" s="41"/>
      <c r="C133" s="42"/>
      <c r="D133" s="228" t="s">
        <v>232</v>
      </c>
      <c r="E133" s="42"/>
      <c r="F133" s="229" t="s">
        <v>4735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232</v>
      </c>
      <c r="AU133" s="19" t="s">
        <v>85</v>
      </c>
    </row>
    <row r="134" s="2" customFormat="1">
      <c r="A134" s="40"/>
      <c r="B134" s="41"/>
      <c r="C134" s="42"/>
      <c r="D134" s="233" t="s">
        <v>234</v>
      </c>
      <c r="E134" s="42"/>
      <c r="F134" s="234" t="s">
        <v>4736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234</v>
      </c>
      <c r="AU134" s="19" t="s">
        <v>85</v>
      </c>
    </row>
    <row r="135" s="13" customFormat="1">
      <c r="A135" s="13"/>
      <c r="B135" s="235"/>
      <c r="C135" s="236"/>
      <c r="D135" s="228" t="s">
        <v>236</v>
      </c>
      <c r="E135" s="237" t="s">
        <v>40</v>
      </c>
      <c r="F135" s="238" t="s">
        <v>6051</v>
      </c>
      <c r="G135" s="236"/>
      <c r="H135" s="239">
        <v>22.725000000000001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236</v>
      </c>
      <c r="AU135" s="245" t="s">
        <v>85</v>
      </c>
      <c r="AV135" s="13" t="s">
        <v>85</v>
      </c>
      <c r="AW135" s="13" t="s">
        <v>38</v>
      </c>
      <c r="AX135" s="13" t="s">
        <v>77</v>
      </c>
      <c r="AY135" s="245" t="s">
        <v>224</v>
      </c>
    </row>
    <row r="136" s="13" customFormat="1">
      <c r="A136" s="13"/>
      <c r="B136" s="235"/>
      <c r="C136" s="236"/>
      <c r="D136" s="228" t="s">
        <v>236</v>
      </c>
      <c r="E136" s="237" t="s">
        <v>40</v>
      </c>
      <c r="F136" s="238" t="s">
        <v>6052</v>
      </c>
      <c r="G136" s="236"/>
      <c r="H136" s="239">
        <v>30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236</v>
      </c>
      <c r="AU136" s="245" t="s">
        <v>85</v>
      </c>
      <c r="AV136" s="13" t="s">
        <v>85</v>
      </c>
      <c r="AW136" s="13" t="s">
        <v>38</v>
      </c>
      <c r="AX136" s="13" t="s">
        <v>77</v>
      </c>
      <c r="AY136" s="245" t="s">
        <v>224</v>
      </c>
    </row>
    <row r="137" s="15" customFormat="1">
      <c r="A137" s="15"/>
      <c r="B137" s="256"/>
      <c r="C137" s="257"/>
      <c r="D137" s="228" t="s">
        <v>236</v>
      </c>
      <c r="E137" s="258" t="s">
        <v>40</v>
      </c>
      <c r="F137" s="259" t="s">
        <v>253</v>
      </c>
      <c r="G137" s="257"/>
      <c r="H137" s="260">
        <v>52.725000000000001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236</v>
      </c>
      <c r="AU137" s="266" t="s">
        <v>85</v>
      </c>
      <c r="AV137" s="15" t="s">
        <v>230</v>
      </c>
      <c r="AW137" s="15" t="s">
        <v>38</v>
      </c>
      <c r="AX137" s="15" t="s">
        <v>83</v>
      </c>
      <c r="AY137" s="266" t="s">
        <v>224</v>
      </c>
    </row>
    <row r="138" s="2" customFormat="1" ht="16.5" customHeight="1">
      <c r="A138" s="40"/>
      <c r="B138" s="41"/>
      <c r="C138" s="215" t="s">
        <v>259</v>
      </c>
      <c r="D138" s="215" t="s">
        <v>226</v>
      </c>
      <c r="E138" s="216" t="s">
        <v>4745</v>
      </c>
      <c r="F138" s="217" t="s">
        <v>4746</v>
      </c>
      <c r="G138" s="218" t="s">
        <v>163</v>
      </c>
      <c r="H138" s="219">
        <v>3</v>
      </c>
      <c r="I138" s="220"/>
      <c r="J138" s="221">
        <f>ROUND(I138*H138,2)</f>
        <v>0</v>
      </c>
      <c r="K138" s="217" t="s">
        <v>229</v>
      </c>
      <c r="L138" s="46"/>
      <c r="M138" s="222" t="s">
        <v>40</v>
      </c>
      <c r="N138" s="223" t="s">
        <v>48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230</v>
      </c>
      <c r="AT138" s="226" t="s">
        <v>226</v>
      </c>
      <c r="AU138" s="226" t="s">
        <v>85</v>
      </c>
      <c r="AY138" s="19" t="s">
        <v>224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83</v>
      </c>
      <c r="BK138" s="227">
        <f>ROUND(I138*H138,2)</f>
        <v>0</v>
      </c>
      <c r="BL138" s="19" t="s">
        <v>230</v>
      </c>
      <c r="BM138" s="226" t="s">
        <v>356</v>
      </c>
    </row>
    <row r="139" s="2" customFormat="1">
      <c r="A139" s="40"/>
      <c r="B139" s="41"/>
      <c r="C139" s="42"/>
      <c r="D139" s="228" t="s">
        <v>232</v>
      </c>
      <c r="E139" s="42"/>
      <c r="F139" s="229" t="s">
        <v>4747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232</v>
      </c>
      <c r="AU139" s="19" t="s">
        <v>85</v>
      </c>
    </row>
    <row r="140" s="2" customFormat="1">
      <c r="A140" s="40"/>
      <c r="B140" s="41"/>
      <c r="C140" s="42"/>
      <c r="D140" s="233" t="s">
        <v>234</v>
      </c>
      <c r="E140" s="42"/>
      <c r="F140" s="234" t="s">
        <v>4748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234</v>
      </c>
      <c r="AU140" s="19" t="s">
        <v>85</v>
      </c>
    </row>
    <row r="141" s="13" customFormat="1">
      <c r="A141" s="13"/>
      <c r="B141" s="235"/>
      <c r="C141" s="236"/>
      <c r="D141" s="228" t="s">
        <v>236</v>
      </c>
      <c r="E141" s="237" t="s">
        <v>40</v>
      </c>
      <c r="F141" s="238" t="s">
        <v>6053</v>
      </c>
      <c r="G141" s="236"/>
      <c r="H141" s="239">
        <v>3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236</v>
      </c>
      <c r="AU141" s="245" t="s">
        <v>85</v>
      </c>
      <c r="AV141" s="13" t="s">
        <v>85</v>
      </c>
      <c r="AW141" s="13" t="s">
        <v>38</v>
      </c>
      <c r="AX141" s="13" t="s">
        <v>77</v>
      </c>
      <c r="AY141" s="245" t="s">
        <v>224</v>
      </c>
    </row>
    <row r="142" s="15" customFormat="1">
      <c r="A142" s="15"/>
      <c r="B142" s="256"/>
      <c r="C142" s="257"/>
      <c r="D142" s="228" t="s">
        <v>236</v>
      </c>
      <c r="E142" s="258" t="s">
        <v>40</v>
      </c>
      <c r="F142" s="259" t="s">
        <v>253</v>
      </c>
      <c r="G142" s="257"/>
      <c r="H142" s="260">
        <v>3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236</v>
      </c>
      <c r="AU142" s="266" t="s">
        <v>85</v>
      </c>
      <c r="AV142" s="15" t="s">
        <v>230</v>
      </c>
      <c r="AW142" s="15" t="s">
        <v>38</v>
      </c>
      <c r="AX142" s="15" t="s">
        <v>83</v>
      </c>
      <c r="AY142" s="266" t="s">
        <v>224</v>
      </c>
    </row>
    <row r="143" s="2" customFormat="1" ht="16.5" customHeight="1">
      <c r="A143" s="40"/>
      <c r="B143" s="41"/>
      <c r="C143" s="268" t="s">
        <v>266</v>
      </c>
      <c r="D143" s="268" t="s">
        <v>305</v>
      </c>
      <c r="E143" s="269" t="s">
        <v>2431</v>
      </c>
      <c r="F143" s="270" t="s">
        <v>2432</v>
      </c>
      <c r="G143" s="271" t="s">
        <v>604</v>
      </c>
      <c r="H143" s="272">
        <v>6</v>
      </c>
      <c r="I143" s="273"/>
      <c r="J143" s="274">
        <f>ROUND(I143*H143,2)</f>
        <v>0</v>
      </c>
      <c r="K143" s="270" t="s">
        <v>229</v>
      </c>
      <c r="L143" s="275"/>
      <c r="M143" s="276" t="s">
        <v>40</v>
      </c>
      <c r="N143" s="277" t="s">
        <v>48</v>
      </c>
      <c r="O143" s="86"/>
      <c r="P143" s="224">
        <f>O143*H143</f>
        <v>0</v>
      </c>
      <c r="Q143" s="224">
        <v>1</v>
      </c>
      <c r="R143" s="224">
        <f>Q143*H143</f>
        <v>6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279</v>
      </c>
      <c r="AT143" s="226" t="s">
        <v>305</v>
      </c>
      <c r="AU143" s="226" t="s">
        <v>85</v>
      </c>
      <c r="AY143" s="19" t="s">
        <v>224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83</v>
      </c>
      <c r="BK143" s="227">
        <f>ROUND(I143*H143,2)</f>
        <v>0</v>
      </c>
      <c r="BL143" s="19" t="s">
        <v>230</v>
      </c>
      <c r="BM143" s="226" t="s">
        <v>373</v>
      </c>
    </row>
    <row r="144" s="2" customFormat="1">
      <c r="A144" s="40"/>
      <c r="B144" s="41"/>
      <c r="C144" s="42"/>
      <c r="D144" s="228" t="s">
        <v>232</v>
      </c>
      <c r="E144" s="42"/>
      <c r="F144" s="229" t="s">
        <v>2432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232</v>
      </c>
      <c r="AU144" s="19" t="s">
        <v>85</v>
      </c>
    </row>
    <row r="145" s="2" customFormat="1">
      <c r="A145" s="40"/>
      <c r="B145" s="41"/>
      <c r="C145" s="42"/>
      <c r="D145" s="233" t="s">
        <v>234</v>
      </c>
      <c r="E145" s="42"/>
      <c r="F145" s="234" t="s">
        <v>2434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234</v>
      </c>
      <c r="AU145" s="19" t="s">
        <v>85</v>
      </c>
    </row>
    <row r="146" s="13" customFormat="1">
      <c r="A146" s="13"/>
      <c r="B146" s="235"/>
      <c r="C146" s="236"/>
      <c r="D146" s="228" t="s">
        <v>236</v>
      </c>
      <c r="E146" s="237" t="s">
        <v>40</v>
      </c>
      <c r="F146" s="238" t="s">
        <v>6054</v>
      </c>
      <c r="G146" s="236"/>
      <c r="H146" s="239">
        <v>6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236</v>
      </c>
      <c r="AU146" s="245" t="s">
        <v>85</v>
      </c>
      <c r="AV146" s="13" t="s">
        <v>85</v>
      </c>
      <c r="AW146" s="13" t="s">
        <v>38</v>
      </c>
      <c r="AX146" s="13" t="s">
        <v>77</v>
      </c>
      <c r="AY146" s="245" t="s">
        <v>224</v>
      </c>
    </row>
    <row r="147" s="15" customFormat="1">
      <c r="A147" s="15"/>
      <c r="B147" s="256"/>
      <c r="C147" s="257"/>
      <c r="D147" s="228" t="s">
        <v>236</v>
      </c>
      <c r="E147" s="258" t="s">
        <v>40</v>
      </c>
      <c r="F147" s="259" t="s">
        <v>253</v>
      </c>
      <c r="G147" s="257"/>
      <c r="H147" s="260">
        <v>6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236</v>
      </c>
      <c r="AU147" s="266" t="s">
        <v>85</v>
      </c>
      <c r="AV147" s="15" t="s">
        <v>230</v>
      </c>
      <c r="AW147" s="15" t="s">
        <v>38</v>
      </c>
      <c r="AX147" s="15" t="s">
        <v>83</v>
      </c>
      <c r="AY147" s="266" t="s">
        <v>224</v>
      </c>
    </row>
    <row r="148" s="2" customFormat="1" ht="16.5" customHeight="1">
      <c r="A148" s="40"/>
      <c r="B148" s="41"/>
      <c r="C148" s="215" t="s">
        <v>272</v>
      </c>
      <c r="D148" s="215" t="s">
        <v>226</v>
      </c>
      <c r="E148" s="216" t="s">
        <v>717</v>
      </c>
      <c r="F148" s="217" t="s">
        <v>718</v>
      </c>
      <c r="G148" s="218" t="s">
        <v>604</v>
      </c>
      <c r="H148" s="219">
        <v>89.632999999999996</v>
      </c>
      <c r="I148" s="220"/>
      <c r="J148" s="221">
        <f>ROUND(I148*H148,2)</f>
        <v>0</v>
      </c>
      <c r="K148" s="217" t="s">
        <v>229</v>
      </c>
      <c r="L148" s="46"/>
      <c r="M148" s="222" t="s">
        <v>40</v>
      </c>
      <c r="N148" s="223" t="s">
        <v>48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230</v>
      </c>
      <c r="AT148" s="226" t="s">
        <v>226</v>
      </c>
      <c r="AU148" s="226" t="s">
        <v>85</v>
      </c>
      <c r="AY148" s="19" t="s">
        <v>224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83</v>
      </c>
      <c r="BK148" s="227">
        <f>ROUND(I148*H148,2)</f>
        <v>0</v>
      </c>
      <c r="BL148" s="19" t="s">
        <v>230</v>
      </c>
      <c r="BM148" s="226" t="s">
        <v>387</v>
      </c>
    </row>
    <row r="149" s="2" customFormat="1">
      <c r="A149" s="40"/>
      <c r="B149" s="41"/>
      <c r="C149" s="42"/>
      <c r="D149" s="228" t="s">
        <v>232</v>
      </c>
      <c r="E149" s="42"/>
      <c r="F149" s="229" t="s">
        <v>720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232</v>
      </c>
      <c r="AU149" s="19" t="s">
        <v>85</v>
      </c>
    </row>
    <row r="150" s="2" customFormat="1">
      <c r="A150" s="40"/>
      <c r="B150" s="41"/>
      <c r="C150" s="42"/>
      <c r="D150" s="233" t="s">
        <v>234</v>
      </c>
      <c r="E150" s="42"/>
      <c r="F150" s="234" t="s">
        <v>721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234</v>
      </c>
      <c r="AU150" s="19" t="s">
        <v>85</v>
      </c>
    </row>
    <row r="151" s="13" customFormat="1">
      <c r="A151" s="13"/>
      <c r="B151" s="235"/>
      <c r="C151" s="236"/>
      <c r="D151" s="228" t="s">
        <v>236</v>
      </c>
      <c r="E151" s="237" t="s">
        <v>40</v>
      </c>
      <c r="F151" s="238" t="s">
        <v>6055</v>
      </c>
      <c r="G151" s="236"/>
      <c r="H151" s="239">
        <v>89.632999999999996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236</v>
      </c>
      <c r="AU151" s="245" t="s">
        <v>85</v>
      </c>
      <c r="AV151" s="13" t="s">
        <v>85</v>
      </c>
      <c r="AW151" s="13" t="s">
        <v>38</v>
      </c>
      <c r="AX151" s="13" t="s">
        <v>77</v>
      </c>
      <c r="AY151" s="245" t="s">
        <v>224</v>
      </c>
    </row>
    <row r="152" s="15" customFormat="1">
      <c r="A152" s="15"/>
      <c r="B152" s="256"/>
      <c r="C152" s="257"/>
      <c r="D152" s="228" t="s">
        <v>236</v>
      </c>
      <c r="E152" s="258" t="s">
        <v>40</v>
      </c>
      <c r="F152" s="259" t="s">
        <v>253</v>
      </c>
      <c r="G152" s="257"/>
      <c r="H152" s="260">
        <v>89.632999999999996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236</v>
      </c>
      <c r="AU152" s="266" t="s">
        <v>85</v>
      </c>
      <c r="AV152" s="15" t="s">
        <v>230</v>
      </c>
      <c r="AW152" s="15" t="s">
        <v>38</v>
      </c>
      <c r="AX152" s="15" t="s">
        <v>83</v>
      </c>
      <c r="AY152" s="266" t="s">
        <v>224</v>
      </c>
    </row>
    <row r="153" s="2" customFormat="1" ht="16.5" customHeight="1">
      <c r="A153" s="40"/>
      <c r="B153" s="41"/>
      <c r="C153" s="215" t="s">
        <v>279</v>
      </c>
      <c r="D153" s="215" t="s">
        <v>226</v>
      </c>
      <c r="E153" s="216" t="s">
        <v>2418</v>
      </c>
      <c r="F153" s="217" t="s">
        <v>2419</v>
      </c>
      <c r="G153" s="218" t="s">
        <v>163</v>
      </c>
      <c r="H153" s="219">
        <v>52.725000000000001</v>
      </c>
      <c r="I153" s="220"/>
      <c r="J153" s="221">
        <f>ROUND(I153*H153,2)</f>
        <v>0</v>
      </c>
      <c r="K153" s="217" t="s">
        <v>229</v>
      </c>
      <c r="L153" s="46"/>
      <c r="M153" s="222" t="s">
        <v>40</v>
      </c>
      <c r="N153" s="223" t="s">
        <v>48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230</v>
      </c>
      <c r="AT153" s="226" t="s">
        <v>226</v>
      </c>
      <c r="AU153" s="226" t="s">
        <v>85</v>
      </c>
      <c r="AY153" s="19" t="s">
        <v>224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83</v>
      </c>
      <c r="BK153" s="227">
        <f>ROUND(I153*H153,2)</f>
        <v>0</v>
      </c>
      <c r="BL153" s="19" t="s">
        <v>230</v>
      </c>
      <c r="BM153" s="226" t="s">
        <v>401</v>
      </c>
    </row>
    <row r="154" s="2" customFormat="1">
      <c r="A154" s="40"/>
      <c r="B154" s="41"/>
      <c r="C154" s="42"/>
      <c r="D154" s="228" t="s">
        <v>232</v>
      </c>
      <c r="E154" s="42"/>
      <c r="F154" s="229" t="s">
        <v>2421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232</v>
      </c>
      <c r="AU154" s="19" t="s">
        <v>85</v>
      </c>
    </row>
    <row r="155" s="2" customFormat="1">
      <c r="A155" s="40"/>
      <c r="B155" s="41"/>
      <c r="C155" s="42"/>
      <c r="D155" s="233" t="s">
        <v>234</v>
      </c>
      <c r="E155" s="42"/>
      <c r="F155" s="234" t="s">
        <v>2422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234</v>
      </c>
      <c r="AU155" s="19" t="s">
        <v>85</v>
      </c>
    </row>
    <row r="156" s="2" customFormat="1" ht="16.5" customHeight="1">
      <c r="A156" s="40"/>
      <c r="B156" s="41"/>
      <c r="C156" s="215" t="s">
        <v>286</v>
      </c>
      <c r="D156" s="215" t="s">
        <v>226</v>
      </c>
      <c r="E156" s="216" t="s">
        <v>5512</v>
      </c>
      <c r="F156" s="217" t="s">
        <v>5513</v>
      </c>
      <c r="G156" s="218" t="s">
        <v>152</v>
      </c>
      <c r="H156" s="219">
        <v>65</v>
      </c>
      <c r="I156" s="220"/>
      <c r="J156" s="221">
        <f>ROUND(I156*H156,2)</f>
        <v>0</v>
      </c>
      <c r="K156" s="217" t="s">
        <v>229</v>
      </c>
      <c r="L156" s="46"/>
      <c r="M156" s="222" t="s">
        <v>40</v>
      </c>
      <c r="N156" s="223" t="s">
        <v>48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230</v>
      </c>
      <c r="AT156" s="226" t="s">
        <v>226</v>
      </c>
      <c r="AU156" s="226" t="s">
        <v>85</v>
      </c>
      <c r="AY156" s="19" t="s">
        <v>224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83</v>
      </c>
      <c r="BK156" s="227">
        <f>ROUND(I156*H156,2)</f>
        <v>0</v>
      </c>
      <c r="BL156" s="19" t="s">
        <v>230</v>
      </c>
      <c r="BM156" s="226" t="s">
        <v>416</v>
      </c>
    </row>
    <row r="157" s="2" customFormat="1">
      <c r="A157" s="40"/>
      <c r="B157" s="41"/>
      <c r="C157" s="42"/>
      <c r="D157" s="228" t="s">
        <v>232</v>
      </c>
      <c r="E157" s="42"/>
      <c r="F157" s="229" t="s">
        <v>5514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232</v>
      </c>
      <c r="AU157" s="19" t="s">
        <v>85</v>
      </c>
    </row>
    <row r="158" s="2" customFormat="1">
      <c r="A158" s="40"/>
      <c r="B158" s="41"/>
      <c r="C158" s="42"/>
      <c r="D158" s="233" t="s">
        <v>234</v>
      </c>
      <c r="E158" s="42"/>
      <c r="F158" s="234" t="s">
        <v>5515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234</v>
      </c>
      <c r="AU158" s="19" t="s">
        <v>85</v>
      </c>
    </row>
    <row r="159" s="13" customFormat="1">
      <c r="A159" s="13"/>
      <c r="B159" s="235"/>
      <c r="C159" s="236"/>
      <c r="D159" s="228" t="s">
        <v>236</v>
      </c>
      <c r="E159" s="237" t="s">
        <v>40</v>
      </c>
      <c r="F159" s="238" t="s">
        <v>6056</v>
      </c>
      <c r="G159" s="236"/>
      <c r="H159" s="239">
        <v>65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236</v>
      </c>
      <c r="AU159" s="245" t="s">
        <v>85</v>
      </c>
      <c r="AV159" s="13" t="s">
        <v>85</v>
      </c>
      <c r="AW159" s="13" t="s">
        <v>38</v>
      </c>
      <c r="AX159" s="13" t="s">
        <v>77</v>
      </c>
      <c r="AY159" s="245" t="s">
        <v>224</v>
      </c>
    </row>
    <row r="160" s="15" customFormat="1">
      <c r="A160" s="15"/>
      <c r="B160" s="256"/>
      <c r="C160" s="257"/>
      <c r="D160" s="228" t="s">
        <v>236</v>
      </c>
      <c r="E160" s="258" t="s">
        <v>40</v>
      </c>
      <c r="F160" s="259" t="s">
        <v>253</v>
      </c>
      <c r="G160" s="257"/>
      <c r="H160" s="260">
        <v>65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236</v>
      </c>
      <c r="AU160" s="266" t="s">
        <v>85</v>
      </c>
      <c r="AV160" s="15" t="s">
        <v>230</v>
      </c>
      <c r="AW160" s="15" t="s">
        <v>38</v>
      </c>
      <c r="AX160" s="15" t="s">
        <v>83</v>
      </c>
      <c r="AY160" s="266" t="s">
        <v>224</v>
      </c>
    </row>
    <row r="161" s="2" customFormat="1" ht="16.5" customHeight="1">
      <c r="A161" s="40"/>
      <c r="B161" s="41"/>
      <c r="C161" s="268" t="s">
        <v>296</v>
      </c>
      <c r="D161" s="268" t="s">
        <v>305</v>
      </c>
      <c r="E161" s="269" t="s">
        <v>5517</v>
      </c>
      <c r="F161" s="270" t="s">
        <v>5518</v>
      </c>
      <c r="G161" s="271" t="s">
        <v>604</v>
      </c>
      <c r="H161" s="272">
        <v>16.574999999999999</v>
      </c>
      <c r="I161" s="273"/>
      <c r="J161" s="274">
        <f>ROUND(I161*H161,2)</f>
        <v>0</v>
      </c>
      <c r="K161" s="270" t="s">
        <v>229</v>
      </c>
      <c r="L161" s="275"/>
      <c r="M161" s="276" t="s">
        <v>40</v>
      </c>
      <c r="N161" s="277" t="s">
        <v>48</v>
      </c>
      <c r="O161" s="86"/>
      <c r="P161" s="224">
        <f>O161*H161</f>
        <v>0</v>
      </c>
      <c r="Q161" s="224">
        <v>1</v>
      </c>
      <c r="R161" s="224">
        <f>Q161*H161</f>
        <v>16.574999999999999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279</v>
      </c>
      <c r="AT161" s="226" t="s">
        <v>305</v>
      </c>
      <c r="AU161" s="226" t="s">
        <v>85</v>
      </c>
      <c r="AY161" s="19" t="s">
        <v>224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83</v>
      </c>
      <c r="BK161" s="227">
        <f>ROUND(I161*H161,2)</f>
        <v>0</v>
      </c>
      <c r="BL161" s="19" t="s">
        <v>230</v>
      </c>
      <c r="BM161" s="226" t="s">
        <v>429</v>
      </c>
    </row>
    <row r="162" s="2" customFormat="1">
      <c r="A162" s="40"/>
      <c r="B162" s="41"/>
      <c r="C162" s="42"/>
      <c r="D162" s="228" t="s">
        <v>232</v>
      </c>
      <c r="E162" s="42"/>
      <c r="F162" s="229" t="s">
        <v>5518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232</v>
      </c>
      <c r="AU162" s="19" t="s">
        <v>85</v>
      </c>
    </row>
    <row r="163" s="2" customFormat="1">
      <c r="A163" s="40"/>
      <c r="B163" s="41"/>
      <c r="C163" s="42"/>
      <c r="D163" s="233" t="s">
        <v>234</v>
      </c>
      <c r="E163" s="42"/>
      <c r="F163" s="234" t="s">
        <v>5519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234</v>
      </c>
      <c r="AU163" s="19" t="s">
        <v>85</v>
      </c>
    </row>
    <row r="164" s="2" customFormat="1" ht="16.5" customHeight="1">
      <c r="A164" s="40"/>
      <c r="B164" s="41"/>
      <c r="C164" s="215" t="s">
        <v>304</v>
      </c>
      <c r="D164" s="215" t="s">
        <v>226</v>
      </c>
      <c r="E164" s="216" t="s">
        <v>5521</v>
      </c>
      <c r="F164" s="217" t="s">
        <v>5522</v>
      </c>
      <c r="G164" s="218" t="s">
        <v>152</v>
      </c>
      <c r="H164" s="219">
        <v>65</v>
      </c>
      <c r="I164" s="220"/>
      <c r="J164" s="221">
        <f>ROUND(I164*H164,2)</f>
        <v>0</v>
      </c>
      <c r="K164" s="217" t="s">
        <v>229</v>
      </c>
      <c r="L164" s="46"/>
      <c r="M164" s="222" t="s">
        <v>40</v>
      </c>
      <c r="N164" s="223" t="s">
        <v>48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230</v>
      </c>
      <c r="AT164" s="226" t="s">
        <v>226</v>
      </c>
      <c r="AU164" s="226" t="s">
        <v>85</v>
      </c>
      <c r="AY164" s="19" t="s">
        <v>224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83</v>
      </c>
      <c r="BK164" s="227">
        <f>ROUND(I164*H164,2)</f>
        <v>0</v>
      </c>
      <c r="BL164" s="19" t="s">
        <v>230</v>
      </c>
      <c r="BM164" s="226" t="s">
        <v>446</v>
      </c>
    </row>
    <row r="165" s="2" customFormat="1">
      <c r="A165" s="40"/>
      <c r="B165" s="41"/>
      <c r="C165" s="42"/>
      <c r="D165" s="228" t="s">
        <v>232</v>
      </c>
      <c r="E165" s="42"/>
      <c r="F165" s="229" t="s">
        <v>5523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232</v>
      </c>
      <c r="AU165" s="19" t="s">
        <v>85</v>
      </c>
    </row>
    <row r="166" s="2" customFormat="1">
      <c r="A166" s="40"/>
      <c r="B166" s="41"/>
      <c r="C166" s="42"/>
      <c r="D166" s="233" t="s">
        <v>234</v>
      </c>
      <c r="E166" s="42"/>
      <c r="F166" s="234" t="s">
        <v>5524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234</v>
      </c>
      <c r="AU166" s="19" t="s">
        <v>85</v>
      </c>
    </row>
    <row r="167" s="13" customFormat="1">
      <c r="A167" s="13"/>
      <c r="B167" s="235"/>
      <c r="C167" s="236"/>
      <c r="D167" s="228" t="s">
        <v>236</v>
      </c>
      <c r="E167" s="237" t="s">
        <v>40</v>
      </c>
      <c r="F167" s="238" t="s">
        <v>6057</v>
      </c>
      <c r="G167" s="236"/>
      <c r="H167" s="239">
        <v>65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236</v>
      </c>
      <c r="AU167" s="245" t="s">
        <v>85</v>
      </c>
      <c r="AV167" s="13" t="s">
        <v>85</v>
      </c>
      <c r="AW167" s="13" t="s">
        <v>38</v>
      </c>
      <c r="AX167" s="13" t="s">
        <v>77</v>
      </c>
      <c r="AY167" s="245" t="s">
        <v>224</v>
      </c>
    </row>
    <row r="168" s="15" customFormat="1">
      <c r="A168" s="15"/>
      <c r="B168" s="256"/>
      <c r="C168" s="257"/>
      <c r="D168" s="228" t="s">
        <v>236</v>
      </c>
      <c r="E168" s="258" t="s">
        <v>40</v>
      </c>
      <c r="F168" s="259" t="s">
        <v>253</v>
      </c>
      <c r="G168" s="257"/>
      <c r="H168" s="260">
        <v>65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236</v>
      </c>
      <c r="AU168" s="266" t="s">
        <v>85</v>
      </c>
      <c r="AV168" s="15" t="s">
        <v>230</v>
      </c>
      <c r="AW168" s="15" t="s">
        <v>38</v>
      </c>
      <c r="AX168" s="15" t="s">
        <v>83</v>
      </c>
      <c r="AY168" s="266" t="s">
        <v>224</v>
      </c>
    </row>
    <row r="169" s="2" customFormat="1" ht="16.5" customHeight="1">
      <c r="A169" s="40"/>
      <c r="B169" s="41"/>
      <c r="C169" s="268" t="s">
        <v>311</v>
      </c>
      <c r="D169" s="268" t="s">
        <v>305</v>
      </c>
      <c r="E169" s="269" t="s">
        <v>5526</v>
      </c>
      <c r="F169" s="270" t="s">
        <v>5527</v>
      </c>
      <c r="G169" s="271" t="s">
        <v>580</v>
      </c>
      <c r="H169" s="272">
        <v>1.3</v>
      </c>
      <c r="I169" s="273"/>
      <c r="J169" s="274">
        <f>ROUND(I169*H169,2)</f>
        <v>0</v>
      </c>
      <c r="K169" s="270" t="s">
        <v>229</v>
      </c>
      <c r="L169" s="275"/>
      <c r="M169" s="276" t="s">
        <v>40</v>
      </c>
      <c r="N169" s="277" t="s">
        <v>48</v>
      </c>
      <c r="O169" s="86"/>
      <c r="P169" s="224">
        <f>O169*H169</f>
        <v>0</v>
      </c>
      <c r="Q169" s="224">
        <v>0.001</v>
      </c>
      <c r="R169" s="224">
        <f>Q169*H169</f>
        <v>0.0013000000000000002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279</v>
      </c>
      <c r="AT169" s="226" t="s">
        <v>305</v>
      </c>
      <c r="AU169" s="226" t="s">
        <v>85</v>
      </c>
      <c r="AY169" s="19" t="s">
        <v>224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83</v>
      </c>
      <c r="BK169" s="227">
        <f>ROUND(I169*H169,2)</f>
        <v>0</v>
      </c>
      <c r="BL169" s="19" t="s">
        <v>230</v>
      </c>
      <c r="BM169" s="226" t="s">
        <v>455</v>
      </c>
    </row>
    <row r="170" s="2" customFormat="1">
      <c r="A170" s="40"/>
      <c r="B170" s="41"/>
      <c r="C170" s="42"/>
      <c r="D170" s="228" t="s">
        <v>232</v>
      </c>
      <c r="E170" s="42"/>
      <c r="F170" s="229" t="s">
        <v>5527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232</v>
      </c>
      <c r="AU170" s="19" t="s">
        <v>85</v>
      </c>
    </row>
    <row r="171" s="2" customFormat="1">
      <c r="A171" s="40"/>
      <c r="B171" s="41"/>
      <c r="C171" s="42"/>
      <c r="D171" s="233" t="s">
        <v>234</v>
      </c>
      <c r="E171" s="42"/>
      <c r="F171" s="234" t="s">
        <v>5528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234</v>
      </c>
      <c r="AU171" s="19" t="s">
        <v>85</v>
      </c>
    </row>
    <row r="172" s="13" customFormat="1">
      <c r="A172" s="13"/>
      <c r="B172" s="235"/>
      <c r="C172" s="236"/>
      <c r="D172" s="228" t="s">
        <v>236</v>
      </c>
      <c r="E172" s="237" t="s">
        <v>40</v>
      </c>
      <c r="F172" s="238" t="s">
        <v>6058</v>
      </c>
      <c r="G172" s="236"/>
      <c r="H172" s="239">
        <v>1.3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236</v>
      </c>
      <c r="AU172" s="245" t="s">
        <v>85</v>
      </c>
      <c r="AV172" s="13" t="s">
        <v>85</v>
      </c>
      <c r="AW172" s="13" t="s">
        <v>38</v>
      </c>
      <c r="AX172" s="13" t="s">
        <v>77</v>
      </c>
      <c r="AY172" s="245" t="s">
        <v>224</v>
      </c>
    </row>
    <row r="173" s="15" customFormat="1">
      <c r="A173" s="15"/>
      <c r="B173" s="256"/>
      <c r="C173" s="257"/>
      <c r="D173" s="228" t="s">
        <v>236</v>
      </c>
      <c r="E173" s="258" t="s">
        <v>40</v>
      </c>
      <c r="F173" s="259" t="s">
        <v>253</v>
      </c>
      <c r="G173" s="257"/>
      <c r="H173" s="260">
        <v>1.3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236</v>
      </c>
      <c r="AU173" s="266" t="s">
        <v>85</v>
      </c>
      <c r="AV173" s="15" t="s">
        <v>230</v>
      </c>
      <c r="AW173" s="15" t="s">
        <v>38</v>
      </c>
      <c r="AX173" s="15" t="s">
        <v>83</v>
      </c>
      <c r="AY173" s="266" t="s">
        <v>224</v>
      </c>
    </row>
    <row r="174" s="2" customFormat="1" ht="16.5" customHeight="1">
      <c r="A174" s="40"/>
      <c r="B174" s="41"/>
      <c r="C174" s="215" t="s">
        <v>318</v>
      </c>
      <c r="D174" s="215" t="s">
        <v>226</v>
      </c>
      <c r="E174" s="216" t="s">
        <v>5521</v>
      </c>
      <c r="F174" s="217" t="s">
        <v>5522</v>
      </c>
      <c r="G174" s="218" t="s">
        <v>152</v>
      </c>
      <c r="H174" s="219">
        <v>16.25</v>
      </c>
      <c r="I174" s="220"/>
      <c r="J174" s="221">
        <f>ROUND(I174*H174,2)</f>
        <v>0</v>
      </c>
      <c r="K174" s="217" t="s">
        <v>229</v>
      </c>
      <c r="L174" s="46"/>
      <c r="M174" s="222" t="s">
        <v>40</v>
      </c>
      <c r="N174" s="223" t="s">
        <v>48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230</v>
      </c>
      <c r="AT174" s="226" t="s">
        <v>226</v>
      </c>
      <c r="AU174" s="226" t="s">
        <v>85</v>
      </c>
      <c r="AY174" s="19" t="s">
        <v>224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83</v>
      </c>
      <c r="BK174" s="227">
        <f>ROUND(I174*H174,2)</f>
        <v>0</v>
      </c>
      <c r="BL174" s="19" t="s">
        <v>230</v>
      </c>
      <c r="BM174" s="226" t="s">
        <v>468</v>
      </c>
    </row>
    <row r="175" s="2" customFormat="1">
      <c r="A175" s="40"/>
      <c r="B175" s="41"/>
      <c r="C175" s="42"/>
      <c r="D175" s="228" t="s">
        <v>232</v>
      </c>
      <c r="E175" s="42"/>
      <c r="F175" s="229" t="s">
        <v>5523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232</v>
      </c>
      <c r="AU175" s="19" t="s">
        <v>85</v>
      </c>
    </row>
    <row r="176" s="2" customFormat="1">
      <c r="A176" s="40"/>
      <c r="B176" s="41"/>
      <c r="C176" s="42"/>
      <c r="D176" s="233" t="s">
        <v>234</v>
      </c>
      <c r="E176" s="42"/>
      <c r="F176" s="234" t="s">
        <v>5524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234</v>
      </c>
      <c r="AU176" s="19" t="s">
        <v>85</v>
      </c>
    </row>
    <row r="177" s="14" customFormat="1">
      <c r="A177" s="14"/>
      <c r="B177" s="246"/>
      <c r="C177" s="247"/>
      <c r="D177" s="228" t="s">
        <v>236</v>
      </c>
      <c r="E177" s="248" t="s">
        <v>40</v>
      </c>
      <c r="F177" s="249" t="s">
        <v>5530</v>
      </c>
      <c r="G177" s="247"/>
      <c r="H177" s="248" t="s">
        <v>40</v>
      </c>
      <c r="I177" s="250"/>
      <c r="J177" s="247"/>
      <c r="K177" s="247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236</v>
      </c>
      <c r="AU177" s="255" t="s">
        <v>85</v>
      </c>
      <c r="AV177" s="14" t="s">
        <v>83</v>
      </c>
      <c r="AW177" s="14" t="s">
        <v>38</v>
      </c>
      <c r="AX177" s="14" t="s">
        <v>77</v>
      </c>
      <c r="AY177" s="255" t="s">
        <v>224</v>
      </c>
    </row>
    <row r="178" s="13" customFormat="1">
      <c r="A178" s="13"/>
      <c r="B178" s="235"/>
      <c r="C178" s="236"/>
      <c r="D178" s="228" t="s">
        <v>236</v>
      </c>
      <c r="E178" s="237" t="s">
        <v>40</v>
      </c>
      <c r="F178" s="238" t="s">
        <v>6059</v>
      </c>
      <c r="G178" s="236"/>
      <c r="H178" s="239">
        <v>16.25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236</v>
      </c>
      <c r="AU178" s="245" t="s">
        <v>85</v>
      </c>
      <c r="AV178" s="13" t="s">
        <v>85</v>
      </c>
      <c r="AW178" s="13" t="s">
        <v>38</v>
      </c>
      <c r="AX178" s="13" t="s">
        <v>77</v>
      </c>
      <c r="AY178" s="245" t="s">
        <v>224</v>
      </c>
    </row>
    <row r="179" s="15" customFormat="1">
      <c r="A179" s="15"/>
      <c r="B179" s="256"/>
      <c r="C179" s="257"/>
      <c r="D179" s="228" t="s">
        <v>236</v>
      </c>
      <c r="E179" s="258" t="s">
        <v>40</v>
      </c>
      <c r="F179" s="259" t="s">
        <v>253</v>
      </c>
      <c r="G179" s="257"/>
      <c r="H179" s="260">
        <v>16.25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236</v>
      </c>
      <c r="AU179" s="266" t="s">
        <v>85</v>
      </c>
      <c r="AV179" s="15" t="s">
        <v>230</v>
      </c>
      <c r="AW179" s="15" t="s">
        <v>38</v>
      </c>
      <c r="AX179" s="15" t="s">
        <v>83</v>
      </c>
      <c r="AY179" s="266" t="s">
        <v>224</v>
      </c>
    </row>
    <row r="180" s="2" customFormat="1" ht="16.5" customHeight="1">
      <c r="A180" s="40"/>
      <c r="B180" s="41"/>
      <c r="C180" s="268" t="s">
        <v>325</v>
      </c>
      <c r="D180" s="268" t="s">
        <v>305</v>
      </c>
      <c r="E180" s="269" t="s">
        <v>5526</v>
      </c>
      <c r="F180" s="270" t="s">
        <v>5527</v>
      </c>
      <c r="G180" s="271" t="s">
        <v>580</v>
      </c>
      <c r="H180" s="272">
        <v>0.32500000000000001</v>
      </c>
      <c r="I180" s="273"/>
      <c r="J180" s="274">
        <f>ROUND(I180*H180,2)</f>
        <v>0</v>
      </c>
      <c r="K180" s="270" t="s">
        <v>229</v>
      </c>
      <c r="L180" s="275"/>
      <c r="M180" s="276" t="s">
        <v>40</v>
      </c>
      <c r="N180" s="277" t="s">
        <v>48</v>
      </c>
      <c r="O180" s="86"/>
      <c r="P180" s="224">
        <f>O180*H180</f>
        <v>0</v>
      </c>
      <c r="Q180" s="224">
        <v>0.001</v>
      </c>
      <c r="R180" s="224">
        <f>Q180*H180</f>
        <v>0.00032500000000000004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279</v>
      </c>
      <c r="AT180" s="226" t="s">
        <v>305</v>
      </c>
      <c r="AU180" s="226" t="s">
        <v>85</v>
      </c>
      <c r="AY180" s="19" t="s">
        <v>224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83</v>
      </c>
      <c r="BK180" s="227">
        <f>ROUND(I180*H180,2)</f>
        <v>0</v>
      </c>
      <c r="BL180" s="19" t="s">
        <v>230</v>
      </c>
      <c r="BM180" s="226" t="s">
        <v>484</v>
      </c>
    </row>
    <row r="181" s="2" customFormat="1">
      <c r="A181" s="40"/>
      <c r="B181" s="41"/>
      <c r="C181" s="42"/>
      <c r="D181" s="228" t="s">
        <v>232</v>
      </c>
      <c r="E181" s="42"/>
      <c r="F181" s="229" t="s">
        <v>5527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232</v>
      </c>
      <c r="AU181" s="19" t="s">
        <v>85</v>
      </c>
    </row>
    <row r="182" s="2" customFormat="1">
      <c r="A182" s="40"/>
      <c r="B182" s="41"/>
      <c r="C182" s="42"/>
      <c r="D182" s="233" t="s">
        <v>234</v>
      </c>
      <c r="E182" s="42"/>
      <c r="F182" s="234" t="s">
        <v>5528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234</v>
      </c>
      <c r="AU182" s="19" t="s">
        <v>85</v>
      </c>
    </row>
    <row r="183" s="13" customFormat="1">
      <c r="A183" s="13"/>
      <c r="B183" s="235"/>
      <c r="C183" s="236"/>
      <c r="D183" s="228" t="s">
        <v>236</v>
      </c>
      <c r="E183" s="237" t="s">
        <v>40</v>
      </c>
      <c r="F183" s="238" t="s">
        <v>6060</v>
      </c>
      <c r="G183" s="236"/>
      <c r="H183" s="239">
        <v>0.32500000000000001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236</v>
      </c>
      <c r="AU183" s="245" t="s">
        <v>85</v>
      </c>
      <c r="AV183" s="13" t="s">
        <v>85</v>
      </c>
      <c r="AW183" s="13" t="s">
        <v>38</v>
      </c>
      <c r="AX183" s="13" t="s">
        <v>77</v>
      </c>
      <c r="AY183" s="245" t="s">
        <v>224</v>
      </c>
    </row>
    <row r="184" s="15" customFormat="1">
      <c r="A184" s="15"/>
      <c r="B184" s="256"/>
      <c r="C184" s="257"/>
      <c r="D184" s="228" t="s">
        <v>236</v>
      </c>
      <c r="E184" s="258" t="s">
        <v>40</v>
      </c>
      <c r="F184" s="259" t="s">
        <v>253</v>
      </c>
      <c r="G184" s="257"/>
      <c r="H184" s="260">
        <v>0.32500000000000001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236</v>
      </c>
      <c r="AU184" s="266" t="s">
        <v>85</v>
      </c>
      <c r="AV184" s="15" t="s">
        <v>230</v>
      </c>
      <c r="AW184" s="15" t="s">
        <v>38</v>
      </c>
      <c r="AX184" s="15" t="s">
        <v>83</v>
      </c>
      <c r="AY184" s="266" t="s">
        <v>224</v>
      </c>
    </row>
    <row r="185" s="2" customFormat="1" ht="16.5" customHeight="1">
      <c r="A185" s="40"/>
      <c r="B185" s="41"/>
      <c r="C185" s="215" t="s">
        <v>8</v>
      </c>
      <c r="D185" s="215" t="s">
        <v>226</v>
      </c>
      <c r="E185" s="216" t="s">
        <v>5533</v>
      </c>
      <c r="F185" s="217" t="s">
        <v>5534</v>
      </c>
      <c r="G185" s="218" t="s">
        <v>152</v>
      </c>
      <c r="H185" s="219">
        <v>65</v>
      </c>
      <c r="I185" s="220"/>
      <c r="J185" s="221">
        <f>ROUND(I185*H185,2)</f>
        <v>0</v>
      </c>
      <c r="K185" s="217" t="s">
        <v>229</v>
      </c>
      <c r="L185" s="46"/>
      <c r="M185" s="222" t="s">
        <v>40</v>
      </c>
      <c r="N185" s="223" t="s">
        <v>48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230</v>
      </c>
      <c r="AT185" s="226" t="s">
        <v>226</v>
      </c>
      <c r="AU185" s="226" t="s">
        <v>85</v>
      </c>
      <c r="AY185" s="19" t="s">
        <v>224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83</v>
      </c>
      <c r="BK185" s="227">
        <f>ROUND(I185*H185,2)</f>
        <v>0</v>
      </c>
      <c r="BL185" s="19" t="s">
        <v>230</v>
      </c>
      <c r="BM185" s="226" t="s">
        <v>493</v>
      </c>
    </row>
    <row r="186" s="2" customFormat="1">
      <c r="A186" s="40"/>
      <c r="B186" s="41"/>
      <c r="C186" s="42"/>
      <c r="D186" s="228" t="s">
        <v>232</v>
      </c>
      <c r="E186" s="42"/>
      <c r="F186" s="229" t="s">
        <v>5535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232</v>
      </c>
      <c r="AU186" s="19" t="s">
        <v>85</v>
      </c>
    </row>
    <row r="187" s="2" customFormat="1">
      <c r="A187" s="40"/>
      <c r="B187" s="41"/>
      <c r="C187" s="42"/>
      <c r="D187" s="233" t="s">
        <v>234</v>
      </c>
      <c r="E187" s="42"/>
      <c r="F187" s="234" t="s">
        <v>5536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234</v>
      </c>
      <c r="AU187" s="19" t="s">
        <v>85</v>
      </c>
    </row>
    <row r="188" s="13" customFormat="1">
      <c r="A188" s="13"/>
      <c r="B188" s="235"/>
      <c r="C188" s="236"/>
      <c r="D188" s="228" t="s">
        <v>236</v>
      </c>
      <c r="E188" s="237" t="s">
        <v>40</v>
      </c>
      <c r="F188" s="238" t="s">
        <v>6061</v>
      </c>
      <c r="G188" s="236"/>
      <c r="H188" s="239">
        <v>65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236</v>
      </c>
      <c r="AU188" s="245" t="s">
        <v>85</v>
      </c>
      <c r="AV188" s="13" t="s">
        <v>85</v>
      </c>
      <c r="AW188" s="13" t="s">
        <v>38</v>
      </c>
      <c r="AX188" s="13" t="s">
        <v>77</v>
      </c>
      <c r="AY188" s="245" t="s">
        <v>224</v>
      </c>
    </row>
    <row r="189" s="15" customFormat="1">
      <c r="A189" s="15"/>
      <c r="B189" s="256"/>
      <c r="C189" s="257"/>
      <c r="D189" s="228" t="s">
        <v>236</v>
      </c>
      <c r="E189" s="258" t="s">
        <v>40</v>
      </c>
      <c r="F189" s="259" t="s">
        <v>253</v>
      </c>
      <c r="G189" s="257"/>
      <c r="H189" s="260">
        <v>65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236</v>
      </c>
      <c r="AU189" s="266" t="s">
        <v>85</v>
      </c>
      <c r="AV189" s="15" t="s">
        <v>230</v>
      </c>
      <c r="AW189" s="15" t="s">
        <v>38</v>
      </c>
      <c r="AX189" s="15" t="s">
        <v>83</v>
      </c>
      <c r="AY189" s="266" t="s">
        <v>224</v>
      </c>
    </row>
    <row r="190" s="2" customFormat="1" ht="16.5" customHeight="1">
      <c r="A190" s="40"/>
      <c r="B190" s="41"/>
      <c r="C190" s="215" t="s">
        <v>340</v>
      </c>
      <c r="D190" s="215" t="s">
        <v>226</v>
      </c>
      <c r="E190" s="216" t="s">
        <v>757</v>
      </c>
      <c r="F190" s="217" t="s">
        <v>4759</v>
      </c>
      <c r="G190" s="218" t="s">
        <v>152</v>
      </c>
      <c r="H190" s="219">
        <v>290.25</v>
      </c>
      <c r="I190" s="220"/>
      <c r="J190" s="221">
        <f>ROUND(I190*H190,2)</f>
        <v>0</v>
      </c>
      <c r="K190" s="217" t="s">
        <v>229</v>
      </c>
      <c r="L190" s="46"/>
      <c r="M190" s="222" t="s">
        <v>40</v>
      </c>
      <c r="N190" s="223" t="s">
        <v>48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230</v>
      </c>
      <c r="AT190" s="226" t="s">
        <v>226</v>
      </c>
      <c r="AU190" s="226" t="s">
        <v>85</v>
      </c>
      <c r="AY190" s="19" t="s">
        <v>224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83</v>
      </c>
      <c r="BK190" s="227">
        <f>ROUND(I190*H190,2)</f>
        <v>0</v>
      </c>
      <c r="BL190" s="19" t="s">
        <v>230</v>
      </c>
      <c r="BM190" s="226" t="s">
        <v>161</v>
      </c>
    </row>
    <row r="191" s="2" customFormat="1">
      <c r="A191" s="40"/>
      <c r="B191" s="41"/>
      <c r="C191" s="42"/>
      <c r="D191" s="228" t="s">
        <v>232</v>
      </c>
      <c r="E191" s="42"/>
      <c r="F191" s="229" t="s">
        <v>760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232</v>
      </c>
      <c r="AU191" s="19" t="s">
        <v>85</v>
      </c>
    </row>
    <row r="192" s="2" customFormat="1">
      <c r="A192" s="40"/>
      <c r="B192" s="41"/>
      <c r="C192" s="42"/>
      <c r="D192" s="233" t="s">
        <v>234</v>
      </c>
      <c r="E192" s="42"/>
      <c r="F192" s="234" t="s">
        <v>761</v>
      </c>
      <c r="G192" s="42"/>
      <c r="H192" s="42"/>
      <c r="I192" s="230"/>
      <c r="J192" s="42"/>
      <c r="K192" s="42"/>
      <c r="L192" s="46"/>
      <c r="M192" s="231"/>
      <c r="N192" s="23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234</v>
      </c>
      <c r="AU192" s="19" t="s">
        <v>85</v>
      </c>
    </row>
    <row r="193" s="13" customFormat="1">
      <c r="A193" s="13"/>
      <c r="B193" s="235"/>
      <c r="C193" s="236"/>
      <c r="D193" s="228" t="s">
        <v>236</v>
      </c>
      <c r="E193" s="237" t="s">
        <v>40</v>
      </c>
      <c r="F193" s="238" t="s">
        <v>6062</v>
      </c>
      <c r="G193" s="236"/>
      <c r="H193" s="239">
        <v>290.25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236</v>
      </c>
      <c r="AU193" s="245" t="s">
        <v>85</v>
      </c>
      <c r="AV193" s="13" t="s">
        <v>85</v>
      </c>
      <c r="AW193" s="13" t="s">
        <v>38</v>
      </c>
      <c r="AX193" s="13" t="s">
        <v>77</v>
      </c>
      <c r="AY193" s="245" t="s">
        <v>224</v>
      </c>
    </row>
    <row r="194" s="15" customFormat="1">
      <c r="A194" s="15"/>
      <c r="B194" s="256"/>
      <c r="C194" s="257"/>
      <c r="D194" s="228" t="s">
        <v>236</v>
      </c>
      <c r="E194" s="258" t="s">
        <v>40</v>
      </c>
      <c r="F194" s="259" t="s">
        <v>253</v>
      </c>
      <c r="G194" s="257"/>
      <c r="H194" s="260">
        <v>290.25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236</v>
      </c>
      <c r="AU194" s="266" t="s">
        <v>85</v>
      </c>
      <c r="AV194" s="15" t="s">
        <v>230</v>
      </c>
      <c r="AW194" s="15" t="s">
        <v>38</v>
      </c>
      <c r="AX194" s="15" t="s">
        <v>83</v>
      </c>
      <c r="AY194" s="266" t="s">
        <v>224</v>
      </c>
    </row>
    <row r="195" s="2" customFormat="1" ht="16.5" customHeight="1">
      <c r="A195" s="40"/>
      <c r="B195" s="41"/>
      <c r="C195" s="215" t="s">
        <v>349</v>
      </c>
      <c r="D195" s="215" t="s">
        <v>226</v>
      </c>
      <c r="E195" s="216" t="s">
        <v>5539</v>
      </c>
      <c r="F195" s="217" t="s">
        <v>5540</v>
      </c>
      <c r="G195" s="218" t="s">
        <v>152</v>
      </c>
      <c r="H195" s="219">
        <v>65</v>
      </c>
      <c r="I195" s="220"/>
      <c r="J195" s="221">
        <f>ROUND(I195*H195,2)</f>
        <v>0</v>
      </c>
      <c r="K195" s="217" t="s">
        <v>229</v>
      </c>
      <c r="L195" s="46"/>
      <c r="M195" s="222" t="s">
        <v>40</v>
      </c>
      <c r="N195" s="223" t="s">
        <v>48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230</v>
      </c>
      <c r="AT195" s="226" t="s">
        <v>226</v>
      </c>
      <c r="AU195" s="226" t="s">
        <v>85</v>
      </c>
      <c r="AY195" s="19" t="s">
        <v>224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83</v>
      </c>
      <c r="BK195" s="227">
        <f>ROUND(I195*H195,2)</f>
        <v>0</v>
      </c>
      <c r="BL195" s="19" t="s">
        <v>230</v>
      </c>
      <c r="BM195" s="226" t="s">
        <v>521</v>
      </c>
    </row>
    <row r="196" s="2" customFormat="1">
      <c r="A196" s="40"/>
      <c r="B196" s="41"/>
      <c r="C196" s="42"/>
      <c r="D196" s="228" t="s">
        <v>232</v>
      </c>
      <c r="E196" s="42"/>
      <c r="F196" s="229" t="s">
        <v>5541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232</v>
      </c>
      <c r="AU196" s="19" t="s">
        <v>85</v>
      </c>
    </row>
    <row r="197" s="2" customFormat="1">
      <c r="A197" s="40"/>
      <c r="B197" s="41"/>
      <c r="C197" s="42"/>
      <c r="D197" s="233" t="s">
        <v>234</v>
      </c>
      <c r="E197" s="42"/>
      <c r="F197" s="234" t="s">
        <v>5542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234</v>
      </c>
      <c r="AU197" s="19" t="s">
        <v>85</v>
      </c>
    </row>
    <row r="198" s="2" customFormat="1" ht="16.5" customHeight="1">
      <c r="A198" s="40"/>
      <c r="B198" s="41"/>
      <c r="C198" s="215" t="s">
        <v>356</v>
      </c>
      <c r="D198" s="215" t="s">
        <v>226</v>
      </c>
      <c r="E198" s="216" t="s">
        <v>5543</v>
      </c>
      <c r="F198" s="217" t="s">
        <v>5544</v>
      </c>
      <c r="G198" s="218" t="s">
        <v>152</v>
      </c>
      <c r="H198" s="219">
        <v>65</v>
      </c>
      <c r="I198" s="220"/>
      <c r="J198" s="221">
        <f>ROUND(I198*H198,2)</f>
        <v>0</v>
      </c>
      <c r="K198" s="217" t="s">
        <v>229</v>
      </c>
      <c r="L198" s="46"/>
      <c r="M198" s="222" t="s">
        <v>40</v>
      </c>
      <c r="N198" s="223" t="s">
        <v>48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230</v>
      </c>
      <c r="AT198" s="226" t="s">
        <v>226</v>
      </c>
      <c r="AU198" s="226" t="s">
        <v>85</v>
      </c>
      <c r="AY198" s="19" t="s">
        <v>224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83</v>
      </c>
      <c r="BK198" s="227">
        <f>ROUND(I198*H198,2)</f>
        <v>0</v>
      </c>
      <c r="BL198" s="19" t="s">
        <v>230</v>
      </c>
      <c r="BM198" s="226" t="s">
        <v>534</v>
      </c>
    </row>
    <row r="199" s="2" customFormat="1">
      <c r="A199" s="40"/>
      <c r="B199" s="41"/>
      <c r="C199" s="42"/>
      <c r="D199" s="228" t="s">
        <v>232</v>
      </c>
      <c r="E199" s="42"/>
      <c r="F199" s="229" t="s">
        <v>5545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232</v>
      </c>
      <c r="AU199" s="19" t="s">
        <v>85</v>
      </c>
    </row>
    <row r="200" s="2" customFormat="1">
      <c r="A200" s="40"/>
      <c r="B200" s="41"/>
      <c r="C200" s="42"/>
      <c r="D200" s="233" t="s">
        <v>234</v>
      </c>
      <c r="E200" s="42"/>
      <c r="F200" s="234" t="s">
        <v>5546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234</v>
      </c>
      <c r="AU200" s="19" t="s">
        <v>85</v>
      </c>
    </row>
    <row r="201" s="2" customFormat="1" ht="16.5" customHeight="1">
      <c r="A201" s="40"/>
      <c r="B201" s="41"/>
      <c r="C201" s="215" t="s">
        <v>153</v>
      </c>
      <c r="D201" s="215" t="s">
        <v>226</v>
      </c>
      <c r="E201" s="216" t="s">
        <v>5547</v>
      </c>
      <c r="F201" s="217" t="s">
        <v>5548</v>
      </c>
      <c r="G201" s="218" t="s">
        <v>152</v>
      </c>
      <c r="H201" s="219">
        <v>65</v>
      </c>
      <c r="I201" s="220"/>
      <c r="J201" s="221">
        <f>ROUND(I201*H201,2)</f>
        <v>0</v>
      </c>
      <c r="K201" s="217" t="s">
        <v>229</v>
      </c>
      <c r="L201" s="46"/>
      <c r="M201" s="222" t="s">
        <v>40</v>
      </c>
      <c r="N201" s="223" t="s">
        <v>48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230</v>
      </c>
      <c r="AT201" s="226" t="s">
        <v>226</v>
      </c>
      <c r="AU201" s="226" t="s">
        <v>85</v>
      </c>
      <c r="AY201" s="19" t="s">
        <v>224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83</v>
      </c>
      <c r="BK201" s="227">
        <f>ROUND(I201*H201,2)</f>
        <v>0</v>
      </c>
      <c r="BL201" s="19" t="s">
        <v>230</v>
      </c>
      <c r="BM201" s="226" t="s">
        <v>549</v>
      </c>
    </row>
    <row r="202" s="2" customFormat="1">
      <c r="A202" s="40"/>
      <c r="B202" s="41"/>
      <c r="C202" s="42"/>
      <c r="D202" s="228" t="s">
        <v>232</v>
      </c>
      <c r="E202" s="42"/>
      <c r="F202" s="229" t="s">
        <v>5549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232</v>
      </c>
      <c r="AU202" s="19" t="s">
        <v>85</v>
      </c>
    </row>
    <row r="203" s="2" customFormat="1">
      <c r="A203" s="40"/>
      <c r="B203" s="41"/>
      <c r="C203" s="42"/>
      <c r="D203" s="233" t="s">
        <v>234</v>
      </c>
      <c r="E203" s="42"/>
      <c r="F203" s="234" t="s">
        <v>5550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234</v>
      </c>
      <c r="AU203" s="19" t="s">
        <v>85</v>
      </c>
    </row>
    <row r="204" s="13" customFormat="1">
      <c r="A204" s="13"/>
      <c r="B204" s="235"/>
      <c r="C204" s="236"/>
      <c r="D204" s="228" t="s">
        <v>236</v>
      </c>
      <c r="E204" s="237" t="s">
        <v>40</v>
      </c>
      <c r="F204" s="238" t="s">
        <v>6063</v>
      </c>
      <c r="G204" s="236"/>
      <c r="H204" s="239">
        <v>65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236</v>
      </c>
      <c r="AU204" s="245" t="s">
        <v>85</v>
      </c>
      <c r="AV204" s="13" t="s">
        <v>85</v>
      </c>
      <c r="AW204" s="13" t="s">
        <v>38</v>
      </c>
      <c r="AX204" s="13" t="s">
        <v>77</v>
      </c>
      <c r="AY204" s="245" t="s">
        <v>224</v>
      </c>
    </row>
    <row r="205" s="15" customFormat="1">
      <c r="A205" s="15"/>
      <c r="B205" s="256"/>
      <c r="C205" s="257"/>
      <c r="D205" s="228" t="s">
        <v>236</v>
      </c>
      <c r="E205" s="258" t="s">
        <v>40</v>
      </c>
      <c r="F205" s="259" t="s">
        <v>253</v>
      </c>
      <c r="G205" s="257"/>
      <c r="H205" s="260">
        <v>65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236</v>
      </c>
      <c r="AU205" s="266" t="s">
        <v>85</v>
      </c>
      <c r="AV205" s="15" t="s">
        <v>230</v>
      </c>
      <c r="AW205" s="15" t="s">
        <v>38</v>
      </c>
      <c r="AX205" s="15" t="s">
        <v>83</v>
      </c>
      <c r="AY205" s="266" t="s">
        <v>224</v>
      </c>
    </row>
    <row r="206" s="2" customFormat="1" ht="16.5" customHeight="1">
      <c r="A206" s="40"/>
      <c r="B206" s="41"/>
      <c r="C206" s="215" t="s">
        <v>373</v>
      </c>
      <c r="D206" s="215" t="s">
        <v>226</v>
      </c>
      <c r="E206" s="216" t="s">
        <v>5547</v>
      </c>
      <c r="F206" s="217" t="s">
        <v>5548</v>
      </c>
      <c r="G206" s="218" t="s">
        <v>152</v>
      </c>
      <c r="H206" s="219">
        <v>325</v>
      </c>
      <c r="I206" s="220"/>
      <c r="J206" s="221">
        <f>ROUND(I206*H206,2)</f>
        <v>0</v>
      </c>
      <c r="K206" s="217" t="s">
        <v>229</v>
      </c>
      <c r="L206" s="46"/>
      <c r="M206" s="222" t="s">
        <v>40</v>
      </c>
      <c r="N206" s="223" t="s">
        <v>48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230</v>
      </c>
      <c r="AT206" s="226" t="s">
        <v>226</v>
      </c>
      <c r="AU206" s="226" t="s">
        <v>85</v>
      </c>
      <c r="AY206" s="19" t="s">
        <v>224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83</v>
      </c>
      <c r="BK206" s="227">
        <f>ROUND(I206*H206,2)</f>
        <v>0</v>
      </c>
      <c r="BL206" s="19" t="s">
        <v>230</v>
      </c>
      <c r="BM206" s="226" t="s">
        <v>563</v>
      </c>
    </row>
    <row r="207" s="2" customFormat="1">
      <c r="A207" s="40"/>
      <c r="B207" s="41"/>
      <c r="C207" s="42"/>
      <c r="D207" s="228" t="s">
        <v>232</v>
      </c>
      <c r="E207" s="42"/>
      <c r="F207" s="229" t="s">
        <v>5549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232</v>
      </c>
      <c r="AU207" s="19" t="s">
        <v>85</v>
      </c>
    </row>
    <row r="208" s="2" customFormat="1">
      <c r="A208" s="40"/>
      <c r="B208" s="41"/>
      <c r="C208" s="42"/>
      <c r="D208" s="233" t="s">
        <v>234</v>
      </c>
      <c r="E208" s="42"/>
      <c r="F208" s="234" t="s">
        <v>5550</v>
      </c>
      <c r="G208" s="42"/>
      <c r="H208" s="42"/>
      <c r="I208" s="230"/>
      <c r="J208" s="42"/>
      <c r="K208" s="42"/>
      <c r="L208" s="46"/>
      <c r="M208" s="231"/>
      <c r="N208" s="23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234</v>
      </c>
      <c r="AU208" s="19" t="s">
        <v>85</v>
      </c>
    </row>
    <row r="209" s="14" customFormat="1">
      <c r="A209" s="14"/>
      <c r="B209" s="246"/>
      <c r="C209" s="247"/>
      <c r="D209" s="228" t="s">
        <v>236</v>
      </c>
      <c r="E209" s="248" t="s">
        <v>40</v>
      </c>
      <c r="F209" s="249" t="s">
        <v>5530</v>
      </c>
      <c r="G209" s="247"/>
      <c r="H209" s="248" t="s">
        <v>40</v>
      </c>
      <c r="I209" s="250"/>
      <c r="J209" s="247"/>
      <c r="K209" s="247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236</v>
      </c>
      <c r="AU209" s="255" t="s">
        <v>85</v>
      </c>
      <c r="AV209" s="14" t="s">
        <v>83</v>
      </c>
      <c r="AW209" s="14" t="s">
        <v>38</v>
      </c>
      <c r="AX209" s="14" t="s">
        <v>77</v>
      </c>
      <c r="AY209" s="255" t="s">
        <v>224</v>
      </c>
    </row>
    <row r="210" s="13" customFormat="1">
      <c r="A210" s="13"/>
      <c r="B210" s="235"/>
      <c r="C210" s="236"/>
      <c r="D210" s="228" t="s">
        <v>236</v>
      </c>
      <c r="E210" s="237" t="s">
        <v>40</v>
      </c>
      <c r="F210" s="238" t="s">
        <v>6064</v>
      </c>
      <c r="G210" s="236"/>
      <c r="H210" s="239">
        <v>325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236</v>
      </c>
      <c r="AU210" s="245" t="s">
        <v>85</v>
      </c>
      <c r="AV210" s="13" t="s">
        <v>85</v>
      </c>
      <c r="AW210" s="13" t="s">
        <v>38</v>
      </c>
      <c r="AX210" s="13" t="s">
        <v>77</v>
      </c>
      <c r="AY210" s="245" t="s">
        <v>224</v>
      </c>
    </row>
    <row r="211" s="15" customFormat="1">
      <c r="A211" s="15"/>
      <c r="B211" s="256"/>
      <c r="C211" s="257"/>
      <c r="D211" s="228" t="s">
        <v>236</v>
      </c>
      <c r="E211" s="258" t="s">
        <v>40</v>
      </c>
      <c r="F211" s="259" t="s">
        <v>253</v>
      </c>
      <c r="G211" s="257"/>
      <c r="H211" s="260">
        <v>325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236</v>
      </c>
      <c r="AU211" s="266" t="s">
        <v>85</v>
      </c>
      <c r="AV211" s="15" t="s">
        <v>230</v>
      </c>
      <c r="AW211" s="15" t="s">
        <v>38</v>
      </c>
      <c r="AX211" s="15" t="s">
        <v>83</v>
      </c>
      <c r="AY211" s="266" t="s">
        <v>224</v>
      </c>
    </row>
    <row r="212" s="2" customFormat="1" ht="21.75" customHeight="1">
      <c r="A212" s="40"/>
      <c r="B212" s="41"/>
      <c r="C212" s="215" t="s">
        <v>7</v>
      </c>
      <c r="D212" s="215" t="s">
        <v>226</v>
      </c>
      <c r="E212" s="216" t="s">
        <v>5553</v>
      </c>
      <c r="F212" s="217" t="s">
        <v>5554</v>
      </c>
      <c r="G212" s="218" t="s">
        <v>152</v>
      </c>
      <c r="H212" s="219">
        <v>65</v>
      </c>
      <c r="I212" s="220"/>
      <c r="J212" s="221">
        <f>ROUND(I212*H212,2)</f>
        <v>0</v>
      </c>
      <c r="K212" s="217" t="s">
        <v>229</v>
      </c>
      <c r="L212" s="46"/>
      <c r="M212" s="222" t="s">
        <v>40</v>
      </c>
      <c r="N212" s="223" t="s">
        <v>48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230</v>
      </c>
      <c r="AT212" s="226" t="s">
        <v>226</v>
      </c>
      <c r="AU212" s="226" t="s">
        <v>85</v>
      </c>
      <c r="AY212" s="19" t="s">
        <v>224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83</v>
      </c>
      <c r="BK212" s="227">
        <f>ROUND(I212*H212,2)</f>
        <v>0</v>
      </c>
      <c r="BL212" s="19" t="s">
        <v>230</v>
      </c>
      <c r="BM212" s="226" t="s">
        <v>577</v>
      </c>
    </row>
    <row r="213" s="2" customFormat="1">
      <c r="A213" s="40"/>
      <c r="B213" s="41"/>
      <c r="C213" s="42"/>
      <c r="D213" s="228" t="s">
        <v>232</v>
      </c>
      <c r="E213" s="42"/>
      <c r="F213" s="229" t="s">
        <v>5555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232</v>
      </c>
      <c r="AU213" s="19" t="s">
        <v>85</v>
      </c>
    </row>
    <row r="214" s="2" customFormat="1">
      <c r="A214" s="40"/>
      <c r="B214" s="41"/>
      <c r="C214" s="42"/>
      <c r="D214" s="233" t="s">
        <v>234</v>
      </c>
      <c r="E214" s="42"/>
      <c r="F214" s="234" t="s">
        <v>5556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234</v>
      </c>
      <c r="AU214" s="19" t="s">
        <v>85</v>
      </c>
    </row>
    <row r="215" s="2" customFormat="1" ht="16.5" customHeight="1">
      <c r="A215" s="40"/>
      <c r="B215" s="41"/>
      <c r="C215" s="215" t="s">
        <v>387</v>
      </c>
      <c r="D215" s="215" t="s">
        <v>226</v>
      </c>
      <c r="E215" s="216" t="s">
        <v>5557</v>
      </c>
      <c r="F215" s="217" t="s">
        <v>5558</v>
      </c>
      <c r="G215" s="218" t="s">
        <v>604</v>
      </c>
      <c r="H215" s="219">
        <v>0.029000000000000001</v>
      </c>
      <c r="I215" s="220"/>
      <c r="J215" s="221">
        <f>ROUND(I215*H215,2)</f>
        <v>0</v>
      </c>
      <c r="K215" s="217" t="s">
        <v>229</v>
      </c>
      <c r="L215" s="46"/>
      <c r="M215" s="222" t="s">
        <v>40</v>
      </c>
      <c r="N215" s="223" t="s">
        <v>48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230</v>
      </c>
      <c r="AT215" s="226" t="s">
        <v>226</v>
      </c>
      <c r="AU215" s="226" t="s">
        <v>85</v>
      </c>
      <c r="AY215" s="19" t="s">
        <v>224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83</v>
      </c>
      <c r="BK215" s="227">
        <f>ROUND(I215*H215,2)</f>
        <v>0</v>
      </c>
      <c r="BL215" s="19" t="s">
        <v>230</v>
      </c>
      <c r="BM215" s="226" t="s">
        <v>593</v>
      </c>
    </row>
    <row r="216" s="2" customFormat="1">
      <c r="A216" s="40"/>
      <c r="B216" s="41"/>
      <c r="C216" s="42"/>
      <c r="D216" s="228" t="s">
        <v>232</v>
      </c>
      <c r="E216" s="42"/>
      <c r="F216" s="229" t="s">
        <v>5559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232</v>
      </c>
      <c r="AU216" s="19" t="s">
        <v>85</v>
      </c>
    </row>
    <row r="217" s="2" customFormat="1">
      <c r="A217" s="40"/>
      <c r="B217" s="41"/>
      <c r="C217" s="42"/>
      <c r="D217" s="233" t="s">
        <v>234</v>
      </c>
      <c r="E217" s="42"/>
      <c r="F217" s="234" t="s">
        <v>5560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234</v>
      </c>
      <c r="AU217" s="19" t="s">
        <v>85</v>
      </c>
    </row>
    <row r="218" s="14" customFormat="1">
      <c r="A218" s="14"/>
      <c r="B218" s="246"/>
      <c r="C218" s="247"/>
      <c r="D218" s="228" t="s">
        <v>236</v>
      </c>
      <c r="E218" s="248" t="s">
        <v>40</v>
      </c>
      <c r="F218" s="249" t="s">
        <v>5530</v>
      </c>
      <c r="G218" s="247"/>
      <c r="H218" s="248" t="s">
        <v>40</v>
      </c>
      <c r="I218" s="250"/>
      <c r="J218" s="247"/>
      <c r="K218" s="247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236</v>
      </c>
      <c r="AU218" s="255" t="s">
        <v>85</v>
      </c>
      <c r="AV218" s="14" t="s">
        <v>83</v>
      </c>
      <c r="AW218" s="14" t="s">
        <v>38</v>
      </c>
      <c r="AX218" s="14" t="s">
        <v>77</v>
      </c>
      <c r="AY218" s="255" t="s">
        <v>224</v>
      </c>
    </row>
    <row r="219" s="13" customFormat="1">
      <c r="A219" s="13"/>
      <c r="B219" s="235"/>
      <c r="C219" s="236"/>
      <c r="D219" s="228" t="s">
        <v>236</v>
      </c>
      <c r="E219" s="237" t="s">
        <v>40</v>
      </c>
      <c r="F219" s="238" t="s">
        <v>6065</v>
      </c>
      <c r="G219" s="236"/>
      <c r="H219" s="239">
        <v>0.029000000000000001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236</v>
      </c>
      <c r="AU219" s="245" t="s">
        <v>85</v>
      </c>
      <c r="AV219" s="13" t="s">
        <v>85</v>
      </c>
      <c r="AW219" s="13" t="s">
        <v>38</v>
      </c>
      <c r="AX219" s="13" t="s">
        <v>77</v>
      </c>
      <c r="AY219" s="245" t="s">
        <v>224</v>
      </c>
    </row>
    <row r="220" s="15" customFormat="1">
      <c r="A220" s="15"/>
      <c r="B220" s="256"/>
      <c r="C220" s="257"/>
      <c r="D220" s="228" t="s">
        <v>236</v>
      </c>
      <c r="E220" s="258" t="s">
        <v>40</v>
      </c>
      <c r="F220" s="259" t="s">
        <v>253</v>
      </c>
      <c r="G220" s="257"/>
      <c r="H220" s="260">
        <v>0.029000000000000001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236</v>
      </c>
      <c r="AU220" s="266" t="s">
        <v>85</v>
      </c>
      <c r="AV220" s="15" t="s">
        <v>230</v>
      </c>
      <c r="AW220" s="15" t="s">
        <v>38</v>
      </c>
      <c r="AX220" s="15" t="s">
        <v>83</v>
      </c>
      <c r="AY220" s="266" t="s">
        <v>224</v>
      </c>
    </row>
    <row r="221" s="2" customFormat="1" ht="16.5" customHeight="1">
      <c r="A221" s="40"/>
      <c r="B221" s="41"/>
      <c r="C221" s="268" t="s">
        <v>394</v>
      </c>
      <c r="D221" s="268" t="s">
        <v>305</v>
      </c>
      <c r="E221" s="269" t="s">
        <v>5562</v>
      </c>
      <c r="F221" s="270" t="s">
        <v>5563</v>
      </c>
      <c r="G221" s="271" t="s">
        <v>580</v>
      </c>
      <c r="H221" s="272">
        <v>1.9379999999999999</v>
      </c>
      <c r="I221" s="273"/>
      <c r="J221" s="274">
        <f>ROUND(I221*H221,2)</f>
        <v>0</v>
      </c>
      <c r="K221" s="270" t="s">
        <v>229</v>
      </c>
      <c r="L221" s="275"/>
      <c r="M221" s="276" t="s">
        <v>40</v>
      </c>
      <c r="N221" s="277" t="s">
        <v>48</v>
      </c>
      <c r="O221" s="86"/>
      <c r="P221" s="224">
        <f>O221*H221</f>
        <v>0</v>
      </c>
      <c r="Q221" s="224">
        <v>0.001</v>
      </c>
      <c r="R221" s="224">
        <f>Q221*H221</f>
        <v>0.0019380000000000001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279</v>
      </c>
      <c r="AT221" s="226" t="s">
        <v>305</v>
      </c>
      <c r="AU221" s="226" t="s">
        <v>85</v>
      </c>
      <c r="AY221" s="19" t="s">
        <v>224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83</v>
      </c>
      <c r="BK221" s="227">
        <f>ROUND(I221*H221,2)</f>
        <v>0</v>
      </c>
      <c r="BL221" s="19" t="s">
        <v>230</v>
      </c>
      <c r="BM221" s="226" t="s">
        <v>609</v>
      </c>
    </row>
    <row r="222" s="2" customFormat="1">
      <c r="A222" s="40"/>
      <c r="B222" s="41"/>
      <c r="C222" s="42"/>
      <c r="D222" s="228" t="s">
        <v>232</v>
      </c>
      <c r="E222" s="42"/>
      <c r="F222" s="229" t="s">
        <v>5563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232</v>
      </c>
      <c r="AU222" s="19" t="s">
        <v>85</v>
      </c>
    </row>
    <row r="223" s="2" customFormat="1">
      <c r="A223" s="40"/>
      <c r="B223" s="41"/>
      <c r="C223" s="42"/>
      <c r="D223" s="233" t="s">
        <v>234</v>
      </c>
      <c r="E223" s="42"/>
      <c r="F223" s="234" t="s">
        <v>5564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234</v>
      </c>
      <c r="AU223" s="19" t="s">
        <v>85</v>
      </c>
    </row>
    <row r="224" s="13" customFormat="1">
      <c r="A224" s="13"/>
      <c r="B224" s="235"/>
      <c r="C224" s="236"/>
      <c r="D224" s="228" t="s">
        <v>236</v>
      </c>
      <c r="E224" s="237" t="s">
        <v>40</v>
      </c>
      <c r="F224" s="238" t="s">
        <v>6066</v>
      </c>
      <c r="G224" s="236"/>
      <c r="H224" s="239">
        <v>1.9379999999999999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236</v>
      </c>
      <c r="AU224" s="245" t="s">
        <v>85</v>
      </c>
      <c r="AV224" s="13" t="s">
        <v>85</v>
      </c>
      <c r="AW224" s="13" t="s">
        <v>38</v>
      </c>
      <c r="AX224" s="13" t="s">
        <v>77</v>
      </c>
      <c r="AY224" s="245" t="s">
        <v>224</v>
      </c>
    </row>
    <row r="225" s="15" customFormat="1">
      <c r="A225" s="15"/>
      <c r="B225" s="256"/>
      <c r="C225" s="257"/>
      <c r="D225" s="228" t="s">
        <v>236</v>
      </c>
      <c r="E225" s="258" t="s">
        <v>40</v>
      </c>
      <c r="F225" s="259" t="s">
        <v>253</v>
      </c>
      <c r="G225" s="257"/>
      <c r="H225" s="260">
        <v>1.9379999999999999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236</v>
      </c>
      <c r="AU225" s="266" t="s">
        <v>85</v>
      </c>
      <c r="AV225" s="15" t="s">
        <v>230</v>
      </c>
      <c r="AW225" s="15" t="s">
        <v>38</v>
      </c>
      <c r="AX225" s="15" t="s">
        <v>83</v>
      </c>
      <c r="AY225" s="266" t="s">
        <v>224</v>
      </c>
    </row>
    <row r="226" s="2" customFormat="1" ht="16.5" customHeight="1">
      <c r="A226" s="40"/>
      <c r="B226" s="41"/>
      <c r="C226" s="215" t="s">
        <v>401</v>
      </c>
      <c r="D226" s="215" t="s">
        <v>226</v>
      </c>
      <c r="E226" s="216" t="s">
        <v>5566</v>
      </c>
      <c r="F226" s="217" t="s">
        <v>5567</v>
      </c>
      <c r="G226" s="218" t="s">
        <v>152</v>
      </c>
      <c r="H226" s="219">
        <v>325</v>
      </c>
      <c r="I226" s="220"/>
      <c r="J226" s="221">
        <f>ROUND(I226*H226,2)</f>
        <v>0</v>
      </c>
      <c r="K226" s="217" t="s">
        <v>229</v>
      </c>
      <c r="L226" s="46"/>
      <c r="M226" s="222" t="s">
        <v>40</v>
      </c>
      <c r="N226" s="223" t="s">
        <v>48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230</v>
      </c>
      <c r="AT226" s="226" t="s">
        <v>226</v>
      </c>
      <c r="AU226" s="226" t="s">
        <v>85</v>
      </c>
      <c r="AY226" s="19" t="s">
        <v>224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83</v>
      </c>
      <c r="BK226" s="227">
        <f>ROUND(I226*H226,2)</f>
        <v>0</v>
      </c>
      <c r="BL226" s="19" t="s">
        <v>230</v>
      </c>
      <c r="BM226" s="226" t="s">
        <v>622</v>
      </c>
    </row>
    <row r="227" s="2" customFormat="1">
      <c r="A227" s="40"/>
      <c r="B227" s="41"/>
      <c r="C227" s="42"/>
      <c r="D227" s="228" t="s">
        <v>232</v>
      </c>
      <c r="E227" s="42"/>
      <c r="F227" s="229" t="s">
        <v>5568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232</v>
      </c>
      <c r="AU227" s="19" t="s">
        <v>85</v>
      </c>
    </row>
    <row r="228" s="2" customFormat="1">
      <c r="A228" s="40"/>
      <c r="B228" s="41"/>
      <c r="C228" s="42"/>
      <c r="D228" s="233" t="s">
        <v>234</v>
      </c>
      <c r="E228" s="42"/>
      <c r="F228" s="234" t="s">
        <v>5569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234</v>
      </c>
      <c r="AU228" s="19" t="s">
        <v>85</v>
      </c>
    </row>
    <row r="229" s="14" customFormat="1">
      <c r="A229" s="14"/>
      <c r="B229" s="246"/>
      <c r="C229" s="247"/>
      <c r="D229" s="228" t="s">
        <v>236</v>
      </c>
      <c r="E229" s="248" t="s">
        <v>40</v>
      </c>
      <c r="F229" s="249" t="s">
        <v>5530</v>
      </c>
      <c r="G229" s="247"/>
      <c r="H229" s="248" t="s">
        <v>40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236</v>
      </c>
      <c r="AU229" s="255" t="s">
        <v>85</v>
      </c>
      <c r="AV229" s="14" t="s">
        <v>83</v>
      </c>
      <c r="AW229" s="14" t="s">
        <v>38</v>
      </c>
      <c r="AX229" s="14" t="s">
        <v>77</v>
      </c>
      <c r="AY229" s="255" t="s">
        <v>224</v>
      </c>
    </row>
    <row r="230" s="13" customFormat="1">
      <c r="A230" s="13"/>
      <c r="B230" s="235"/>
      <c r="C230" s="236"/>
      <c r="D230" s="228" t="s">
        <v>236</v>
      </c>
      <c r="E230" s="237" t="s">
        <v>40</v>
      </c>
      <c r="F230" s="238" t="s">
        <v>6067</v>
      </c>
      <c r="G230" s="236"/>
      <c r="H230" s="239">
        <v>325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236</v>
      </c>
      <c r="AU230" s="245" t="s">
        <v>85</v>
      </c>
      <c r="AV230" s="13" t="s">
        <v>85</v>
      </c>
      <c r="AW230" s="13" t="s">
        <v>38</v>
      </c>
      <c r="AX230" s="13" t="s">
        <v>77</v>
      </c>
      <c r="AY230" s="245" t="s">
        <v>224</v>
      </c>
    </row>
    <row r="231" s="15" customFormat="1">
      <c r="A231" s="15"/>
      <c r="B231" s="256"/>
      <c r="C231" s="257"/>
      <c r="D231" s="228" t="s">
        <v>236</v>
      </c>
      <c r="E231" s="258" t="s">
        <v>40</v>
      </c>
      <c r="F231" s="259" t="s">
        <v>253</v>
      </c>
      <c r="G231" s="257"/>
      <c r="H231" s="260">
        <v>325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236</v>
      </c>
      <c r="AU231" s="266" t="s">
        <v>85</v>
      </c>
      <c r="AV231" s="15" t="s">
        <v>230</v>
      </c>
      <c r="AW231" s="15" t="s">
        <v>38</v>
      </c>
      <c r="AX231" s="15" t="s">
        <v>83</v>
      </c>
      <c r="AY231" s="266" t="s">
        <v>224</v>
      </c>
    </row>
    <row r="232" s="12" customFormat="1" ht="22.8" customHeight="1">
      <c r="A232" s="12"/>
      <c r="B232" s="199"/>
      <c r="C232" s="200"/>
      <c r="D232" s="201" t="s">
        <v>76</v>
      </c>
      <c r="E232" s="213" t="s">
        <v>259</v>
      </c>
      <c r="F232" s="213" t="s">
        <v>1004</v>
      </c>
      <c r="G232" s="200"/>
      <c r="H232" s="200"/>
      <c r="I232" s="203"/>
      <c r="J232" s="214">
        <f>BK232</f>
        <v>0</v>
      </c>
      <c r="K232" s="200"/>
      <c r="L232" s="205"/>
      <c r="M232" s="206"/>
      <c r="N232" s="207"/>
      <c r="O232" s="207"/>
      <c r="P232" s="208">
        <f>SUM(P233:P284)</f>
        <v>0</v>
      </c>
      <c r="Q232" s="207"/>
      <c r="R232" s="208">
        <f>SUM(R233:R284)</f>
        <v>202.2540625</v>
      </c>
      <c r="S232" s="207"/>
      <c r="T232" s="209">
        <f>SUM(T233:T284)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0" t="s">
        <v>83</v>
      </c>
      <c r="AT232" s="211" t="s">
        <v>76</v>
      </c>
      <c r="AU232" s="211" t="s">
        <v>83</v>
      </c>
      <c r="AY232" s="210" t="s">
        <v>224</v>
      </c>
      <c r="BK232" s="212">
        <f>SUM(BK233:BK284)</f>
        <v>0</v>
      </c>
    </row>
    <row r="233" s="2" customFormat="1" ht="16.5" customHeight="1">
      <c r="A233" s="40"/>
      <c r="B233" s="41"/>
      <c r="C233" s="215" t="s">
        <v>541</v>
      </c>
      <c r="D233" s="215" t="s">
        <v>226</v>
      </c>
      <c r="E233" s="216" t="s">
        <v>1017</v>
      </c>
      <c r="F233" s="217" t="s">
        <v>1018</v>
      </c>
      <c r="G233" s="218" t="s">
        <v>152</v>
      </c>
      <c r="H233" s="219">
        <v>261.25</v>
      </c>
      <c r="I233" s="220"/>
      <c r="J233" s="221">
        <f>ROUND(I233*H233,2)</f>
        <v>0</v>
      </c>
      <c r="K233" s="217" t="s">
        <v>229</v>
      </c>
      <c r="L233" s="46"/>
      <c r="M233" s="222" t="s">
        <v>40</v>
      </c>
      <c r="N233" s="223" t="s">
        <v>48</v>
      </c>
      <c r="O233" s="86"/>
      <c r="P233" s="224">
        <f>O233*H233</f>
        <v>0</v>
      </c>
      <c r="Q233" s="224">
        <v>0.23000000000000001</v>
      </c>
      <c r="R233" s="224">
        <f>Q233*H233</f>
        <v>60.087500000000006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230</v>
      </c>
      <c r="AT233" s="226" t="s">
        <v>226</v>
      </c>
      <c r="AU233" s="226" t="s">
        <v>85</v>
      </c>
      <c r="AY233" s="19" t="s">
        <v>224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83</v>
      </c>
      <c r="BK233" s="227">
        <f>ROUND(I233*H233,2)</f>
        <v>0</v>
      </c>
      <c r="BL233" s="19" t="s">
        <v>230</v>
      </c>
      <c r="BM233" s="226" t="s">
        <v>635</v>
      </c>
    </row>
    <row r="234" s="2" customFormat="1">
      <c r="A234" s="40"/>
      <c r="B234" s="41"/>
      <c r="C234" s="42"/>
      <c r="D234" s="228" t="s">
        <v>232</v>
      </c>
      <c r="E234" s="42"/>
      <c r="F234" s="229" t="s">
        <v>1020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232</v>
      </c>
      <c r="AU234" s="19" t="s">
        <v>85</v>
      </c>
    </row>
    <row r="235" s="2" customFormat="1">
      <c r="A235" s="40"/>
      <c r="B235" s="41"/>
      <c r="C235" s="42"/>
      <c r="D235" s="233" t="s">
        <v>234</v>
      </c>
      <c r="E235" s="42"/>
      <c r="F235" s="234" t="s">
        <v>1021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234</v>
      </c>
      <c r="AU235" s="19" t="s">
        <v>85</v>
      </c>
    </row>
    <row r="236" s="14" customFormat="1">
      <c r="A236" s="14"/>
      <c r="B236" s="246"/>
      <c r="C236" s="247"/>
      <c r="D236" s="228" t="s">
        <v>236</v>
      </c>
      <c r="E236" s="248" t="s">
        <v>40</v>
      </c>
      <c r="F236" s="249" t="s">
        <v>5571</v>
      </c>
      <c r="G236" s="247"/>
      <c r="H236" s="248" t="s">
        <v>40</v>
      </c>
      <c r="I236" s="250"/>
      <c r="J236" s="247"/>
      <c r="K236" s="247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236</v>
      </c>
      <c r="AU236" s="255" t="s">
        <v>85</v>
      </c>
      <c r="AV236" s="14" t="s">
        <v>83</v>
      </c>
      <c r="AW236" s="14" t="s">
        <v>38</v>
      </c>
      <c r="AX236" s="14" t="s">
        <v>77</v>
      </c>
      <c r="AY236" s="255" t="s">
        <v>224</v>
      </c>
    </row>
    <row r="237" s="13" customFormat="1">
      <c r="A237" s="13"/>
      <c r="B237" s="235"/>
      <c r="C237" s="236"/>
      <c r="D237" s="228" t="s">
        <v>236</v>
      </c>
      <c r="E237" s="237" t="s">
        <v>40</v>
      </c>
      <c r="F237" s="238" t="s">
        <v>6068</v>
      </c>
      <c r="G237" s="236"/>
      <c r="H237" s="239">
        <v>85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236</v>
      </c>
      <c r="AU237" s="245" t="s">
        <v>85</v>
      </c>
      <c r="AV237" s="13" t="s">
        <v>85</v>
      </c>
      <c r="AW237" s="13" t="s">
        <v>38</v>
      </c>
      <c r="AX237" s="13" t="s">
        <v>77</v>
      </c>
      <c r="AY237" s="245" t="s">
        <v>224</v>
      </c>
    </row>
    <row r="238" s="13" customFormat="1">
      <c r="A238" s="13"/>
      <c r="B238" s="235"/>
      <c r="C238" s="236"/>
      <c r="D238" s="228" t="s">
        <v>236</v>
      </c>
      <c r="E238" s="237" t="s">
        <v>40</v>
      </c>
      <c r="F238" s="238" t="s">
        <v>6069</v>
      </c>
      <c r="G238" s="236"/>
      <c r="H238" s="239">
        <v>176.25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236</v>
      </c>
      <c r="AU238" s="245" t="s">
        <v>85</v>
      </c>
      <c r="AV238" s="13" t="s">
        <v>85</v>
      </c>
      <c r="AW238" s="13" t="s">
        <v>38</v>
      </c>
      <c r="AX238" s="13" t="s">
        <v>77</v>
      </c>
      <c r="AY238" s="245" t="s">
        <v>224</v>
      </c>
    </row>
    <row r="239" s="15" customFormat="1">
      <c r="A239" s="15"/>
      <c r="B239" s="256"/>
      <c r="C239" s="257"/>
      <c r="D239" s="228" t="s">
        <v>236</v>
      </c>
      <c r="E239" s="258" t="s">
        <v>40</v>
      </c>
      <c r="F239" s="259" t="s">
        <v>253</v>
      </c>
      <c r="G239" s="257"/>
      <c r="H239" s="260">
        <v>261.25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236</v>
      </c>
      <c r="AU239" s="266" t="s">
        <v>85</v>
      </c>
      <c r="AV239" s="15" t="s">
        <v>230</v>
      </c>
      <c r="AW239" s="15" t="s">
        <v>38</v>
      </c>
      <c r="AX239" s="15" t="s">
        <v>83</v>
      </c>
      <c r="AY239" s="266" t="s">
        <v>224</v>
      </c>
    </row>
    <row r="240" s="2" customFormat="1" ht="16.5" customHeight="1">
      <c r="A240" s="40"/>
      <c r="B240" s="41"/>
      <c r="C240" s="215" t="s">
        <v>549</v>
      </c>
      <c r="D240" s="215" t="s">
        <v>226</v>
      </c>
      <c r="E240" s="216" t="s">
        <v>1023</v>
      </c>
      <c r="F240" s="217" t="s">
        <v>1024</v>
      </c>
      <c r="G240" s="218" t="s">
        <v>152</v>
      </c>
      <c r="H240" s="219">
        <v>261.25</v>
      </c>
      <c r="I240" s="220"/>
      <c r="J240" s="221">
        <f>ROUND(I240*H240,2)</f>
        <v>0</v>
      </c>
      <c r="K240" s="217" t="s">
        <v>229</v>
      </c>
      <c r="L240" s="46"/>
      <c r="M240" s="222" t="s">
        <v>40</v>
      </c>
      <c r="N240" s="223" t="s">
        <v>48</v>
      </c>
      <c r="O240" s="86"/>
      <c r="P240" s="224">
        <f>O240*H240</f>
        <v>0</v>
      </c>
      <c r="Q240" s="224">
        <v>0.34499999999999997</v>
      </c>
      <c r="R240" s="224">
        <f>Q240*H240</f>
        <v>90.131249999999994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230</v>
      </c>
      <c r="AT240" s="226" t="s">
        <v>226</v>
      </c>
      <c r="AU240" s="226" t="s">
        <v>85</v>
      </c>
      <c r="AY240" s="19" t="s">
        <v>224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83</v>
      </c>
      <c r="BK240" s="227">
        <f>ROUND(I240*H240,2)</f>
        <v>0</v>
      </c>
      <c r="BL240" s="19" t="s">
        <v>230</v>
      </c>
      <c r="BM240" s="226" t="s">
        <v>647</v>
      </c>
    </row>
    <row r="241" s="2" customFormat="1">
      <c r="A241" s="40"/>
      <c r="B241" s="41"/>
      <c r="C241" s="42"/>
      <c r="D241" s="228" t="s">
        <v>232</v>
      </c>
      <c r="E241" s="42"/>
      <c r="F241" s="229" t="s">
        <v>1026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232</v>
      </c>
      <c r="AU241" s="19" t="s">
        <v>85</v>
      </c>
    </row>
    <row r="242" s="2" customFormat="1">
      <c r="A242" s="40"/>
      <c r="B242" s="41"/>
      <c r="C242" s="42"/>
      <c r="D242" s="233" t="s">
        <v>234</v>
      </c>
      <c r="E242" s="42"/>
      <c r="F242" s="234" t="s">
        <v>1027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234</v>
      </c>
      <c r="AU242" s="19" t="s">
        <v>85</v>
      </c>
    </row>
    <row r="243" s="14" customFormat="1">
      <c r="A243" s="14"/>
      <c r="B243" s="246"/>
      <c r="C243" s="247"/>
      <c r="D243" s="228" t="s">
        <v>236</v>
      </c>
      <c r="E243" s="248" t="s">
        <v>40</v>
      </c>
      <c r="F243" s="249" t="s">
        <v>5581</v>
      </c>
      <c r="G243" s="247"/>
      <c r="H243" s="248" t="s">
        <v>40</v>
      </c>
      <c r="I243" s="250"/>
      <c r="J243" s="247"/>
      <c r="K243" s="247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236</v>
      </c>
      <c r="AU243" s="255" t="s">
        <v>85</v>
      </c>
      <c r="AV243" s="14" t="s">
        <v>83</v>
      </c>
      <c r="AW243" s="14" t="s">
        <v>38</v>
      </c>
      <c r="AX243" s="14" t="s">
        <v>77</v>
      </c>
      <c r="AY243" s="255" t="s">
        <v>224</v>
      </c>
    </row>
    <row r="244" s="13" customFormat="1">
      <c r="A244" s="13"/>
      <c r="B244" s="235"/>
      <c r="C244" s="236"/>
      <c r="D244" s="228" t="s">
        <v>236</v>
      </c>
      <c r="E244" s="237" t="s">
        <v>40</v>
      </c>
      <c r="F244" s="238" t="s">
        <v>6068</v>
      </c>
      <c r="G244" s="236"/>
      <c r="H244" s="239">
        <v>85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236</v>
      </c>
      <c r="AU244" s="245" t="s">
        <v>85</v>
      </c>
      <c r="AV244" s="13" t="s">
        <v>85</v>
      </c>
      <c r="AW244" s="13" t="s">
        <v>38</v>
      </c>
      <c r="AX244" s="13" t="s">
        <v>77</v>
      </c>
      <c r="AY244" s="245" t="s">
        <v>224</v>
      </c>
    </row>
    <row r="245" s="13" customFormat="1">
      <c r="A245" s="13"/>
      <c r="B245" s="235"/>
      <c r="C245" s="236"/>
      <c r="D245" s="228" t="s">
        <v>236</v>
      </c>
      <c r="E245" s="237" t="s">
        <v>40</v>
      </c>
      <c r="F245" s="238" t="s">
        <v>6069</v>
      </c>
      <c r="G245" s="236"/>
      <c r="H245" s="239">
        <v>176.25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236</v>
      </c>
      <c r="AU245" s="245" t="s">
        <v>85</v>
      </c>
      <c r="AV245" s="13" t="s">
        <v>85</v>
      </c>
      <c r="AW245" s="13" t="s">
        <v>38</v>
      </c>
      <c r="AX245" s="13" t="s">
        <v>77</v>
      </c>
      <c r="AY245" s="245" t="s">
        <v>224</v>
      </c>
    </row>
    <row r="246" s="15" customFormat="1">
      <c r="A246" s="15"/>
      <c r="B246" s="256"/>
      <c r="C246" s="257"/>
      <c r="D246" s="228" t="s">
        <v>236</v>
      </c>
      <c r="E246" s="258" t="s">
        <v>40</v>
      </c>
      <c r="F246" s="259" t="s">
        <v>253</v>
      </c>
      <c r="G246" s="257"/>
      <c r="H246" s="260">
        <v>261.25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6" t="s">
        <v>236</v>
      </c>
      <c r="AU246" s="266" t="s">
        <v>85</v>
      </c>
      <c r="AV246" s="15" t="s">
        <v>230</v>
      </c>
      <c r="AW246" s="15" t="s">
        <v>38</v>
      </c>
      <c r="AX246" s="15" t="s">
        <v>83</v>
      </c>
      <c r="AY246" s="266" t="s">
        <v>224</v>
      </c>
    </row>
    <row r="247" s="2" customFormat="1" ht="16.5" customHeight="1">
      <c r="A247" s="40"/>
      <c r="B247" s="41"/>
      <c r="C247" s="215" t="s">
        <v>555</v>
      </c>
      <c r="D247" s="215" t="s">
        <v>226</v>
      </c>
      <c r="E247" s="216" t="s">
        <v>2477</v>
      </c>
      <c r="F247" s="217" t="s">
        <v>2478</v>
      </c>
      <c r="G247" s="218" t="s">
        <v>152</v>
      </c>
      <c r="H247" s="219">
        <v>29</v>
      </c>
      <c r="I247" s="220"/>
      <c r="J247" s="221">
        <f>ROUND(I247*H247,2)</f>
        <v>0</v>
      </c>
      <c r="K247" s="217" t="s">
        <v>229</v>
      </c>
      <c r="L247" s="46"/>
      <c r="M247" s="222" t="s">
        <v>40</v>
      </c>
      <c r="N247" s="223" t="s">
        <v>48</v>
      </c>
      <c r="O247" s="86"/>
      <c r="P247" s="224">
        <f>O247*H247</f>
        <v>0</v>
      </c>
      <c r="Q247" s="224">
        <v>0.46000000000000002</v>
      </c>
      <c r="R247" s="224">
        <f>Q247*H247</f>
        <v>13.34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230</v>
      </c>
      <c r="AT247" s="226" t="s">
        <v>226</v>
      </c>
      <c r="AU247" s="226" t="s">
        <v>85</v>
      </c>
      <c r="AY247" s="19" t="s">
        <v>224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83</v>
      </c>
      <c r="BK247" s="227">
        <f>ROUND(I247*H247,2)</f>
        <v>0</v>
      </c>
      <c r="BL247" s="19" t="s">
        <v>230</v>
      </c>
      <c r="BM247" s="226" t="s">
        <v>659</v>
      </c>
    </row>
    <row r="248" s="2" customFormat="1">
      <c r="A248" s="40"/>
      <c r="B248" s="41"/>
      <c r="C248" s="42"/>
      <c r="D248" s="228" t="s">
        <v>232</v>
      </c>
      <c r="E248" s="42"/>
      <c r="F248" s="229" t="s">
        <v>2480</v>
      </c>
      <c r="G248" s="42"/>
      <c r="H248" s="42"/>
      <c r="I248" s="230"/>
      <c r="J248" s="42"/>
      <c r="K248" s="42"/>
      <c r="L248" s="46"/>
      <c r="M248" s="231"/>
      <c r="N248" s="232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232</v>
      </c>
      <c r="AU248" s="19" t="s">
        <v>85</v>
      </c>
    </row>
    <row r="249" s="2" customFormat="1">
      <c r="A249" s="40"/>
      <c r="B249" s="41"/>
      <c r="C249" s="42"/>
      <c r="D249" s="233" t="s">
        <v>234</v>
      </c>
      <c r="E249" s="42"/>
      <c r="F249" s="234" t="s">
        <v>2481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234</v>
      </c>
      <c r="AU249" s="19" t="s">
        <v>85</v>
      </c>
    </row>
    <row r="250" s="14" customFormat="1">
      <c r="A250" s="14"/>
      <c r="B250" s="246"/>
      <c r="C250" s="247"/>
      <c r="D250" s="228" t="s">
        <v>236</v>
      </c>
      <c r="E250" s="248" t="s">
        <v>40</v>
      </c>
      <c r="F250" s="249" t="s">
        <v>5584</v>
      </c>
      <c r="G250" s="247"/>
      <c r="H250" s="248" t="s">
        <v>40</v>
      </c>
      <c r="I250" s="250"/>
      <c r="J250" s="247"/>
      <c r="K250" s="247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236</v>
      </c>
      <c r="AU250" s="255" t="s">
        <v>85</v>
      </c>
      <c r="AV250" s="14" t="s">
        <v>83</v>
      </c>
      <c r="AW250" s="14" t="s">
        <v>38</v>
      </c>
      <c r="AX250" s="14" t="s">
        <v>77</v>
      </c>
      <c r="AY250" s="255" t="s">
        <v>224</v>
      </c>
    </row>
    <row r="251" s="13" customFormat="1">
      <c r="A251" s="13"/>
      <c r="B251" s="235"/>
      <c r="C251" s="236"/>
      <c r="D251" s="228" t="s">
        <v>236</v>
      </c>
      <c r="E251" s="237" t="s">
        <v>40</v>
      </c>
      <c r="F251" s="238" t="s">
        <v>6070</v>
      </c>
      <c r="G251" s="236"/>
      <c r="H251" s="239">
        <v>29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236</v>
      </c>
      <c r="AU251" s="245" t="s">
        <v>85</v>
      </c>
      <c r="AV251" s="13" t="s">
        <v>85</v>
      </c>
      <c r="AW251" s="13" t="s">
        <v>38</v>
      </c>
      <c r="AX251" s="13" t="s">
        <v>77</v>
      </c>
      <c r="AY251" s="245" t="s">
        <v>224</v>
      </c>
    </row>
    <row r="252" s="15" customFormat="1">
      <c r="A252" s="15"/>
      <c r="B252" s="256"/>
      <c r="C252" s="257"/>
      <c r="D252" s="228" t="s">
        <v>236</v>
      </c>
      <c r="E252" s="258" t="s">
        <v>40</v>
      </c>
      <c r="F252" s="259" t="s">
        <v>253</v>
      </c>
      <c r="G252" s="257"/>
      <c r="H252" s="260">
        <v>29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236</v>
      </c>
      <c r="AU252" s="266" t="s">
        <v>85</v>
      </c>
      <c r="AV252" s="15" t="s">
        <v>230</v>
      </c>
      <c r="AW252" s="15" t="s">
        <v>38</v>
      </c>
      <c r="AX252" s="15" t="s">
        <v>83</v>
      </c>
      <c r="AY252" s="266" t="s">
        <v>224</v>
      </c>
    </row>
    <row r="253" s="2" customFormat="1" ht="16.5" customHeight="1">
      <c r="A253" s="40"/>
      <c r="B253" s="41"/>
      <c r="C253" s="215" t="s">
        <v>563</v>
      </c>
      <c r="D253" s="215" t="s">
        <v>226</v>
      </c>
      <c r="E253" s="216" t="s">
        <v>5586</v>
      </c>
      <c r="F253" s="217" t="s">
        <v>5587</v>
      </c>
      <c r="G253" s="218" t="s">
        <v>152</v>
      </c>
      <c r="H253" s="219">
        <v>29</v>
      </c>
      <c r="I253" s="220"/>
      <c r="J253" s="221">
        <f>ROUND(I253*H253,2)</f>
        <v>0</v>
      </c>
      <c r="K253" s="217" t="s">
        <v>229</v>
      </c>
      <c r="L253" s="46"/>
      <c r="M253" s="222" t="s">
        <v>40</v>
      </c>
      <c r="N253" s="223" t="s">
        <v>48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230</v>
      </c>
      <c r="AT253" s="226" t="s">
        <v>226</v>
      </c>
      <c r="AU253" s="226" t="s">
        <v>85</v>
      </c>
      <c r="AY253" s="19" t="s">
        <v>224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83</v>
      </c>
      <c r="BK253" s="227">
        <f>ROUND(I253*H253,2)</f>
        <v>0</v>
      </c>
      <c r="BL253" s="19" t="s">
        <v>230</v>
      </c>
      <c r="BM253" s="226" t="s">
        <v>672</v>
      </c>
    </row>
    <row r="254" s="2" customFormat="1">
      <c r="A254" s="40"/>
      <c r="B254" s="41"/>
      <c r="C254" s="42"/>
      <c r="D254" s="228" t="s">
        <v>232</v>
      </c>
      <c r="E254" s="42"/>
      <c r="F254" s="229" t="s">
        <v>5588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232</v>
      </c>
      <c r="AU254" s="19" t="s">
        <v>85</v>
      </c>
    </row>
    <row r="255" s="2" customFormat="1">
      <c r="A255" s="40"/>
      <c r="B255" s="41"/>
      <c r="C255" s="42"/>
      <c r="D255" s="233" t="s">
        <v>234</v>
      </c>
      <c r="E255" s="42"/>
      <c r="F255" s="234" t="s">
        <v>5589</v>
      </c>
      <c r="G255" s="42"/>
      <c r="H255" s="42"/>
      <c r="I255" s="230"/>
      <c r="J255" s="42"/>
      <c r="K255" s="42"/>
      <c r="L255" s="46"/>
      <c r="M255" s="231"/>
      <c r="N255" s="232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234</v>
      </c>
      <c r="AU255" s="19" t="s">
        <v>85</v>
      </c>
    </row>
    <row r="256" s="13" customFormat="1">
      <c r="A256" s="13"/>
      <c r="B256" s="235"/>
      <c r="C256" s="236"/>
      <c r="D256" s="228" t="s">
        <v>236</v>
      </c>
      <c r="E256" s="237" t="s">
        <v>40</v>
      </c>
      <c r="F256" s="238" t="s">
        <v>6071</v>
      </c>
      <c r="G256" s="236"/>
      <c r="H256" s="239">
        <v>29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236</v>
      </c>
      <c r="AU256" s="245" t="s">
        <v>85</v>
      </c>
      <c r="AV256" s="13" t="s">
        <v>85</v>
      </c>
      <c r="AW256" s="13" t="s">
        <v>38</v>
      </c>
      <c r="AX256" s="13" t="s">
        <v>77</v>
      </c>
      <c r="AY256" s="245" t="s">
        <v>224</v>
      </c>
    </row>
    <row r="257" s="15" customFormat="1">
      <c r="A257" s="15"/>
      <c r="B257" s="256"/>
      <c r="C257" s="257"/>
      <c r="D257" s="228" t="s">
        <v>236</v>
      </c>
      <c r="E257" s="258" t="s">
        <v>40</v>
      </c>
      <c r="F257" s="259" t="s">
        <v>253</v>
      </c>
      <c r="G257" s="257"/>
      <c r="H257" s="260">
        <v>29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236</v>
      </c>
      <c r="AU257" s="266" t="s">
        <v>85</v>
      </c>
      <c r="AV257" s="15" t="s">
        <v>230</v>
      </c>
      <c r="AW257" s="15" t="s">
        <v>38</v>
      </c>
      <c r="AX257" s="15" t="s">
        <v>83</v>
      </c>
      <c r="AY257" s="266" t="s">
        <v>224</v>
      </c>
    </row>
    <row r="258" s="2" customFormat="1" ht="16.5" customHeight="1">
      <c r="A258" s="40"/>
      <c r="B258" s="41"/>
      <c r="C258" s="215" t="s">
        <v>571</v>
      </c>
      <c r="D258" s="215" t="s">
        <v>226</v>
      </c>
      <c r="E258" s="216" t="s">
        <v>2531</v>
      </c>
      <c r="F258" s="217" t="s">
        <v>2532</v>
      </c>
      <c r="G258" s="218" t="s">
        <v>152</v>
      </c>
      <c r="H258" s="219">
        <v>29</v>
      </c>
      <c r="I258" s="220"/>
      <c r="J258" s="221">
        <f>ROUND(I258*H258,2)</f>
        <v>0</v>
      </c>
      <c r="K258" s="217" t="s">
        <v>229</v>
      </c>
      <c r="L258" s="46"/>
      <c r="M258" s="222" t="s">
        <v>40</v>
      </c>
      <c r="N258" s="223" t="s">
        <v>48</v>
      </c>
      <c r="O258" s="86"/>
      <c r="P258" s="224">
        <f>O258*H258</f>
        <v>0</v>
      </c>
      <c r="Q258" s="224">
        <v>0.1837</v>
      </c>
      <c r="R258" s="224">
        <f>Q258*H258</f>
        <v>5.3273000000000001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230</v>
      </c>
      <c r="AT258" s="226" t="s">
        <v>226</v>
      </c>
      <c r="AU258" s="226" t="s">
        <v>85</v>
      </c>
      <c r="AY258" s="19" t="s">
        <v>224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83</v>
      </c>
      <c r="BK258" s="227">
        <f>ROUND(I258*H258,2)</f>
        <v>0</v>
      </c>
      <c r="BL258" s="19" t="s">
        <v>230</v>
      </c>
      <c r="BM258" s="226" t="s">
        <v>688</v>
      </c>
    </row>
    <row r="259" s="2" customFormat="1">
      <c r="A259" s="40"/>
      <c r="B259" s="41"/>
      <c r="C259" s="42"/>
      <c r="D259" s="228" t="s">
        <v>232</v>
      </c>
      <c r="E259" s="42"/>
      <c r="F259" s="229" t="s">
        <v>2534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232</v>
      </c>
      <c r="AU259" s="19" t="s">
        <v>85</v>
      </c>
    </row>
    <row r="260" s="2" customFormat="1">
      <c r="A260" s="40"/>
      <c r="B260" s="41"/>
      <c r="C260" s="42"/>
      <c r="D260" s="233" t="s">
        <v>234</v>
      </c>
      <c r="E260" s="42"/>
      <c r="F260" s="234" t="s">
        <v>2535</v>
      </c>
      <c r="G260" s="42"/>
      <c r="H260" s="42"/>
      <c r="I260" s="230"/>
      <c r="J260" s="42"/>
      <c r="K260" s="42"/>
      <c r="L260" s="46"/>
      <c r="M260" s="231"/>
      <c r="N260" s="232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234</v>
      </c>
      <c r="AU260" s="19" t="s">
        <v>85</v>
      </c>
    </row>
    <row r="261" s="13" customFormat="1">
      <c r="A261" s="13"/>
      <c r="B261" s="235"/>
      <c r="C261" s="236"/>
      <c r="D261" s="228" t="s">
        <v>236</v>
      </c>
      <c r="E261" s="237" t="s">
        <v>40</v>
      </c>
      <c r="F261" s="238" t="s">
        <v>6072</v>
      </c>
      <c r="G261" s="236"/>
      <c r="H261" s="239">
        <v>29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236</v>
      </c>
      <c r="AU261" s="245" t="s">
        <v>85</v>
      </c>
      <c r="AV261" s="13" t="s">
        <v>85</v>
      </c>
      <c r="AW261" s="13" t="s">
        <v>38</v>
      </c>
      <c r="AX261" s="13" t="s">
        <v>77</v>
      </c>
      <c r="AY261" s="245" t="s">
        <v>224</v>
      </c>
    </row>
    <row r="262" s="15" customFormat="1">
      <c r="A262" s="15"/>
      <c r="B262" s="256"/>
      <c r="C262" s="257"/>
      <c r="D262" s="228" t="s">
        <v>236</v>
      </c>
      <c r="E262" s="258" t="s">
        <v>40</v>
      </c>
      <c r="F262" s="259" t="s">
        <v>253</v>
      </c>
      <c r="G262" s="257"/>
      <c r="H262" s="260">
        <v>29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236</v>
      </c>
      <c r="AU262" s="266" t="s">
        <v>85</v>
      </c>
      <c r="AV262" s="15" t="s">
        <v>230</v>
      </c>
      <c r="AW262" s="15" t="s">
        <v>38</v>
      </c>
      <c r="AX262" s="15" t="s">
        <v>83</v>
      </c>
      <c r="AY262" s="266" t="s">
        <v>224</v>
      </c>
    </row>
    <row r="263" s="2" customFormat="1" ht="16.5" customHeight="1">
      <c r="A263" s="40"/>
      <c r="B263" s="41"/>
      <c r="C263" s="215" t="s">
        <v>585</v>
      </c>
      <c r="D263" s="215" t="s">
        <v>226</v>
      </c>
      <c r="E263" s="216" t="s">
        <v>5614</v>
      </c>
      <c r="F263" s="217" t="s">
        <v>5615</v>
      </c>
      <c r="G263" s="218" t="s">
        <v>152</v>
      </c>
      <c r="H263" s="219">
        <v>261.25</v>
      </c>
      <c r="I263" s="220"/>
      <c r="J263" s="221">
        <f>ROUND(I263*H263,2)</f>
        <v>0</v>
      </c>
      <c r="K263" s="217" t="s">
        <v>229</v>
      </c>
      <c r="L263" s="46"/>
      <c r="M263" s="222" t="s">
        <v>40</v>
      </c>
      <c r="N263" s="223" t="s">
        <v>48</v>
      </c>
      <c r="O263" s="86"/>
      <c r="P263" s="224">
        <f>O263*H263</f>
        <v>0</v>
      </c>
      <c r="Q263" s="224">
        <v>0.084250000000000005</v>
      </c>
      <c r="R263" s="224">
        <f>Q263*H263</f>
        <v>22.010312500000001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230</v>
      </c>
      <c r="AT263" s="226" t="s">
        <v>226</v>
      </c>
      <c r="AU263" s="226" t="s">
        <v>85</v>
      </c>
      <c r="AY263" s="19" t="s">
        <v>224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83</v>
      </c>
      <c r="BK263" s="227">
        <f>ROUND(I263*H263,2)</f>
        <v>0</v>
      </c>
      <c r="BL263" s="19" t="s">
        <v>230</v>
      </c>
      <c r="BM263" s="226" t="s">
        <v>704</v>
      </c>
    </row>
    <row r="264" s="2" customFormat="1">
      <c r="A264" s="40"/>
      <c r="B264" s="41"/>
      <c r="C264" s="42"/>
      <c r="D264" s="228" t="s">
        <v>232</v>
      </c>
      <c r="E264" s="42"/>
      <c r="F264" s="229" t="s">
        <v>5616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232</v>
      </c>
      <c r="AU264" s="19" t="s">
        <v>85</v>
      </c>
    </row>
    <row r="265" s="2" customFormat="1">
      <c r="A265" s="40"/>
      <c r="B265" s="41"/>
      <c r="C265" s="42"/>
      <c r="D265" s="233" t="s">
        <v>234</v>
      </c>
      <c r="E265" s="42"/>
      <c r="F265" s="234" t="s">
        <v>5617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234</v>
      </c>
      <c r="AU265" s="19" t="s">
        <v>85</v>
      </c>
    </row>
    <row r="266" s="14" customFormat="1">
      <c r="A266" s="14"/>
      <c r="B266" s="246"/>
      <c r="C266" s="247"/>
      <c r="D266" s="228" t="s">
        <v>236</v>
      </c>
      <c r="E266" s="248" t="s">
        <v>40</v>
      </c>
      <c r="F266" s="249" t="s">
        <v>5618</v>
      </c>
      <c r="G266" s="247"/>
      <c r="H266" s="248" t="s">
        <v>40</v>
      </c>
      <c r="I266" s="250"/>
      <c r="J266" s="247"/>
      <c r="K266" s="247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236</v>
      </c>
      <c r="AU266" s="255" t="s">
        <v>85</v>
      </c>
      <c r="AV266" s="14" t="s">
        <v>83</v>
      </c>
      <c r="AW266" s="14" t="s">
        <v>38</v>
      </c>
      <c r="AX266" s="14" t="s">
        <v>77</v>
      </c>
      <c r="AY266" s="255" t="s">
        <v>224</v>
      </c>
    </row>
    <row r="267" s="13" customFormat="1">
      <c r="A267" s="13"/>
      <c r="B267" s="235"/>
      <c r="C267" s="236"/>
      <c r="D267" s="228" t="s">
        <v>236</v>
      </c>
      <c r="E267" s="237" t="s">
        <v>40</v>
      </c>
      <c r="F267" s="238" t="s">
        <v>6073</v>
      </c>
      <c r="G267" s="236"/>
      <c r="H267" s="239">
        <v>176.25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236</v>
      </c>
      <c r="AU267" s="245" t="s">
        <v>85</v>
      </c>
      <c r="AV267" s="13" t="s">
        <v>85</v>
      </c>
      <c r="AW267" s="13" t="s">
        <v>38</v>
      </c>
      <c r="AX267" s="13" t="s">
        <v>77</v>
      </c>
      <c r="AY267" s="245" t="s">
        <v>224</v>
      </c>
    </row>
    <row r="268" s="13" customFormat="1">
      <c r="A268" s="13"/>
      <c r="B268" s="235"/>
      <c r="C268" s="236"/>
      <c r="D268" s="228" t="s">
        <v>236</v>
      </c>
      <c r="E268" s="237" t="s">
        <v>40</v>
      </c>
      <c r="F268" s="238" t="s">
        <v>6074</v>
      </c>
      <c r="G268" s="236"/>
      <c r="H268" s="239">
        <v>85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236</v>
      </c>
      <c r="AU268" s="245" t="s">
        <v>85</v>
      </c>
      <c r="AV268" s="13" t="s">
        <v>85</v>
      </c>
      <c r="AW268" s="13" t="s">
        <v>38</v>
      </c>
      <c r="AX268" s="13" t="s">
        <v>77</v>
      </c>
      <c r="AY268" s="245" t="s">
        <v>224</v>
      </c>
    </row>
    <row r="269" s="15" customFormat="1">
      <c r="A269" s="15"/>
      <c r="B269" s="256"/>
      <c r="C269" s="257"/>
      <c r="D269" s="228" t="s">
        <v>236</v>
      </c>
      <c r="E269" s="258" t="s">
        <v>40</v>
      </c>
      <c r="F269" s="259" t="s">
        <v>253</v>
      </c>
      <c r="G269" s="257"/>
      <c r="H269" s="260">
        <v>261.25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236</v>
      </c>
      <c r="AU269" s="266" t="s">
        <v>85</v>
      </c>
      <c r="AV269" s="15" t="s">
        <v>230</v>
      </c>
      <c r="AW269" s="15" t="s">
        <v>38</v>
      </c>
      <c r="AX269" s="15" t="s">
        <v>83</v>
      </c>
      <c r="AY269" s="266" t="s">
        <v>224</v>
      </c>
    </row>
    <row r="270" s="2" customFormat="1" ht="16.5" customHeight="1">
      <c r="A270" s="40"/>
      <c r="B270" s="41"/>
      <c r="C270" s="268" t="s">
        <v>593</v>
      </c>
      <c r="D270" s="268" t="s">
        <v>305</v>
      </c>
      <c r="E270" s="269" t="s">
        <v>5621</v>
      </c>
      <c r="F270" s="270" t="s">
        <v>5622</v>
      </c>
      <c r="G270" s="271" t="s">
        <v>152</v>
      </c>
      <c r="H270" s="272">
        <v>59.159999999999997</v>
      </c>
      <c r="I270" s="273"/>
      <c r="J270" s="274">
        <f>ROUND(I270*H270,2)</f>
        <v>0</v>
      </c>
      <c r="K270" s="270" t="s">
        <v>229</v>
      </c>
      <c r="L270" s="275"/>
      <c r="M270" s="276" t="s">
        <v>40</v>
      </c>
      <c r="N270" s="277" t="s">
        <v>48</v>
      </c>
      <c r="O270" s="86"/>
      <c r="P270" s="224">
        <f>O270*H270</f>
        <v>0</v>
      </c>
      <c r="Q270" s="224">
        <v>0.13100000000000001</v>
      </c>
      <c r="R270" s="224">
        <f>Q270*H270</f>
        <v>7.7499599999999997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279</v>
      </c>
      <c r="AT270" s="226" t="s">
        <v>305</v>
      </c>
      <c r="AU270" s="226" t="s">
        <v>85</v>
      </c>
      <c r="AY270" s="19" t="s">
        <v>224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83</v>
      </c>
      <c r="BK270" s="227">
        <f>ROUND(I270*H270,2)</f>
        <v>0</v>
      </c>
      <c r="BL270" s="19" t="s">
        <v>230</v>
      </c>
      <c r="BM270" s="226" t="s">
        <v>716</v>
      </c>
    </row>
    <row r="271" s="2" customFormat="1">
      <c r="A271" s="40"/>
      <c r="B271" s="41"/>
      <c r="C271" s="42"/>
      <c r="D271" s="228" t="s">
        <v>232</v>
      </c>
      <c r="E271" s="42"/>
      <c r="F271" s="229" t="s">
        <v>5622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232</v>
      </c>
      <c r="AU271" s="19" t="s">
        <v>85</v>
      </c>
    </row>
    <row r="272" s="2" customFormat="1">
      <c r="A272" s="40"/>
      <c r="B272" s="41"/>
      <c r="C272" s="42"/>
      <c r="D272" s="233" t="s">
        <v>234</v>
      </c>
      <c r="E272" s="42"/>
      <c r="F272" s="234" t="s">
        <v>5623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234</v>
      </c>
      <c r="AU272" s="19" t="s">
        <v>85</v>
      </c>
    </row>
    <row r="273" s="13" customFormat="1">
      <c r="A273" s="13"/>
      <c r="B273" s="235"/>
      <c r="C273" s="236"/>
      <c r="D273" s="228" t="s">
        <v>236</v>
      </c>
      <c r="E273" s="237" t="s">
        <v>40</v>
      </c>
      <c r="F273" s="238" t="s">
        <v>6075</v>
      </c>
      <c r="G273" s="236"/>
      <c r="H273" s="239">
        <v>59.159999999999997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236</v>
      </c>
      <c r="AU273" s="245" t="s">
        <v>85</v>
      </c>
      <c r="AV273" s="13" t="s">
        <v>85</v>
      </c>
      <c r="AW273" s="13" t="s">
        <v>38</v>
      </c>
      <c r="AX273" s="13" t="s">
        <v>77</v>
      </c>
      <c r="AY273" s="245" t="s">
        <v>224</v>
      </c>
    </row>
    <row r="274" s="15" customFormat="1">
      <c r="A274" s="15"/>
      <c r="B274" s="256"/>
      <c r="C274" s="257"/>
      <c r="D274" s="228" t="s">
        <v>236</v>
      </c>
      <c r="E274" s="258" t="s">
        <v>40</v>
      </c>
      <c r="F274" s="259" t="s">
        <v>253</v>
      </c>
      <c r="G274" s="257"/>
      <c r="H274" s="260">
        <v>59.159999999999997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6" t="s">
        <v>236</v>
      </c>
      <c r="AU274" s="266" t="s">
        <v>85</v>
      </c>
      <c r="AV274" s="15" t="s">
        <v>230</v>
      </c>
      <c r="AW274" s="15" t="s">
        <v>38</v>
      </c>
      <c r="AX274" s="15" t="s">
        <v>83</v>
      </c>
      <c r="AY274" s="266" t="s">
        <v>224</v>
      </c>
    </row>
    <row r="275" s="2" customFormat="1" ht="16.5" customHeight="1">
      <c r="A275" s="40"/>
      <c r="B275" s="41"/>
      <c r="C275" s="268" t="s">
        <v>601</v>
      </c>
      <c r="D275" s="268" t="s">
        <v>305</v>
      </c>
      <c r="E275" s="269" t="s">
        <v>5625</v>
      </c>
      <c r="F275" s="270" t="s">
        <v>5626</v>
      </c>
      <c r="G275" s="271" t="s">
        <v>152</v>
      </c>
      <c r="H275" s="272">
        <v>23.460000000000001</v>
      </c>
      <c r="I275" s="273"/>
      <c r="J275" s="274">
        <f>ROUND(I275*H275,2)</f>
        <v>0</v>
      </c>
      <c r="K275" s="270" t="s">
        <v>229</v>
      </c>
      <c r="L275" s="275"/>
      <c r="M275" s="276" t="s">
        <v>40</v>
      </c>
      <c r="N275" s="277" t="s">
        <v>48</v>
      </c>
      <c r="O275" s="86"/>
      <c r="P275" s="224">
        <f>O275*H275</f>
        <v>0</v>
      </c>
      <c r="Q275" s="224">
        <v>0.13100000000000001</v>
      </c>
      <c r="R275" s="224">
        <f>Q275*H275</f>
        <v>3.0732600000000003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279</v>
      </c>
      <c r="AT275" s="226" t="s">
        <v>305</v>
      </c>
      <c r="AU275" s="226" t="s">
        <v>85</v>
      </c>
      <c r="AY275" s="19" t="s">
        <v>224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83</v>
      </c>
      <c r="BK275" s="227">
        <f>ROUND(I275*H275,2)</f>
        <v>0</v>
      </c>
      <c r="BL275" s="19" t="s">
        <v>230</v>
      </c>
      <c r="BM275" s="226" t="s">
        <v>737</v>
      </c>
    </row>
    <row r="276" s="2" customFormat="1">
      <c r="A276" s="40"/>
      <c r="B276" s="41"/>
      <c r="C276" s="42"/>
      <c r="D276" s="228" t="s">
        <v>232</v>
      </c>
      <c r="E276" s="42"/>
      <c r="F276" s="229" t="s">
        <v>5626</v>
      </c>
      <c r="G276" s="42"/>
      <c r="H276" s="42"/>
      <c r="I276" s="230"/>
      <c r="J276" s="42"/>
      <c r="K276" s="42"/>
      <c r="L276" s="46"/>
      <c r="M276" s="231"/>
      <c r="N276" s="232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232</v>
      </c>
      <c r="AU276" s="19" t="s">
        <v>85</v>
      </c>
    </row>
    <row r="277" s="2" customFormat="1">
      <c r="A277" s="40"/>
      <c r="B277" s="41"/>
      <c r="C277" s="42"/>
      <c r="D277" s="233" t="s">
        <v>234</v>
      </c>
      <c r="E277" s="42"/>
      <c r="F277" s="234" t="s">
        <v>5627</v>
      </c>
      <c r="G277" s="42"/>
      <c r="H277" s="42"/>
      <c r="I277" s="230"/>
      <c r="J277" s="42"/>
      <c r="K277" s="42"/>
      <c r="L277" s="46"/>
      <c r="M277" s="231"/>
      <c r="N277" s="23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234</v>
      </c>
      <c r="AU277" s="19" t="s">
        <v>85</v>
      </c>
    </row>
    <row r="278" s="13" customFormat="1">
      <c r="A278" s="13"/>
      <c r="B278" s="235"/>
      <c r="C278" s="236"/>
      <c r="D278" s="228" t="s">
        <v>236</v>
      </c>
      <c r="E278" s="237" t="s">
        <v>40</v>
      </c>
      <c r="F278" s="238" t="s">
        <v>6076</v>
      </c>
      <c r="G278" s="236"/>
      <c r="H278" s="239">
        <v>23.460000000000001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236</v>
      </c>
      <c r="AU278" s="245" t="s">
        <v>85</v>
      </c>
      <c r="AV278" s="13" t="s">
        <v>85</v>
      </c>
      <c r="AW278" s="13" t="s">
        <v>38</v>
      </c>
      <c r="AX278" s="13" t="s">
        <v>77</v>
      </c>
      <c r="AY278" s="245" t="s">
        <v>224</v>
      </c>
    </row>
    <row r="279" s="15" customFormat="1">
      <c r="A279" s="15"/>
      <c r="B279" s="256"/>
      <c r="C279" s="257"/>
      <c r="D279" s="228" t="s">
        <v>236</v>
      </c>
      <c r="E279" s="258" t="s">
        <v>40</v>
      </c>
      <c r="F279" s="259" t="s">
        <v>253</v>
      </c>
      <c r="G279" s="257"/>
      <c r="H279" s="260">
        <v>23.460000000000001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236</v>
      </c>
      <c r="AU279" s="266" t="s">
        <v>85</v>
      </c>
      <c r="AV279" s="15" t="s">
        <v>230</v>
      </c>
      <c r="AW279" s="15" t="s">
        <v>38</v>
      </c>
      <c r="AX279" s="15" t="s">
        <v>83</v>
      </c>
      <c r="AY279" s="266" t="s">
        <v>224</v>
      </c>
    </row>
    <row r="280" s="2" customFormat="1" ht="16.5" customHeight="1">
      <c r="A280" s="40"/>
      <c r="B280" s="41"/>
      <c r="C280" s="268" t="s">
        <v>609</v>
      </c>
      <c r="D280" s="268" t="s">
        <v>305</v>
      </c>
      <c r="E280" s="269" t="s">
        <v>5629</v>
      </c>
      <c r="F280" s="270" t="s">
        <v>6077</v>
      </c>
      <c r="G280" s="271" t="s">
        <v>152</v>
      </c>
      <c r="H280" s="272">
        <v>4.0800000000000001</v>
      </c>
      <c r="I280" s="273"/>
      <c r="J280" s="274">
        <f>ROUND(I280*H280,2)</f>
        <v>0</v>
      </c>
      <c r="K280" s="270" t="s">
        <v>229</v>
      </c>
      <c r="L280" s="275"/>
      <c r="M280" s="276" t="s">
        <v>40</v>
      </c>
      <c r="N280" s="277" t="s">
        <v>48</v>
      </c>
      <c r="O280" s="86"/>
      <c r="P280" s="224">
        <f>O280*H280</f>
        <v>0</v>
      </c>
      <c r="Q280" s="224">
        <v>0.13100000000000001</v>
      </c>
      <c r="R280" s="224">
        <f>Q280*H280</f>
        <v>0.53448000000000007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279</v>
      </c>
      <c r="AT280" s="226" t="s">
        <v>305</v>
      </c>
      <c r="AU280" s="226" t="s">
        <v>85</v>
      </c>
      <c r="AY280" s="19" t="s">
        <v>224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83</v>
      </c>
      <c r="BK280" s="227">
        <f>ROUND(I280*H280,2)</f>
        <v>0</v>
      </c>
      <c r="BL280" s="19" t="s">
        <v>230</v>
      </c>
      <c r="BM280" s="226" t="s">
        <v>750</v>
      </c>
    </row>
    <row r="281" s="2" customFormat="1">
      <c r="A281" s="40"/>
      <c r="B281" s="41"/>
      <c r="C281" s="42"/>
      <c r="D281" s="228" t="s">
        <v>232</v>
      </c>
      <c r="E281" s="42"/>
      <c r="F281" s="229" t="s">
        <v>5630</v>
      </c>
      <c r="G281" s="42"/>
      <c r="H281" s="42"/>
      <c r="I281" s="230"/>
      <c r="J281" s="42"/>
      <c r="K281" s="42"/>
      <c r="L281" s="46"/>
      <c r="M281" s="231"/>
      <c r="N281" s="23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232</v>
      </c>
      <c r="AU281" s="19" t="s">
        <v>85</v>
      </c>
    </row>
    <row r="282" s="2" customFormat="1">
      <c r="A282" s="40"/>
      <c r="B282" s="41"/>
      <c r="C282" s="42"/>
      <c r="D282" s="233" t="s">
        <v>234</v>
      </c>
      <c r="E282" s="42"/>
      <c r="F282" s="234" t="s">
        <v>5631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234</v>
      </c>
      <c r="AU282" s="19" t="s">
        <v>85</v>
      </c>
    </row>
    <row r="283" s="13" customFormat="1">
      <c r="A283" s="13"/>
      <c r="B283" s="235"/>
      <c r="C283" s="236"/>
      <c r="D283" s="228" t="s">
        <v>236</v>
      </c>
      <c r="E283" s="237" t="s">
        <v>40</v>
      </c>
      <c r="F283" s="238" t="s">
        <v>6078</v>
      </c>
      <c r="G283" s="236"/>
      <c r="H283" s="239">
        <v>4.0800000000000001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236</v>
      </c>
      <c r="AU283" s="245" t="s">
        <v>85</v>
      </c>
      <c r="AV283" s="13" t="s">
        <v>85</v>
      </c>
      <c r="AW283" s="13" t="s">
        <v>38</v>
      </c>
      <c r="AX283" s="13" t="s">
        <v>77</v>
      </c>
      <c r="AY283" s="245" t="s">
        <v>224</v>
      </c>
    </row>
    <row r="284" s="15" customFormat="1">
      <c r="A284" s="15"/>
      <c r="B284" s="256"/>
      <c r="C284" s="257"/>
      <c r="D284" s="228" t="s">
        <v>236</v>
      </c>
      <c r="E284" s="258" t="s">
        <v>40</v>
      </c>
      <c r="F284" s="259" t="s">
        <v>253</v>
      </c>
      <c r="G284" s="257"/>
      <c r="H284" s="260">
        <v>4.0800000000000001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236</v>
      </c>
      <c r="AU284" s="266" t="s">
        <v>85</v>
      </c>
      <c r="AV284" s="15" t="s">
        <v>230</v>
      </c>
      <c r="AW284" s="15" t="s">
        <v>38</v>
      </c>
      <c r="AX284" s="15" t="s">
        <v>83</v>
      </c>
      <c r="AY284" s="266" t="s">
        <v>224</v>
      </c>
    </row>
    <row r="285" s="12" customFormat="1" ht="22.8" customHeight="1">
      <c r="A285" s="12"/>
      <c r="B285" s="199"/>
      <c r="C285" s="200"/>
      <c r="D285" s="201" t="s">
        <v>76</v>
      </c>
      <c r="E285" s="213" t="s">
        <v>286</v>
      </c>
      <c r="F285" s="213" t="s">
        <v>1345</v>
      </c>
      <c r="G285" s="200"/>
      <c r="H285" s="200"/>
      <c r="I285" s="203"/>
      <c r="J285" s="214">
        <f>BK285</f>
        <v>0</v>
      </c>
      <c r="K285" s="200"/>
      <c r="L285" s="205"/>
      <c r="M285" s="206"/>
      <c r="N285" s="207"/>
      <c r="O285" s="207"/>
      <c r="P285" s="208">
        <f>SUM(P286:P327)</f>
        <v>0</v>
      </c>
      <c r="Q285" s="207"/>
      <c r="R285" s="208">
        <f>SUM(R286:R327)</f>
        <v>7.2689512000000001</v>
      </c>
      <c r="S285" s="207"/>
      <c r="T285" s="209">
        <f>SUM(T286:T327)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0" t="s">
        <v>83</v>
      </c>
      <c r="AT285" s="211" t="s">
        <v>76</v>
      </c>
      <c r="AU285" s="211" t="s">
        <v>83</v>
      </c>
      <c r="AY285" s="210" t="s">
        <v>224</v>
      </c>
      <c r="BK285" s="212">
        <f>SUM(BK286:BK327)</f>
        <v>0</v>
      </c>
    </row>
    <row r="286" s="2" customFormat="1" ht="16.5" customHeight="1">
      <c r="A286" s="40"/>
      <c r="B286" s="41"/>
      <c r="C286" s="215" t="s">
        <v>408</v>
      </c>
      <c r="D286" s="215" t="s">
        <v>226</v>
      </c>
      <c r="E286" s="216" t="s">
        <v>5633</v>
      </c>
      <c r="F286" s="217" t="s">
        <v>5634</v>
      </c>
      <c r="G286" s="218" t="s">
        <v>160</v>
      </c>
      <c r="H286" s="219">
        <v>27.329999999999998</v>
      </c>
      <c r="I286" s="220"/>
      <c r="J286" s="221">
        <f>ROUND(I286*H286,2)</f>
        <v>0</v>
      </c>
      <c r="K286" s="217" t="s">
        <v>229</v>
      </c>
      <c r="L286" s="46"/>
      <c r="M286" s="222" t="s">
        <v>40</v>
      </c>
      <c r="N286" s="223" t="s">
        <v>48</v>
      </c>
      <c r="O286" s="86"/>
      <c r="P286" s="224">
        <f>O286*H286</f>
        <v>0</v>
      </c>
      <c r="Q286" s="224">
        <v>0.1295</v>
      </c>
      <c r="R286" s="224">
        <f>Q286*H286</f>
        <v>3.5392349999999997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230</v>
      </c>
      <c r="AT286" s="226" t="s">
        <v>226</v>
      </c>
      <c r="AU286" s="226" t="s">
        <v>85</v>
      </c>
      <c r="AY286" s="19" t="s">
        <v>224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83</v>
      </c>
      <c r="BK286" s="227">
        <f>ROUND(I286*H286,2)</f>
        <v>0</v>
      </c>
      <c r="BL286" s="19" t="s">
        <v>230</v>
      </c>
      <c r="BM286" s="226" t="s">
        <v>766</v>
      </c>
    </row>
    <row r="287" s="2" customFormat="1">
      <c r="A287" s="40"/>
      <c r="B287" s="41"/>
      <c r="C287" s="42"/>
      <c r="D287" s="228" t="s">
        <v>232</v>
      </c>
      <c r="E287" s="42"/>
      <c r="F287" s="229" t="s">
        <v>5635</v>
      </c>
      <c r="G287" s="42"/>
      <c r="H287" s="42"/>
      <c r="I287" s="230"/>
      <c r="J287" s="42"/>
      <c r="K287" s="42"/>
      <c r="L287" s="46"/>
      <c r="M287" s="231"/>
      <c r="N287" s="23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232</v>
      </c>
      <c r="AU287" s="19" t="s">
        <v>85</v>
      </c>
    </row>
    <row r="288" s="2" customFormat="1">
      <c r="A288" s="40"/>
      <c r="B288" s="41"/>
      <c r="C288" s="42"/>
      <c r="D288" s="233" t="s">
        <v>234</v>
      </c>
      <c r="E288" s="42"/>
      <c r="F288" s="234" t="s">
        <v>5636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234</v>
      </c>
      <c r="AU288" s="19" t="s">
        <v>85</v>
      </c>
    </row>
    <row r="289" s="14" customFormat="1">
      <c r="A289" s="14"/>
      <c r="B289" s="246"/>
      <c r="C289" s="247"/>
      <c r="D289" s="228" t="s">
        <v>236</v>
      </c>
      <c r="E289" s="248" t="s">
        <v>40</v>
      </c>
      <c r="F289" s="249" t="s">
        <v>5637</v>
      </c>
      <c r="G289" s="247"/>
      <c r="H289" s="248" t="s">
        <v>40</v>
      </c>
      <c r="I289" s="250"/>
      <c r="J289" s="247"/>
      <c r="K289" s="247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236</v>
      </c>
      <c r="AU289" s="255" t="s">
        <v>85</v>
      </c>
      <c r="AV289" s="14" t="s">
        <v>83</v>
      </c>
      <c r="AW289" s="14" t="s">
        <v>38</v>
      </c>
      <c r="AX289" s="14" t="s">
        <v>77</v>
      </c>
      <c r="AY289" s="255" t="s">
        <v>224</v>
      </c>
    </row>
    <row r="290" s="13" customFormat="1">
      <c r="A290" s="13"/>
      <c r="B290" s="235"/>
      <c r="C290" s="236"/>
      <c r="D290" s="228" t="s">
        <v>236</v>
      </c>
      <c r="E290" s="237" t="s">
        <v>40</v>
      </c>
      <c r="F290" s="238" t="s">
        <v>6079</v>
      </c>
      <c r="G290" s="236"/>
      <c r="H290" s="239">
        <v>23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236</v>
      </c>
      <c r="AU290" s="245" t="s">
        <v>85</v>
      </c>
      <c r="AV290" s="13" t="s">
        <v>85</v>
      </c>
      <c r="AW290" s="13" t="s">
        <v>38</v>
      </c>
      <c r="AX290" s="13" t="s">
        <v>77</v>
      </c>
      <c r="AY290" s="245" t="s">
        <v>224</v>
      </c>
    </row>
    <row r="291" s="13" customFormat="1">
      <c r="A291" s="13"/>
      <c r="B291" s="235"/>
      <c r="C291" s="236"/>
      <c r="D291" s="228" t="s">
        <v>236</v>
      </c>
      <c r="E291" s="237" t="s">
        <v>40</v>
      </c>
      <c r="F291" s="238" t="s">
        <v>6080</v>
      </c>
      <c r="G291" s="236"/>
      <c r="H291" s="239">
        <v>3.3300000000000001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236</v>
      </c>
      <c r="AU291" s="245" t="s">
        <v>85</v>
      </c>
      <c r="AV291" s="13" t="s">
        <v>85</v>
      </c>
      <c r="AW291" s="13" t="s">
        <v>38</v>
      </c>
      <c r="AX291" s="13" t="s">
        <v>77</v>
      </c>
      <c r="AY291" s="245" t="s">
        <v>224</v>
      </c>
    </row>
    <row r="292" s="13" customFormat="1">
      <c r="A292" s="13"/>
      <c r="B292" s="235"/>
      <c r="C292" s="236"/>
      <c r="D292" s="228" t="s">
        <v>236</v>
      </c>
      <c r="E292" s="237" t="s">
        <v>40</v>
      </c>
      <c r="F292" s="238" t="s">
        <v>6081</v>
      </c>
      <c r="G292" s="236"/>
      <c r="H292" s="239">
        <v>1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236</v>
      </c>
      <c r="AU292" s="245" t="s">
        <v>85</v>
      </c>
      <c r="AV292" s="13" t="s">
        <v>85</v>
      </c>
      <c r="AW292" s="13" t="s">
        <v>38</v>
      </c>
      <c r="AX292" s="13" t="s">
        <v>77</v>
      </c>
      <c r="AY292" s="245" t="s">
        <v>224</v>
      </c>
    </row>
    <row r="293" s="15" customFormat="1">
      <c r="A293" s="15"/>
      <c r="B293" s="256"/>
      <c r="C293" s="257"/>
      <c r="D293" s="228" t="s">
        <v>236</v>
      </c>
      <c r="E293" s="258" t="s">
        <v>40</v>
      </c>
      <c r="F293" s="259" t="s">
        <v>253</v>
      </c>
      <c r="G293" s="257"/>
      <c r="H293" s="260">
        <v>27.329999999999998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236</v>
      </c>
      <c r="AU293" s="266" t="s">
        <v>85</v>
      </c>
      <c r="AV293" s="15" t="s">
        <v>230</v>
      </c>
      <c r="AW293" s="15" t="s">
        <v>38</v>
      </c>
      <c r="AX293" s="15" t="s">
        <v>83</v>
      </c>
      <c r="AY293" s="266" t="s">
        <v>224</v>
      </c>
    </row>
    <row r="294" s="2" customFormat="1" ht="16.5" customHeight="1">
      <c r="A294" s="40"/>
      <c r="B294" s="41"/>
      <c r="C294" s="268" t="s">
        <v>416</v>
      </c>
      <c r="D294" s="268" t="s">
        <v>305</v>
      </c>
      <c r="E294" s="269" t="s">
        <v>5641</v>
      </c>
      <c r="F294" s="270" t="s">
        <v>5642</v>
      </c>
      <c r="G294" s="271" t="s">
        <v>160</v>
      </c>
      <c r="H294" s="272">
        <v>23.460000000000001</v>
      </c>
      <c r="I294" s="273"/>
      <c r="J294" s="274">
        <f>ROUND(I294*H294,2)</f>
        <v>0</v>
      </c>
      <c r="K294" s="270" t="s">
        <v>229</v>
      </c>
      <c r="L294" s="275"/>
      <c r="M294" s="276" t="s">
        <v>40</v>
      </c>
      <c r="N294" s="277" t="s">
        <v>48</v>
      </c>
      <c r="O294" s="86"/>
      <c r="P294" s="224">
        <f>O294*H294</f>
        <v>0</v>
      </c>
      <c r="Q294" s="224">
        <v>0.056120000000000003</v>
      </c>
      <c r="R294" s="224">
        <f>Q294*H294</f>
        <v>1.3165752000000002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279</v>
      </c>
      <c r="AT294" s="226" t="s">
        <v>305</v>
      </c>
      <c r="AU294" s="226" t="s">
        <v>85</v>
      </c>
      <c r="AY294" s="19" t="s">
        <v>224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83</v>
      </c>
      <c r="BK294" s="227">
        <f>ROUND(I294*H294,2)</f>
        <v>0</v>
      </c>
      <c r="BL294" s="19" t="s">
        <v>230</v>
      </c>
      <c r="BM294" s="226" t="s">
        <v>781</v>
      </c>
    </row>
    <row r="295" s="2" customFormat="1">
      <c r="A295" s="40"/>
      <c r="B295" s="41"/>
      <c r="C295" s="42"/>
      <c r="D295" s="228" t="s">
        <v>232</v>
      </c>
      <c r="E295" s="42"/>
      <c r="F295" s="229" t="s">
        <v>5642</v>
      </c>
      <c r="G295" s="42"/>
      <c r="H295" s="42"/>
      <c r="I295" s="230"/>
      <c r="J295" s="42"/>
      <c r="K295" s="42"/>
      <c r="L295" s="46"/>
      <c r="M295" s="231"/>
      <c r="N295" s="23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232</v>
      </c>
      <c r="AU295" s="19" t="s">
        <v>85</v>
      </c>
    </row>
    <row r="296" s="2" customFormat="1">
      <c r="A296" s="40"/>
      <c r="B296" s="41"/>
      <c r="C296" s="42"/>
      <c r="D296" s="233" t="s">
        <v>234</v>
      </c>
      <c r="E296" s="42"/>
      <c r="F296" s="234" t="s">
        <v>5643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234</v>
      </c>
      <c r="AU296" s="19" t="s">
        <v>85</v>
      </c>
    </row>
    <row r="297" s="13" customFormat="1">
      <c r="A297" s="13"/>
      <c r="B297" s="235"/>
      <c r="C297" s="236"/>
      <c r="D297" s="228" t="s">
        <v>236</v>
      </c>
      <c r="E297" s="237" t="s">
        <v>40</v>
      </c>
      <c r="F297" s="238" t="s">
        <v>6082</v>
      </c>
      <c r="G297" s="236"/>
      <c r="H297" s="239">
        <v>23.460000000000001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236</v>
      </c>
      <c r="AU297" s="245" t="s">
        <v>85</v>
      </c>
      <c r="AV297" s="13" t="s">
        <v>85</v>
      </c>
      <c r="AW297" s="13" t="s">
        <v>38</v>
      </c>
      <c r="AX297" s="13" t="s">
        <v>77</v>
      </c>
      <c r="AY297" s="245" t="s">
        <v>224</v>
      </c>
    </row>
    <row r="298" s="15" customFormat="1">
      <c r="A298" s="15"/>
      <c r="B298" s="256"/>
      <c r="C298" s="257"/>
      <c r="D298" s="228" t="s">
        <v>236</v>
      </c>
      <c r="E298" s="258" t="s">
        <v>40</v>
      </c>
      <c r="F298" s="259" t="s">
        <v>253</v>
      </c>
      <c r="G298" s="257"/>
      <c r="H298" s="260">
        <v>23.460000000000001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6" t="s">
        <v>236</v>
      </c>
      <c r="AU298" s="266" t="s">
        <v>85</v>
      </c>
      <c r="AV298" s="15" t="s">
        <v>230</v>
      </c>
      <c r="AW298" s="15" t="s">
        <v>38</v>
      </c>
      <c r="AX298" s="15" t="s">
        <v>83</v>
      </c>
      <c r="AY298" s="266" t="s">
        <v>224</v>
      </c>
    </row>
    <row r="299" s="2" customFormat="1" ht="16.5" customHeight="1">
      <c r="A299" s="40"/>
      <c r="B299" s="41"/>
      <c r="C299" s="268" t="s">
        <v>423</v>
      </c>
      <c r="D299" s="268" t="s">
        <v>305</v>
      </c>
      <c r="E299" s="269" t="s">
        <v>5645</v>
      </c>
      <c r="F299" s="270" t="s">
        <v>5646</v>
      </c>
      <c r="G299" s="271" t="s">
        <v>811</v>
      </c>
      <c r="H299" s="272">
        <v>2.597</v>
      </c>
      <c r="I299" s="273"/>
      <c r="J299" s="274">
        <f>ROUND(I299*H299,2)</f>
        <v>0</v>
      </c>
      <c r="K299" s="270" t="s">
        <v>40</v>
      </c>
      <c r="L299" s="275"/>
      <c r="M299" s="276" t="s">
        <v>40</v>
      </c>
      <c r="N299" s="277" t="s">
        <v>48</v>
      </c>
      <c r="O299" s="86"/>
      <c r="P299" s="224">
        <f>O299*H299</f>
        <v>0</v>
      </c>
      <c r="Q299" s="224">
        <v>0.068000000000000005</v>
      </c>
      <c r="R299" s="224">
        <f>Q299*H299</f>
        <v>0.176596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279</v>
      </c>
      <c r="AT299" s="226" t="s">
        <v>305</v>
      </c>
      <c r="AU299" s="226" t="s">
        <v>85</v>
      </c>
      <c r="AY299" s="19" t="s">
        <v>224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83</v>
      </c>
      <c r="BK299" s="227">
        <f>ROUND(I299*H299,2)</f>
        <v>0</v>
      </c>
      <c r="BL299" s="19" t="s">
        <v>230</v>
      </c>
      <c r="BM299" s="226" t="s">
        <v>795</v>
      </c>
    </row>
    <row r="300" s="2" customFormat="1">
      <c r="A300" s="40"/>
      <c r="B300" s="41"/>
      <c r="C300" s="42"/>
      <c r="D300" s="228" t="s">
        <v>232</v>
      </c>
      <c r="E300" s="42"/>
      <c r="F300" s="229" t="s">
        <v>5646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232</v>
      </c>
      <c r="AU300" s="19" t="s">
        <v>85</v>
      </c>
    </row>
    <row r="301" s="13" customFormat="1">
      <c r="A301" s="13"/>
      <c r="B301" s="235"/>
      <c r="C301" s="236"/>
      <c r="D301" s="228" t="s">
        <v>236</v>
      </c>
      <c r="E301" s="237" t="s">
        <v>40</v>
      </c>
      <c r="F301" s="238" t="s">
        <v>6083</v>
      </c>
      <c r="G301" s="236"/>
      <c r="H301" s="239">
        <v>2.597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236</v>
      </c>
      <c r="AU301" s="245" t="s">
        <v>85</v>
      </c>
      <c r="AV301" s="13" t="s">
        <v>85</v>
      </c>
      <c r="AW301" s="13" t="s">
        <v>38</v>
      </c>
      <c r="AX301" s="13" t="s">
        <v>77</v>
      </c>
      <c r="AY301" s="245" t="s">
        <v>224</v>
      </c>
    </row>
    <row r="302" s="15" customFormat="1">
      <c r="A302" s="15"/>
      <c r="B302" s="256"/>
      <c r="C302" s="257"/>
      <c r="D302" s="228" t="s">
        <v>236</v>
      </c>
      <c r="E302" s="258" t="s">
        <v>40</v>
      </c>
      <c r="F302" s="259" t="s">
        <v>253</v>
      </c>
      <c r="G302" s="257"/>
      <c r="H302" s="260">
        <v>2.597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6" t="s">
        <v>236</v>
      </c>
      <c r="AU302" s="266" t="s">
        <v>85</v>
      </c>
      <c r="AV302" s="15" t="s">
        <v>230</v>
      </c>
      <c r="AW302" s="15" t="s">
        <v>38</v>
      </c>
      <c r="AX302" s="15" t="s">
        <v>83</v>
      </c>
      <c r="AY302" s="266" t="s">
        <v>224</v>
      </c>
    </row>
    <row r="303" s="2" customFormat="1" ht="16.5" customHeight="1">
      <c r="A303" s="40"/>
      <c r="B303" s="41"/>
      <c r="C303" s="268" t="s">
        <v>429</v>
      </c>
      <c r="D303" s="268" t="s">
        <v>305</v>
      </c>
      <c r="E303" s="269" t="s">
        <v>5648</v>
      </c>
      <c r="F303" s="270" t="s">
        <v>5649</v>
      </c>
      <c r="G303" s="271" t="s">
        <v>811</v>
      </c>
      <c r="H303" s="272">
        <v>0.78000000000000003</v>
      </c>
      <c r="I303" s="273"/>
      <c r="J303" s="274">
        <f>ROUND(I303*H303,2)</f>
        <v>0</v>
      </c>
      <c r="K303" s="270" t="s">
        <v>40</v>
      </c>
      <c r="L303" s="275"/>
      <c r="M303" s="276" t="s">
        <v>40</v>
      </c>
      <c r="N303" s="277" t="s">
        <v>48</v>
      </c>
      <c r="O303" s="86"/>
      <c r="P303" s="224">
        <f>O303*H303</f>
        <v>0</v>
      </c>
      <c r="Q303" s="224">
        <v>0.071999999999999995</v>
      </c>
      <c r="R303" s="224">
        <f>Q303*H303</f>
        <v>0.056159999999999995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279</v>
      </c>
      <c r="AT303" s="226" t="s">
        <v>305</v>
      </c>
      <c r="AU303" s="226" t="s">
        <v>85</v>
      </c>
      <c r="AY303" s="19" t="s">
        <v>224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83</v>
      </c>
      <c r="BK303" s="227">
        <f>ROUND(I303*H303,2)</f>
        <v>0</v>
      </c>
      <c r="BL303" s="19" t="s">
        <v>230</v>
      </c>
      <c r="BM303" s="226" t="s">
        <v>808</v>
      </c>
    </row>
    <row r="304" s="2" customFormat="1">
      <c r="A304" s="40"/>
      <c r="B304" s="41"/>
      <c r="C304" s="42"/>
      <c r="D304" s="228" t="s">
        <v>232</v>
      </c>
      <c r="E304" s="42"/>
      <c r="F304" s="229" t="s">
        <v>5649</v>
      </c>
      <c r="G304" s="42"/>
      <c r="H304" s="42"/>
      <c r="I304" s="230"/>
      <c r="J304" s="42"/>
      <c r="K304" s="42"/>
      <c r="L304" s="46"/>
      <c r="M304" s="231"/>
      <c r="N304" s="232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232</v>
      </c>
      <c r="AU304" s="19" t="s">
        <v>85</v>
      </c>
    </row>
    <row r="305" s="13" customFormat="1">
      <c r="A305" s="13"/>
      <c r="B305" s="235"/>
      <c r="C305" s="236"/>
      <c r="D305" s="228" t="s">
        <v>236</v>
      </c>
      <c r="E305" s="237" t="s">
        <v>40</v>
      </c>
      <c r="F305" s="238" t="s">
        <v>6084</v>
      </c>
      <c r="G305" s="236"/>
      <c r="H305" s="239">
        <v>0.78000000000000003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236</v>
      </c>
      <c r="AU305" s="245" t="s">
        <v>85</v>
      </c>
      <c r="AV305" s="13" t="s">
        <v>85</v>
      </c>
      <c r="AW305" s="13" t="s">
        <v>38</v>
      </c>
      <c r="AX305" s="13" t="s">
        <v>77</v>
      </c>
      <c r="AY305" s="245" t="s">
        <v>224</v>
      </c>
    </row>
    <row r="306" s="15" customFormat="1">
      <c r="A306" s="15"/>
      <c r="B306" s="256"/>
      <c r="C306" s="257"/>
      <c r="D306" s="228" t="s">
        <v>236</v>
      </c>
      <c r="E306" s="258" t="s">
        <v>40</v>
      </c>
      <c r="F306" s="259" t="s">
        <v>253</v>
      </c>
      <c r="G306" s="257"/>
      <c r="H306" s="260">
        <v>0.78000000000000003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236</v>
      </c>
      <c r="AU306" s="266" t="s">
        <v>85</v>
      </c>
      <c r="AV306" s="15" t="s">
        <v>230</v>
      </c>
      <c r="AW306" s="15" t="s">
        <v>38</v>
      </c>
      <c r="AX306" s="15" t="s">
        <v>83</v>
      </c>
      <c r="AY306" s="266" t="s">
        <v>224</v>
      </c>
    </row>
    <row r="307" s="2" customFormat="1" ht="16.5" customHeight="1">
      <c r="A307" s="40"/>
      <c r="B307" s="41"/>
      <c r="C307" s="215" t="s">
        <v>534</v>
      </c>
      <c r="D307" s="215" t="s">
        <v>226</v>
      </c>
      <c r="E307" s="216" t="s">
        <v>5023</v>
      </c>
      <c r="F307" s="217" t="s">
        <v>5024</v>
      </c>
      <c r="G307" s="218" t="s">
        <v>160</v>
      </c>
      <c r="H307" s="219">
        <v>15.5</v>
      </c>
      <c r="I307" s="220"/>
      <c r="J307" s="221">
        <f>ROUND(I307*H307,2)</f>
        <v>0</v>
      </c>
      <c r="K307" s="217" t="s">
        <v>229</v>
      </c>
      <c r="L307" s="46"/>
      <c r="M307" s="222" t="s">
        <v>40</v>
      </c>
      <c r="N307" s="223" t="s">
        <v>48</v>
      </c>
      <c r="O307" s="86"/>
      <c r="P307" s="224">
        <f>O307*H307</f>
        <v>0</v>
      </c>
      <c r="Q307" s="224">
        <v>0.14066999999999999</v>
      </c>
      <c r="R307" s="224">
        <f>Q307*H307</f>
        <v>2.1803849999999998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230</v>
      </c>
      <c r="AT307" s="226" t="s">
        <v>226</v>
      </c>
      <c r="AU307" s="226" t="s">
        <v>85</v>
      </c>
      <c r="AY307" s="19" t="s">
        <v>224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83</v>
      </c>
      <c r="BK307" s="227">
        <f>ROUND(I307*H307,2)</f>
        <v>0</v>
      </c>
      <c r="BL307" s="19" t="s">
        <v>230</v>
      </c>
      <c r="BM307" s="226" t="s">
        <v>822</v>
      </c>
    </row>
    <row r="308" s="2" customFormat="1">
      <c r="A308" s="40"/>
      <c r="B308" s="41"/>
      <c r="C308" s="42"/>
      <c r="D308" s="228" t="s">
        <v>232</v>
      </c>
      <c r="E308" s="42"/>
      <c r="F308" s="229" t="s">
        <v>5025</v>
      </c>
      <c r="G308" s="42"/>
      <c r="H308" s="42"/>
      <c r="I308" s="230"/>
      <c r="J308" s="42"/>
      <c r="K308" s="42"/>
      <c r="L308" s="46"/>
      <c r="M308" s="231"/>
      <c r="N308" s="23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232</v>
      </c>
      <c r="AU308" s="19" t="s">
        <v>85</v>
      </c>
    </row>
    <row r="309" s="2" customFormat="1">
      <c r="A309" s="40"/>
      <c r="B309" s="41"/>
      <c r="C309" s="42"/>
      <c r="D309" s="233" t="s">
        <v>234</v>
      </c>
      <c r="E309" s="42"/>
      <c r="F309" s="234" t="s">
        <v>5026</v>
      </c>
      <c r="G309" s="42"/>
      <c r="H309" s="42"/>
      <c r="I309" s="230"/>
      <c r="J309" s="42"/>
      <c r="K309" s="42"/>
      <c r="L309" s="46"/>
      <c r="M309" s="231"/>
      <c r="N309" s="232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234</v>
      </c>
      <c r="AU309" s="19" t="s">
        <v>85</v>
      </c>
    </row>
    <row r="310" s="13" customFormat="1">
      <c r="A310" s="13"/>
      <c r="B310" s="235"/>
      <c r="C310" s="236"/>
      <c r="D310" s="228" t="s">
        <v>236</v>
      </c>
      <c r="E310" s="237" t="s">
        <v>40</v>
      </c>
      <c r="F310" s="238" t="s">
        <v>6085</v>
      </c>
      <c r="G310" s="236"/>
      <c r="H310" s="239">
        <v>15.5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236</v>
      </c>
      <c r="AU310" s="245" t="s">
        <v>85</v>
      </c>
      <c r="AV310" s="13" t="s">
        <v>85</v>
      </c>
      <c r="AW310" s="13" t="s">
        <v>38</v>
      </c>
      <c r="AX310" s="13" t="s">
        <v>77</v>
      </c>
      <c r="AY310" s="245" t="s">
        <v>224</v>
      </c>
    </row>
    <row r="311" s="15" customFormat="1">
      <c r="A311" s="15"/>
      <c r="B311" s="256"/>
      <c r="C311" s="257"/>
      <c r="D311" s="228" t="s">
        <v>236</v>
      </c>
      <c r="E311" s="258" t="s">
        <v>40</v>
      </c>
      <c r="F311" s="259" t="s">
        <v>253</v>
      </c>
      <c r="G311" s="257"/>
      <c r="H311" s="260">
        <v>15.5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236</v>
      </c>
      <c r="AU311" s="266" t="s">
        <v>85</v>
      </c>
      <c r="AV311" s="15" t="s">
        <v>230</v>
      </c>
      <c r="AW311" s="15" t="s">
        <v>38</v>
      </c>
      <c r="AX311" s="15" t="s">
        <v>83</v>
      </c>
      <c r="AY311" s="266" t="s">
        <v>224</v>
      </c>
    </row>
    <row r="312" s="2" customFormat="1" ht="16.5" customHeight="1">
      <c r="A312" s="40"/>
      <c r="B312" s="41"/>
      <c r="C312" s="215" t="s">
        <v>527</v>
      </c>
      <c r="D312" s="215" t="s">
        <v>226</v>
      </c>
      <c r="E312" s="216" t="s">
        <v>5084</v>
      </c>
      <c r="F312" s="217" t="s">
        <v>5085</v>
      </c>
      <c r="G312" s="218" t="s">
        <v>160</v>
      </c>
      <c r="H312" s="219">
        <v>22.5</v>
      </c>
      <c r="I312" s="220"/>
      <c r="J312" s="221">
        <f>ROUND(I312*H312,2)</f>
        <v>0</v>
      </c>
      <c r="K312" s="217" t="s">
        <v>229</v>
      </c>
      <c r="L312" s="46"/>
      <c r="M312" s="222" t="s">
        <v>40</v>
      </c>
      <c r="N312" s="223" t="s">
        <v>48</v>
      </c>
      <c r="O312" s="86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230</v>
      </c>
      <c r="AT312" s="226" t="s">
        <v>226</v>
      </c>
      <c r="AU312" s="226" t="s">
        <v>85</v>
      </c>
      <c r="AY312" s="19" t="s">
        <v>224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83</v>
      </c>
      <c r="BK312" s="227">
        <f>ROUND(I312*H312,2)</f>
        <v>0</v>
      </c>
      <c r="BL312" s="19" t="s">
        <v>230</v>
      </c>
      <c r="BM312" s="226" t="s">
        <v>835</v>
      </c>
    </row>
    <row r="313" s="2" customFormat="1">
      <c r="A313" s="40"/>
      <c r="B313" s="41"/>
      <c r="C313" s="42"/>
      <c r="D313" s="228" t="s">
        <v>232</v>
      </c>
      <c r="E313" s="42"/>
      <c r="F313" s="229" t="s">
        <v>5086</v>
      </c>
      <c r="G313" s="42"/>
      <c r="H313" s="42"/>
      <c r="I313" s="230"/>
      <c r="J313" s="42"/>
      <c r="K313" s="42"/>
      <c r="L313" s="46"/>
      <c r="M313" s="231"/>
      <c r="N313" s="232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232</v>
      </c>
      <c r="AU313" s="19" t="s">
        <v>85</v>
      </c>
    </row>
    <row r="314" s="2" customFormat="1">
      <c r="A314" s="40"/>
      <c r="B314" s="41"/>
      <c r="C314" s="42"/>
      <c r="D314" s="233" t="s">
        <v>234</v>
      </c>
      <c r="E314" s="42"/>
      <c r="F314" s="234" t="s">
        <v>5087</v>
      </c>
      <c r="G314" s="42"/>
      <c r="H314" s="42"/>
      <c r="I314" s="230"/>
      <c r="J314" s="42"/>
      <c r="K314" s="42"/>
      <c r="L314" s="46"/>
      <c r="M314" s="231"/>
      <c r="N314" s="232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234</v>
      </c>
      <c r="AU314" s="19" t="s">
        <v>85</v>
      </c>
    </row>
    <row r="315" s="13" customFormat="1">
      <c r="A315" s="13"/>
      <c r="B315" s="235"/>
      <c r="C315" s="236"/>
      <c r="D315" s="228" t="s">
        <v>236</v>
      </c>
      <c r="E315" s="237" t="s">
        <v>40</v>
      </c>
      <c r="F315" s="238" t="s">
        <v>6047</v>
      </c>
      <c r="G315" s="236"/>
      <c r="H315" s="239">
        <v>15.5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236</v>
      </c>
      <c r="AU315" s="245" t="s">
        <v>85</v>
      </c>
      <c r="AV315" s="13" t="s">
        <v>85</v>
      </c>
      <c r="AW315" s="13" t="s">
        <v>38</v>
      </c>
      <c r="AX315" s="13" t="s">
        <v>77</v>
      </c>
      <c r="AY315" s="245" t="s">
        <v>224</v>
      </c>
    </row>
    <row r="316" s="13" customFormat="1">
      <c r="A316" s="13"/>
      <c r="B316" s="235"/>
      <c r="C316" s="236"/>
      <c r="D316" s="228" t="s">
        <v>236</v>
      </c>
      <c r="E316" s="237" t="s">
        <v>40</v>
      </c>
      <c r="F316" s="238" t="s">
        <v>6048</v>
      </c>
      <c r="G316" s="236"/>
      <c r="H316" s="239">
        <v>7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236</v>
      </c>
      <c r="AU316" s="245" t="s">
        <v>85</v>
      </c>
      <c r="AV316" s="13" t="s">
        <v>85</v>
      </c>
      <c r="AW316" s="13" t="s">
        <v>38</v>
      </c>
      <c r="AX316" s="13" t="s">
        <v>77</v>
      </c>
      <c r="AY316" s="245" t="s">
        <v>224</v>
      </c>
    </row>
    <row r="317" s="15" customFormat="1">
      <c r="A317" s="15"/>
      <c r="B317" s="256"/>
      <c r="C317" s="257"/>
      <c r="D317" s="228" t="s">
        <v>236</v>
      </c>
      <c r="E317" s="258" t="s">
        <v>40</v>
      </c>
      <c r="F317" s="259" t="s">
        <v>253</v>
      </c>
      <c r="G317" s="257"/>
      <c r="H317" s="260">
        <v>22.5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6" t="s">
        <v>236</v>
      </c>
      <c r="AU317" s="266" t="s">
        <v>85</v>
      </c>
      <c r="AV317" s="15" t="s">
        <v>230</v>
      </c>
      <c r="AW317" s="15" t="s">
        <v>38</v>
      </c>
      <c r="AX317" s="15" t="s">
        <v>83</v>
      </c>
      <c r="AY317" s="266" t="s">
        <v>224</v>
      </c>
    </row>
    <row r="318" s="2" customFormat="1" ht="16.5" customHeight="1">
      <c r="A318" s="40"/>
      <c r="B318" s="41"/>
      <c r="C318" s="215" t="s">
        <v>440</v>
      </c>
      <c r="D318" s="215" t="s">
        <v>226</v>
      </c>
      <c r="E318" s="216" t="s">
        <v>1420</v>
      </c>
      <c r="F318" s="217" t="s">
        <v>1421</v>
      </c>
      <c r="G318" s="218" t="s">
        <v>152</v>
      </c>
      <c r="H318" s="219">
        <v>162</v>
      </c>
      <c r="I318" s="220"/>
      <c r="J318" s="221">
        <f>ROUND(I318*H318,2)</f>
        <v>0</v>
      </c>
      <c r="K318" s="217" t="s">
        <v>229</v>
      </c>
      <c r="L318" s="46"/>
      <c r="M318" s="222" t="s">
        <v>40</v>
      </c>
      <c r="N318" s="223" t="s">
        <v>48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230</v>
      </c>
      <c r="AT318" s="226" t="s">
        <v>226</v>
      </c>
      <c r="AU318" s="226" t="s">
        <v>85</v>
      </c>
      <c r="AY318" s="19" t="s">
        <v>224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83</v>
      </c>
      <c r="BK318" s="227">
        <f>ROUND(I318*H318,2)</f>
        <v>0</v>
      </c>
      <c r="BL318" s="19" t="s">
        <v>230</v>
      </c>
      <c r="BM318" s="226" t="s">
        <v>178</v>
      </c>
    </row>
    <row r="319" s="2" customFormat="1">
      <c r="A319" s="40"/>
      <c r="B319" s="41"/>
      <c r="C319" s="42"/>
      <c r="D319" s="228" t="s">
        <v>232</v>
      </c>
      <c r="E319" s="42"/>
      <c r="F319" s="229" t="s">
        <v>1423</v>
      </c>
      <c r="G319" s="42"/>
      <c r="H319" s="42"/>
      <c r="I319" s="230"/>
      <c r="J319" s="42"/>
      <c r="K319" s="42"/>
      <c r="L319" s="46"/>
      <c r="M319" s="231"/>
      <c r="N319" s="23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232</v>
      </c>
      <c r="AU319" s="19" t="s">
        <v>85</v>
      </c>
    </row>
    <row r="320" s="2" customFormat="1">
      <c r="A320" s="40"/>
      <c r="B320" s="41"/>
      <c r="C320" s="42"/>
      <c r="D320" s="233" t="s">
        <v>234</v>
      </c>
      <c r="E320" s="42"/>
      <c r="F320" s="234" t="s">
        <v>1424</v>
      </c>
      <c r="G320" s="42"/>
      <c r="H320" s="42"/>
      <c r="I320" s="230"/>
      <c r="J320" s="42"/>
      <c r="K320" s="42"/>
      <c r="L320" s="46"/>
      <c r="M320" s="231"/>
      <c r="N320" s="23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234</v>
      </c>
      <c r="AU320" s="19" t="s">
        <v>85</v>
      </c>
    </row>
    <row r="321" s="13" customFormat="1">
      <c r="A321" s="13"/>
      <c r="B321" s="235"/>
      <c r="C321" s="236"/>
      <c r="D321" s="228" t="s">
        <v>236</v>
      </c>
      <c r="E321" s="237" t="s">
        <v>40</v>
      </c>
      <c r="F321" s="238" t="s">
        <v>6042</v>
      </c>
      <c r="G321" s="236"/>
      <c r="H321" s="239">
        <v>162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236</v>
      </c>
      <c r="AU321" s="245" t="s">
        <v>85</v>
      </c>
      <c r="AV321" s="13" t="s">
        <v>85</v>
      </c>
      <c r="AW321" s="13" t="s">
        <v>38</v>
      </c>
      <c r="AX321" s="13" t="s">
        <v>77</v>
      </c>
      <c r="AY321" s="245" t="s">
        <v>224</v>
      </c>
    </row>
    <row r="322" s="15" customFormat="1">
      <c r="A322" s="15"/>
      <c r="B322" s="256"/>
      <c r="C322" s="257"/>
      <c r="D322" s="228" t="s">
        <v>236</v>
      </c>
      <c r="E322" s="258" t="s">
        <v>40</v>
      </c>
      <c r="F322" s="259" t="s">
        <v>253</v>
      </c>
      <c r="G322" s="257"/>
      <c r="H322" s="260">
        <v>162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6" t="s">
        <v>236</v>
      </c>
      <c r="AU322" s="266" t="s">
        <v>85</v>
      </c>
      <c r="AV322" s="15" t="s">
        <v>230</v>
      </c>
      <c r="AW322" s="15" t="s">
        <v>38</v>
      </c>
      <c r="AX322" s="15" t="s">
        <v>83</v>
      </c>
      <c r="AY322" s="266" t="s">
        <v>224</v>
      </c>
    </row>
    <row r="323" s="2" customFormat="1" ht="21.75" customHeight="1">
      <c r="A323" s="40"/>
      <c r="B323" s="41"/>
      <c r="C323" s="215" t="s">
        <v>489</v>
      </c>
      <c r="D323" s="215" t="s">
        <v>226</v>
      </c>
      <c r="E323" s="216" t="s">
        <v>5446</v>
      </c>
      <c r="F323" s="217" t="s">
        <v>5447</v>
      </c>
      <c r="G323" s="218" t="s">
        <v>152</v>
      </c>
      <c r="H323" s="219">
        <v>29</v>
      </c>
      <c r="I323" s="220"/>
      <c r="J323" s="221">
        <f>ROUND(I323*H323,2)</f>
        <v>0</v>
      </c>
      <c r="K323" s="217" t="s">
        <v>229</v>
      </c>
      <c r="L323" s="46"/>
      <c r="M323" s="222" t="s">
        <v>40</v>
      </c>
      <c r="N323" s="223" t="s">
        <v>48</v>
      </c>
      <c r="O323" s="86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230</v>
      </c>
      <c r="AT323" s="226" t="s">
        <v>226</v>
      </c>
      <c r="AU323" s="226" t="s">
        <v>85</v>
      </c>
      <c r="AY323" s="19" t="s">
        <v>224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83</v>
      </c>
      <c r="BK323" s="227">
        <f>ROUND(I323*H323,2)</f>
        <v>0</v>
      </c>
      <c r="BL323" s="19" t="s">
        <v>230</v>
      </c>
      <c r="BM323" s="226" t="s">
        <v>850</v>
      </c>
    </row>
    <row r="324" s="2" customFormat="1">
      <c r="A324" s="40"/>
      <c r="B324" s="41"/>
      <c r="C324" s="42"/>
      <c r="D324" s="228" t="s">
        <v>232</v>
      </c>
      <c r="E324" s="42"/>
      <c r="F324" s="229" t="s">
        <v>5448</v>
      </c>
      <c r="G324" s="42"/>
      <c r="H324" s="42"/>
      <c r="I324" s="230"/>
      <c r="J324" s="42"/>
      <c r="K324" s="42"/>
      <c r="L324" s="46"/>
      <c r="M324" s="231"/>
      <c r="N324" s="232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232</v>
      </c>
      <c r="AU324" s="19" t="s">
        <v>85</v>
      </c>
    </row>
    <row r="325" s="2" customFormat="1">
      <c r="A325" s="40"/>
      <c r="B325" s="41"/>
      <c r="C325" s="42"/>
      <c r="D325" s="233" t="s">
        <v>234</v>
      </c>
      <c r="E325" s="42"/>
      <c r="F325" s="234" t="s">
        <v>5449</v>
      </c>
      <c r="G325" s="42"/>
      <c r="H325" s="42"/>
      <c r="I325" s="230"/>
      <c r="J325" s="42"/>
      <c r="K325" s="42"/>
      <c r="L325" s="46"/>
      <c r="M325" s="231"/>
      <c r="N325" s="232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234</v>
      </c>
      <c r="AU325" s="19" t="s">
        <v>85</v>
      </c>
    </row>
    <row r="326" s="13" customFormat="1">
      <c r="A326" s="13"/>
      <c r="B326" s="235"/>
      <c r="C326" s="236"/>
      <c r="D326" s="228" t="s">
        <v>236</v>
      </c>
      <c r="E326" s="237" t="s">
        <v>40</v>
      </c>
      <c r="F326" s="238" t="s">
        <v>6086</v>
      </c>
      <c r="G326" s="236"/>
      <c r="H326" s="239">
        <v>29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236</v>
      </c>
      <c r="AU326" s="245" t="s">
        <v>85</v>
      </c>
      <c r="AV326" s="13" t="s">
        <v>85</v>
      </c>
      <c r="AW326" s="13" t="s">
        <v>38</v>
      </c>
      <c r="AX326" s="13" t="s">
        <v>77</v>
      </c>
      <c r="AY326" s="245" t="s">
        <v>224</v>
      </c>
    </row>
    <row r="327" s="15" customFormat="1">
      <c r="A327" s="15"/>
      <c r="B327" s="256"/>
      <c r="C327" s="257"/>
      <c r="D327" s="228" t="s">
        <v>236</v>
      </c>
      <c r="E327" s="258" t="s">
        <v>40</v>
      </c>
      <c r="F327" s="259" t="s">
        <v>253</v>
      </c>
      <c r="G327" s="257"/>
      <c r="H327" s="260">
        <v>29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236</v>
      </c>
      <c r="AU327" s="266" t="s">
        <v>85</v>
      </c>
      <c r="AV327" s="15" t="s">
        <v>230</v>
      </c>
      <c r="AW327" s="15" t="s">
        <v>38</v>
      </c>
      <c r="AX327" s="15" t="s">
        <v>83</v>
      </c>
      <c r="AY327" s="266" t="s">
        <v>224</v>
      </c>
    </row>
    <row r="328" s="12" customFormat="1" ht="22.8" customHeight="1">
      <c r="A328" s="12"/>
      <c r="B328" s="199"/>
      <c r="C328" s="200"/>
      <c r="D328" s="201" t="s">
        <v>76</v>
      </c>
      <c r="E328" s="213" t="s">
        <v>1439</v>
      </c>
      <c r="F328" s="213" t="s">
        <v>1440</v>
      </c>
      <c r="G328" s="200"/>
      <c r="H328" s="200"/>
      <c r="I328" s="203"/>
      <c r="J328" s="214">
        <f>BK328</f>
        <v>0</v>
      </c>
      <c r="K328" s="200"/>
      <c r="L328" s="205"/>
      <c r="M328" s="206"/>
      <c r="N328" s="207"/>
      <c r="O328" s="207"/>
      <c r="P328" s="208">
        <f>SUM(P329:P364)</f>
        <v>0</v>
      </c>
      <c r="Q328" s="207"/>
      <c r="R328" s="208">
        <f>SUM(R329:R364)</f>
        <v>0</v>
      </c>
      <c r="S328" s="207"/>
      <c r="T328" s="209">
        <f>SUM(T329:T364)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0" t="s">
        <v>83</v>
      </c>
      <c r="AT328" s="211" t="s">
        <v>76</v>
      </c>
      <c r="AU328" s="211" t="s">
        <v>83</v>
      </c>
      <c r="AY328" s="210" t="s">
        <v>224</v>
      </c>
      <c r="BK328" s="212">
        <f>SUM(BK329:BK364)</f>
        <v>0</v>
      </c>
    </row>
    <row r="329" s="2" customFormat="1" ht="16.5" customHeight="1">
      <c r="A329" s="40"/>
      <c r="B329" s="41"/>
      <c r="C329" s="215" t="s">
        <v>446</v>
      </c>
      <c r="D329" s="215" t="s">
        <v>226</v>
      </c>
      <c r="E329" s="216" t="s">
        <v>1469</v>
      </c>
      <c r="F329" s="217" t="s">
        <v>1470</v>
      </c>
      <c r="G329" s="218" t="s">
        <v>604</v>
      </c>
      <c r="H329" s="219">
        <v>57.097999999999999</v>
      </c>
      <c r="I329" s="220"/>
      <c r="J329" s="221">
        <f>ROUND(I329*H329,2)</f>
        <v>0</v>
      </c>
      <c r="K329" s="217" t="s">
        <v>229</v>
      </c>
      <c r="L329" s="46"/>
      <c r="M329" s="222" t="s">
        <v>40</v>
      </c>
      <c r="N329" s="223" t="s">
        <v>48</v>
      </c>
      <c r="O329" s="86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230</v>
      </c>
      <c r="AT329" s="226" t="s">
        <v>226</v>
      </c>
      <c r="AU329" s="226" t="s">
        <v>85</v>
      </c>
      <c r="AY329" s="19" t="s">
        <v>224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83</v>
      </c>
      <c r="BK329" s="227">
        <f>ROUND(I329*H329,2)</f>
        <v>0</v>
      </c>
      <c r="BL329" s="19" t="s">
        <v>230</v>
      </c>
      <c r="BM329" s="226" t="s">
        <v>860</v>
      </c>
    </row>
    <row r="330" s="2" customFormat="1">
      <c r="A330" s="40"/>
      <c r="B330" s="41"/>
      <c r="C330" s="42"/>
      <c r="D330" s="228" t="s">
        <v>232</v>
      </c>
      <c r="E330" s="42"/>
      <c r="F330" s="229" t="s">
        <v>1472</v>
      </c>
      <c r="G330" s="42"/>
      <c r="H330" s="42"/>
      <c r="I330" s="230"/>
      <c r="J330" s="42"/>
      <c r="K330" s="42"/>
      <c r="L330" s="46"/>
      <c r="M330" s="231"/>
      <c r="N330" s="232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232</v>
      </c>
      <c r="AU330" s="19" t="s">
        <v>85</v>
      </c>
    </row>
    <row r="331" s="2" customFormat="1">
      <c r="A331" s="40"/>
      <c r="B331" s="41"/>
      <c r="C331" s="42"/>
      <c r="D331" s="233" t="s">
        <v>234</v>
      </c>
      <c r="E331" s="42"/>
      <c r="F331" s="234" t="s">
        <v>1473</v>
      </c>
      <c r="G331" s="42"/>
      <c r="H331" s="42"/>
      <c r="I331" s="230"/>
      <c r="J331" s="42"/>
      <c r="K331" s="42"/>
      <c r="L331" s="46"/>
      <c r="M331" s="231"/>
      <c r="N331" s="232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234</v>
      </c>
      <c r="AU331" s="19" t="s">
        <v>85</v>
      </c>
    </row>
    <row r="332" s="14" customFormat="1">
      <c r="A332" s="14"/>
      <c r="B332" s="246"/>
      <c r="C332" s="247"/>
      <c r="D332" s="228" t="s">
        <v>236</v>
      </c>
      <c r="E332" s="248" t="s">
        <v>40</v>
      </c>
      <c r="F332" s="249" t="s">
        <v>5655</v>
      </c>
      <c r="G332" s="247"/>
      <c r="H332" s="248" t="s">
        <v>40</v>
      </c>
      <c r="I332" s="250"/>
      <c r="J332" s="247"/>
      <c r="K332" s="247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236</v>
      </c>
      <c r="AU332" s="255" t="s">
        <v>85</v>
      </c>
      <c r="AV332" s="14" t="s">
        <v>83</v>
      </c>
      <c r="AW332" s="14" t="s">
        <v>38</v>
      </c>
      <c r="AX332" s="14" t="s">
        <v>77</v>
      </c>
      <c r="AY332" s="255" t="s">
        <v>224</v>
      </c>
    </row>
    <row r="333" s="13" customFormat="1">
      <c r="A333" s="13"/>
      <c r="B333" s="235"/>
      <c r="C333" s="236"/>
      <c r="D333" s="228" t="s">
        <v>236</v>
      </c>
      <c r="E333" s="237" t="s">
        <v>40</v>
      </c>
      <c r="F333" s="238" t="s">
        <v>6087</v>
      </c>
      <c r="G333" s="236"/>
      <c r="H333" s="239">
        <v>36.450000000000003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236</v>
      </c>
      <c r="AU333" s="245" t="s">
        <v>85</v>
      </c>
      <c r="AV333" s="13" t="s">
        <v>85</v>
      </c>
      <c r="AW333" s="13" t="s">
        <v>38</v>
      </c>
      <c r="AX333" s="13" t="s">
        <v>77</v>
      </c>
      <c r="AY333" s="245" t="s">
        <v>224</v>
      </c>
    </row>
    <row r="334" s="13" customFormat="1">
      <c r="A334" s="13"/>
      <c r="B334" s="235"/>
      <c r="C334" s="236"/>
      <c r="D334" s="228" t="s">
        <v>236</v>
      </c>
      <c r="E334" s="237" t="s">
        <v>40</v>
      </c>
      <c r="F334" s="238" t="s">
        <v>6088</v>
      </c>
      <c r="G334" s="236"/>
      <c r="H334" s="239">
        <v>6.5250000000000004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236</v>
      </c>
      <c r="AU334" s="245" t="s">
        <v>85</v>
      </c>
      <c r="AV334" s="13" t="s">
        <v>85</v>
      </c>
      <c r="AW334" s="13" t="s">
        <v>38</v>
      </c>
      <c r="AX334" s="13" t="s">
        <v>77</v>
      </c>
      <c r="AY334" s="245" t="s">
        <v>224</v>
      </c>
    </row>
    <row r="335" s="13" customFormat="1">
      <c r="A335" s="13"/>
      <c r="B335" s="235"/>
      <c r="C335" s="236"/>
      <c r="D335" s="228" t="s">
        <v>236</v>
      </c>
      <c r="E335" s="237" t="s">
        <v>40</v>
      </c>
      <c r="F335" s="238" t="s">
        <v>6089</v>
      </c>
      <c r="G335" s="236"/>
      <c r="H335" s="239">
        <v>12.093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236</v>
      </c>
      <c r="AU335" s="245" t="s">
        <v>85</v>
      </c>
      <c r="AV335" s="13" t="s">
        <v>85</v>
      </c>
      <c r="AW335" s="13" t="s">
        <v>38</v>
      </c>
      <c r="AX335" s="13" t="s">
        <v>77</v>
      </c>
      <c r="AY335" s="245" t="s">
        <v>224</v>
      </c>
    </row>
    <row r="336" s="13" customFormat="1">
      <c r="A336" s="13"/>
      <c r="B336" s="235"/>
      <c r="C336" s="236"/>
      <c r="D336" s="228" t="s">
        <v>236</v>
      </c>
      <c r="E336" s="237" t="s">
        <v>40</v>
      </c>
      <c r="F336" s="238" t="s">
        <v>6090</v>
      </c>
      <c r="G336" s="236"/>
      <c r="H336" s="239">
        <v>2.0299999999999998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236</v>
      </c>
      <c r="AU336" s="245" t="s">
        <v>85</v>
      </c>
      <c r="AV336" s="13" t="s">
        <v>85</v>
      </c>
      <c r="AW336" s="13" t="s">
        <v>38</v>
      </c>
      <c r="AX336" s="13" t="s">
        <v>77</v>
      </c>
      <c r="AY336" s="245" t="s">
        <v>224</v>
      </c>
    </row>
    <row r="337" s="15" customFormat="1">
      <c r="A337" s="15"/>
      <c r="B337" s="256"/>
      <c r="C337" s="257"/>
      <c r="D337" s="228" t="s">
        <v>236</v>
      </c>
      <c r="E337" s="258" t="s">
        <v>40</v>
      </c>
      <c r="F337" s="259" t="s">
        <v>253</v>
      </c>
      <c r="G337" s="257"/>
      <c r="H337" s="260">
        <v>57.097999999999999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236</v>
      </c>
      <c r="AU337" s="266" t="s">
        <v>85</v>
      </c>
      <c r="AV337" s="15" t="s">
        <v>230</v>
      </c>
      <c r="AW337" s="15" t="s">
        <v>38</v>
      </c>
      <c r="AX337" s="15" t="s">
        <v>83</v>
      </c>
      <c r="AY337" s="266" t="s">
        <v>224</v>
      </c>
    </row>
    <row r="338" s="2" customFormat="1" ht="16.5" customHeight="1">
      <c r="A338" s="40"/>
      <c r="B338" s="41"/>
      <c r="C338" s="215" t="s">
        <v>451</v>
      </c>
      <c r="D338" s="215" t="s">
        <v>226</v>
      </c>
      <c r="E338" s="216" t="s">
        <v>1476</v>
      </c>
      <c r="F338" s="217" t="s">
        <v>1477</v>
      </c>
      <c r="G338" s="218" t="s">
        <v>604</v>
      </c>
      <c r="H338" s="219">
        <v>389.536</v>
      </c>
      <c r="I338" s="220"/>
      <c r="J338" s="221">
        <f>ROUND(I338*H338,2)</f>
        <v>0</v>
      </c>
      <c r="K338" s="217" t="s">
        <v>229</v>
      </c>
      <c r="L338" s="46"/>
      <c r="M338" s="222" t="s">
        <v>40</v>
      </c>
      <c r="N338" s="223" t="s">
        <v>48</v>
      </c>
      <c r="O338" s="86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230</v>
      </c>
      <c r="AT338" s="226" t="s">
        <v>226</v>
      </c>
      <c r="AU338" s="226" t="s">
        <v>85</v>
      </c>
      <c r="AY338" s="19" t="s">
        <v>224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83</v>
      </c>
      <c r="BK338" s="227">
        <f>ROUND(I338*H338,2)</f>
        <v>0</v>
      </c>
      <c r="BL338" s="19" t="s">
        <v>230</v>
      </c>
      <c r="BM338" s="226" t="s">
        <v>869</v>
      </c>
    </row>
    <row r="339" s="2" customFormat="1">
      <c r="A339" s="40"/>
      <c r="B339" s="41"/>
      <c r="C339" s="42"/>
      <c r="D339" s="228" t="s">
        <v>232</v>
      </c>
      <c r="E339" s="42"/>
      <c r="F339" s="229" t="s">
        <v>1479</v>
      </c>
      <c r="G339" s="42"/>
      <c r="H339" s="42"/>
      <c r="I339" s="230"/>
      <c r="J339" s="42"/>
      <c r="K339" s="42"/>
      <c r="L339" s="46"/>
      <c r="M339" s="231"/>
      <c r="N339" s="232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232</v>
      </c>
      <c r="AU339" s="19" t="s">
        <v>85</v>
      </c>
    </row>
    <row r="340" s="2" customFormat="1">
      <c r="A340" s="40"/>
      <c r="B340" s="41"/>
      <c r="C340" s="42"/>
      <c r="D340" s="233" t="s">
        <v>234</v>
      </c>
      <c r="E340" s="42"/>
      <c r="F340" s="234" t="s">
        <v>1480</v>
      </c>
      <c r="G340" s="42"/>
      <c r="H340" s="42"/>
      <c r="I340" s="230"/>
      <c r="J340" s="42"/>
      <c r="K340" s="42"/>
      <c r="L340" s="46"/>
      <c r="M340" s="231"/>
      <c r="N340" s="232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234</v>
      </c>
      <c r="AU340" s="19" t="s">
        <v>85</v>
      </c>
    </row>
    <row r="341" s="14" customFormat="1">
      <c r="A341" s="14"/>
      <c r="B341" s="246"/>
      <c r="C341" s="247"/>
      <c r="D341" s="228" t="s">
        <v>236</v>
      </c>
      <c r="E341" s="248" t="s">
        <v>40</v>
      </c>
      <c r="F341" s="249" t="s">
        <v>5663</v>
      </c>
      <c r="G341" s="247"/>
      <c r="H341" s="248" t="s">
        <v>40</v>
      </c>
      <c r="I341" s="250"/>
      <c r="J341" s="247"/>
      <c r="K341" s="247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236</v>
      </c>
      <c r="AU341" s="255" t="s">
        <v>85</v>
      </c>
      <c r="AV341" s="14" t="s">
        <v>83</v>
      </c>
      <c r="AW341" s="14" t="s">
        <v>38</v>
      </c>
      <c r="AX341" s="14" t="s">
        <v>77</v>
      </c>
      <c r="AY341" s="255" t="s">
        <v>224</v>
      </c>
    </row>
    <row r="342" s="13" customFormat="1">
      <c r="A342" s="13"/>
      <c r="B342" s="235"/>
      <c r="C342" s="236"/>
      <c r="D342" s="228" t="s">
        <v>236</v>
      </c>
      <c r="E342" s="237" t="s">
        <v>40</v>
      </c>
      <c r="F342" s="238" t="s">
        <v>6091</v>
      </c>
      <c r="G342" s="236"/>
      <c r="H342" s="239">
        <v>255.15000000000001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236</v>
      </c>
      <c r="AU342" s="245" t="s">
        <v>85</v>
      </c>
      <c r="AV342" s="13" t="s">
        <v>85</v>
      </c>
      <c r="AW342" s="13" t="s">
        <v>38</v>
      </c>
      <c r="AX342" s="13" t="s">
        <v>77</v>
      </c>
      <c r="AY342" s="245" t="s">
        <v>224</v>
      </c>
    </row>
    <row r="343" s="13" customFormat="1">
      <c r="A343" s="13"/>
      <c r="B343" s="235"/>
      <c r="C343" s="236"/>
      <c r="D343" s="228" t="s">
        <v>236</v>
      </c>
      <c r="E343" s="237" t="s">
        <v>40</v>
      </c>
      <c r="F343" s="238" t="s">
        <v>6092</v>
      </c>
      <c r="G343" s="236"/>
      <c r="H343" s="239">
        <v>45.674999999999997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236</v>
      </c>
      <c r="AU343" s="245" t="s">
        <v>85</v>
      </c>
      <c r="AV343" s="13" t="s">
        <v>85</v>
      </c>
      <c r="AW343" s="13" t="s">
        <v>38</v>
      </c>
      <c r="AX343" s="13" t="s">
        <v>77</v>
      </c>
      <c r="AY343" s="245" t="s">
        <v>224</v>
      </c>
    </row>
    <row r="344" s="13" customFormat="1">
      <c r="A344" s="13"/>
      <c r="B344" s="235"/>
      <c r="C344" s="236"/>
      <c r="D344" s="228" t="s">
        <v>236</v>
      </c>
      <c r="E344" s="237" t="s">
        <v>40</v>
      </c>
      <c r="F344" s="238" t="s">
        <v>6093</v>
      </c>
      <c r="G344" s="236"/>
      <c r="H344" s="239">
        <v>84.650999999999996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236</v>
      </c>
      <c r="AU344" s="245" t="s">
        <v>85</v>
      </c>
      <c r="AV344" s="13" t="s">
        <v>85</v>
      </c>
      <c r="AW344" s="13" t="s">
        <v>38</v>
      </c>
      <c r="AX344" s="13" t="s">
        <v>77</v>
      </c>
      <c r="AY344" s="245" t="s">
        <v>224</v>
      </c>
    </row>
    <row r="345" s="13" customFormat="1">
      <c r="A345" s="13"/>
      <c r="B345" s="235"/>
      <c r="C345" s="236"/>
      <c r="D345" s="228" t="s">
        <v>236</v>
      </c>
      <c r="E345" s="237" t="s">
        <v>40</v>
      </c>
      <c r="F345" s="238" t="s">
        <v>6094</v>
      </c>
      <c r="G345" s="236"/>
      <c r="H345" s="239">
        <v>4.0599999999999996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236</v>
      </c>
      <c r="AU345" s="245" t="s">
        <v>85</v>
      </c>
      <c r="AV345" s="13" t="s">
        <v>85</v>
      </c>
      <c r="AW345" s="13" t="s">
        <v>38</v>
      </c>
      <c r="AX345" s="13" t="s">
        <v>77</v>
      </c>
      <c r="AY345" s="245" t="s">
        <v>224</v>
      </c>
    </row>
    <row r="346" s="15" customFormat="1">
      <c r="A346" s="15"/>
      <c r="B346" s="256"/>
      <c r="C346" s="257"/>
      <c r="D346" s="228" t="s">
        <v>236</v>
      </c>
      <c r="E346" s="258" t="s">
        <v>40</v>
      </c>
      <c r="F346" s="259" t="s">
        <v>253</v>
      </c>
      <c r="G346" s="257"/>
      <c r="H346" s="260">
        <v>389.536</v>
      </c>
      <c r="I346" s="261"/>
      <c r="J346" s="257"/>
      <c r="K346" s="257"/>
      <c r="L346" s="262"/>
      <c r="M346" s="263"/>
      <c r="N346" s="264"/>
      <c r="O346" s="264"/>
      <c r="P346" s="264"/>
      <c r="Q346" s="264"/>
      <c r="R346" s="264"/>
      <c r="S346" s="264"/>
      <c r="T346" s="26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6" t="s">
        <v>236</v>
      </c>
      <c r="AU346" s="266" t="s">
        <v>85</v>
      </c>
      <c r="AV346" s="15" t="s">
        <v>230</v>
      </c>
      <c r="AW346" s="15" t="s">
        <v>38</v>
      </c>
      <c r="AX346" s="15" t="s">
        <v>83</v>
      </c>
      <c r="AY346" s="266" t="s">
        <v>224</v>
      </c>
    </row>
    <row r="347" s="2" customFormat="1" ht="16.5" customHeight="1">
      <c r="A347" s="40"/>
      <c r="B347" s="41"/>
      <c r="C347" s="215" t="s">
        <v>455</v>
      </c>
      <c r="D347" s="215" t="s">
        <v>226</v>
      </c>
      <c r="E347" s="216" t="s">
        <v>5117</v>
      </c>
      <c r="F347" s="217" t="s">
        <v>5118</v>
      </c>
      <c r="G347" s="218" t="s">
        <v>604</v>
      </c>
      <c r="H347" s="219">
        <v>18.98</v>
      </c>
      <c r="I347" s="220"/>
      <c r="J347" s="221">
        <f>ROUND(I347*H347,2)</f>
        <v>0</v>
      </c>
      <c r="K347" s="217" t="s">
        <v>229</v>
      </c>
      <c r="L347" s="46"/>
      <c r="M347" s="222" t="s">
        <v>40</v>
      </c>
      <c r="N347" s="223" t="s">
        <v>48</v>
      </c>
      <c r="O347" s="86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230</v>
      </c>
      <c r="AT347" s="226" t="s">
        <v>226</v>
      </c>
      <c r="AU347" s="226" t="s">
        <v>85</v>
      </c>
      <c r="AY347" s="19" t="s">
        <v>224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83</v>
      </c>
      <c r="BK347" s="227">
        <f>ROUND(I347*H347,2)</f>
        <v>0</v>
      </c>
      <c r="BL347" s="19" t="s">
        <v>230</v>
      </c>
      <c r="BM347" s="226" t="s">
        <v>884</v>
      </c>
    </row>
    <row r="348" s="2" customFormat="1">
      <c r="A348" s="40"/>
      <c r="B348" s="41"/>
      <c r="C348" s="42"/>
      <c r="D348" s="228" t="s">
        <v>232</v>
      </c>
      <c r="E348" s="42"/>
      <c r="F348" s="229" t="s">
        <v>5119</v>
      </c>
      <c r="G348" s="42"/>
      <c r="H348" s="42"/>
      <c r="I348" s="230"/>
      <c r="J348" s="42"/>
      <c r="K348" s="42"/>
      <c r="L348" s="46"/>
      <c r="M348" s="231"/>
      <c r="N348" s="232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232</v>
      </c>
      <c r="AU348" s="19" t="s">
        <v>85</v>
      </c>
    </row>
    <row r="349" s="2" customFormat="1">
      <c r="A349" s="40"/>
      <c r="B349" s="41"/>
      <c r="C349" s="42"/>
      <c r="D349" s="233" t="s">
        <v>234</v>
      </c>
      <c r="E349" s="42"/>
      <c r="F349" s="234" t="s">
        <v>5120</v>
      </c>
      <c r="G349" s="42"/>
      <c r="H349" s="42"/>
      <c r="I349" s="230"/>
      <c r="J349" s="42"/>
      <c r="K349" s="42"/>
      <c r="L349" s="46"/>
      <c r="M349" s="231"/>
      <c r="N349" s="232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234</v>
      </c>
      <c r="AU349" s="19" t="s">
        <v>85</v>
      </c>
    </row>
    <row r="350" s="14" customFormat="1">
      <c r="A350" s="14"/>
      <c r="B350" s="246"/>
      <c r="C350" s="247"/>
      <c r="D350" s="228" t="s">
        <v>236</v>
      </c>
      <c r="E350" s="248" t="s">
        <v>40</v>
      </c>
      <c r="F350" s="249" t="s">
        <v>5671</v>
      </c>
      <c r="G350" s="247"/>
      <c r="H350" s="248" t="s">
        <v>40</v>
      </c>
      <c r="I350" s="250"/>
      <c r="J350" s="247"/>
      <c r="K350" s="247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236</v>
      </c>
      <c r="AU350" s="255" t="s">
        <v>85</v>
      </c>
      <c r="AV350" s="14" t="s">
        <v>83</v>
      </c>
      <c r="AW350" s="14" t="s">
        <v>38</v>
      </c>
      <c r="AX350" s="14" t="s">
        <v>77</v>
      </c>
      <c r="AY350" s="255" t="s">
        <v>224</v>
      </c>
    </row>
    <row r="351" s="14" customFormat="1">
      <c r="A351" s="14"/>
      <c r="B351" s="246"/>
      <c r="C351" s="247"/>
      <c r="D351" s="228" t="s">
        <v>236</v>
      </c>
      <c r="E351" s="248" t="s">
        <v>40</v>
      </c>
      <c r="F351" s="249" t="s">
        <v>5472</v>
      </c>
      <c r="G351" s="247"/>
      <c r="H351" s="248" t="s">
        <v>40</v>
      </c>
      <c r="I351" s="250"/>
      <c r="J351" s="247"/>
      <c r="K351" s="247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236</v>
      </c>
      <c r="AU351" s="255" t="s">
        <v>85</v>
      </c>
      <c r="AV351" s="14" t="s">
        <v>83</v>
      </c>
      <c r="AW351" s="14" t="s">
        <v>38</v>
      </c>
      <c r="AX351" s="14" t="s">
        <v>77</v>
      </c>
      <c r="AY351" s="255" t="s">
        <v>224</v>
      </c>
    </row>
    <row r="352" s="13" customFormat="1">
      <c r="A352" s="13"/>
      <c r="B352" s="235"/>
      <c r="C352" s="236"/>
      <c r="D352" s="228" t="s">
        <v>236</v>
      </c>
      <c r="E352" s="237" t="s">
        <v>40</v>
      </c>
      <c r="F352" s="238" t="s">
        <v>5656</v>
      </c>
      <c r="G352" s="236"/>
      <c r="H352" s="239">
        <v>18.98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236</v>
      </c>
      <c r="AU352" s="245" t="s">
        <v>85</v>
      </c>
      <c r="AV352" s="13" t="s">
        <v>85</v>
      </c>
      <c r="AW352" s="13" t="s">
        <v>38</v>
      </c>
      <c r="AX352" s="13" t="s">
        <v>77</v>
      </c>
      <c r="AY352" s="245" t="s">
        <v>224</v>
      </c>
    </row>
    <row r="353" s="15" customFormat="1">
      <c r="A353" s="15"/>
      <c r="B353" s="256"/>
      <c r="C353" s="257"/>
      <c r="D353" s="228" t="s">
        <v>236</v>
      </c>
      <c r="E353" s="258" t="s">
        <v>40</v>
      </c>
      <c r="F353" s="259" t="s">
        <v>253</v>
      </c>
      <c r="G353" s="257"/>
      <c r="H353" s="260">
        <v>18.98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6" t="s">
        <v>236</v>
      </c>
      <c r="AU353" s="266" t="s">
        <v>85</v>
      </c>
      <c r="AV353" s="15" t="s">
        <v>230</v>
      </c>
      <c r="AW353" s="15" t="s">
        <v>38</v>
      </c>
      <c r="AX353" s="15" t="s">
        <v>83</v>
      </c>
      <c r="AY353" s="266" t="s">
        <v>224</v>
      </c>
    </row>
    <row r="354" s="2" customFormat="1" ht="21.75" customHeight="1">
      <c r="A354" s="40"/>
      <c r="B354" s="41"/>
      <c r="C354" s="215" t="s">
        <v>515</v>
      </c>
      <c r="D354" s="215" t="s">
        <v>226</v>
      </c>
      <c r="E354" s="216" t="s">
        <v>6095</v>
      </c>
      <c r="F354" s="217" t="s">
        <v>1458</v>
      </c>
      <c r="G354" s="218" t="s">
        <v>604</v>
      </c>
      <c r="H354" s="219">
        <v>12.093</v>
      </c>
      <c r="I354" s="220"/>
      <c r="J354" s="221">
        <f>ROUND(I354*H354,2)</f>
        <v>0</v>
      </c>
      <c r="K354" s="217" t="s">
        <v>229</v>
      </c>
      <c r="L354" s="46"/>
      <c r="M354" s="222" t="s">
        <v>40</v>
      </c>
      <c r="N354" s="223" t="s">
        <v>48</v>
      </c>
      <c r="O354" s="86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6" t="s">
        <v>230</v>
      </c>
      <c r="AT354" s="226" t="s">
        <v>226</v>
      </c>
      <c r="AU354" s="226" t="s">
        <v>85</v>
      </c>
      <c r="AY354" s="19" t="s">
        <v>224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9" t="s">
        <v>83</v>
      </c>
      <c r="BK354" s="227">
        <f>ROUND(I354*H354,2)</f>
        <v>0</v>
      </c>
      <c r="BL354" s="19" t="s">
        <v>230</v>
      </c>
      <c r="BM354" s="226" t="s">
        <v>899</v>
      </c>
    </row>
    <row r="355" s="2" customFormat="1">
      <c r="A355" s="40"/>
      <c r="B355" s="41"/>
      <c r="C355" s="42"/>
      <c r="D355" s="228" t="s">
        <v>232</v>
      </c>
      <c r="E355" s="42"/>
      <c r="F355" s="229" t="s">
        <v>1460</v>
      </c>
      <c r="G355" s="42"/>
      <c r="H355" s="42"/>
      <c r="I355" s="230"/>
      <c r="J355" s="42"/>
      <c r="K355" s="42"/>
      <c r="L355" s="46"/>
      <c r="M355" s="231"/>
      <c r="N355" s="232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232</v>
      </c>
      <c r="AU355" s="19" t="s">
        <v>85</v>
      </c>
    </row>
    <row r="356" s="2" customFormat="1">
      <c r="A356" s="40"/>
      <c r="B356" s="41"/>
      <c r="C356" s="42"/>
      <c r="D356" s="233" t="s">
        <v>234</v>
      </c>
      <c r="E356" s="42"/>
      <c r="F356" s="234" t="s">
        <v>6096</v>
      </c>
      <c r="G356" s="42"/>
      <c r="H356" s="42"/>
      <c r="I356" s="230"/>
      <c r="J356" s="42"/>
      <c r="K356" s="42"/>
      <c r="L356" s="46"/>
      <c r="M356" s="231"/>
      <c r="N356" s="232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234</v>
      </c>
      <c r="AU356" s="19" t="s">
        <v>85</v>
      </c>
    </row>
    <row r="357" s="13" customFormat="1">
      <c r="A357" s="13"/>
      <c r="B357" s="235"/>
      <c r="C357" s="236"/>
      <c r="D357" s="228" t="s">
        <v>236</v>
      </c>
      <c r="E357" s="237" t="s">
        <v>40</v>
      </c>
      <c r="F357" s="238" t="s">
        <v>6089</v>
      </c>
      <c r="G357" s="236"/>
      <c r="H357" s="239">
        <v>12.093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236</v>
      </c>
      <c r="AU357" s="245" t="s">
        <v>85</v>
      </c>
      <c r="AV357" s="13" t="s">
        <v>85</v>
      </c>
      <c r="AW357" s="13" t="s">
        <v>38</v>
      </c>
      <c r="AX357" s="13" t="s">
        <v>77</v>
      </c>
      <c r="AY357" s="245" t="s">
        <v>224</v>
      </c>
    </row>
    <row r="358" s="15" customFormat="1">
      <c r="A358" s="15"/>
      <c r="B358" s="256"/>
      <c r="C358" s="257"/>
      <c r="D358" s="228" t="s">
        <v>236</v>
      </c>
      <c r="E358" s="258" t="s">
        <v>40</v>
      </c>
      <c r="F358" s="259" t="s">
        <v>253</v>
      </c>
      <c r="G358" s="257"/>
      <c r="H358" s="260">
        <v>12.093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6" t="s">
        <v>236</v>
      </c>
      <c r="AU358" s="266" t="s">
        <v>85</v>
      </c>
      <c r="AV358" s="15" t="s">
        <v>230</v>
      </c>
      <c r="AW358" s="15" t="s">
        <v>38</v>
      </c>
      <c r="AX358" s="15" t="s">
        <v>83</v>
      </c>
      <c r="AY358" s="266" t="s">
        <v>224</v>
      </c>
    </row>
    <row r="359" s="2" customFormat="1" ht="24.15" customHeight="1">
      <c r="A359" s="40"/>
      <c r="B359" s="41"/>
      <c r="C359" s="215" t="s">
        <v>462</v>
      </c>
      <c r="D359" s="215" t="s">
        <v>226</v>
      </c>
      <c r="E359" s="216" t="s">
        <v>1490</v>
      </c>
      <c r="F359" s="217" t="s">
        <v>1491</v>
      </c>
      <c r="G359" s="218" t="s">
        <v>604</v>
      </c>
      <c r="H359" s="219">
        <v>42.975000000000001</v>
      </c>
      <c r="I359" s="220"/>
      <c r="J359" s="221">
        <f>ROUND(I359*H359,2)</f>
        <v>0</v>
      </c>
      <c r="K359" s="217" t="s">
        <v>229</v>
      </c>
      <c r="L359" s="46"/>
      <c r="M359" s="222" t="s">
        <v>40</v>
      </c>
      <c r="N359" s="223" t="s">
        <v>48</v>
      </c>
      <c r="O359" s="86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6" t="s">
        <v>230</v>
      </c>
      <c r="AT359" s="226" t="s">
        <v>226</v>
      </c>
      <c r="AU359" s="226" t="s">
        <v>85</v>
      </c>
      <c r="AY359" s="19" t="s">
        <v>224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83</v>
      </c>
      <c r="BK359" s="227">
        <f>ROUND(I359*H359,2)</f>
        <v>0</v>
      </c>
      <c r="BL359" s="19" t="s">
        <v>230</v>
      </c>
      <c r="BM359" s="226" t="s">
        <v>913</v>
      </c>
    </row>
    <row r="360" s="2" customFormat="1">
      <c r="A360" s="40"/>
      <c r="B360" s="41"/>
      <c r="C360" s="42"/>
      <c r="D360" s="228" t="s">
        <v>232</v>
      </c>
      <c r="E360" s="42"/>
      <c r="F360" s="229" t="s">
        <v>1491</v>
      </c>
      <c r="G360" s="42"/>
      <c r="H360" s="42"/>
      <c r="I360" s="230"/>
      <c r="J360" s="42"/>
      <c r="K360" s="42"/>
      <c r="L360" s="46"/>
      <c r="M360" s="231"/>
      <c r="N360" s="232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232</v>
      </c>
      <c r="AU360" s="19" t="s">
        <v>85</v>
      </c>
    </row>
    <row r="361" s="2" customFormat="1">
      <c r="A361" s="40"/>
      <c r="B361" s="41"/>
      <c r="C361" s="42"/>
      <c r="D361" s="233" t="s">
        <v>234</v>
      </c>
      <c r="E361" s="42"/>
      <c r="F361" s="234" t="s">
        <v>1493</v>
      </c>
      <c r="G361" s="42"/>
      <c r="H361" s="42"/>
      <c r="I361" s="230"/>
      <c r="J361" s="42"/>
      <c r="K361" s="42"/>
      <c r="L361" s="46"/>
      <c r="M361" s="231"/>
      <c r="N361" s="232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234</v>
      </c>
      <c r="AU361" s="19" t="s">
        <v>85</v>
      </c>
    </row>
    <row r="362" s="13" customFormat="1">
      <c r="A362" s="13"/>
      <c r="B362" s="235"/>
      <c r="C362" s="236"/>
      <c r="D362" s="228" t="s">
        <v>236</v>
      </c>
      <c r="E362" s="237" t="s">
        <v>40</v>
      </c>
      <c r="F362" s="238" t="s">
        <v>6087</v>
      </c>
      <c r="G362" s="236"/>
      <c r="H362" s="239">
        <v>36.450000000000003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236</v>
      </c>
      <c r="AU362" s="245" t="s">
        <v>85</v>
      </c>
      <c r="AV362" s="13" t="s">
        <v>85</v>
      </c>
      <c r="AW362" s="13" t="s">
        <v>38</v>
      </c>
      <c r="AX362" s="13" t="s">
        <v>77</v>
      </c>
      <c r="AY362" s="245" t="s">
        <v>224</v>
      </c>
    </row>
    <row r="363" s="13" customFormat="1">
      <c r="A363" s="13"/>
      <c r="B363" s="235"/>
      <c r="C363" s="236"/>
      <c r="D363" s="228" t="s">
        <v>236</v>
      </c>
      <c r="E363" s="237" t="s">
        <v>40</v>
      </c>
      <c r="F363" s="238" t="s">
        <v>6088</v>
      </c>
      <c r="G363" s="236"/>
      <c r="H363" s="239">
        <v>6.5250000000000004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236</v>
      </c>
      <c r="AU363" s="245" t="s">
        <v>85</v>
      </c>
      <c r="AV363" s="13" t="s">
        <v>85</v>
      </c>
      <c r="AW363" s="13" t="s">
        <v>38</v>
      </c>
      <c r="AX363" s="13" t="s">
        <v>77</v>
      </c>
      <c r="AY363" s="245" t="s">
        <v>224</v>
      </c>
    </row>
    <row r="364" s="15" customFormat="1">
      <c r="A364" s="15"/>
      <c r="B364" s="256"/>
      <c r="C364" s="257"/>
      <c r="D364" s="228" t="s">
        <v>236</v>
      </c>
      <c r="E364" s="258" t="s">
        <v>40</v>
      </c>
      <c r="F364" s="259" t="s">
        <v>253</v>
      </c>
      <c r="G364" s="257"/>
      <c r="H364" s="260">
        <v>42.975000000000001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6" t="s">
        <v>236</v>
      </c>
      <c r="AU364" s="266" t="s">
        <v>85</v>
      </c>
      <c r="AV364" s="15" t="s">
        <v>230</v>
      </c>
      <c r="AW364" s="15" t="s">
        <v>38</v>
      </c>
      <c r="AX364" s="15" t="s">
        <v>83</v>
      </c>
      <c r="AY364" s="266" t="s">
        <v>224</v>
      </c>
    </row>
    <row r="365" s="12" customFormat="1" ht="22.8" customHeight="1">
      <c r="A365" s="12"/>
      <c r="B365" s="199"/>
      <c r="C365" s="200"/>
      <c r="D365" s="201" t="s">
        <v>76</v>
      </c>
      <c r="E365" s="213" t="s">
        <v>1501</v>
      </c>
      <c r="F365" s="213" t="s">
        <v>1502</v>
      </c>
      <c r="G365" s="200"/>
      <c r="H365" s="200"/>
      <c r="I365" s="203"/>
      <c r="J365" s="214">
        <f>BK365</f>
        <v>0</v>
      </c>
      <c r="K365" s="200"/>
      <c r="L365" s="205"/>
      <c r="M365" s="206"/>
      <c r="N365" s="207"/>
      <c r="O365" s="207"/>
      <c r="P365" s="208">
        <f>SUM(P366:P368)</f>
        <v>0</v>
      </c>
      <c r="Q365" s="207"/>
      <c r="R365" s="208">
        <f>SUM(R366:R368)</f>
        <v>0</v>
      </c>
      <c r="S365" s="207"/>
      <c r="T365" s="209">
        <f>SUM(T366:T368)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10" t="s">
        <v>83</v>
      </c>
      <c r="AT365" s="211" t="s">
        <v>76</v>
      </c>
      <c r="AU365" s="211" t="s">
        <v>83</v>
      </c>
      <c r="AY365" s="210" t="s">
        <v>224</v>
      </c>
      <c r="BK365" s="212">
        <f>SUM(BK366:BK368)</f>
        <v>0</v>
      </c>
    </row>
    <row r="366" s="2" customFormat="1" ht="16.5" customHeight="1">
      <c r="A366" s="40"/>
      <c r="B366" s="41"/>
      <c r="C366" s="215" t="s">
        <v>468</v>
      </c>
      <c r="D366" s="215" t="s">
        <v>226</v>
      </c>
      <c r="E366" s="216" t="s">
        <v>5672</v>
      </c>
      <c r="F366" s="217" t="s">
        <v>5673</v>
      </c>
      <c r="G366" s="218" t="s">
        <v>604</v>
      </c>
      <c r="H366" s="219">
        <v>232.102</v>
      </c>
      <c r="I366" s="220"/>
      <c r="J366" s="221">
        <f>ROUND(I366*H366,2)</f>
        <v>0</v>
      </c>
      <c r="K366" s="217" t="s">
        <v>229</v>
      </c>
      <c r="L366" s="46"/>
      <c r="M366" s="222" t="s">
        <v>40</v>
      </c>
      <c r="N366" s="223" t="s">
        <v>48</v>
      </c>
      <c r="O366" s="86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230</v>
      </c>
      <c r="AT366" s="226" t="s">
        <v>226</v>
      </c>
      <c r="AU366" s="226" t="s">
        <v>85</v>
      </c>
      <c r="AY366" s="19" t="s">
        <v>224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83</v>
      </c>
      <c r="BK366" s="227">
        <f>ROUND(I366*H366,2)</f>
        <v>0</v>
      </c>
      <c r="BL366" s="19" t="s">
        <v>230</v>
      </c>
      <c r="BM366" s="226" t="s">
        <v>927</v>
      </c>
    </row>
    <row r="367" s="2" customFormat="1">
      <c r="A367" s="40"/>
      <c r="B367" s="41"/>
      <c r="C367" s="42"/>
      <c r="D367" s="228" t="s">
        <v>232</v>
      </c>
      <c r="E367" s="42"/>
      <c r="F367" s="229" t="s">
        <v>5674</v>
      </c>
      <c r="G367" s="42"/>
      <c r="H367" s="42"/>
      <c r="I367" s="230"/>
      <c r="J367" s="42"/>
      <c r="K367" s="42"/>
      <c r="L367" s="46"/>
      <c r="M367" s="231"/>
      <c r="N367" s="232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232</v>
      </c>
      <c r="AU367" s="19" t="s">
        <v>85</v>
      </c>
    </row>
    <row r="368" s="2" customFormat="1">
      <c r="A368" s="40"/>
      <c r="B368" s="41"/>
      <c r="C368" s="42"/>
      <c r="D368" s="233" t="s">
        <v>234</v>
      </c>
      <c r="E368" s="42"/>
      <c r="F368" s="234" t="s">
        <v>5675</v>
      </c>
      <c r="G368" s="42"/>
      <c r="H368" s="42"/>
      <c r="I368" s="230"/>
      <c r="J368" s="42"/>
      <c r="K368" s="42"/>
      <c r="L368" s="46"/>
      <c r="M368" s="278"/>
      <c r="N368" s="279"/>
      <c r="O368" s="280"/>
      <c r="P368" s="280"/>
      <c r="Q368" s="280"/>
      <c r="R368" s="280"/>
      <c r="S368" s="280"/>
      <c r="T368" s="281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234</v>
      </c>
      <c r="AU368" s="19" t="s">
        <v>85</v>
      </c>
    </row>
    <row r="369" s="2" customFormat="1" ht="6.96" customHeight="1">
      <c r="A369" s="40"/>
      <c r="B369" s="61"/>
      <c r="C369" s="62"/>
      <c r="D369" s="62"/>
      <c r="E369" s="62"/>
      <c r="F369" s="62"/>
      <c r="G369" s="62"/>
      <c r="H369" s="62"/>
      <c r="I369" s="62"/>
      <c r="J369" s="62"/>
      <c r="K369" s="62"/>
      <c r="L369" s="46"/>
      <c r="M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</row>
  </sheetData>
  <sheetProtection sheet="1" autoFilter="0" formatColumns="0" formatRows="0" objects="1" scenarios="1" spinCount="100000" saltValue="vdMY5QIdCojEZXqU3MQ0CAvUktgtSHniRUUJgV5mfYrz304EFa8Pn4Uej2XXLB4Yst5G7lFEdBIdohDD4j5sTA==" hashValue="hi2Mp10VAen54u7OtUFHvhqA4ZgZCf6fsXrjskCCrfj+JAfaKGwQr0sVOIiB6icGF9XwmAgSLfoVzS5SbPagRw==" algorithmName="SHA-512" password="CC35"/>
  <autoFilter ref="C90:K36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1_02/113106123"/>
    <hyperlink ref="F102" r:id="rId2" display="https://podminky.urs.cz/item/CS_URS_2021_02/113106461"/>
    <hyperlink ref="F107" r:id="rId3" display="https://podminky.urs.cz/item/CS_URS_2021_02/113107212"/>
    <hyperlink ref="F113" r:id="rId4" display="https://podminky.urs.cz/item/CS_URS_2021_02/113107332"/>
    <hyperlink ref="F118" r:id="rId5" display="https://podminky.urs.cz/item/CS_URS_2021_02/113201112"/>
    <hyperlink ref="F124" r:id="rId6" display="https://podminky.urs.cz/item/CS_URS_2021_02/121151103"/>
    <hyperlink ref="F129" r:id="rId7" display="https://podminky.urs.cz/item/CS_URS_2021_02/122251101"/>
    <hyperlink ref="F134" r:id="rId8" display="https://podminky.urs.cz/item/CS_URS_2021_02/162751115"/>
    <hyperlink ref="F140" r:id="rId9" display="https://podminky.urs.cz/item/CS_URS_2021_02/171151103"/>
    <hyperlink ref="F145" r:id="rId10" display="https://podminky.urs.cz/item/CS_URS_2021_02/58344197"/>
    <hyperlink ref="F150" r:id="rId11" display="https://podminky.urs.cz/item/CS_URS_2021_02/171201221"/>
    <hyperlink ref="F155" r:id="rId12" display="https://podminky.urs.cz/item/CS_URS_2021_02/171251201"/>
    <hyperlink ref="F158" r:id="rId13" display="https://podminky.urs.cz/item/CS_URS_2021_02/181351103"/>
    <hyperlink ref="F163" r:id="rId14" display="https://podminky.urs.cz/item/CS_URS_2021_02/10364101"/>
    <hyperlink ref="F166" r:id="rId15" display="https://podminky.urs.cz/item/CS_URS_2021_02/181411131"/>
    <hyperlink ref="F171" r:id="rId16" display="https://podminky.urs.cz/item/CS_URS_2021_02/00572410"/>
    <hyperlink ref="F176" r:id="rId17" display="https://podminky.urs.cz/item/CS_URS_2021_02/181411131"/>
    <hyperlink ref="F182" r:id="rId18" display="https://podminky.urs.cz/item/CS_URS_2021_02/00572410"/>
    <hyperlink ref="F187" r:id="rId19" display="https://podminky.urs.cz/item/CS_URS_2021_02/181951111"/>
    <hyperlink ref="F192" r:id="rId20" display="https://podminky.urs.cz/item/CS_URS_2021_02/181951112"/>
    <hyperlink ref="F197" r:id="rId21" display="https://podminky.urs.cz/item/CS_URS_2021_02/183403111"/>
    <hyperlink ref="F200" r:id="rId22" display="https://podminky.urs.cz/item/CS_URS_2021_02/183403152"/>
    <hyperlink ref="F203" r:id="rId23" display="https://podminky.urs.cz/item/CS_URS_2021_02/183403153"/>
    <hyperlink ref="F208" r:id="rId24" display="https://podminky.urs.cz/item/CS_URS_2021_02/183403153"/>
    <hyperlink ref="F214" r:id="rId25" display="https://podminky.urs.cz/item/CS_URS_2021_02/184802111"/>
    <hyperlink ref="F217" r:id="rId26" display="https://podminky.urs.cz/item/CS_URS_2021_02/185802113"/>
    <hyperlink ref="F223" r:id="rId27" display="https://podminky.urs.cz/item/CS_URS_2021_02/25191155"/>
    <hyperlink ref="F228" r:id="rId28" display="https://podminky.urs.cz/item/CS_URS_2021_02/185803111"/>
    <hyperlink ref="F235" r:id="rId29" display="https://podminky.urs.cz/item/CS_URS_2021_02/564831111"/>
    <hyperlink ref="F242" r:id="rId30" display="https://podminky.urs.cz/item/CS_URS_2021_02/564851111"/>
    <hyperlink ref="F249" r:id="rId31" display="https://podminky.urs.cz/item/CS_URS_2021_02/564861111"/>
    <hyperlink ref="F255" r:id="rId32" display="https://podminky.urs.cz/item/CS_URS_2021_02/567122114"/>
    <hyperlink ref="F260" r:id="rId33" display="https://podminky.urs.cz/item/CS_URS_2021_02/591211111"/>
    <hyperlink ref="F265" r:id="rId34" display="https://podminky.urs.cz/item/CS_URS_2021_02/596211113"/>
    <hyperlink ref="F272" r:id="rId35" display="https://podminky.urs.cz/item/CS_URS_2021_02/59245021R"/>
    <hyperlink ref="F277" r:id="rId36" display="https://podminky.urs.cz/item/CS_URS_2021_02/59245006"/>
    <hyperlink ref="F282" r:id="rId37" display="https://podminky.urs.cz/item/CS_URS_2021_02/59245263"/>
    <hyperlink ref="F288" r:id="rId38" display="https://podminky.urs.cz/item/CS_URS_2021_02/916231213"/>
    <hyperlink ref="F296" r:id="rId39" display="https://podminky.urs.cz/item/CS_URS_2021_02/59217017"/>
    <hyperlink ref="F309" r:id="rId40" display="https://podminky.urs.cz/item/CS_URS_2021_02/916241213"/>
    <hyperlink ref="F314" r:id="rId41" display="https://podminky.urs.cz/item/CS_URS_2021_02/979024443"/>
    <hyperlink ref="F320" r:id="rId42" display="https://podminky.urs.cz/item/CS_URS_2021_02/979054451"/>
    <hyperlink ref="F325" r:id="rId43" display="https://podminky.urs.cz/item/CS_URS_2021_02/979071022"/>
    <hyperlink ref="F331" r:id="rId44" display="https://podminky.urs.cz/item/CS_URS_2021_02/997221551"/>
    <hyperlink ref="F340" r:id="rId45" display="https://podminky.urs.cz/item/CS_URS_2021_02/997221559"/>
    <hyperlink ref="F349" r:id="rId46" display="https://podminky.urs.cz/item/CS_URS_2021_02/997221611"/>
    <hyperlink ref="F356" r:id="rId47" display="https://podminky.urs.cz/item/CS_URS_2021_02/997221615"/>
    <hyperlink ref="F361" r:id="rId48" display="https://podminky.urs.cz/item/CS_URS_2021_02/997221873"/>
    <hyperlink ref="F368" r:id="rId49" display="https://podminky.urs.cz/item/CS_URS_2021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0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157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Brno, Mendlovo náměstí - kanalizace a vodovod</v>
      </c>
      <c r="F7" s="145"/>
      <c r="G7" s="145"/>
      <c r="H7" s="145"/>
      <c r="L7" s="22"/>
    </row>
    <row r="8" s="1" customFormat="1" ht="12" customHeight="1">
      <c r="B8" s="22"/>
      <c r="D8" s="145" t="s">
        <v>171</v>
      </c>
      <c r="L8" s="22"/>
    </row>
    <row r="9" s="2" customFormat="1" ht="16.5" customHeight="1">
      <c r="A9" s="40"/>
      <c r="B9" s="46"/>
      <c r="C9" s="40"/>
      <c r="D9" s="40"/>
      <c r="E9" s="146" t="s">
        <v>4509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179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6097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40</v>
      </c>
      <c r="G13" s="40"/>
      <c r="H13" s="40"/>
      <c r="I13" s="145" t="s">
        <v>20</v>
      </c>
      <c r="J13" s="135" t="s">
        <v>40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22</v>
      </c>
      <c r="E14" s="40"/>
      <c r="F14" s="135" t="s">
        <v>23</v>
      </c>
      <c r="G14" s="40"/>
      <c r="H14" s="40"/>
      <c r="I14" s="145" t="s">
        <v>24</v>
      </c>
      <c r="J14" s="149" t="str">
        <f>'Rekapitulace stavby'!AN8</f>
        <v>9. 9. 2021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26</v>
      </c>
      <c r="E16" s="40"/>
      <c r="F16" s="40"/>
      <c r="G16" s="40"/>
      <c r="H16" s="40"/>
      <c r="I16" s="145" t="s">
        <v>27</v>
      </c>
      <c r="J16" s="135" t="str">
        <f>IF('Rekapitulace stavby'!AN10="","",'Rekapitulace stavby'!AN10)</f>
        <v>46347275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30</v>
      </c>
      <c r="J17" s="135" t="str">
        <f>IF('Rekapitulace stavby'!AN11="","",'Rekapitulace stavby'!AN11)</f>
        <v>CZ46347275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32</v>
      </c>
      <c r="E19" s="40"/>
      <c r="F19" s="40"/>
      <c r="G19" s="40"/>
      <c r="H19" s="40"/>
      <c r="I19" s="145" t="s">
        <v>27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34</v>
      </c>
      <c r="E22" s="40"/>
      <c r="F22" s="40"/>
      <c r="G22" s="40"/>
      <c r="H22" s="40"/>
      <c r="I22" s="145" t="s">
        <v>27</v>
      </c>
      <c r="J22" s="135" t="str">
        <f>IF('Rekapitulace stavby'!AN16="","",'Rekapitulace stavby'!AN16)</f>
        <v>46347526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AQUATIS a. s.</v>
      </c>
      <c r="F23" s="40"/>
      <c r="G23" s="40"/>
      <c r="H23" s="40"/>
      <c r="I23" s="145" t="s">
        <v>30</v>
      </c>
      <c r="J23" s="135" t="str">
        <f>IF('Rekapitulace stavby'!AN17="","",'Rekapitulace stavby'!AN17)</f>
        <v>CZ46347526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39</v>
      </c>
      <c r="E25" s="40"/>
      <c r="F25" s="40"/>
      <c r="G25" s="40"/>
      <c r="H25" s="40"/>
      <c r="I25" s="145" t="s">
        <v>27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30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41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40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43</v>
      </c>
      <c r="E32" s="40"/>
      <c r="F32" s="40"/>
      <c r="G32" s="40"/>
      <c r="H32" s="40"/>
      <c r="I32" s="40"/>
      <c r="J32" s="156">
        <f>ROUND(J93,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45</v>
      </c>
      <c r="G34" s="40"/>
      <c r="H34" s="40"/>
      <c r="I34" s="157" t="s">
        <v>44</v>
      </c>
      <c r="J34" s="157" t="s">
        <v>46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47</v>
      </c>
      <c r="E35" s="145" t="s">
        <v>48</v>
      </c>
      <c r="F35" s="159">
        <f>ROUND((SUM(BE93:BE319)),  2)</f>
        <v>0</v>
      </c>
      <c r="G35" s="40"/>
      <c r="H35" s="40"/>
      <c r="I35" s="160">
        <v>0.20999999999999999</v>
      </c>
      <c r="J35" s="159">
        <f>ROUND(((SUM(BE93:BE319))*I35),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49</v>
      </c>
      <c r="F36" s="159">
        <f>ROUND((SUM(BF93:BF319)),  2)</f>
        <v>0</v>
      </c>
      <c r="G36" s="40"/>
      <c r="H36" s="40"/>
      <c r="I36" s="160">
        <v>0.14999999999999999</v>
      </c>
      <c r="J36" s="159">
        <f>ROUND(((SUM(BF93:BF319))*I36),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50</v>
      </c>
      <c r="F37" s="159">
        <f>ROUND((SUM(BG93:BG319)),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51</v>
      </c>
      <c r="F38" s="159">
        <f>ROUND((SUM(BH93:BH319)),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52</v>
      </c>
      <c r="F39" s="159">
        <f>ROUND((SUM(BI93:BI319)),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53</v>
      </c>
      <c r="E41" s="163"/>
      <c r="F41" s="163"/>
      <c r="G41" s="164" t="s">
        <v>54</v>
      </c>
      <c r="H41" s="165" t="s">
        <v>55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190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Brno, Mendlovo náměstí - kanalizace a vodovod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171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4509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179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301 - Odvodnění komunikací ve správě BKOM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 xml:space="preserve"> </v>
      </c>
      <c r="G56" s="42"/>
      <c r="H56" s="42"/>
      <c r="I56" s="34" t="s">
        <v>24</v>
      </c>
      <c r="J56" s="74" t="str">
        <f>IF(J14="","",J14)</f>
        <v>9. 9. 2021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26</v>
      </c>
      <c r="D58" s="42"/>
      <c r="E58" s="42"/>
      <c r="F58" s="29" t="str">
        <f>E17</f>
        <v>Statutární město Brno</v>
      </c>
      <c r="G58" s="42"/>
      <c r="H58" s="42"/>
      <c r="I58" s="34" t="s">
        <v>34</v>
      </c>
      <c r="J58" s="38" t="str">
        <f>E23</f>
        <v>AQUATIS a. s.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32</v>
      </c>
      <c r="D59" s="42"/>
      <c r="E59" s="42"/>
      <c r="F59" s="29" t="str">
        <f>IF(E20="","",E20)</f>
        <v>Vyplň údaj</v>
      </c>
      <c r="G59" s="42"/>
      <c r="H59" s="42"/>
      <c r="I59" s="34" t="s">
        <v>39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191</v>
      </c>
      <c r="D61" s="174"/>
      <c r="E61" s="174"/>
      <c r="F61" s="174"/>
      <c r="G61" s="174"/>
      <c r="H61" s="174"/>
      <c r="I61" s="174"/>
      <c r="J61" s="175" t="s">
        <v>192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75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193</v>
      </c>
    </row>
    <row r="64" s="9" customFormat="1" ht="24.96" customHeight="1">
      <c r="A64" s="9"/>
      <c r="B64" s="177"/>
      <c r="C64" s="178"/>
      <c r="D64" s="179" t="s">
        <v>194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195</v>
      </c>
      <c r="E65" s="185"/>
      <c r="F65" s="185"/>
      <c r="G65" s="185"/>
      <c r="H65" s="185"/>
      <c r="I65" s="185"/>
      <c r="J65" s="186">
        <f>J95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197</v>
      </c>
      <c r="E66" s="185"/>
      <c r="F66" s="185"/>
      <c r="G66" s="185"/>
      <c r="H66" s="185"/>
      <c r="I66" s="185"/>
      <c r="J66" s="186">
        <f>J179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198</v>
      </c>
      <c r="E67" s="185"/>
      <c r="F67" s="185"/>
      <c r="G67" s="185"/>
      <c r="H67" s="185"/>
      <c r="I67" s="185"/>
      <c r="J67" s="186">
        <f>J190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201</v>
      </c>
      <c r="E68" s="185"/>
      <c r="F68" s="185"/>
      <c r="G68" s="185"/>
      <c r="H68" s="185"/>
      <c r="I68" s="185"/>
      <c r="J68" s="186">
        <f>J221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202</v>
      </c>
      <c r="E69" s="185"/>
      <c r="F69" s="185"/>
      <c r="G69" s="185"/>
      <c r="H69" s="185"/>
      <c r="I69" s="185"/>
      <c r="J69" s="186">
        <f>J272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203</v>
      </c>
      <c r="E70" s="185"/>
      <c r="F70" s="185"/>
      <c r="G70" s="185"/>
      <c r="H70" s="185"/>
      <c r="I70" s="185"/>
      <c r="J70" s="186">
        <f>J279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204</v>
      </c>
      <c r="E71" s="185"/>
      <c r="F71" s="185"/>
      <c r="G71" s="185"/>
      <c r="H71" s="185"/>
      <c r="I71" s="185"/>
      <c r="J71" s="186">
        <f>J316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209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Brno, Mendlovo náměstí - kanalizace a vodovod</v>
      </c>
      <c r="F81" s="34"/>
      <c r="G81" s="34"/>
      <c r="H81" s="34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171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4509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179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SO 301 - Odvodnění komunikací ve správě BKOM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22</v>
      </c>
      <c r="D87" s="42"/>
      <c r="E87" s="42"/>
      <c r="F87" s="29" t="str">
        <f>F14</f>
        <v xml:space="preserve"> </v>
      </c>
      <c r="G87" s="42"/>
      <c r="H87" s="42"/>
      <c r="I87" s="34" t="s">
        <v>24</v>
      </c>
      <c r="J87" s="74" t="str">
        <f>IF(J14="","",J14)</f>
        <v>9. 9. 2021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26</v>
      </c>
      <c r="D89" s="42"/>
      <c r="E89" s="42"/>
      <c r="F89" s="29" t="str">
        <f>E17</f>
        <v>Statutární město Brno</v>
      </c>
      <c r="G89" s="42"/>
      <c r="H89" s="42"/>
      <c r="I89" s="34" t="s">
        <v>34</v>
      </c>
      <c r="J89" s="38" t="str">
        <f>E23</f>
        <v>AQUATIS a. s.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32</v>
      </c>
      <c r="D90" s="42"/>
      <c r="E90" s="42"/>
      <c r="F90" s="29" t="str">
        <f>IF(E20="","",E20)</f>
        <v>Vyplň údaj</v>
      </c>
      <c r="G90" s="42"/>
      <c r="H90" s="42"/>
      <c r="I90" s="34" t="s">
        <v>39</v>
      </c>
      <c r="J90" s="38" t="str">
        <f>E26</f>
        <v xml:space="preserve"> 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8"/>
      <c r="B92" s="189"/>
      <c r="C92" s="190" t="s">
        <v>210</v>
      </c>
      <c r="D92" s="191" t="s">
        <v>62</v>
      </c>
      <c r="E92" s="191" t="s">
        <v>58</v>
      </c>
      <c r="F92" s="191" t="s">
        <v>59</v>
      </c>
      <c r="G92" s="191" t="s">
        <v>211</v>
      </c>
      <c r="H92" s="191" t="s">
        <v>212</v>
      </c>
      <c r="I92" s="191" t="s">
        <v>213</v>
      </c>
      <c r="J92" s="191" t="s">
        <v>192</v>
      </c>
      <c r="K92" s="192" t="s">
        <v>214</v>
      </c>
      <c r="L92" s="193"/>
      <c r="M92" s="94" t="s">
        <v>40</v>
      </c>
      <c r="N92" s="95" t="s">
        <v>47</v>
      </c>
      <c r="O92" s="95" t="s">
        <v>215</v>
      </c>
      <c r="P92" s="95" t="s">
        <v>216</v>
      </c>
      <c r="Q92" s="95" t="s">
        <v>217</v>
      </c>
      <c r="R92" s="95" t="s">
        <v>218</v>
      </c>
      <c r="S92" s="95" t="s">
        <v>219</v>
      </c>
      <c r="T92" s="96" t="s">
        <v>220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0"/>
      <c r="B93" s="41"/>
      <c r="C93" s="101" t="s">
        <v>221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</f>
        <v>0</v>
      </c>
      <c r="Q93" s="98"/>
      <c r="R93" s="196">
        <f>R94</f>
        <v>0</v>
      </c>
      <c r="S93" s="98"/>
      <c r="T93" s="197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76</v>
      </c>
      <c r="AU93" s="19" t="s">
        <v>193</v>
      </c>
      <c r="BK93" s="198">
        <f>BK94</f>
        <v>0</v>
      </c>
    </row>
    <row r="94" s="12" customFormat="1" ht="25.92" customHeight="1">
      <c r="A94" s="12"/>
      <c r="B94" s="199"/>
      <c r="C94" s="200"/>
      <c r="D94" s="201" t="s">
        <v>76</v>
      </c>
      <c r="E94" s="202" t="s">
        <v>222</v>
      </c>
      <c r="F94" s="202" t="s">
        <v>223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P95+P179+P190+P221+P272+P279+P316</f>
        <v>0</v>
      </c>
      <c r="Q94" s="207"/>
      <c r="R94" s="208">
        <f>R95+R179+R190+R221+R272+R279+R316</f>
        <v>0</v>
      </c>
      <c r="S94" s="207"/>
      <c r="T94" s="209">
        <f>T95+T179+T190+T221+T272+T279+T316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83</v>
      </c>
      <c r="AT94" s="211" t="s">
        <v>76</v>
      </c>
      <c r="AU94" s="211" t="s">
        <v>77</v>
      </c>
      <c r="AY94" s="210" t="s">
        <v>224</v>
      </c>
      <c r="BK94" s="212">
        <f>BK95+BK179+BK190+BK221+BK272+BK279+BK316</f>
        <v>0</v>
      </c>
    </row>
    <row r="95" s="12" customFormat="1" ht="22.8" customHeight="1">
      <c r="A95" s="12"/>
      <c r="B95" s="199"/>
      <c r="C95" s="200"/>
      <c r="D95" s="201" t="s">
        <v>76</v>
      </c>
      <c r="E95" s="213" t="s">
        <v>83</v>
      </c>
      <c r="F95" s="213" t="s">
        <v>225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SUM(P96:P178)</f>
        <v>0</v>
      </c>
      <c r="Q95" s="207"/>
      <c r="R95" s="208">
        <f>SUM(R96:R178)</f>
        <v>0</v>
      </c>
      <c r="S95" s="207"/>
      <c r="T95" s="209">
        <f>SUM(T96:T178)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83</v>
      </c>
      <c r="AT95" s="211" t="s">
        <v>76</v>
      </c>
      <c r="AU95" s="211" t="s">
        <v>83</v>
      </c>
      <c r="AY95" s="210" t="s">
        <v>224</v>
      </c>
      <c r="BK95" s="212">
        <f>SUM(BK96:BK178)</f>
        <v>0</v>
      </c>
    </row>
    <row r="96" s="2" customFormat="1" ht="16.5" customHeight="1">
      <c r="A96" s="40"/>
      <c r="B96" s="41"/>
      <c r="C96" s="215" t="s">
        <v>83</v>
      </c>
      <c r="D96" s="215" t="s">
        <v>226</v>
      </c>
      <c r="E96" s="216" t="s">
        <v>245</v>
      </c>
      <c r="F96" s="217" t="s">
        <v>246</v>
      </c>
      <c r="G96" s="218" t="s">
        <v>152</v>
      </c>
      <c r="H96" s="219">
        <v>17.68</v>
      </c>
      <c r="I96" s="220"/>
      <c r="J96" s="221">
        <f>ROUND(I96*H96,2)</f>
        <v>0</v>
      </c>
      <c r="K96" s="217" t="s">
        <v>229</v>
      </c>
      <c r="L96" s="46"/>
      <c r="M96" s="222" t="s">
        <v>40</v>
      </c>
      <c r="N96" s="223" t="s">
        <v>48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230</v>
      </c>
      <c r="AT96" s="226" t="s">
        <v>226</v>
      </c>
      <c r="AU96" s="226" t="s">
        <v>85</v>
      </c>
      <c r="AY96" s="19" t="s">
        <v>224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83</v>
      </c>
      <c r="BK96" s="227">
        <f>ROUND(I96*H96,2)</f>
        <v>0</v>
      </c>
      <c r="BL96" s="19" t="s">
        <v>230</v>
      </c>
      <c r="BM96" s="226" t="s">
        <v>85</v>
      </c>
    </row>
    <row r="97" s="2" customFormat="1">
      <c r="A97" s="40"/>
      <c r="B97" s="41"/>
      <c r="C97" s="42"/>
      <c r="D97" s="228" t="s">
        <v>232</v>
      </c>
      <c r="E97" s="42"/>
      <c r="F97" s="229" t="s">
        <v>248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232</v>
      </c>
      <c r="AU97" s="19" t="s">
        <v>85</v>
      </c>
    </row>
    <row r="98" s="2" customFormat="1">
      <c r="A98" s="40"/>
      <c r="B98" s="41"/>
      <c r="C98" s="42"/>
      <c r="D98" s="233" t="s">
        <v>234</v>
      </c>
      <c r="E98" s="42"/>
      <c r="F98" s="234" t="s">
        <v>249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234</v>
      </c>
      <c r="AU98" s="19" t="s">
        <v>85</v>
      </c>
    </row>
    <row r="99" s="14" customFormat="1">
      <c r="A99" s="14"/>
      <c r="B99" s="246"/>
      <c r="C99" s="247"/>
      <c r="D99" s="228" t="s">
        <v>236</v>
      </c>
      <c r="E99" s="248" t="s">
        <v>40</v>
      </c>
      <c r="F99" s="249" t="s">
        <v>731</v>
      </c>
      <c r="G99" s="247"/>
      <c r="H99" s="248" t="s">
        <v>40</v>
      </c>
      <c r="I99" s="250"/>
      <c r="J99" s="247"/>
      <c r="K99" s="247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236</v>
      </c>
      <c r="AU99" s="255" t="s">
        <v>85</v>
      </c>
      <c r="AV99" s="14" t="s">
        <v>83</v>
      </c>
      <c r="AW99" s="14" t="s">
        <v>38</v>
      </c>
      <c r="AX99" s="14" t="s">
        <v>77</v>
      </c>
      <c r="AY99" s="255" t="s">
        <v>224</v>
      </c>
    </row>
    <row r="100" s="13" customFormat="1">
      <c r="A100" s="13"/>
      <c r="B100" s="235"/>
      <c r="C100" s="236"/>
      <c r="D100" s="228" t="s">
        <v>236</v>
      </c>
      <c r="E100" s="237" t="s">
        <v>40</v>
      </c>
      <c r="F100" s="238" t="s">
        <v>6098</v>
      </c>
      <c r="G100" s="236"/>
      <c r="H100" s="239">
        <v>10.710000000000001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236</v>
      </c>
      <c r="AU100" s="245" t="s">
        <v>85</v>
      </c>
      <c r="AV100" s="13" t="s">
        <v>85</v>
      </c>
      <c r="AW100" s="13" t="s">
        <v>38</v>
      </c>
      <c r="AX100" s="13" t="s">
        <v>77</v>
      </c>
      <c r="AY100" s="245" t="s">
        <v>224</v>
      </c>
    </row>
    <row r="101" s="14" customFormat="1">
      <c r="A101" s="14"/>
      <c r="B101" s="246"/>
      <c r="C101" s="247"/>
      <c r="D101" s="228" t="s">
        <v>236</v>
      </c>
      <c r="E101" s="248" t="s">
        <v>40</v>
      </c>
      <c r="F101" s="249" t="s">
        <v>251</v>
      </c>
      <c r="G101" s="247"/>
      <c r="H101" s="248" t="s">
        <v>40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236</v>
      </c>
      <c r="AU101" s="255" t="s">
        <v>85</v>
      </c>
      <c r="AV101" s="14" t="s">
        <v>83</v>
      </c>
      <c r="AW101" s="14" t="s">
        <v>38</v>
      </c>
      <c r="AX101" s="14" t="s">
        <v>77</v>
      </c>
      <c r="AY101" s="255" t="s">
        <v>224</v>
      </c>
    </row>
    <row r="102" s="13" customFormat="1">
      <c r="A102" s="13"/>
      <c r="B102" s="235"/>
      <c r="C102" s="236"/>
      <c r="D102" s="228" t="s">
        <v>236</v>
      </c>
      <c r="E102" s="237" t="s">
        <v>40</v>
      </c>
      <c r="F102" s="238" t="s">
        <v>6099</v>
      </c>
      <c r="G102" s="236"/>
      <c r="H102" s="239">
        <v>6.9699999999999998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236</v>
      </c>
      <c r="AU102" s="245" t="s">
        <v>85</v>
      </c>
      <c r="AV102" s="13" t="s">
        <v>85</v>
      </c>
      <c r="AW102" s="13" t="s">
        <v>38</v>
      </c>
      <c r="AX102" s="13" t="s">
        <v>77</v>
      </c>
      <c r="AY102" s="245" t="s">
        <v>224</v>
      </c>
    </row>
    <row r="103" s="15" customFormat="1">
      <c r="A103" s="15"/>
      <c r="B103" s="256"/>
      <c r="C103" s="257"/>
      <c r="D103" s="228" t="s">
        <v>236</v>
      </c>
      <c r="E103" s="258" t="s">
        <v>40</v>
      </c>
      <c r="F103" s="259" t="s">
        <v>253</v>
      </c>
      <c r="G103" s="257"/>
      <c r="H103" s="260">
        <v>17.68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236</v>
      </c>
      <c r="AU103" s="266" t="s">
        <v>85</v>
      </c>
      <c r="AV103" s="15" t="s">
        <v>230</v>
      </c>
      <c r="AW103" s="15" t="s">
        <v>38</v>
      </c>
      <c r="AX103" s="15" t="s">
        <v>83</v>
      </c>
      <c r="AY103" s="266" t="s">
        <v>224</v>
      </c>
    </row>
    <row r="104" s="2" customFormat="1" ht="16.5" customHeight="1">
      <c r="A104" s="40"/>
      <c r="B104" s="41"/>
      <c r="C104" s="215" t="s">
        <v>85</v>
      </c>
      <c r="D104" s="215" t="s">
        <v>226</v>
      </c>
      <c r="E104" s="216" t="s">
        <v>2290</v>
      </c>
      <c r="F104" s="217" t="s">
        <v>2291</v>
      </c>
      <c r="G104" s="218" t="s">
        <v>152</v>
      </c>
      <c r="H104" s="219">
        <v>35.359999999999999</v>
      </c>
      <c r="I104" s="220"/>
      <c r="J104" s="221">
        <f>ROUND(I104*H104,2)</f>
        <v>0</v>
      </c>
      <c r="K104" s="217" t="s">
        <v>229</v>
      </c>
      <c r="L104" s="46"/>
      <c r="M104" s="222" t="s">
        <v>40</v>
      </c>
      <c r="N104" s="223" t="s">
        <v>48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230</v>
      </c>
      <c r="AT104" s="226" t="s">
        <v>226</v>
      </c>
      <c r="AU104" s="226" t="s">
        <v>85</v>
      </c>
      <c r="AY104" s="19" t="s">
        <v>224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83</v>
      </c>
      <c r="BK104" s="227">
        <f>ROUND(I104*H104,2)</f>
        <v>0</v>
      </c>
      <c r="BL104" s="19" t="s">
        <v>230</v>
      </c>
      <c r="BM104" s="226" t="s">
        <v>230</v>
      </c>
    </row>
    <row r="105" s="2" customFormat="1">
      <c r="A105" s="40"/>
      <c r="B105" s="41"/>
      <c r="C105" s="42"/>
      <c r="D105" s="228" t="s">
        <v>232</v>
      </c>
      <c r="E105" s="42"/>
      <c r="F105" s="229" t="s">
        <v>2293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232</v>
      </c>
      <c r="AU105" s="19" t="s">
        <v>85</v>
      </c>
    </row>
    <row r="106" s="2" customFormat="1">
      <c r="A106" s="40"/>
      <c r="B106" s="41"/>
      <c r="C106" s="42"/>
      <c r="D106" s="233" t="s">
        <v>234</v>
      </c>
      <c r="E106" s="42"/>
      <c r="F106" s="234" t="s">
        <v>2294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234</v>
      </c>
      <c r="AU106" s="19" t="s">
        <v>85</v>
      </c>
    </row>
    <row r="107" s="2" customFormat="1" ht="16.5" customHeight="1">
      <c r="A107" s="40"/>
      <c r="B107" s="41"/>
      <c r="C107" s="215" t="s">
        <v>244</v>
      </c>
      <c r="D107" s="215" t="s">
        <v>226</v>
      </c>
      <c r="E107" s="216" t="s">
        <v>287</v>
      </c>
      <c r="F107" s="217" t="s">
        <v>288</v>
      </c>
      <c r="G107" s="218" t="s">
        <v>289</v>
      </c>
      <c r="H107" s="219">
        <v>30</v>
      </c>
      <c r="I107" s="220"/>
      <c r="J107" s="221">
        <f>ROUND(I107*H107,2)</f>
        <v>0</v>
      </c>
      <c r="K107" s="217" t="s">
        <v>229</v>
      </c>
      <c r="L107" s="46"/>
      <c r="M107" s="222" t="s">
        <v>40</v>
      </c>
      <c r="N107" s="223" t="s">
        <v>48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230</v>
      </c>
      <c r="AT107" s="226" t="s">
        <v>226</v>
      </c>
      <c r="AU107" s="226" t="s">
        <v>85</v>
      </c>
      <c r="AY107" s="19" t="s">
        <v>224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83</v>
      </c>
      <c r="BK107" s="227">
        <f>ROUND(I107*H107,2)</f>
        <v>0</v>
      </c>
      <c r="BL107" s="19" t="s">
        <v>230</v>
      </c>
      <c r="BM107" s="226" t="s">
        <v>266</v>
      </c>
    </row>
    <row r="108" s="2" customFormat="1">
      <c r="A108" s="40"/>
      <c r="B108" s="41"/>
      <c r="C108" s="42"/>
      <c r="D108" s="228" t="s">
        <v>232</v>
      </c>
      <c r="E108" s="42"/>
      <c r="F108" s="229" t="s">
        <v>291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232</v>
      </c>
      <c r="AU108" s="19" t="s">
        <v>85</v>
      </c>
    </row>
    <row r="109" s="2" customFormat="1">
      <c r="A109" s="40"/>
      <c r="B109" s="41"/>
      <c r="C109" s="42"/>
      <c r="D109" s="233" t="s">
        <v>234</v>
      </c>
      <c r="E109" s="42"/>
      <c r="F109" s="234" t="s">
        <v>292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234</v>
      </c>
      <c r="AU109" s="19" t="s">
        <v>85</v>
      </c>
    </row>
    <row r="110" s="13" customFormat="1">
      <c r="A110" s="13"/>
      <c r="B110" s="235"/>
      <c r="C110" s="236"/>
      <c r="D110" s="228" t="s">
        <v>236</v>
      </c>
      <c r="E110" s="237" t="s">
        <v>40</v>
      </c>
      <c r="F110" s="238" t="s">
        <v>6100</v>
      </c>
      <c r="G110" s="236"/>
      <c r="H110" s="239">
        <v>30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236</v>
      </c>
      <c r="AU110" s="245" t="s">
        <v>85</v>
      </c>
      <c r="AV110" s="13" t="s">
        <v>85</v>
      </c>
      <c r="AW110" s="13" t="s">
        <v>38</v>
      </c>
      <c r="AX110" s="13" t="s">
        <v>77</v>
      </c>
      <c r="AY110" s="245" t="s">
        <v>224</v>
      </c>
    </row>
    <row r="111" s="15" customFormat="1">
      <c r="A111" s="15"/>
      <c r="B111" s="256"/>
      <c r="C111" s="257"/>
      <c r="D111" s="228" t="s">
        <v>236</v>
      </c>
      <c r="E111" s="258" t="s">
        <v>40</v>
      </c>
      <c r="F111" s="259" t="s">
        <v>253</v>
      </c>
      <c r="G111" s="257"/>
      <c r="H111" s="260">
        <v>30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236</v>
      </c>
      <c r="AU111" s="266" t="s">
        <v>85</v>
      </c>
      <c r="AV111" s="15" t="s">
        <v>230</v>
      </c>
      <c r="AW111" s="15" t="s">
        <v>38</v>
      </c>
      <c r="AX111" s="15" t="s">
        <v>83</v>
      </c>
      <c r="AY111" s="266" t="s">
        <v>224</v>
      </c>
    </row>
    <row r="112" s="2" customFormat="1" ht="16.5" customHeight="1">
      <c r="A112" s="40"/>
      <c r="B112" s="41"/>
      <c r="C112" s="215" t="s">
        <v>230</v>
      </c>
      <c r="D112" s="215" t="s">
        <v>226</v>
      </c>
      <c r="E112" s="216" t="s">
        <v>332</v>
      </c>
      <c r="F112" s="217" t="s">
        <v>333</v>
      </c>
      <c r="G112" s="218" t="s">
        <v>160</v>
      </c>
      <c r="H112" s="219">
        <v>10.800000000000001</v>
      </c>
      <c r="I112" s="220"/>
      <c r="J112" s="221">
        <f>ROUND(I112*H112,2)</f>
        <v>0</v>
      </c>
      <c r="K112" s="217" t="s">
        <v>229</v>
      </c>
      <c r="L112" s="46"/>
      <c r="M112" s="222" t="s">
        <v>40</v>
      </c>
      <c r="N112" s="223" t="s">
        <v>48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230</v>
      </c>
      <c r="AT112" s="226" t="s">
        <v>226</v>
      </c>
      <c r="AU112" s="226" t="s">
        <v>85</v>
      </c>
      <c r="AY112" s="19" t="s">
        <v>224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83</v>
      </c>
      <c r="BK112" s="227">
        <f>ROUND(I112*H112,2)</f>
        <v>0</v>
      </c>
      <c r="BL112" s="19" t="s">
        <v>230</v>
      </c>
      <c r="BM112" s="226" t="s">
        <v>279</v>
      </c>
    </row>
    <row r="113" s="2" customFormat="1">
      <c r="A113" s="40"/>
      <c r="B113" s="41"/>
      <c r="C113" s="42"/>
      <c r="D113" s="228" t="s">
        <v>232</v>
      </c>
      <c r="E113" s="42"/>
      <c r="F113" s="229" t="s">
        <v>335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232</v>
      </c>
      <c r="AU113" s="19" t="s">
        <v>85</v>
      </c>
    </row>
    <row r="114" s="2" customFormat="1">
      <c r="A114" s="40"/>
      <c r="B114" s="41"/>
      <c r="C114" s="42"/>
      <c r="D114" s="233" t="s">
        <v>234</v>
      </c>
      <c r="E114" s="42"/>
      <c r="F114" s="234" t="s">
        <v>336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234</v>
      </c>
      <c r="AU114" s="19" t="s">
        <v>85</v>
      </c>
    </row>
    <row r="115" s="13" customFormat="1">
      <c r="A115" s="13"/>
      <c r="B115" s="235"/>
      <c r="C115" s="236"/>
      <c r="D115" s="228" t="s">
        <v>236</v>
      </c>
      <c r="E115" s="237" t="s">
        <v>40</v>
      </c>
      <c r="F115" s="238" t="s">
        <v>6101</v>
      </c>
      <c r="G115" s="236"/>
      <c r="H115" s="239">
        <v>10.800000000000001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236</v>
      </c>
      <c r="AU115" s="245" t="s">
        <v>85</v>
      </c>
      <c r="AV115" s="13" t="s">
        <v>85</v>
      </c>
      <c r="AW115" s="13" t="s">
        <v>38</v>
      </c>
      <c r="AX115" s="13" t="s">
        <v>77</v>
      </c>
      <c r="AY115" s="245" t="s">
        <v>224</v>
      </c>
    </row>
    <row r="116" s="15" customFormat="1">
      <c r="A116" s="15"/>
      <c r="B116" s="256"/>
      <c r="C116" s="257"/>
      <c r="D116" s="228" t="s">
        <v>236</v>
      </c>
      <c r="E116" s="258" t="s">
        <v>40</v>
      </c>
      <c r="F116" s="259" t="s">
        <v>253</v>
      </c>
      <c r="G116" s="257"/>
      <c r="H116" s="260">
        <v>10.800000000000001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236</v>
      </c>
      <c r="AU116" s="266" t="s">
        <v>85</v>
      </c>
      <c r="AV116" s="15" t="s">
        <v>230</v>
      </c>
      <c r="AW116" s="15" t="s">
        <v>38</v>
      </c>
      <c r="AX116" s="15" t="s">
        <v>83</v>
      </c>
      <c r="AY116" s="266" t="s">
        <v>224</v>
      </c>
    </row>
    <row r="117" s="2" customFormat="1" ht="16.5" customHeight="1">
      <c r="A117" s="40"/>
      <c r="B117" s="41"/>
      <c r="C117" s="215" t="s">
        <v>259</v>
      </c>
      <c r="D117" s="215" t="s">
        <v>226</v>
      </c>
      <c r="E117" s="216" t="s">
        <v>6102</v>
      </c>
      <c r="F117" s="217" t="s">
        <v>6103</v>
      </c>
      <c r="G117" s="218" t="s">
        <v>152</v>
      </c>
      <c r="H117" s="219">
        <v>87.106999999999999</v>
      </c>
      <c r="I117" s="220"/>
      <c r="J117" s="221">
        <f>ROUND(I117*H117,2)</f>
        <v>0</v>
      </c>
      <c r="K117" s="217" t="s">
        <v>229</v>
      </c>
      <c r="L117" s="46"/>
      <c r="M117" s="222" t="s">
        <v>40</v>
      </c>
      <c r="N117" s="223" t="s">
        <v>48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230</v>
      </c>
      <c r="AT117" s="226" t="s">
        <v>226</v>
      </c>
      <c r="AU117" s="226" t="s">
        <v>85</v>
      </c>
      <c r="AY117" s="19" t="s">
        <v>224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83</v>
      </c>
      <c r="BK117" s="227">
        <f>ROUND(I117*H117,2)</f>
        <v>0</v>
      </c>
      <c r="BL117" s="19" t="s">
        <v>230</v>
      </c>
      <c r="BM117" s="226" t="s">
        <v>296</v>
      </c>
    </row>
    <row r="118" s="2" customFormat="1">
      <c r="A118" s="40"/>
      <c r="B118" s="41"/>
      <c r="C118" s="42"/>
      <c r="D118" s="228" t="s">
        <v>232</v>
      </c>
      <c r="E118" s="42"/>
      <c r="F118" s="229" t="s">
        <v>6104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232</v>
      </c>
      <c r="AU118" s="19" t="s">
        <v>85</v>
      </c>
    </row>
    <row r="119" s="2" customFormat="1">
      <c r="A119" s="40"/>
      <c r="B119" s="41"/>
      <c r="C119" s="42"/>
      <c r="D119" s="233" t="s">
        <v>234</v>
      </c>
      <c r="E119" s="42"/>
      <c r="F119" s="234" t="s">
        <v>6105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234</v>
      </c>
      <c r="AU119" s="19" t="s">
        <v>85</v>
      </c>
    </row>
    <row r="120" s="14" customFormat="1">
      <c r="A120" s="14"/>
      <c r="B120" s="246"/>
      <c r="C120" s="247"/>
      <c r="D120" s="228" t="s">
        <v>236</v>
      </c>
      <c r="E120" s="248" t="s">
        <v>40</v>
      </c>
      <c r="F120" s="249" t="s">
        <v>731</v>
      </c>
      <c r="G120" s="247"/>
      <c r="H120" s="248" t="s">
        <v>40</v>
      </c>
      <c r="I120" s="250"/>
      <c r="J120" s="247"/>
      <c r="K120" s="247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236</v>
      </c>
      <c r="AU120" s="255" t="s">
        <v>85</v>
      </c>
      <c r="AV120" s="14" t="s">
        <v>83</v>
      </c>
      <c r="AW120" s="14" t="s">
        <v>38</v>
      </c>
      <c r="AX120" s="14" t="s">
        <v>77</v>
      </c>
      <c r="AY120" s="255" t="s">
        <v>224</v>
      </c>
    </row>
    <row r="121" s="13" customFormat="1">
      <c r="A121" s="13"/>
      <c r="B121" s="235"/>
      <c r="C121" s="236"/>
      <c r="D121" s="228" t="s">
        <v>236</v>
      </c>
      <c r="E121" s="237" t="s">
        <v>40</v>
      </c>
      <c r="F121" s="238" t="s">
        <v>6106</v>
      </c>
      <c r="G121" s="236"/>
      <c r="H121" s="239">
        <v>73.168000000000006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236</v>
      </c>
      <c r="AU121" s="245" t="s">
        <v>85</v>
      </c>
      <c r="AV121" s="13" t="s">
        <v>85</v>
      </c>
      <c r="AW121" s="13" t="s">
        <v>38</v>
      </c>
      <c r="AX121" s="13" t="s">
        <v>77</v>
      </c>
      <c r="AY121" s="245" t="s">
        <v>224</v>
      </c>
    </row>
    <row r="122" s="14" customFormat="1">
      <c r="A122" s="14"/>
      <c r="B122" s="246"/>
      <c r="C122" s="247"/>
      <c r="D122" s="228" t="s">
        <v>236</v>
      </c>
      <c r="E122" s="248" t="s">
        <v>40</v>
      </c>
      <c r="F122" s="249" t="s">
        <v>251</v>
      </c>
      <c r="G122" s="247"/>
      <c r="H122" s="248" t="s">
        <v>40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236</v>
      </c>
      <c r="AU122" s="255" t="s">
        <v>85</v>
      </c>
      <c r="AV122" s="14" t="s">
        <v>83</v>
      </c>
      <c r="AW122" s="14" t="s">
        <v>38</v>
      </c>
      <c r="AX122" s="14" t="s">
        <v>77</v>
      </c>
      <c r="AY122" s="255" t="s">
        <v>224</v>
      </c>
    </row>
    <row r="123" s="13" customFormat="1">
      <c r="A123" s="13"/>
      <c r="B123" s="235"/>
      <c r="C123" s="236"/>
      <c r="D123" s="228" t="s">
        <v>236</v>
      </c>
      <c r="E123" s="237" t="s">
        <v>40</v>
      </c>
      <c r="F123" s="238" t="s">
        <v>6107</v>
      </c>
      <c r="G123" s="236"/>
      <c r="H123" s="239">
        <v>13.939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236</v>
      </c>
      <c r="AU123" s="245" t="s">
        <v>85</v>
      </c>
      <c r="AV123" s="13" t="s">
        <v>85</v>
      </c>
      <c r="AW123" s="13" t="s">
        <v>38</v>
      </c>
      <c r="AX123" s="13" t="s">
        <v>77</v>
      </c>
      <c r="AY123" s="245" t="s">
        <v>224</v>
      </c>
    </row>
    <row r="124" s="15" customFormat="1">
      <c r="A124" s="15"/>
      <c r="B124" s="256"/>
      <c r="C124" s="257"/>
      <c r="D124" s="228" t="s">
        <v>236</v>
      </c>
      <c r="E124" s="258" t="s">
        <v>40</v>
      </c>
      <c r="F124" s="259" t="s">
        <v>253</v>
      </c>
      <c r="G124" s="257"/>
      <c r="H124" s="260">
        <v>87.106999999999999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236</v>
      </c>
      <c r="AU124" s="266" t="s">
        <v>85</v>
      </c>
      <c r="AV124" s="15" t="s">
        <v>230</v>
      </c>
      <c r="AW124" s="15" t="s">
        <v>38</v>
      </c>
      <c r="AX124" s="15" t="s">
        <v>83</v>
      </c>
      <c r="AY124" s="266" t="s">
        <v>224</v>
      </c>
    </row>
    <row r="125" s="2" customFormat="1" ht="21.75" customHeight="1">
      <c r="A125" s="40"/>
      <c r="B125" s="41"/>
      <c r="C125" s="215" t="s">
        <v>266</v>
      </c>
      <c r="D125" s="215" t="s">
        <v>226</v>
      </c>
      <c r="E125" s="216" t="s">
        <v>341</v>
      </c>
      <c r="F125" s="217" t="s">
        <v>342</v>
      </c>
      <c r="G125" s="218" t="s">
        <v>163</v>
      </c>
      <c r="H125" s="219">
        <v>152.69999999999999</v>
      </c>
      <c r="I125" s="220"/>
      <c r="J125" s="221">
        <f>ROUND(I125*H125,2)</f>
        <v>0</v>
      </c>
      <c r="K125" s="217" t="s">
        <v>229</v>
      </c>
      <c r="L125" s="46"/>
      <c r="M125" s="222" t="s">
        <v>40</v>
      </c>
      <c r="N125" s="223" t="s">
        <v>48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230</v>
      </c>
      <c r="AT125" s="226" t="s">
        <v>226</v>
      </c>
      <c r="AU125" s="226" t="s">
        <v>85</v>
      </c>
      <c r="AY125" s="19" t="s">
        <v>224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83</v>
      </c>
      <c r="BK125" s="227">
        <f>ROUND(I125*H125,2)</f>
        <v>0</v>
      </c>
      <c r="BL125" s="19" t="s">
        <v>230</v>
      </c>
      <c r="BM125" s="226" t="s">
        <v>311</v>
      </c>
    </row>
    <row r="126" s="2" customFormat="1">
      <c r="A126" s="40"/>
      <c r="B126" s="41"/>
      <c r="C126" s="42"/>
      <c r="D126" s="228" t="s">
        <v>232</v>
      </c>
      <c r="E126" s="42"/>
      <c r="F126" s="229" t="s">
        <v>344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232</v>
      </c>
      <c r="AU126" s="19" t="s">
        <v>85</v>
      </c>
    </row>
    <row r="127" s="2" customFormat="1">
      <c r="A127" s="40"/>
      <c r="B127" s="41"/>
      <c r="C127" s="42"/>
      <c r="D127" s="233" t="s">
        <v>234</v>
      </c>
      <c r="E127" s="42"/>
      <c r="F127" s="234" t="s">
        <v>345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234</v>
      </c>
      <c r="AU127" s="19" t="s">
        <v>85</v>
      </c>
    </row>
    <row r="128" s="2" customFormat="1" ht="21.75" customHeight="1">
      <c r="A128" s="40"/>
      <c r="B128" s="41"/>
      <c r="C128" s="215" t="s">
        <v>272</v>
      </c>
      <c r="D128" s="215" t="s">
        <v>226</v>
      </c>
      <c r="E128" s="216" t="s">
        <v>350</v>
      </c>
      <c r="F128" s="217" t="s">
        <v>351</v>
      </c>
      <c r="G128" s="218" t="s">
        <v>163</v>
      </c>
      <c r="H128" s="219">
        <v>89.075000000000003</v>
      </c>
      <c r="I128" s="220"/>
      <c r="J128" s="221">
        <f>ROUND(I128*H128,2)</f>
        <v>0</v>
      </c>
      <c r="K128" s="217" t="s">
        <v>229</v>
      </c>
      <c r="L128" s="46"/>
      <c r="M128" s="222" t="s">
        <v>40</v>
      </c>
      <c r="N128" s="223" t="s">
        <v>48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230</v>
      </c>
      <c r="AT128" s="226" t="s">
        <v>226</v>
      </c>
      <c r="AU128" s="226" t="s">
        <v>85</v>
      </c>
      <c r="AY128" s="19" t="s">
        <v>224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83</v>
      </c>
      <c r="BK128" s="227">
        <f>ROUND(I128*H128,2)</f>
        <v>0</v>
      </c>
      <c r="BL128" s="19" t="s">
        <v>230</v>
      </c>
      <c r="BM128" s="226" t="s">
        <v>325</v>
      </c>
    </row>
    <row r="129" s="2" customFormat="1">
      <c r="A129" s="40"/>
      <c r="B129" s="41"/>
      <c r="C129" s="42"/>
      <c r="D129" s="228" t="s">
        <v>232</v>
      </c>
      <c r="E129" s="42"/>
      <c r="F129" s="229" t="s">
        <v>353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232</v>
      </c>
      <c r="AU129" s="19" t="s">
        <v>85</v>
      </c>
    </row>
    <row r="130" s="2" customFormat="1">
      <c r="A130" s="40"/>
      <c r="B130" s="41"/>
      <c r="C130" s="42"/>
      <c r="D130" s="233" t="s">
        <v>234</v>
      </c>
      <c r="E130" s="42"/>
      <c r="F130" s="234" t="s">
        <v>354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234</v>
      </c>
      <c r="AU130" s="19" t="s">
        <v>85</v>
      </c>
    </row>
    <row r="131" s="2" customFormat="1" ht="21.75" customHeight="1">
      <c r="A131" s="40"/>
      <c r="B131" s="41"/>
      <c r="C131" s="215" t="s">
        <v>279</v>
      </c>
      <c r="D131" s="215" t="s">
        <v>226</v>
      </c>
      <c r="E131" s="216" t="s">
        <v>357</v>
      </c>
      <c r="F131" s="217" t="s">
        <v>358</v>
      </c>
      <c r="G131" s="218" t="s">
        <v>163</v>
      </c>
      <c r="H131" s="219">
        <v>12.725</v>
      </c>
      <c r="I131" s="220"/>
      <c r="J131" s="221">
        <f>ROUND(I131*H131,2)</f>
        <v>0</v>
      </c>
      <c r="K131" s="217" t="s">
        <v>229</v>
      </c>
      <c r="L131" s="46"/>
      <c r="M131" s="222" t="s">
        <v>40</v>
      </c>
      <c r="N131" s="223" t="s">
        <v>48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230</v>
      </c>
      <c r="AT131" s="226" t="s">
        <v>226</v>
      </c>
      <c r="AU131" s="226" t="s">
        <v>85</v>
      </c>
      <c r="AY131" s="19" t="s">
        <v>224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83</v>
      </c>
      <c r="BK131" s="227">
        <f>ROUND(I131*H131,2)</f>
        <v>0</v>
      </c>
      <c r="BL131" s="19" t="s">
        <v>230</v>
      </c>
      <c r="BM131" s="226" t="s">
        <v>340</v>
      </c>
    </row>
    <row r="132" s="2" customFormat="1">
      <c r="A132" s="40"/>
      <c r="B132" s="41"/>
      <c r="C132" s="42"/>
      <c r="D132" s="228" t="s">
        <v>232</v>
      </c>
      <c r="E132" s="42"/>
      <c r="F132" s="229" t="s">
        <v>360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232</v>
      </c>
      <c r="AU132" s="19" t="s">
        <v>85</v>
      </c>
    </row>
    <row r="133" s="2" customFormat="1">
      <c r="A133" s="40"/>
      <c r="B133" s="41"/>
      <c r="C133" s="42"/>
      <c r="D133" s="233" t="s">
        <v>234</v>
      </c>
      <c r="E133" s="42"/>
      <c r="F133" s="234" t="s">
        <v>361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234</v>
      </c>
      <c r="AU133" s="19" t="s">
        <v>85</v>
      </c>
    </row>
    <row r="134" s="2" customFormat="1" ht="16.5" customHeight="1">
      <c r="A134" s="40"/>
      <c r="B134" s="41"/>
      <c r="C134" s="215" t="s">
        <v>286</v>
      </c>
      <c r="D134" s="215" t="s">
        <v>226</v>
      </c>
      <c r="E134" s="216" t="s">
        <v>409</v>
      </c>
      <c r="F134" s="217" t="s">
        <v>410</v>
      </c>
      <c r="G134" s="218" t="s">
        <v>163</v>
      </c>
      <c r="H134" s="219">
        <v>24.300000000000001</v>
      </c>
      <c r="I134" s="220"/>
      <c r="J134" s="221">
        <f>ROUND(I134*H134,2)</f>
        <v>0</v>
      </c>
      <c r="K134" s="217" t="s">
        <v>229</v>
      </c>
      <c r="L134" s="46"/>
      <c r="M134" s="222" t="s">
        <v>40</v>
      </c>
      <c r="N134" s="223" t="s">
        <v>48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230</v>
      </c>
      <c r="AT134" s="226" t="s">
        <v>226</v>
      </c>
      <c r="AU134" s="226" t="s">
        <v>85</v>
      </c>
      <c r="AY134" s="19" t="s">
        <v>224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83</v>
      </c>
      <c r="BK134" s="227">
        <f>ROUND(I134*H134,2)</f>
        <v>0</v>
      </c>
      <c r="BL134" s="19" t="s">
        <v>230</v>
      </c>
      <c r="BM134" s="226" t="s">
        <v>356</v>
      </c>
    </row>
    <row r="135" s="2" customFormat="1">
      <c r="A135" s="40"/>
      <c r="B135" s="41"/>
      <c r="C135" s="42"/>
      <c r="D135" s="228" t="s">
        <v>232</v>
      </c>
      <c r="E135" s="42"/>
      <c r="F135" s="229" t="s">
        <v>412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232</v>
      </c>
      <c r="AU135" s="19" t="s">
        <v>85</v>
      </c>
    </row>
    <row r="136" s="2" customFormat="1">
      <c r="A136" s="40"/>
      <c r="B136" s="41"/>
      <c r="C136" s="42"/>
      <c r="D136" s="233" t="s">
        <v>234</v>
      </c>
      <c r="E136" s="42"/>
      <c r="F136" s="234" t="s">
        <v>413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234</v>
      </c>
      <c r="AU136" s="19" t="s">
        <v>85</v>
      </c>
    </row>
    <row r="137" s="13" customFormat="1">
      <c r="A137" s="13"/>
      <c r="B137" s="235"/>
      <c r="C137" s="236"/>
      <c r="D137" s="228" t="s">
        <v>236</v>
      </c>
      <c r="E137" s="237" t="s">
        <v>40</v>
      </c>
      <c r="F137" s="238" t="s">
        <v>6108</v>
      </c>
      <c r="G137" s="236"/>
      <c r="H137" s="239">
        <v>24.300000000000001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236</v>
      </c>
      <c r="AU137" s="245" t="s">
        <v>85</v>
      </c>
      <c r="AV137" s="13" t="s">
        <v>85</v>
      </c>
      <c r="AW137" s="13" t="s">
        <v>38</v>
      </c>
      <c r="AX137" s="13" t="s">
        <v>77</v>
      </c>
      <c r="AY137" s="245" t="s">
        <v>224</v>
      </c>
    </row>
    <row r="138" s="15" customFormat="1">
      <c r="A138" s="15"/>
      <c r="B138" s="256"/>
      <c r="C138" s="257"/>
      <c r="D138" s="228" t="s">
        <v>236</v>
      </c>
      <c r="E138" s="258" t="s">
        <v>40</v>
      </c>
      <c r="F138" s="259" t="s">
        <v>253</v>
      </c>
      <c r="G138" s="257"/>
      <c r="H138" s="260">
        <v>24.300000000000001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236</v>
      </c>
      <c r="AU138" s="266" t="s">
        <v>85</v>
      </c>
      <c r="AV138" s="15" t="s">
        <v>230</v>
      </c>
      <c r="AW138" s="15" t="s">
        <v>38</v>
      </c>
      <c r="AX138" s="15" t="s">
        <v>83</v>
      </c>
      <c r="AY138" s="266" t="s">
        <v>224</v>
      </c>
    </row>
    <row r="139" s="2" customFormat="1" ht="16.5" customHeight="1">
      <c r="A139" s="40"/>
      <c r="B139" s="41"/>
      <c r="C139" s="215" t="s">
        <v>296</v>
      </c>
      <c r="D139" s="215" t="s">
        <v>226</v>
      </c>
      <c r="E139" s="216" t="s">
        <v>6109</v>
      </c>
      <c r="F139" s="217" t="s">
        <v>6110</v>
      </c>
      <c r="G139" s="218" t="s">
        <v>152</v>
      </c>
      <c r="H139" s="219">
        <v>305.89999999999998</v>
      </c>
      <c r="I139" s="220"/>
      <c r="J139" s="221">
        <f>ROUND(I139*H139,2)</f>
        <v>0</v>
      </c>
      <c r="K139" s="217" t="s">
        <v>229</v>
      </c>
      <c r="L139" s="46"/>
      <c r="M139" s="222" t="s">
        <v>40</v>
      </c>
      <c r="N139" s="223" t="s">
        <v>48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230</v>
      </c>
      <c r="AT139" s="226" t="s">
        <v>226</v>
      </c>
      <c r="AU139" s="226" t="s">
        <v>85</v>
      </c>
      <c r="AY139" s="19" t="s">
        <v>224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83</v>
      </c>
      <c r="BK139" s="227">
        <f>ROUND(I139*H139,2)</f>
        <v>0</v>
      </c>
      <c r="BL139" s="19" t="s">
        <v>230</v>
      </c>
      <c r="BM139" s="226" t="s">
        <v>373</v>
      </c>
    </row>
    <row r="140" s="2" customFormat="1">
      <c r="A140" s="40"/>
      <c r="B140" s="41"/>
      <c r="C140" s="42"/>
      <c r="D140" s="228" t="s">
        <v>232</v>
      </c>
      <c r="E140" s="42"/>
      <c r="F140" s="229" t="s">
        <v>6111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232</v>
      </c>
      <c r="AU140" s="19" t="s">
        <v>85</v>
      </c>
    </row>
    <row r="141" s="2" customFormat="1">
      <c r="A141" s="40"/>
      <c r="B141" s="41"/>
      <c r="C141" s="42"/>
      <c r="D141" s="233" t="s">
        <v>234</v>
      </c>
      <c r="E141" s="42"/>
      <c r="F141" s="234" t="s">
        <v>6112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234</v>
      </c>
      <c r="AU141" s="19" t="s">
        <v>85</v>
      </c>
    </row>
    <row r="142" s="14" customFormat="1">
      <c r="A142" s="14"/>
      <c r="B142" s="246"/>
      <c r="C142" s="247"/>
      <c r="D142" s="228" t="s">
        <v>236</v>
      </c>
      <c r="E142" s="248" t="s">
        <v>40</v>
      </c>
      <c r="F142" s="249" t="s">
        <v>6113</v>
      </c>
      <c r="G142" s="247"/>
      <c r="H142" s="248" t="s">
        <v>40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236</v>
      </c>
      <c r="AU142" s="255" t="s">
        <v>85</v>
      </c>
      <c r="AV142" s="14" t="s">
        <v>83</v>
      </c>
      <c r="AW142" s="14" t="s">
        <v>38</v>
      </c>
      <c r="AX142" s="14" t="s">
        <v>77</v>
      </c>
      <c r="AY142" s="255" t="s">
        <v>224</v>
      </c>
    </row>
    <row r="143" s="13" customFormat="1">
      <c r="A143" s="13"/>
      <c r="B143" s="235"/>
      <c r="C143" s="236"/>
      <c r="D143" s="228" t="s">
        <v>236</v>
      </c>
      <c r="E143" s="237" t="s">
        <v>40</v>
      </c>
      <c r="F143" s="238" t="s">
        <v>6114</v>
      </c>
      <c r="G143" s="236"/>
      <c r="H143" s="239">
        <v>45.302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236</v>
      </c>
      <c r="AU143" s="245" t="s">
        <v>85</v>
      </c>
      <c r="AV143" s="13" t="s">
        <v>85</v>
      </c>
      <c r="AW143" s="13" t="s">
        <v>38</v>
      </c>
      <c r="AX143" s="13" t="s">
        <v>77</v>
      </c>
      <c r="AY143" s="245" t="s">
        <v>224</v>
      </c>
    </row>
    <row r="144" s="13" customFormat="1">
      <c r="A144" s="13"/>
      <c r="B144" s="235"/>
      <c r="C144" s="236"/>
      <c r="D144" s="228" t="s">
        <v>236</v>
      </c>
      <c r="E144" s="237" t="s">
        <v>40</v>
      </c>
      <c r="F144" s="238" t="s">
        <v>6115</v>
      </c>
      <c r="G144" s="236"/>
      <c r="H144" s="239">
        <v>214.55600000000001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236</v>
      </c>
      <c r="AU144" s="245" t="s">
        <v>85</v>
      </c>
      <c r="AV144" s="13" t="s">
        <v>85</v>
      </c>
      <c r="AW144" s="13" t="s">
        <v>38</v>
      </c>
      <c r="AX144" s="13" t="s">
        <v>77</v>
      </c>
      <c r="AY144" s="245" t="s">
        <v>224</v>
      </c>
    </row>
    <row r="145" s="13" customFormat="1">
      <c r="A145" s="13"/>
      <c r="B145" s="235"/>
      <c r="C145" s="236"/>
      <c r="D145" s="228" t="s">
        <v>236</v>
      </c>
      <c r="E145" s="237" t="s">
        <v>40</v>
      </c>
      <c r="F145" s="238" t="s">
        <v>6116</v>
      </c>
      <c r="G145" s="236"/>
      <c r="H145" s="239">
        <v>46.042000000000002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236</v>
      </c>
      <c r="AU145" s="245" t="s">
        <v>85</v>
      </c>
      <c r="AV145" s="13" t="s">
        <v>85</v>
      </c>
      <c r="AW145" s="13" t="s">
        <v>38</v>
      </c>
      <c r="AX145" s="13" t="s">
        <v>77</v>
      </c>
      <c r="AY145" s="245" t="s">
        <v>224</v>
      </c>
    </row>
    <row r="146" s="15" customFormat="1">
      <c r="A146" s="15"/>
      <c r="B146" s="256"/>
      <c r="C146" s="257"/>
      <c r="D146" s="228" t="s">
        <v>236</v>
      </c>
      <c r="E146" s="258" t="s">
        <v>40</v>
      </c>
      <c r="F146" s="259" t="s">
        <v>253</v>
      </c>
      <c r="G146" s="257"/>
      <c r="H146" s="260">
        <v>305.89999999999998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236</v>
      </c>
      <c r="AU146" s="266" t="s">
        <v>85</v>
      </c>
      <c r="AV146" s="15" t="s">
        <v>230</v>
      </c>
      <c r="AW146" s="15" t="s">
        <v>38</v>
      </c>
      <c r="AX146" s="15" t="s">
        <v>83</v>
      </c>
      <c r="AY146" s="266" t="s">
        <v>224</v>
      </c>
    </row>
    <row r="147" s="2" customFormat="1" ht="16.5" customHeight="1">
      <c r="A147" s="40"/>
      <c r="B147" s="41"/>
      <c r="C147" s="215" t="s">
        <v>304</v>
      </c>
      <c r="D147" s="215" t="s">
        <v>226</v>
      </c>
      <c r="E147" s="216" t="s">
        <v>6117</v>
      </c>
      <c r="F147" s="217" t="s">
        <v>6118</v>
      </c>
      <c r="G147" s="218" t="s">
        <v>152</v>
      </c>
      <c r="H147" s="219">
        <v>305.89999999999998</v>
      </c>
      <c r="I147" s="220"/>
      <c r="J147" s="221">
        <f>ROUND(I147*H147,2)</f>
        <v>0</v>
      </c>
      <c r="K147" s="217" t="s">
        <v>229</v>
      </c>
      <c r="L147" s="46"/>
      <c r="M147" s="222" t="s">
        <v>40</v>
      </c>
      <c r="N147" s="223" t="s">
        <v>48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230</v>
      </c>
      <c r="AT147" s="226" t="s">
        <v>226</v>
      </c>
      <c r="AU147" s="226" t="s">
        <v>85</v>
      </c>
      <c r="AY147" s="19" t="s">
        <v>224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83</v>
      </c>
      <c r="BK147" s="227">
        <f>ROUND(I147*H147,2)</f>
        <v>0</v>
      </c>
      <c r="BL147" s="19" t="s">
        <v>230</v>
      </c>
      <c r="BM147" s="226" t="s">
        <v>387</v>
      </c>
    </row>
    <row r="148" s="2" customFormat="1">
      <c r="A148" s="40"/>
      <c r="B148" s="41"/>
      <c r="C148" s="42"/>
      <c r="D148" s="228" t="s">
        <v>232</v>
      </c>
      <c r="E148" s="42"/>
      <c r="F148" s="229" t="s">
        <v>6119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232</v>
      </c>
      <c r="AU148" s="19" t="s">
        <v>85</v>
      </c>
    </row>
    <row r="149" s="2" customFormat="1">
      <c r="A149" s="40"/>
      <c r="B149" s="41"/>
      <c r="C149" s="42"/>
      <c r="D149" s="233" t="s">
        <v>234</v>
      </c>
      <c r="E149" s="42"/>
      <c r="F149" s="234" t="s">
        <v>6120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234</v>
      </c>
      <c r="AU149" s="19" t="s">
        <v>85</v>
      </c>
    </row>
    <row r="150" s="2" customFormat="1" ht="21.75" customHeight="1">
      <c r="A150" s="40"/>
      <c r="B150" s="41"/>
      <c r="C150" s="215" t="s">
        <v>311</v>
      </c>
      <c r="D150" s="215" t="s">
        <v>226</v>
      </c>
      <c r="E150" s="216" t="s">
        <v>673</v>
      </c>
      <c r="F150" s="217" t="s">
        <v>674</v>
      </c>
      <c r="G150" s="218" t="s">
        <v>163</v>
      </c>
      <c r="H150" s="219">
        <v>172.29499999999999</v>
      </c>
      <c r="I150" s="220"/>
      <c r="J150" s="221">
        <f>ROUND(I150*H150,2)</f>
        <v>0</v>
      </c>
      <c r="K150" s="217" t="s">
        <v>229</v>
      </c>
      <c r="L150" s="46"/>
      <c r="M150" s="222" t="s">
        <v>40</v>
      </c>
      <c r="N150" s="223" t="s">
        <v>48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230</v>
      </c>
      <c r="AT150" s="226" t="s">
        <v>226</v>
      </c>
      <c r="AU150" s="226" t="s">
        <v>85</v>
      </c>
      <c r="AY150" s="19" t="s">
        <v>224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83</v>
      </c>
      <c r="BK150" s="227">
        <f>ROUND(I150*H150,2)</f>
        <v>0</v>
      </c>
      <c r="BL150" s="19" t="s">
        <v>230</v>
      </c>
      <c r="BM150" s="226" t="s">
        <v>401</v>
      </c>
    </row>
    <row r="151" s="2" customFormat="1">
      <c r="A151" s="40"/>
      <c r="B151" s="41"/>
      <c r="C151" s="42"/>
      <c r="D151" s="228" t="s">
        <v>232</v>
      </c>
      <c r="E151" s="42"/>
      <c r="F151" s="229" t="s">
        <v>676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232</v>
      </c>
      <c r="AU151" s="19" t="s">
        <v>85</v>
      </c>
    </row>
    <row r="152" s="2" customFormat="1">
      <c r="A152" s="40"/>
      <c r="B152" s="41"/>
      <c r="C152" s="42"/>
      <c r="D152" s="233" t="s">
        <v>234</v>
      </c>
      <c r="E152" s="42"/>
      <c r="F152" s="234" t="s">
        <v>677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234</v>
      </c>
      <c r="AU152" s="19" t="s">
        <v>85</v>
      </c>
    </row>
    <row r="153" s="2" customFormat="1" ht="21.75" customHeight="1">
      <c r="A153" s="40"/>
      <c r="B153" s="41"/>
      <c r="C153" s="215" t="s">
        <v>318</v>
      </c>
      <c r="D153" s="215" t="s">
        <v>226</v>
      </c>
      <c r="E153" s="216" t="s">
        <v>680</v>
      </c>
      <c r="F153" s="217" t="s">
        <v>681</v>
      </c>
      <c r="G153" s="218" t="s">
        <v>163</v>
      </c>
      <c r="H153" s="219">
        <v>178.83199999999999</v>
      </c>
      <c r="I153" s="220"/>
      <c r="J153" s="221">
        <f>ROUND(I153*H153,2)</f>
        <v>0</v>
      </c>
      <c r="K153" s="217" t="s">
        <v>229</v>
      </c>
      <c r="L153" s="46"/>
      <c r="M153" s="222" t="s">
        <v>40</v>
      </c>
      <c r="N153" s="223" t="s">
        <v>48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230</v>
      </c>
      <c r="AT153" s="226" t="s">
        <v>226</v>
      </c>
      <c r="AU153" s="226" t="s">
        <v>85</v>
      </c>
      <c r="AY153" s="19" t="s">
        <v>224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83</v>
      </c>
      <c r="BK153" s="227">
        <f>ROUND(I153*H153,2)</f>
        <v>0</v>
      </c>
      <c r="BL153" s="19" t="s">
        <v>230</v>
      </c>
      <c r="BM153" s="226" t="s">
        <v>416</v>
      </c>
    </row>
    <row r="154" s="2" customFormat="1">
      <c r="A154" s="40"/>
      <c r="B154" s="41"/>
      <c r="C154" s="42"/>
      <c r="D154" s="228" t="s">
        <v>232</v>
      </c>
      <c r="E154" s="42"/>
      <c r="F154" s="229" t="s">
        <v>683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232</v>
      </c>
      <c r="AU154" s="19" t="s">
        <v>85</v>
      </c>
    </row>
    <row r="155" s="2" customFormat="1">
      <c r="A155" s="40"/>
      <c r="B155" s="41"/>
      <c r="C155" s="42"/>
      <c r="D155" s="233" t="s">
        <v>234</v>
      </c>
      <c r="E155" s="42"/>
      <c r="F155" s="234" t="s">
        <v>684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234</v>
      </c>
      <c r="AU155" s="19" t="s">
        <v>85</v>
      </c>
    </row>
    <row r="156" s="2" customFormat="1" ht="21.75" customHeight="1">
      <c r="A156" s="40"/>
      <c r="B156" s="41"/>
      <c r="C156" s="215" t="s">
        <v>325</v>
      </c>
      <c r="D156" s="215" t="s">
        <v>226</v>
      </c>
      <c r="E156" s="216" t="s">
        <v>689</v>
      </c>
      <c r="F156" s="217" t="s">
        <v>690</v>
      </c>
      <c r="G156" s="218" t="s">
        <v>163</v>
      </c>
      <c r="H156" s="219">
        <v>101.8</v>
      </c>
      <c r="I156" s="220"/>
      <c r="J156" s="221">
        <f>ROUND(I156*H156,2)</f>
        <v>0</v>
      </c>
      <c r="K156" s="217" t="s">
        <v>229</v>
      </c>
      <c r="L156" s="46"/>
      <c r="M156" s="222" t="s">
        <v>40</v>
      </c>
      <c r="N156" s="223" t="s">
        <v>48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230</v>
      </c>
      <c r="AT156" s="226" t="s">
        <v>226</v>
      </c>
      <c r="AU156" s="226" t="s">
        <v>85</v>
      </c>
      <c r="AY156" s="19" t="s">
        <v>224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83</v>
      </c>
      <c r="BK156" s="227">
        <f>ROUND(I156*H156,2)</f>
        <v>0</v>
      </c>
      <c r="BL156" s="19" t="s">
        <v>230</v>
      </c>
      <c r="BM156" s="226" t="s">
        <v>429</v>
      </c>
    </row>
    <row r="157" s="2" customFormat="1">
      <c r="A157" s="40"/>
      <c r="B157" s="41"/>
      <c r="C157" s="42"/>
      <c r="D157" s="228" t="s">
        <v>232</v>
      </c>
      <c r="E157" s="42"/>
      <c r="F157" s="229" t="s">
        <v>692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232</v>
      </c>
      <c r="AU157" s="19" t="s">
        <v>85</v>
      </c>
    </row>
    <row r="158" s="2" customFormat="1">
      <c r="A158" s="40"/>
      <c r="B158" s="41"/>
      <c r="C158" s="42"/>
      <c r="D158" s="233" t="s">
        <v>234</v>
      </c>
      <c r="E158" s="42"/>
      <c r="F158" s="234" t="s">
        <v>693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234</v>
      </c>
      <c r="AU158" s="19" t="s">
        <v>85</v>
      </c>
    </row>
    <row r="159" s="2" customFormat="1" ht="16.5" customHeight="1">
      <c r="A159" s="40"/>
      <c r="B159" s="41"/>
      <c r="C159" s="215" t="s">
        <v>8</v>
      </c>
      <c r="D159" s="215" t="s">
        <v>226</v>
      </c>
      <c r="E159" s="216" t="s">
        <v>711</v>
      </c>
      <c r="F159" s="217" t="s">
        <v>712</v>
      </c>
      <c r="G159" s="218" t="s">
        <v>163</v>
      </c>
      <c r="H159" s="219">
        <v>172.29499999999999</v>
      </c>
      <c r="I159" s="220"/>
      <c r="J159" s="221">
        <f>ROUND(I159*H159,2)</f>
        <v>0</v>
      </c>
      <c r="K159" s="217" t="s">
        <v>229</v>
      </c>
      <c r="L159" s="46"/>
      <c r="M159" s="222" t="s">
        <v>40</v>
      </c>
      <c r="N159" s="223" t="s">
        <v>48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230</v>
      </c>
      <c r="AT159" s="226" t="s">
        <v>226</v>
      </c>
      <c r="AU159" s="226" t="s">
        <v>85</v>
      </c>
      <c r="AY159" s="19" t="s">
        <v>224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83</v>
      </c>
      <c r="BK159" s="227">
        <f>ROUND(I159*H159,2)</f>
        <v>0</v>
      </c>
      <c r="BL159" s="19" t="s">
        <v>230</v>
      </c>
      <c r="BM159" s="226" t="s">
        <v>446</v>
      </c>
    </row>
    <row r="160" s="2" customFormat="1">
      <c r="A160" s="40"/>
      <c r="B160" s="41"/>
      <c r="C160" s="42"/>
      <c r="D160" s="228" t="s">
        <v>232</v>
      </c>
      <c r="E160" s="42"/>
      <c r="F160" s="229" t="s">
        <v>714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232</v>
      </c>
      <c r="AU160" s="19" t="s">
        <v>85</v>
      </c>
    </row>
    <row r="161" s="2" customFormat="1">
      <c r="A161" s="40"/>
      <c r="B161" s="41"/>
      <c r="C161" s="42"/>
      <c r="D161" s="233" t="s">
        <v>234</v>
      </c>
      <c r="E161" s="42"/>
      <c r="F161" s="234" t="s">
        <v>715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234</v>
      </c>
      <c r="AU161" s="19" t="s">
        <v>85</v>
      </c>
    </row>
    <row r="162" s="2" customFormat="1" ht="16.5" customHeight="1">
      <c r="A162" s="40"/>
      <c r="B162" s="41"/>
      <c r="C162" s="215" t="s">
        <v>340</v>
      </c>
      <c r="D162" s="215" t="s">
        <v>226</v>
      </c>
      <c r="E162" s="216" t="s">
        <v>717</v>
      </c>
      <c r="F162" s="217" t="s">
        <v>718</v>
      </c>
      <c r="G162" s="218" t="s">
        <v>604</v>
      </c>
      <c r="H162" s="219">
        <v>425.01499999999999</v>
      </c>
      <c r="I162" s="220"/>
      <c r="J162" s="221">
        <f>ROUND(I162*H162,2)</f>
        <v>0</v>
      </c>
      <c r="K162" s="217" t="s">
        <v>229</v>
      </c>
      <c r="L162" s="46"/>
      <c r="M162" s="222" t="s">
        <v>40</v>
      </c>
      <c r="N162" s="223" t="s">
        <v>48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230</v>
      </c>
      <c r="AT162" s="226" t="s">
        <v>226</v>
      </c>
      <c r="AU162" s="226" t="s">
        <v>85</v>
      </c>
      <c r="AY162" s="19" t="s">
        <v>224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83</v>
      </c>
      <c r="BK162" s="227">
        <f>ROUND(I162*H162,2)</f>
        <v>0</v>
      </c>
      <c r="BL162" s="19" t="s">
        <v>230</v>
      </c>
      <c r="BM162" s="226" t="s">
        <v>455</v>
      </c>
    </row>
    <row r="163" s="2" customFormat="1">
      <c r="A163" s="40"/>
      <c r="B163" s="41"/>
      <c r="C163" s="42"/>
      <c r="D163" s="228" t="s">
        <v>232</v>
      </c>
      <c r="E163" s="42"/>
      <c r="F163" s="229" t="s">
        <v>720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232</v>
      </c>
      <c r="AU163" s="19" t="s">
        <v>85</v>
      </c>
    </row>
    <row r="164" s="2" customFormat="1">
      <c r="A164" s="40"/>
      <c r="B164" s="41"/>
      <c r="C164" s="42"/>
      <c r="D164" s="233" t="s">
        <v>234</v>
      </c>
      <c r="E164" s="42"/>
      <c r="F164" s="234" t="s">
        <v>721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234</v>
      </c>
      <c r="AU164" s="19" t="s">
        <v>85</v>
      </c>
    </row>
    <row r="165" s="2" customFormat="1" ht="16.5" customHeight="1">
      <c r="A165" s="40"/>
      <c r="B165" s="41"/>
      <c r="C165" s="215" t="s">
        <v>349</v>
      </c>
      <c r="D165" s="215" t="s">
        <v>226</v>
      </c>
      <c r="E165" s="216" t="s">
        <v>726</v>
      </c>
      <c r="F165" s="217" t="s">
        <v>727</v>
      </c>
      <c r="G165" s="218" t="s">
        <v>163</v>
      </c>
      <c r="H165" s="219">
        <v>114.852</v>
      </c>
      <c r="I165" s="220"/>
      <c r="J165" s="221">
        <f>ROUND(I165*H165,2)</f>
        <v>0</v>
      </c>
      <c r="K165" s="217" t="s">
        <v>229</v>
      </c>
      <c r="L165" s="46"/>
      <c r="M165" s="222" t="s">
        <v>40</v>
      </c>
      <c r="N165" s="223" t="s">
        <v>48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230</v>
      </c>
      <c r="AT165" s="226" t="s">
        <v>226</v>
      </c>
      <c r="AU165" s="226" t="s">
        <v>85</v>
      </c>
      <c r="AY165" s="19" t="s">
        <v>224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83</v>
      </c>
      <c r="BK165" s="227">
        <f>ROUND(I165*H165,2)</f>
        <v>0</v>
      </c>
      <c r="BL165" s="19" t="s">
        <v>230</v>
      </c>
      <c r="BM165" s="226" t="s">
        <v>468</v>
      </c>
    </row>
    <row r="166" s="2" customFormat="1">
      <c r="A166" s="40"/>
      <c r="B166" s="41"/>
      <c r="C166" s="42"/>
      <c r="D166" s="228" t="s">
        <v>232</v>
      </c>
      <c r="E166" s="42"/>
      <c r="F166" s="229" t="s">
        <v>729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232</v>
      </c>
      <c r="AU166" s="19" t="s">
        <v>85</v>
      </c>
    </row>
    <row r="167" s="2" customFormat="1">
      <c r="A167" s="40"/>
      <c r="B167" s="41"/>
      <c r="C167" s="42"/>
      <c r="D167" s="233" t="s">
        <v>234</v>
      </c>
      <c r="E167" s="42"/>
      <c r="F167" s="234" t="s">
        <v>730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234</v>
      </c>
      <c r="AU167" s="19" t="s">
        <v>85</v>
      </c>
    </row>
    <row r="168" s="2" customFormat="1" ht="16.5" customHeight="1">
      <c r="A168" s="40"/>
      <c r="B168" s="41"/>
      <c r="C168" s="268" t="s">
        <v>356</v>
      </c>
      <c r="D168" s="268" t="s">
        <v>305</v>
      </c>
      <c r="E168" s="269" t="s">
        <v>738</v>
      </c>
      <c r="F168" s="270" t="s">
        <v>739</v>
      </c>
      <c r="G168" s="271" t="s">
        <v>604</v>
      </c>
      <c r="H168" s="272">
        <v>229.70400000000001</v>
      </c>
      <c r="I168" s="273"/>
      <c r="J168" s="274">
        <f>ROUND(I168*H168,2)</f>
        <v>0</v>
      </c>
      <c r="K168" s="270" t="s">
        <v>229</v>
      </c>
      <c r="L168" s="275"/>
      <c r="M168" s="276" t="s">
        <v>40</v>
      </c>
      <c r="N168" s="277" t="s">
        <v>48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279</v>
      </c>
      <c r="AT168" s="226" t="s">
        <v>305</v>
      </c>
      <c r="AU168" s="226" t="s">
        <v>85</v>
      </c>
      <c r="AY168" s="19" t="s">
        <v>224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83</v>
      </c>
      <c r="BK168" s="227">
        <f>ROUND(I168*H168,2)</f>
        <v>0</v>
      </c>
      <c r="BL168" s="19" t="s">
        <v>230</v>
      </c>
      <c r="BM168" s="226" t="s">
        <v>484</v>
      </c>
    </row>
    <row r="169" s="2" customFormat="1">
      <c r="A169" s="40"/>
      <c r="B169" s="41"/>
      <c r="C169" s="42"/>
      <c r="D169" s="228" t="s">
        <v>232</v>
      </c>
      <c r="E169" s="42"/>
      <c r="F169" s="229" t="s">
        <v>739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232</v>
      </c>
      <c r="AU169" s="19" t="s">
        <v>85</v>
      </c>
    </row>
    <row r="170" s="2" customFormat="1">
      <c r="A170" s="40"/>
      <c r="B170" s="41"/>
      <c r="C170" s="42"/>
      <c r="D170" s="233" t="s">
        <v>234</v>
      </c>
      <c r="E170" s="42"/>
      <c r="F170" s="234" t="s">
        <v>741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234</v>
      </c>
      <c r="AU170" s="19" t="s">
        <v>85</v>
      </c>
    </row>
    <row r="171" s="2" customFormat="1" ht="16.5" customHeight="1">
      <c r="A171" s="40"/>
      <c r="B171" s="41"/>
      <c r="C171" s="215" t="s">
        <v>153</v>
      </c>
      <c r="D171" s="215" t="s">
        <v>226</v>
      </c>
      <c r="E171" s="216" t="s">
        <v>744</v>
      </c>
      <c r="F171" s="217" t="s">
        <v>745</v>
      </c>
      <c r="G171" s="218" t="s">
        <v>163</v>
      </c>
      <c r="H171" s="219">
        <v>57.442999999999998</v>
      </c>
      <c r="I171" s="220"/>
      <c r="J171" s="221">
        <f>ROUND(I171*H171,2)</f>
        <v>0</v>
      </c>
      <c r="K171" s="217" t="s">
        <v>229</v>
      </c>
      <c r="L171" s="46"/>
      <c r="M171" s="222" t="s">
        <v>40</v>
      </c>
      <c r="N171" s="223" t="s">
        <v>48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230</v>
      </c>
      <c r="AT171" s="226" t="s">
        <v>226</v>
      </c>
      <c r="AU171" s="226" t="s">
        <v>85</v>
      </c>
      <c r="AY171" s="19" t="s">
        <v>224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83</v>
      </c>
      <c r="BK171" s="227">
        <f>ROUND(I171*H171,2)</f>
        <v>0</v>
      </c>
      <c r="BL171" s="19" t="s">
        <v>230</v>
      </c>
      <c r="BM171" s="226" t="s">
        <v>493</v>
      </c>
    </row>
    <row r="172" s="2" customFormat="1">
      <c r="A172" s="40"/>
      <c r="B172" s="41"/>
      <c r="C172" s="42"/>
      <c r="D172" s="228" t="s">
        <v>232</v>
      </c>
      <c r="E172" s="42"/>
      <c r="F172" s="229" t="s">
        <v>747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232</v>
      </c>
      <c r="AU172" s="19" t="s">
        <v>85</v>
      </c>
    </row>
    <row r="173" s="2" customFormat="1">
      <c r="A173" s="40"/>
      <c r="B173" s="41"/>
      <c r="C173" s="42"/>
      <c r="D173" s="233" t="s">
        <v>234</v>
      </c>
      <c r="E173" s="42"/>
      <c r="F173" s="234" t="s">
        <v>748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234</v>
      </c>
      <c r="AU173" s="19" t="s">
        <v>85</v>
      </c>
    </row>
    <row r="174" s="13" customFormat="1">
      <c r="A174" s="13"/>
      <c r="B174" s="235"/>
      <c r="C174" s="236"/>
      <c r="D174" s="228" t="s">
        <v>236</v>
      </c>
      <c r="E174" s="237" t="s">
        <v>40</v>
      </c>
      <c r="F174" s="238" t="s">
        <v>6121</v>
      </c>
      <c r="G174" s="236"/>
      <c r="H174" s="239">
        <v>57.442999999999998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236</v>
      </c>
      <c r="AU174" s="245" t="s">
        <v>85</v>
      </c>
      <c r="AV174" s="13" t="s">
        <v>85</v>
      </c>
      <c r="AW174" s="13" t="s">
        <v>38</v>
      </c>
      <c r="AX174" s="13" t="s">
        <v>77</v>
      </c>
      <c r="AY174" s="245" t="s">
        <v>224</v>
      </c>
    </row>
    <row r="175" s="15" customFormat="1">
      <c r="A175" s="15"/>
      <c r="B175" s="256"/>
      <c r="C175" s="257"/>
      <c r="D175" s="228" t="s">
        <v>236</v>
      </c>
      <c r="E175" s="258" t="s">
        <v>40</v>
      </c>
      <c r="F175" s="259" t="s">
        <v>253</v>
      </c>
      <c r="G175" s="257"/>
      <c r="H175" s="260">
        <v>57.442999999999998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236</v>
      </c>
      <c r="AU175" s="266" t="s">
        <v>85</v>
      </c>
      <c r="AV175" s="15" t="s">
        <v>230</v>
      </c>
      <c r="AW175" s="15" t="s">
        <v>38</v>
      </c>
      <c r="AX175" s="15" t="s">
        <v>83</v>
      </c>
      <c r="AY175" s="266" t="s">
        <v>224</v>
      </c>
    </row>
    <row r="176" s="2" customFormat="1" ht="16.5" customHeight="1">
      <c r="A176" s="40"/>
      <c r="B176" s="41"/>
      <c r="C176" s="268" t="s">
        <v>373</v>
      </c>
      <c r="D176" s="268" t="s">
        <v>305</v>
      </c>
      <c r="E176" s="269" t="s">
        <v>751</v>
      </c>
      <c r="F176" s="270" t="s">
        <v>752</v>
      </c>
      <c r="G176" s="271" t="s">
        <v>604</v>
      </c>
      <c r="H176" s="272">
        <v>114.886</v>
      </c>
      <c r="I176" s="273"/>
      <c r="J176" s="274">
        <f>ROUND(I176*H176,2)</f>
        <v>0</v>
      </c>
      <c r="K176" s="270" t="s">
        <v>229</v>
      </c>
      <c r="L176" s="275"/>
      <c r="M176" s="276" t="s">
        <v>40</v>
      </c>
      <c r="N176" s="277" t="s">
        <v>48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279</v>
      </c>
      <c r="AT176" s="226" t="s">
        <v>305</v>
      </c>
      <c r="AU176" s="226" t="s">
        <v>85</v>
      </c>
      <c r="AY176" s="19" t="s">
        <v>224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83</v>
      </c>
      <c r="BK176" s="227">
        <f>ROUND(I176*H176,2)</f>
        <v>0</v>
      </c>
      <c r="BL176" s="19" t="s">
        <v>230</v>
      </c>
      <c r="BM176" s="226" t="s">
        <v>161</v>
      </c>
    </row>
    <row r="177" s="2" customFormat="1">
      <c r="A177" s="40"/>
      <c r="B177" s="41"/>
      <c r="C177" s="42"/>
      <c r="D177" s="228" t="s">
        <v>232</v>
      </c>
      <c r="E177" s="42"/>
      <c r="F177" s="229" t="s">
        <v>752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232</v>
      </c>
      <c r="AU177" s="19" t="s">
        <v>85</v>
      </c>
    </row>
    <row r="178" s="2" customFormat="1">
      <c r="A178" s="40"/>
      <c r="B178" s="41"/>
      <c r="C178" s="42"/>
      <c r="D178" s="233" t="s">
        <v>234</v>
      </c>
      <c r="E178" s="42"/>
      <c r="F178" s="234" t="s">
        <v>754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234</v>
      </c>
      <c r="AU178" s="19" t="s">
        <v>85</v>
      </c>
    </row>
    <row r="179" s="12" customFormat="1" ht="22.8" customHeight="1">
      <c r="A179" s="12"/>
      <c r="B179" s="199"/>
      <c r="C179" s="200"/>
      <c r="D179" s="201" t="s">
        <v>76</v>
      </c>
      <c r="E179" s="213" t="s">
        <v>244</v>
      </c>
      <c r="F179" s="213" t="s">
        <v>868</v>
      </c>
      <c r="G179" s="200"/>
      <c r="H179" s="200"/>
      <c r="I179" s="203"/>
      <c r="J179" s="214">
        <f>BK179</f>
        <v>0</v>
      </c>
      <c r="K179" s="200"/>
      <c r="L179" s="205"/>
      <c r="M179" s="206"/>
      <c r="N179" s="207"/>
      <c r="O179" s="207"/>
      <c r="P179" s="208">
        <f>SUM(P180:P189)</f>
        <v>0</v>
      </c>
      <c r="Q179" s="207"/>
      <c r="R179" s="208">
        <f>SUM(R180:R189)</f>
        <v>0</v>
      </c>
      <c r="S179" s="207"/>
      <c r="T179" s="209">
        <f>SUM(T180:T189)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0" t="s">
        <v>83</v>
      </c>
      <c r="AT179" s="211" t="s">
        <v>76</v>
      </c>
      <c r="AU179" s="211" t="s">
        <v>83</v>
      </c>
      <c r="AY179" s="210" t="s">
        <v>224</v>
      </c>
      <c r="BK179" s="212">
        <f>SUM(BK180:BK189)</f>
        <v>0</v>
      </c>
    </row>
    <row r="180" s="2" customFormat="1" ht="16.5" customHeight="1">
      <c r="A180" s="40"/>
      <c r="B180" s="41"/>
      <c r="C180" s="215" t="s">
        <v>7</v>
      </c>
      <c r="D180" s="215" t="s">
        <v>226</v>
      </c>
      <c r="E180" s="216" t="s">
        <v>870</v>
      </c>
      <c r="F180" s="217" t="s">
        <v>871</v>
      </c>
      <c r="G180" s="218" t="s">
        <v>163</v>
      </c>
      <c r="H180" s="219">
        <v>0.42199999999999999</v>
      </c>
      <c r="I180" s="220"/>
      <c r="J180" s="221">
        <f>ROUND(I180*H180,2)</f>
        <v>0</v>
      </c>
      <c r="K180" s="217" t="s">
        <v>229</v>
      </c>
      <c r="L180" s="46"/>
      <c r="M180" s="222" t="s">
        <v>40</v>
      </c>
      <c r="N180" s="223" t="s">
        <v>48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230</v>
      </c>
      <c r="AT180" s="226" t="s">
        <v>226</v>
      </c>
      <c r="AU180" s="226" t="s">
        <v>85</v>
      </c>
      <c r="AY180" s="19" t="s">
        <v>224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83</v>
      </c>
      <c r="BK180" s="227">
        <f>ROUND(I180*H180,2)</f>
        <v>0</v>
      </c>
      <c r="BL180" s="19" t="s">
        <v>230</v>
      </c>
      <c r="BM180" s="226" t="s">
        <v>521</v>
      </c>
    </row>
    <row r="181" s="2" customFormat="1">
      <c r="A181" s="40"/>
      <c r="B181" s="41"/>
      <c r="C181" s="42"/>
      <c r="D181" s="228" t="s">
        <v>232</v>
      </c>
      <c r="E181" s="42"/>
      <c r="F181" s="229" t="s">
        <v>873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232</v>
      </c>
      <c r="AU181" s="19" t="s">
        <v>85</v>
      </c>
    </row>
    <row r="182" s="2" customFormat="1">
      <c r="A182" s="40"/>
      <c r="B182" s="41"/>
      <c r="C182" s="42"/>
      <c r="D182" s="233" t="s">
        <v>234</v>
      </c>
      <c r="E182" s="42"/>
      <c r="F182" s="234" t="s">
        <v>874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234</v>
      </c>
      <c r="AU182" s="19" t="s">
        <v>85</v>
      </c>
    </row>
    <row r="183" s="13" customFormat="1">
      <c r="A183" s="13"/>
      <c r="B183" s="235"/>
      <c r="C183" s="236"/>
      <c r="D183" s="228" t="s">
        <v>236</v>
      </c>
      <c r="E183" s="237" t="s">
        <v>40</v>
      </c>
      <c r="F183" s="238" t="s">
        <v>6122</v>
      </c>
      <c r="G183" s="236"/>
      <c r="H183" s="239">
        <v>0.42199999999999999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236</v>
      </c>
      <c r="AU183" s="245" t="s">
        <v>85</v>
      </c>
      <c r="AV183" s="13" t="s">
        <v>85</v>
      </c>
      <c r="AW183" s="13" t="s">
        <v>38</v>
      </c>
      <c r="AX183" s="13" t="s">
        <v>77</v>
      </c>
      <c r="AY183" s="245" t="s">
        <v>224</v>
      </c>
    </row>
    <row r="184" s="15" customFormat="1">
      <c r="A184" s="15"/>
      <c r="B184" s="256"/>
      <c r="C184" s="257"/>
      <c r="D184" s="228" t="s">
        <v>236</v>
      </c>
      <c r="E184" s="258" t="s">
        <v>40</v>
      </c>
      <c r="F184" s="259" t="s">
        <v>253</v>
      </c>
      <c r="G184" s="257"/>
      <c r="H184" s="260">
        <v>0.42199999999999999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236</v>
      </c>
      <c r="AU184" s="266" t="s">
        <v>85</v>
      </c>
      <c r="AV184" s="15" t="s">
        <v>230</v>
      </c>
      <c r="AW184" s="15" t="s">
        <v>38</v>
      </c>
      <c r="AX184" s="15" t="s">
        <v>83</v>
      </c>
      <c r="AY184" s="266" t="s">
        <v>224</v>
      </c>
    </row>
    <row r="185" s="2" customFormat="1" ht="16.5" customHeight="1">
      <c r="A185" s="40"/>
      <c r="B185" s="41"/>
      <c r="C185" s="215" t="s">
        <v>387</v>
      </c>
      <c r="D185" s="215" t="s">
        <v>226</v>
      </c>
      <c r="E185" s="216" t="s">
        <v>6123</v>
      </c>
      <c r="F185" s="217" t="s">
        <v>6124</v>
      </c>
      <c r="G185" s="218" t="s">
        <v>160</v>
      </c>
      <c r="H185" s="219">
        <v>49.43</v>
      </c>
      <c r="I185" s="220"/>
      <c r="J185" s="221">
        <f>ROUND(I185*H185,2)</f>
        <v>0</v>
      </c>
      <c r="K185" s="217" t="s">
        <v>229</v>
      </c>
      <c r="L185" s="46"/>
      <c r="M185" s="222" t="s">
        <v>40</v>
      </c>
      <c r="N185" s="223" t="s">
        <v>48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230</v>
      </c>
      <c r="AT185" s="226" t="s">
        <v>226</v>
      </c>
      <c r="AU185" s="226" t="s">
        <v>85</v>
      </c>
      <c r="AY185" s="19" t="s">
        <v>224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83</v>
      </c>
      <c r="BK185" s="227">
        <f>ROUND(I185*H185,2)</f>
        <v>0</v>
      </c>
      <c r="BL185" s="19" t="s">
        <v>230</v>
      </c>
      <c r="BM185" s="226" t="s">
        <v>534</v>
      </c>
    </row>
    <row r="186" s="2" customFormat="1">
      <c r="A186" s="40"/>
      <c r="B186" s="41"/>
      <c r="C186" s="42"/>
      <c r="D186" s="228" t="s">
        <v>232</v>
      </c>
      <c r="E186" s="42"/>
      <c r="F186" s="229" t="s">
        <v>6125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232</v>
      </c>
      <c r="AU186" s="19" t="s">
        <v>85</v>
      </c>
    </row>
    <row r="187" s="2" customFormat="1">
      <c r="A187" s="40"/>
      <c r="B187" s="41"/>
      <c r="C187" s="42"/>
      <c r="D187" s="233" t="s">
        <v>234</v>
      </c>
      <c r="E187" s="42"/>
      <c r="F187" s="234" t="s">
        <v>6126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234</v>
      </c>
      <c r="AU187" s="19" t="s">
        <v>85</v>
      </c>
    </row>
    <row r="188" s="13" customFormat="1">
      <c r="A188" s="13"/>
      <c r="B188" s="235"/>
      <c r="C188" s="236"/>
      <c r="D188" s="228" t="s">
        <v>236</v>
      </c>
      <c r="E188" s="237" t="s">
        <v>40</v>
      </c>
      <c r="F188" s="238" t="s">
        <v>6127</v>
      </c>
      <c r="G188" s="236"/>
      <c r="H188" s="239">
        <v>49.43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236</v>
      </c>
      <c r="AU188" s="245" t="s">
        <v>85</v>
      </c>
      <c r="AV188" s="13" t="s">
        <v>85</v>
      </c>
      <c r="AW188" s="13" t="s">
        <v>38</v>
      </c>
      <c r="AX188" s="13" t="s">
        <v>77</v>
      </c>
      <c r="AY188" s="245" t="s">
        <v>224</v>
      </c>
    </row>
    <row r="189" s="15" customFormat="1">
      <c r="A189" s="15"/>
      <c r="B189" s="256"/>
      <c r="C189" s="257"/>
      <c r="D189" s="228" t="s">
        <v>236</v>
      </c>
      <c r="E189" s="258" t="s">
        <v>40</v>
      </c>
      <c r="F189" s="259" t="s">
        <v>253</v>
      </c>
      <c r="G189" s="257"/>
      <c r="H189" s="260">
        <v>49.43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236</v>
      </c>
      <c r="AU189" s="266" t="s">
        <v>85</v>
      </c>
      <c r="AV189" s="15" t="s">
        <v>230</v>
      </c>
      <c r="AW189" s="15" t="s">
        <v>38</v>
      </c>
      <c r="AX189" s="15" t="s">
        <v>83</v>
      </c>
      <c r="AY189" s="266" t="s">
        <v>224</v>
      </c>
    </row>
    <row r="190" s="12" customFormat="1" ht="22.8" customHeight="1">
      <c r="A190" s="12"/>
      <c r="B190" s="199"/>
      <c r="C190" s="200"/>
      <c r="D190" s="201" t="s">
        <v>76</v>
      </c>
      <c r="E190" s="213" t="s">
        <v>230</v>
      </c>
      <c r="F190" s="213" t="s">
        <v>912</v>
      </c>
      <c r="G190" s="200"/>
      <c r="H190" s="200"/>
      <c r="I190" s="203"/>
      <c r="J190" s="214">
        <f>BK190</f>
        <v>0</v>
      </c>
      <c r="K190" s="200"/>
      <c r="L190" s="205"/>
      <c r="M190" s="206"/>
      <c r="N190" s="207"/>
      <c r="O190" s="207"/>
      <c r="P190" s="208">
        <f>SUM(P191:P220)</f>
        <v>0</v>
      </c>
      <c r="Q190" s="207"/>
      <c r="R190" s="208">
        <f>SUM(R191:R220)</f>
        <v>0</v>
      </c>
      <c r="S190" s="207"/>
      <c r="T190" s="209">
        <f>SUM(T191:T220)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0" t="s">
        <v>83</v>
      </c>
      <c r="AT190" s="211" t="s">
        <v>76</v>
      </c>
      <c r="AU190" s="211" t="s">
        <v>83</v>
      </c>
      <c r="AY190" s="210" t="s">
        <v>224</v>
      </c>
      <c r="BK190" s="212">
        <f>SUM(BK191:BK220)</f>
        <v>0</v>
      </c>
    </row>
    <row r="191" s="2" customFormat="1" ht="16.5" customHeight="1">
      <c r="A191" s="40"/>
      <c r="B191" s="41"/>
      <c r="C191" s="215" t="s">
        <v>394</v>
      </c>
      <c r="D191" s="215" t="s">
        <v>226</v>
      </c>
      <c r="E191" s="216" t="s">
        <v>1848</v>
      </c>
      <c r="F191" s="217" t="s">
        <v>1849</v>
      </c>
      <c r="G191" s="218" t="s">
        <v>163</v>
      </c>
      <c r="H191" s="219">
        <v>3.1360000000000001</v>
      </c>
      <c r="I191" s="220"/>
      <c r="J191" s="221">
        <f>ROUND(I191*H191,2)</f>
        <v>0</v>
      </c>
      <c r="K191" s="217" t="s">
        <v>229</v>
      </c>
      <c r="L191" s="46"/>
      <c r="M191" s="222" t="s">
        <v>40</v>
      </c>
      <c r="N191" s="223" t="s">
        <v>48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230</v>
      </c>
      <c r="AT191" s="226" t="s">
        <v>226</v>
      </c>
      <c r="AU191" s="226" t="s">
        <v>85</v>
      </c>
      <c r="AY191" s="19" t="s">
        <v>224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83</v>
      </c>
      <c r="BK191" s="227">
        <f>ROUND(I191*H191,2)</f>
        <v>0</v>
      </c>
      <c r="BL191" s="19" t="s">
        <v>230</v>
      </c>
      <c r="BM191" s="226" t="s">
        <v>549</v>
      </c>
    </row>
    <row r="192" s="2" customFormat="1">
      <c r="A192" s="40"/>
      <c r="B192" s="41"/>
      <c r="C192" s="42"/>
      <c r="D192" s="228" t="s">
        <v>232</v>
      </c>
      <c r="E192" s="42"/>
      <c r="F192" s="229" t="s">
        <v>1851</v>
      </c>
      <c r="G192" s="42"/>
      <c r="H192" s="42"/>
      <c r="I192" s="230"/>
      <c r="J192" s="42"/>
      <c r="K192" s="42"/>
      <c r="L192" s="46"/>
      <c r="M192" s="231"/>
      <c r="N192" s="23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232</v>
      </c>
      <c r="AU192" s="19" t="s">
        <v>85</v>
      </c>
    </row>
    <row r="193" s="2" customFormat="1">
      <c r="A193" s="40"/>
      <c r="B193" s="41"/>
      <c r="C193" s="42"/>
      <c r="D193" s="233" t="s">
        <v>234</v>
      </c>
      <c r="E193" s="42"/>
      <c r="F193" s="234" t="s">
        <v>1852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234</v>
      </c>
      <c r="AU193" s="19" t="s">
        <v>85</v>
      </c>
    </row>
    <row r="194" s="14" customFormat="1">
      <c r="A194" s="14"/>
      <c r="B194" s="246"/>
      <c r="C194" s="247"/>
      <c r="D194" s="228" t="s">
        <v>236</v>
      </c>
      <c r="E194" s="248" t="s">
        <v>40</v>
      </c>
      <c r="F194" s="249" t="s">
        <v>251</v>
      </c>
      <c r="G194" s="247"/>
      <c r="H194" s="248" t="s">
        <v>40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236</v>
      </c>
      <c r="AU194" s="255" t="s">
        <v>85</v>
      </c>
      <c r="AV194" s="14" t="s">
        <v>83</v>
      </c>
      <c r="AW194" s="14" t="s">
        <v>38</v>
      </c>
      <c r="AX194" s="14" t="s">
        <v>77</v>
      </c>
      <c r="AY194" s="255" t="s">
        <v>224</v>
      </c>
    </row>
    <row r="195" s="13" customFormat="1">
      <c r="A195" s="13"/>
      <c r="B195" s="235"/>
      <c r="C195" s="236"/>
      <c r="D195" s="228" t="s">
        <v>236</v>
      </c>
      <c r="E195" s="237" t="s">
        <v>40</v>
      </c>
      <c r="F195" s="238" t="s">
        <v>6128</v>
      </c>
      <c r="G195" s="236"/>
      <c r="H195" s="239">
        <v>3.1360000000000001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236</v>
      </c>
      <c r="AU195" s="245" t="s">
        <v>85</v>
      </c>
      <c r="AV195" s="13" t="s">
        <v>85</v>
      </c>
      <c r="AW195" s="13" t="s">
        <v>38</v>
      </c>
      <c r="AX195" s="13" t="s">
        <v>77</v>
      </c>
      <c r="AY195" s="245" t="s">
        <v>224</v>
      </c>
    </row>
    <row r="196" s="15" customFormat="1">
      <c r="A196" s="15"/>
      <c r="B196" s="256"/>
      <c r="C196" s="257"/>
      <c r="D196" s="228" t="s">
        <v>236</v>
      </c>
      <c r="E196" s="258" t="s">
        <v>40</v>
      </c>
      <c r="F196" s="259" t="s">
        <v>253</v>
      </c>
      <c r="G196" s="257"/>
      <c r="H196" s="260">
        <v>3.1360000000000001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236</v>
      </c>
      <c r="AU196" s="266" t="s">
        <v>85</v>
      </c>
      <c r="AV196" s="15" t="s">
        <v>230</v>
      </c>
      <c r="AW196" s="15" t="s">
        <v>38</v>
      </c>
      <c r="AX196" s="15" t="s">
        <v>83</v>
      </c>
      <c r="AY196" s="266" t="s">
        <v>224</v>
      </c>
    </row>
    <row r="197" s="2" customFormat="1" ht="16.5" customHeight="1">
      <c r="A197" s="40"/>
      <c r="B197" s="41"/>
      <c r="C197" s="215" t="s">
        <v>401</v>
      </c>
      <c r="D197" s="215" t="s">
        <v>226</v>
      </c>
      <c r="E197" s="216" t="s">
        <v>6129</v>
      </c>
      <c r="F197" s="217" t="s">
        <v>6130</v>
      </c>
      <c r="G197" s="218" t="s">
        <v>811</v>
      </c>
      <c r="H197" s="219">
        <v>20</v>
      </c>
      <c r="I197" s="220"/>
      <c r="J197" s="221">
        <f>ROUND(I197*H197,2)</f>
        <v>0</v>
      </c>
      <c r="K197" s="217" t="s">
        <v>229</v>
      </c>
      <c r="L197" s="46"/>
      <c r="M197" s="222" t="s">
        <v>40</v>
      </c>
      <c r="N197" s="223" t="s">
        <v>48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230</v>
      </c>
      <c r="AT197" s="226" t="s">
        <v>226</v>
      </c>
      <c r="AU197" s="226" t="s">
        <v>85</v>
      </c>
      <c r="AY197" s="19" t="s">
        <v>224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83</v>
      </c>
      <c r="BK197" s="227">
        <f>ROUND(I197*H197,2)</f>
        <v>0</v>
      </c>
      <c r="BL197" s="19" t="s">
        <v>230</v>
      </c>
      <c r="BM197" s="226" t="s">
        <v>563</v>
      </c>
    </row>
    <row r="198" s="2" customFormat="1">
      <c r="A198" s="40"/>
      <c r="B198" s="41"/>
      <c r="C198" s="42"/>
      <c r="D198" s="228" t="s">
        <v>232</v>
      </c>
      <c r="E198" s="42"/>
      <c r="F198" s="229" t="s">
        <v>6131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232</v>
      </c>
      <c r="AU198" s="19" t="s">
        <v>85</v>
      </c>
    </row>
    <row r="199" s="2" customFormat="1">
      <c r="A199" s="40"/>
      <c r="B199" s="41"/>
      <c r="C199" s="42"/>
      <c r="D199" s="233" t="s">
        <v>234</v>
      </c>
      <c r="E199" s="42"/>
      <c r="F199" s="234" t="s">
        <v>6132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234</v>
      </c>
      <c r="AU199" s="19" t="s">
        <v>85</v>
      </c>
    </row>
    <row r="200" s="2" customFormat="1" ht="16.5" customHeight="1">
      <c r="A200" s="40"/>
      <c r="B200" s="41"/>
      <c r="C200" s="268" t="s">
        <v>408</v>
      </c>
      <c r="D200" s="268" t="s">
        <v>305</v>
      </c>
      <c r="E200" s="269" t="s">
        <v>4854</v>
      </c>
      <c r="F200" s="270" t="s">
        <v>6133</v>
      </c>
      <c r="G200" s="271" t="s">
        <v>811</v>
      </c>
      <c r="H200" s="272">
        <v>20</v>
      </c>
      <c r="I200" s="273"/>
      <c r="J200" s="274">
        <f>ROUND(I200*H200,2)</f>
        <v>0</v>
      </c>
      <c r="K200" s="270" t="s">
        <v>229</v>
      </c>
      <c r="L200" s="275"/>
      <c r="M200" s="276" t="s">
        <v>40</v>
      </c>
      <c r="N200" s="277" t="s">
        <v>48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279</v>
      </c>
      <c r="AT200" s="226" t="s">
        <v>305</v>
      </c>
      <c r="AU200" s="226" t="s">
        <v>85</v>
      </c>
      <c r="AY200" s="19" t="s">
        <v>224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83</v>
      </c>
      <c r="BK200" s="227">
        <f>ROUND(I200*H200,2)</f>
        <v>0</v>
      </c>
      <c r="BL200" s="19" t="s">
        <v>230</v>
      </c>
      <c r="BM200" s="226" t="s">
        <v>577</v>
      </c>
    </row>
    <row r="201" s="2" customFormat="1">
      <c r="A201" s="40"/>
      <c r="B201" s="41"/>
      <c r="C201" s="42"/>
      <c r="D201" s="228" t="s">
        <v>232</v>
      </c>
      <c r="E201" s="42"/>
      <c r="F201" s="229" t="s">
        <v>6133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232</v>
      </c>
      <c r="AU201" s="19" t="s">
        <v>85</v>
      </c>
    </row>
    <row r="202" s="2" customFormat="1">
      <c r="A202" s="40"/>
      <c r="B202" s="41"/>
      <c r="C202" s="42"/>
      <c r="D202" s="233" t="s">
        <v>234</v>
      </c>
      <c r="E202" s="42"/>
      <c r="F202" s="234" t="s">
        <v>4856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234</v>
      </c>
      <c r="AU202" s="19" t="s">
        <v>85</v>
      </c>
    </row>
    <row r="203" s="2" customFormat="1" ht="16.5" customHeight="1">
      <c r="A203" s="40"/>
      <c r="B203" s="41"/>
      <c r="C203" s="215" t="s">
        <v>416</v>
      </c>
      <c r="D203" s="215" t="s">
        <v>226</v>
      </c>
      <c r="E203" s="216" t="s">
        <v>974</v>
      </c>
      <c r="F203" s="217" t="s">
        <v>975</v>
      </c>
      <c r="G203" s="218" t="s">
        <v>163</v>
      </c>
      <c r="H203" s="219">
        <v>8.6210000000000004</v>
      </c>
      <c r="I203" s="220"/>
      <c r="J203" s="221">
        <f>ROUND(I203*H203,2)</f>
        <v>0</v>
      </c>
      <c r="K203" s="217" t="s">
        <v>229</v>
      </c>
      <c r="L203" s="46"/>
      <c r="M203" s="222" t="s">
        <v>40</v>
      </c>
      <c r="N203" s="223" t="s">
        <v>48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230</v>
      </c>
      <c r="AT203" s="226" t="s">
        <v>226</v>
      </c>
      <c r="AU203" s="226" t="s">
        <v>85</v>
      </c>
      <c r="AY203" s="19" t="s">
        <v>224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83</v>
      </c>
      <c r="BK203" s="227">
        <f>ROUND(I203*H203,2)</f>
        <v>0</v>
      </c>
      <c r="BL203" s="19" t="s">
        <v>230</v>
      </c>
      <c r="BM203" s="226" t="s">
        <v>593</v>
      </c>
    </row>
    <row r="204" s="2" customFormat="1">
      <c r="A204" s="40"/>
      <c r="B204" s="41"/>
      <c r="C204" s="42"/>
      <c r="D204" s="228" t="s">
        <v>232</v>
      </c>
      <c r="E204" s="42"/>
      <c r="F204" s="229" t="s">
        <v>977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232</v>
      </c>
      <c r="AU204" s="19" t="s">
        <v>85</v>
      </c>
    </row>
    <row r="205" s="2" customFormat="1">
      <c r="A205" s="40"/>
      <c r="B205" s="41"/>
      <c r="C205" s="42"/>
      <c r="D205" s="233" t="s">
        <v>234</v>
      </c>
      <c r="E205" s="42"/>
      <c r="F205" s="234" t="s">
        <v>978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234</v>
      </c>
      <c r="AU205" s="19" t="s">
        <v>85</v>
      </c>
    </row>
    <row r="206" s="14" customFormat="1">
      <c r="A206" s="14"/>
      <c r="B206" s="246"/>
      <c r="C206" s="247"/>
      <c r="D206" s="228" t="s">
        <v>236</v>
      </c>
      <c r="E206" s="248" t="s">
        <v>40</v>
      </c>
      <c r="F206" s="249" t="s">
        <v>731</v>
      </c>
      <c r="G206" s="247"/>
      <c r="H206" s="248" t="s">
        <v>40</v>
      </c>
      <c r="I206" s="250"/>
      <c r="J206" s="247"/>
      <c r="K206" s="247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236</v>
      </c>
      <c r="AU206" s="255" t="s">
        <v>85</v>
      </c>
      <c r="AV206" s="14" t="s">
        <v>83</v>
      </c>
      <c r="AW206" s="14" t="s">
        <v>38</v>
      </c>
      <c r="AX206" s="14" t="s">
        <v>77</v>
      </c>
      <c r="AY206" s="255" t="s">
        <v>224</v>
      </c>
    </row>
    <row r="207" s="13" customFormat="1">
      <c r="A207" s="13"/>
      <c r="B207" s="235"/>
      <c r="C207" s="236"/>
      <c r="D207" s="228" t="s">
        <v>236</v>
      </c>
      <c r="E207" s="237" t="s">
        <v>40</v>
      </c>
      <c r="F207" s="238" t="s">
        <v>6134</v>
      </c>
      <c r="G207" s="236"/>
      <c r="H207" s="239">
        <v>7.9459999999999997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236</v>
      </c>
      <c r="AU207" s="245" t="s">
        <v>85</v>
      </c>
      <c r="AV207" s="13" t="s">
        <v>85</v>
      </c>
      <c r="AW207" s="13" t="s">
        <v>38</v>
      </c>
      <c r="AX207" s="13" t="s">
        <v>77</v>
      </c>
      <c r="AY207" s="245" t="s">
        <v>224</v>
      </c>
    </row>
    <row r="208" s="14" customFormat="1">
      <c r="A208" s="14"/>
      <c r="B208" s="246"/>
      <c r="C208" s="247"/>
      <c r="D208" s="228" t="s">
        <v>236</v>
      </c>
      <c r="E208" s="248" t="s">
        <v>40</v>
      </c>
      <c r="F208" s="249" t="s">
        <v>251</v>
      </c>
      <c r="G208" s="247"/>
      <c r="H208" s="248" t="s">
        <v>40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236</v>
      </c>
      <c r="AU208" s="255" t="s">
        <v>85</v>
      </c>
      <c r="AV208" s="14" t="s">
        <v>83</v>
      </c>
      <c r="AW208" s="14" t="s">
        <v>38</v>
      </c>
      <c r="AX208" s="14" t="s">
        <v>77</v>
      </c>
      <c r="AY208" s="255" t="s">
        <v>224</v>
      </c>
    </row>
    <row r="209" s="13" customFormat="1">
      <c r="A209" s="13"/>
      <c r="B209" s="235"/>
      <c r="C209" s="236"/>
      <c r="D209" s="228" t="s">
        <v>236</v>
      </c>
      <c r="E209" s="237" t="s">
        <v>40</v>
      </c>
      <c r="F209" s="238" t="s">
        <v>6135</v>
      </c>
      <c r="G209" s="236"/>
      <c r="H209" s="239">
        <v>0.67500000000000004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236</v>
      </c>
      <c r="AU209" s="245" t="s">
        <v>85</v>
      </c>
      <c r="AV209" s="13" t="s">
        <v>85</v>
      </c>
      <c r="AW209" s="13" t="s">
        <v>38</v>
      </c>
      <c r="AX209" s="13" t="s">
        <v>77</v>
      </c>
      <c r="AY209" s="245" t="s">
        <v>224</v>
      </c>
    </row>
    <row r="210" s="15" customFormat="1">
      <c r="A210" s="15"/>
      <c r="B210" s="256"/>
      <c r="C210" s="257"/>
      <c r="D210" s="228" t="s">
        <v>236</v>
      </c>
      <c r="E210" s="258" t="s">
        <v>40</v>
      </c>
      <c r="F210" s="259" t="s">
        <v>253</v>
      </c>
      <c r="G210" s="257"/>
      <c r="H210" s="260">
        <v>8.6210000000000004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236</v>
      </c>
      <c r="AU210" s="266" t="s">
        <v>85</v>
      </c>
      <c r="AV210" s="15" t="s">
        <v>230</v>
      </c>
      <c r="AW210" s="15" t="s">
        <v>38</v>
      </c>
      <c r="AX210" s="15" t="s">
        <v>83</v>
      </c>
      <c r="AY210" s="266" t="s">
        <v>224</v>
      </c>
    </row>
    <row r="211" s="2" customFormat="1" ht="16.5" customHeight="1">
      <c r="A211" s="40"/>
      <c r="B211" s="41"/>
      <c r="C211" s="215" t="s">
        <v>423</v>
      </c>
      <c r="D211" s="215" t="s">
        <v>226</v>
      </c>
      <c r="E211" s="216" t="s">
        <v>992</v>
      </c>
      <c r="F211" s="217" t="s">
        <v>993</v>
      </c>
      <c r="G211" s="218" t="s">
        <v>163</v>
      </c>
      <c r="H211" s="219">
        <v>6.1699999999999999</v>
      </c>
      <c r="I211" s="220"/>
      <c r="J211" s="221">
        <f>ROUND(I211*H211,2)</f>
        <v>0</v>
      </c>
      <c r="K211" s="217" t="s">
        <v>229</v>
      </c>
      <c r="L211" s="46"/>
      <c r="M211" s="222" t="s">
        <v>40</v>
      </c>
      <c r="N211" s="223" t="s">
        <v>48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230</v>
      </c>
      <c r="AT211" s="226" t="s">
        <v>226</v>
      </c>
      <c r="AU211" s="226" t="s">
        <v>85</v>
      </c>
      <c r="AY211" s="19" t="s">
        <v>224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83</v>
      </c>
      <c r="BK211" s="227">
        <f>ROUND(I211*H211,2)</f>
        <v>0</v>
      </c>
      <c r="BL211" s="19" t="s">
        <v>230</v>
      </c>
      <c r="BM211" s="226" t="s">
        <v>609</v>
      </c>
    </row>
    <row r="212" s="2" customFormat="1">
      <c r="A212" s="40"/>
      <c r="B212" s="41"/>
      <c r="C212" s="42"/>
      <c r="D212" s="228" t="s">
        <v>232</v>
      </c>
      <c r="E212" s="42"/>
      <c r="F212" s="229" t="s">
        <v>995</v>
      </c>
      <c r="G212" s="42"/>
      <c r="H212" s="42"/>
      <c r="I212" s="230"/>
      <c r="J212" s="42"/>
      <c r="K212" s="42"/>
      <c r="L212" s="46"/>
      <c r="M212" s="231"/>
      <c r="N212" s="23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232</v>
      </c>
      <c r="AU212" s="19" t="s">
        <v>85</v>
      </c>
    </row>
    <row r="213" s="2" customFormat="1">
      <c r="A213" s="40"/>
      <c r="B213" s="41"/>
      <c r="C213" s="42"/>
      <c r="D213" s="233" t="s">
        <v>234</v>
      </c>
      <c r="E213" s="42"/>
      <c r="F213" s="234" t="s">
        <v>996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234</v>
      </c>
      <c r="AU213" s="19" t="s">
        <v>85</v>
      </c>
    </row>
    <row r="214" s="13" customFormat="1">
      <c r="A214" s="13"/>
      <c r="B214" s="235"/>
      <c r="C214" s="236"/>
      <c r="D214" s="228" t="s">
        <v>236</v>
      </c>
      <c r="E214" s="237" t="s">
        <v>40</v>
      </c>
      <c r="F214" s="238" t="s">
        <v>6136</v>
      </c>
      <c r="G214" s="236"/>
      <c r="H214" s="239">
        <v>6.1699999999999999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236</v>
      </c>
      <c r="AU214" s="245" t="s">
        <v>85</v>
      </c>
      <c r="AV214" s="13" t="s">
        <v>85</v>
      </c>
      <c r="AW214" s="13" t="s">
        <v>38</v>
      </c>
      <c r="AX214" s="13" t="s">
        <v>77</v>
      </c>
      <c r="AY214" s="245" t="s">
        <v>224</v>
      </c>
    </row>
    <row r="215" s="15" customFormat="1">
      <c r="A215" s="15"/>
      <c r="B215" s="256"/>
      <c r="C215" s="257"/>
      <c r="D215" s="228" t="s">
        <v>236</v>
      </c>
      <c r="E215" s="258" t="s">
        <v>40</v>
      </c>
      <c r="F215" s="259" t="s">
        <v>253</v>
      </c>
      <c r="G215" s="257"/>
      <c r="H215" s="260">
        <v>6.1699999999999999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236</v>
      </c>
      <c r="AU215" s="266" t="s">
        <v>85</v>
      </c>
      <c r="AV215" s="15" t="s">
        <v>230</v>
      </c>
      <c r="AW215" s="15" t="s">
        <v>38</v>
      </c>
      <c r="AX215" s="15" t="s">
        <v>83</v>
      </c>
      <c r="AY215" s="266" t="s">
        <v>224</v>
      </c>
    </row>
    <row r="216" s="2" customFormat="1" ht="16.5" customHeight="1">
      <c r="A216" s="40"/>
      <c r="B216" s="41"/>
      <c r="C216" s="215" t="s">
        <v>429</v>
      </c>
      <c r="D216" s="215" t="s">
        <v>226</v>
      </c>
      <c r="E216" s="216" t="s">
        <v>6137</v>
      </c>
      <c r="F216" s="217" t="s">
        <v>6138</v>
      </c>
      <c r="G216" s="218" t="s">
        <v>152</v>
      </c>
      <c r="H216" s="219">
        <v>26.734999999999999</v>
      </c>
      <c r="I216" s="220"/>
      <c r="J216" s="221">
        <f>ROUND(I216*H216,2)</f>
        <v>0</v>
      </c>
      <c r="K216" s="217" t="s">
        <v>229</v>
      </c>
      <c r="L216" s="46"/>
      <c r="M216" s="222" t="s">
        <v>40</v>
      </c>
      <c r="N216" s="223" t="s">
        <v>48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230</v>
      </c>
      <c r="AT216" s="226" t="s">
        <v>226</v>
      </c>
      <c r="AU216" s="226" t="s">
        <v>85</v>
      </c>
      <c r="AY216" s="19" t="s">
        <v>224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83</v>
      </c>
      <c r="BK216" s="227">
        <f>ROUND(I216*H216,2)</f>
        <v>0</v>
      </c>
      <c r="BL216" s="19" t="s">
        <v>230</v>
      </c>
      <c r="BM216" s="226" t="s">
        <v>622</v>
      </c>
    </row>
    <row r="217" s="2" customFormat="1">
      <c r="A217" s="40"/>
      <c r="B217" s="41"/>
      <c r="C217" s="42"/>
      <c r="D217" s="228" t="s">
        <v>232</v>
      </c>
      <c r="E217" s="42"/>
      <c r="F217" s="229" t="s">
        <v>6139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232</v>
      </c>
      <c r="AU217" s="19" t="s">
        <v>85</v>
      </c>
    </row>
    <row r="218" s="2" customFormat="1">
      <c r="A218" s="40"/>
      <c r="B218" s="41"/>
      <c r="C218" s="42"/>
      <c r="D218" s="233" t="s">
        <v>234</v>
      </c>
      <c r="E218" s="42"/>
      <c r="F218" s="234" t="s">
        <v>6140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234</v>
      </c>
      <c r="AU218" s="19" t="s">
        <v>85</v>
      </c>
    </row>
    <row r="219" s="13" customFormat="1">
      <c r="A219" s="13"/>
      <c r="B219" s="235"/>
      <c r="C219" s="236"/>
      <c r="D219" s="228" t="s">
        <v>236</v>
      </c>
      <c r="E219" s="237" t="s">
        <v>40</v>
      </c>
      <c r="F219" s="238" t="s">
        <v>6141</v>
      </c>
      <c r="G219" s="236"/>
      <c r="H219" s="239">
        <v>26.734999999999999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236</v>
      </c>
      <c r="AU219" s="245" t="s">
        <v>85</v>
      </c>
      <c r="AV219" s="13" t="s">
        <v>85</v>
      </c>
      <c r="AW219" s="13" t="s">
        <v>38</v>
      </c>
      <c r="AX219" s="13" t="s">
        <v>77</v>
      </c>
      <c r="AY219" s="245" t="s">
        <v>224</v>
      </c>
    </row>
    <row r="220" s="15" customFormat="1">
      <c r="A220" s="15"/>
      <c r="B220" s="256"/>
      <c r="C220" s="257"/>
      <c r="D220" s="228" t="s">
        <v>236</v>
      </c>
      <c r="E220" s="258" t="s">
        <v>40</v>
      </c>
      <c r="F220" s="259" t="s">
        <v>253</v>
      </c>
      <c r="G220" s="257"/>
      <c r="H220" s="260">
        <v>26.734999999999999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236</v>
      </c>
      <c r="AU220" s="266" t="s">
        <v>85</v>
      </c>
      <c r="AV220" s="15" t="s">
        <v>230</v>
      </c>
      <c r="AW220" s="15" t="s">
        <v>38</v>
      </c>
      <c r="AX220" s="15" t="s">
        <v>83</v>
      </c>
      <c r="AY220" s="266" t="s">
        <v>224</v>
      </c>
    </row>
    <row r="221" s="12" customFormat="1" ht="22.8" customHeight="1">
      <c r="A221" s="12"/>
      <c r="B221" s="199"/>
      <c r="C221" s="200"/>
      <c r="D221" s="201" t="s">
        <v>76</v>
      </c>
      <c r="E221" s="213" t="s">
        <v>279</v>
      </c>
      <c r="F221" s="213" t="s">
        <v>1098</v>
      </c>
      <c r="G221" s="200"/>
      <c r="H221" s="200"/>
      <c r="I221" s="203"/>
      <c r="J221" s="214">
        <f>BK221</f>
        <v>0</v>
      </c>
      <c r="K221" s="200"/>
      <c r="L221" s="205"/>
      <c r="M221" s="206"/>
      <c r="N221" s="207"/>
      <c r="O221" s="207"/>
      <c r="P221" s="208">
        <f>SUM(P222:P271)</f>
        <v>0</v>
      </c>
      <c r="Q221" s="207"/>
      <c r="R221" s="208">
        <f>SUM(R222:R271)</f>
        <v>0</v>
      </c>
      <c r="S221" s="207"/>
      <c r="T221" s="209">
        <f>SUM(T222:T271)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0" t="s">
        <v>83</v>
      </c>
      <c r="AT221" s="211" t="s">
        <v>76</v>
      </c>
      <c r="AU221" s="211" t="s">
        <v>83</v>
      </c>
      <c r="AY221" s="210" t="s">
        <v>224</v>
      </c>
      <c r="BK221" s="212">
        <f>SUM(BK222:BK271)</f>
        <v>0</v>
      </c>
    </row>
    <row r="222" s="2" customFormat="1" ht="16.5" customHeight="1">
      <c r="A222" s="40"/>
      <c r="B222" s="41"/>
      <c r="C222" s="215" t="s">
        <v>440</v>
      </c>
      <c r="D222" s="215" t="s">
        <v>226</v>
      </c>
      <c r="E222" s="216" t="s">
        <v>6142</v>
      </c>
      <c r="F222" s="217" t="s">
        <v>6143</v>
      </c>
      <c r="G222" s="218" t="s">
        <v>160</v>
      </c>
      <c r="H222" s="219">
        <v>1</v>
      </c>
      <c r="I222" s="220"/>
      <c r="J222" s="221">
        <f>ROUND(I222*H222,2)</f>
        <v>0</v>
      </c>
      <c r="K222" s="217" t="s">
        <v>229</v>
      </c>
      <c r="L222" s="46"/>
      <c r="M222" s="222" t="s">
        <v>40</v>
      </c>
      <c r="N222" s="223" t="s">
        <v>48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230</v>
      </c>
      <c r="AT222" s="226" t="s">
        <v>226</v>
      </c>
      <c r="AU222" s="226" t="s">
        <v>85</v>
      </c>
      <c r="AY222" s="19" t="s">
        <v>224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83</v>
      </c>
      <c r="BK222" s="227">
        <f>ROUND(I222*H222,2)</f>
        <v>0</v>
      </c>
      <c r="BL222" s="19" t="s">
        <v>230</v>
      </c>
      <c r="BM222" s="226" t="s">
        <v>635</v>
      </c>
    </row>
    <row r="223" s="2" customFormat="1">
      <c r="A223" s="40"/>
      <c r="B223" s="41"/>
      <c r="C223" s="42"/>
      <c r="D223" s="228" t="s">
        <v>232</v>
      </c>
      <c r="E223" s="42"/>
      <c r="F223" s="229" t="s">
        <v>6144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232</v>
      </c>
      <c r="AU223" s="19" t="s">
        <v>85</v>
      </c>
    </row>
    <row r="224" s="2" customFormat="1">
      <c r="A224" s="40"/>
      <c r="B224" s="41"/>
      <c r="C224" s="42"/>
      <c r="D224" s="233" t="s">
        <v>234</v>
      </c>
      <c r="E224" s="42"/>
      <c r="F224" s="234" t="s">
        <v>6145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234</v>
      </c>
      <c r="AU224" s="19" t="s">
        <v>85</v>
      </c>
    </row>
    <row r="225" s="2" customFormat="1" ht="21.75" customHeight="1">
      <c r="A225" s="40"/>
      <c r="B225" s="41"/>
      <c r="C225" s="215" t="s">
        <v>446</v>
      </c>
      <c r="D225" s="215" t="s">
        <v>226</v>
      </c>
      <c r="E225" s="216" t="s">
        <v>6146</v>
      </c>
      <c r="F225" s="217" t="s">
        <v>6147</v>
      </c>
      <c r="G225" s="218" t="s">
        <v>160</v>
      </c>
      <c r="H225" s="219">
        <v>47.340000000000003</v>
      </c>
      <c r="I225" s="220"/>
      <c r="J225" s="221">
        <f>ROUND(I225*H225,2)</f>
        <v>0</v>
      </c>
      <c r="K225" s="217" t="s">
        <v>229</v>
      </c>
      <c r="L225" s="46"/>
      <c r="M225" s="222" t="s">
        <v>40</v>
      </c>
      <c r="N225" s="223" t="s">
        <v>48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230</v>
      </c>
      <c r="AT225" s="226" t="s">
        <v>226</v>
      </c>
      <c r="AU225" s="226" t="s">
        <v>85</v>
      </c>
      <c r="AY225" s="19" t="s">
        <v>224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83</v>
      </c>
      <c r="BK225" s="227">
        <f>ROUND(I225*H225,2)</f>
        <v>0</v>
      </c>
      <c r="BL225" s="19" t="s">
        <v>230</v>
      </c>
      <c r="BM225" s="226" t="s">
        <v>647</v>
      </c>
    </row>
    <row r="226" s="2" customFormat="1">
      <c r="A226" s="40"/>
      <c r="B226" s="41"/>
      <c r="C226" s="42"/>
      <c r="D226" s="228" t="s">
        <v>232</v>
      </c>
      <c r="E226" s="42"/>
      <c r="F226" s="229" t="s">
        <v>6148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232</v>
      </c>
      <c r="AU226" s="19" t="s">
        <v>85</v>
      </c>
    </row>
    <row r="227" s="2" customFormat="1">
      <c r="A227" s="40"/>
      <c r="B227" s="41"/>
      <c r="C227" s="42"/>
      <c r="D227" s="233" t="s">
        <v>234</v>
      </c>
      <c r="E227" s="42"/>
      <c r="F227" s="234" t="s">
        <v>6149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234</v>
      </c>
      <c r="AU227" s="19" t="s">
        <v>85</v>
      </c>
    </row>
    <row r="228" s="2" customFormat="1" ht="16.5" customHeight="1">
      <c r="A228" s="40"/>
      <c r="B228" s="41"/>
      <c r="C228" s="268" t="s">
        <v>451</v>
      </c>
      <c r="D228" s="268" t="s">
        <v>305</v>
      </c>
      <c r="E228" s="269" t="s">
        <v>6150</v>
      </c>
      <c r="F228" s="270" t="s">
        <v>6151</v>
      </c>
      <c r="G228" s="271" t="s">
        <v>160</v>
      </c>
      <c r="H228" s="272">
        <v>47.813000000000002</v>
      </c>
      <c r="I228" s="273"/>
      <c r="J228" s="274">
        <f>ROUND(I228*H228,2)</f>
        <v>0</v>
      </c>
      <c r="K228" s="270" t="s">
        <v>229</v>
      </c>
      <c r="L228" s="275"/>
      <c r="M228" s="276" t="s">
        <v>40</v>
      </c>
      <c r="N228" s="277" t="s">
        <v>48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279</v>
      </c>
      <c r="AT228" s="226" t="s">
        <v>305</v>
      </c>
      <c r="AU228" s="226" t="s">
        <v>85</v>
      </c>
      <c r="AY228" s="19" t="s">
        <v>224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83</v>
      </c>
      <c r="BK228" s="227">
        <f>ROUND(I228*H228,2)</f>
        <v>0</v>
      </c>
      <c r="BL228" s="19" t="s">
        <v>230</v>
      </c>
      <c r="BM228" s="226" t="s">
        <v>659</v>
      </c>
    </row>
    <row r="229" s="2" customFormat="1">
      <c r="A229" s="40"/>
      <c r="B229" s="41"/>
      <c r="C229" s="42"/>
      <c r="D229" s="228" t="s">
        <v>232</v>
      </c>
      <c r="E229" s="42"/>
      <c r="F229" s="229" t="s">
        <v>6151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232</v>
      </c>
      <c r="AU229" s="19" t="s">
        <v>85</v>
      </c>
    </row>
    <row r="230" s="2" customFormat="1">
      <c r="A230" s="40"/>
      <c r="B230" s="41"/>
      <c r="C230" s="42"/>
      <c r="D230" s="233" t="s">
        <v>234</v>
      </c>
      <c r="E230" s="42"/>
      <c r="F230" s="234" t="s">
        <v>6152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234</v>
      </c>
      <c r="AU230" s="19" t="s">
        <v>85</v>
      </c>
    </row>
    <row r="231" s="2" customFormat="1" ht="16.5" customHeight="1">
      <c r="A231" s="40"/>
      <c r="B231" s="41"/>
      <c r="C231" s="215" t="s">
        <v>455</v>
      </c>
      <c r="D231" s="215" t="s">
        <v>226</v>
      </c>
      <c r="E231" s="216" t="s">
        <v>1151</v>
      </c>
      <c r="F231" s="217" t="s">
        <v>1152</v>
      </c>
      <c r="G231" s="218" t="s">
        <v>160</v>
      </c>
      <c r="H231" s="219">
        <v>3</v>
      </c>
      <c r="I231" s="220"/>
      <c r="J231" s="221">
        <f>ROUND(I231*H231,2)</f>
        <v>0</v>
      </c>
      <c r="K231" s="217" t="s">
        <v>229</v>
      </c>
      <c r="L231" s="46"/>
      <c r="M231" s="222" t="s">
        <v>40</v>
      </c>
      <c r="N231" s="223" t="s">
        <v>48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230</v>
      </c>
      <c r="AT231" s="226" t="s">
        <v>226</v>
      </c>
      <c r="AU231" s="226" t="s">
        <v>85</v>
      </c>
      <c r="AY231" s="19" t="s">
        <v>224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83</v>
      </c>
      <c r="BK231" s="227">
        <f>ROUND(I231*H231,2)</f>
        <v>0</v>
      </c>
      <c r="BL231" s="19" t="s">
        <v>230</v>
      </c>
      <c r="BM231" s="226" t="s">
        <v>672</v>
      </c>
    </row>
    <row r="232" s="2" customFormat="1">
      <c r="A232" s="40"/>
      <c r="B232" s="41"/>
      <c r="C232" s="42"/>
      <c r="D232" s="228" t="s">
        <v>232</v>
      </c>
      <c r="E232" s="42"/>
      <c r="F232" s="229" t="s">
        <v>1154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232</v>
      </c>
      <c r="AU232" s="19" t="s">
        <v>85</v>
      </c>
    </row>
    <row r="233" s="2" customFormat="1">
      <c r="A233" s="40"/>
      <c r="B233" s="41"/>
      <c r="C233" s="42"/>
      <c r="D233" s="233" t="s">
        <v>234</v>
      </c>
      <c r="E233" s="42"/>
      <c r="F233" s="234" t="s">
        <v>1155</v>
      </c>
      <c r="G233" s="42"/>
      <c r="H233" s="42"/>
      <c r="I233" s="230"/>
      <c r="J233" s="42"/>
      <c r="K233" s="42"/>
      <c r="L233" s="46"/>
      <c r="M233" s="231"/>
      <c r="N233" s="23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234</v>
      </c>
      <c r="AU233" s="19" t="s">
        <v>85</v>
      </c>
    </row>
    <row r="234" s="13" customFormat="1">
      <c r="A234" s="13"/>
      <c r="B234" s="235"/>
      <c r="C234" s="236"/>
      <c r="D234" s="228" t="s">
        <v>236</v>
      </c>
      <c r="E234" s="237" t="s">
        <v>40</v>
      </c>
      <c r="F234" s="238" t="s">
        <v>6153</v>
      </c>
      <c r="G234" s="236"/>
      <c r="H234" s="239">
        <v>3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236</v>
      </c>
      <c r="AU234" s="245" t="s">
        <v>85</v>
      </c>
      <c r="AV234" s="13" t="s">
        <v>85</v>
      </c>
      <c r="AW234" s="13" t="s">
        <v>38</v>
      </c>
      <c r="AX234" s="13" t="s">
        <v>77</v>
      </c>
      <c r="AY234" s="245" t="s">
        <v>224</v>
      </c>
    </row>
    <row r="235" s="15" customFormat="1">
      <c r="A235" s="15"/>
      <c r="B235" s="256"/>
      <c r="C235" s="257"/>
      <c r="D235" s="228" t="s">
        <v>236</v>
      </c>
      <c r="E235" s="258" t="s">
        <v>40</v>
      </c>
      <c r="F235" s="259" t="s">
        <v>253</v>
      </c>
      <c r="G235" s="257"/>
      <c r="H235" s="260">
        <v>3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236</v>
      </c>
      <c r="AU235" s="266" t="s">
        <v>85</v>
      </c>
      <c r="AV235" s="15" t="s">
        <v>230</v>
      </c>
      <c r="AW235" s="15" t="s">
        <v>38</v>
      </c>
      <c r="AX235" s="15" t="s">
        <v>83</v>
      </c>
      <c r="AY235" s="266" t="s">
        <v>224</v>
      </c>
    </row>
    <row r="236" s="2" customFormat="1" ht="16.5" customHeight="1">
      <c r="A236" s="40"/>
      <c r="B236" s="41"/>
      <c r="C236" s="268" t="s">
        <v>462</v>
      </c>
      <c r="D236" s="268" t="s">
        <v>305</v>
      </c>
      <c r="E236" s="269" t="s">
        <v>1158</v>
      </c>
      <c r="F236" s="270" t="s">
        <v>1159</v>
      </c>
      <c r="G236" s="271" t="s">
        <v>160</v>
      </c>
      <c r="H236" s="272">
        <v>3.0449999999999999</v>
      </c>
      <c r="I236" s="273"/>
      <c r="J236" s="274">
        <f>ROUND(I236*H236,2)</f>
        <v>0</v>
      </c>
      <c r="K236" s="270" t="s">
        <v>229</v>
      </c>
      <c r="L236" s="275"/>
      <c r="M236" s="276" t="s">
        <v>40</v>
      </c>
      <c r="N236" s="277" t="s">
        <v>48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279</v>
      </c>
      <c r="AT236" s="226" t="s">
        <v>305</v>
      </c>
      <c r="AU236" s="226" t="s">
        <v>85</v>
      </c>
      <c r="AY236" s="19" t="s">
        <v>224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83</v>
      </c>
      <c r="BK236" s="227">
        <f>ROUND(I236*H236,2)</f>
        <v>0</v>
      </c>
      <c r="BL236" s="19" t="s">
        <v>230</v>
      </c>
      <c r="BM236" s="226" t="s">
        <v>688</v>
      </c>
    </row>
    <row r="237" s="2" customFormat="1">
      <c r="A237" s="40"/>
      <c r="B237" s="41"/>
      <c r="C237" s="42"/>
      <c r="D237" s="228" t="s">
        <v>232</v>
      </c>
      <c r="E237" s="42"/>
      <c r="F237" s="229" t="s">
        <v>1159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232</v>
      </c>
      <c r="AU237" s="19" t="s">
        <v>85</v>
      </c>
    </row>
    <row r="238" s="2" customFormat="1">
      <c r="A238" s="40"/>
      <c r="B238" s="41"/>
      <c r="C238" s="42"/>
      <c r="D238" s="233" t="s">
        <v>234</v>
      </c>
      <c r="E238" s="42"/>
      <c r="F238" s="234" t="s">
        <v>1161</v>
      </c>
      <c r="G238" s="42"/>
      <c r="H238" s="42"/>
      <c r="I238" s="230"/>
      <c r="J238" s="42"/>
      <c r="K238" s="42"/>
      <c r="L238" s="46"/>
      <c r="M238" s="231"/>
      <c r="N238" s="232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234</v>
      </c>
      <c r="AU238" s="19" t="s">
        <v>85</v>
      </c>
    </row>
    <row r="239" s="2" customFormat="1" ht="16.5" customHeight="1">
      <c r="A239" s="40"/>
      <c r="B239" s="41"/>
      <c r="C239" s="215" t="s">
        <v>468</v>
      </c>
      <c r="D239" s="215" t="s">
        <v>226</v>
      </c>
      <c r="E239" s="216" t="s">
        <v>6154</v>
      </c>
      <c r="F239" s="217" t="s">
        <v>6155</v>
      </c>
      <c r="G239" s="218" t="s">
        <v>160</v>
      </c>
      <c r="H239" s="219">
        <v>49.340000000000003</v>
      </c>
      <c r="I239" s="220"/>
      <c r="J239" s="221">
        <f>ROUND(I239*H239,2)</f>
        <v>0</v>
      </c>
      <c r="K239" s="217" t="s">
        <v>40</v>
      </c>
      <c r="L239" s="46"/>
      <c r="M239" s="222" t="s">
        <v>40</v>
      </c>
      <c r="N239" s="223" t="s">
        <v>48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230</v>
      </c>
      <c r="AT239" s="226" t="s">
        <v>226</v>
      </c>
      <c r="AU239" s="226" t="s">
        <v>85</v>
      </c>
      <c r="AY239" s="19" t="s">
        <v>224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83</v>
      </c>
      <c r="BK239" s="227">
        <f>ROUND(I239*H239,2)</f>
        <v>0</v>
      </c>
      <c r="BL239" s="19" t="s">
        <v>230</v>
      </c>
      <c r="BM239" s="226" t="s">
        <v>704</v>
      </c>
    </row>
    <row r="240" s="2" customFormat="1">
      <c r="A240" s="40"/>
      <c r="B240" s="41"/>
      <c r="C240" s="42"/>
      <c r="D240" s="228" t="s">
        <v>232</v>
      </c>
      <c r="E240" s="42"/>
      <c r="F240" s="229" t="s">
        <v>6155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232</v>
      </c>
      <c r="AU240" s="19" t="s">
        <v>85</v>
      </c>
    </row>
    <row r="241" s="13" customFormat="1">
      <c r="A241" s="13"/>
      <c r="B241" s="235"/>
      <c r="C241" s="236"/>
      <c r="D241" s="228" t="s">
        <v>236</v>
      </c>
      <c r="E241" s="237" t="s">
        <v>40</v>
      </c>
      <c r="F241" s="238" t="s">
        <v>6156</v>
      </c>
      <c r="G241" s="236"/>
      <c r="H241" s="239">
        <v>49.340000000000003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236</v>
      </c>
      <c r="AU241" s="245" t="s">
        <v>85</v>
      </c>
      <c r="AV241" s="13" t="s">
        <v>85</v>
      </c>
      <c r="AW241" s="13" t="s">
        <v>38</v>
      </c>
      <c r="AX241" s="13" t="s">
        <v>77</v>
      </c>
      <c r="AY241" s="245" t="s">
        <v>224</v>
      </c>
    </row>
    <row r="242" s="15" customFormat="1">
      <c r="A242" s="15"/>
      <c r="B242" s="256"/>
      <c r="C242" s="257"/>
      <c r="D242" s="228" t="s">
        <v>236</v>
      </c>
      <c r="E242" s="258" t="s">
        <v>40</v>
      </c>
      <c r="F242" s="259" t="s">
        <v>253</v>
      </c>
      <c r="G242" s="257"/>
      <c r="H242" s="260">
        <v>49.340000000000003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236</v>
      </c>
      <c r="AU242" s="266" t="s">
        <v>85</v>
      </c>
      <c r="AV242" s="15" t="s">
        <v>230</v>
      </c>
      <c r="AW242" s="15" t="s">
        <v>38</v>
      </c>
      <c r="AX242" s="15" t="s">
        <v>83</v>
      </c>
      <c r="AY242" s="266" t="s">
        <v>224</v>
      </c>
    </row>
    <row r="243" s="2" customFormat="1" ht="16.5" customHeight="1">
      <c r="A243" s="40"/>
      <c r="B243" s="41"/>
      <c r="C243" s="215" t="s">
        <v>478</v>
      </c>
      <c r="D243" s="215" t="s">
        <v>226</v>
      </c>
      <c r="E243" s="216" t="s">
        <v>6157</v>
      </c>
      <c r="F243" s="217" t="s">
        <v>6158</v>
      </c>
      <c r="G243" s="218" t="s">
        <v>811</v>
      </c>
      <c r="H243" s="219">
        <v>2</v>
      </c>
      <c r="I243" s="220"/>
      <c r="J243" s="221">
        <f>ROUND(I243*H243,2)</f>
        <v>0</v>
      </c>
      <c r="K243" s="217" t="s">
        <v>40</v>
      </c>
      <c r="L243" s="46"/>
      <c r="M243" s="222" t="s">
        <v>40</v>
      </c>
      <c r="N243" s="223" t="s">
        <v>48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230</v>
      </c>
      <c r="AT243" s="226" t="s">
        <v>226</v>
      </c>
      <c r="AU243" s="226" t="s">
        <v>85</v>
      </c>
      <c r="AY243" s="19" t="s">
        <v>224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83</v>
      </c>
      <c r="BK243" s="227">
        <f>ROUND(I243*H243,2)</f>
        <v>0</v>
      </c>
      <c r="BL243" s="19" t="s">
        <v>230</v>
      </c>
      <c r="BM243" s="226" t="s">
        <v>716</v>
      </c>
    </row>
    <row r="244" s="2" customFormat="1">
      <c r="A244" s="40"/>
      <c r="B244" s="41"/>
      <c r="C244" s="42"/>
      <c r="D244" s="228" t="s">
        <v>232</v>
      </c>
      <c r="E244" s="42"/>
      <c r="F244" s="229" t="s">
        <v>6158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232</v>
      </c>
      <c r="AU244" s="19" t="s">
        <v>85</v>
      </c>
    </row>
    <row r="245" s="2" customFormat="1">
      <c r="A245" s="40"/>
      <c r="B245" s="41"/>
      <c r="C245" s="42"/>
      <c r="D245" s="228" t="s">
        <v>283</v>
      </c>
      <c r="E245" s="42"/>
      <c r="F245" s="267" t="s">
        <v>6159</v>
      </c>
      <c r="G245" s="42"/>
      <c r="H245" s="42"/>
      <c r="I245" s="230"/>
      <c r="J245" s="42"/>
      <c r="K245" s="42"/>
      <c r="L245" s="46"/>
      <c r="M245" s="231"/>
      <c r="N245" s="23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283</v>
      </c>
      <c r="AU245" s="19" t="s">
        <v>85</v>
      </c>
    </row>
    <row r="246" s="13" customFormat="1">
      <c r="A246" s="13"/>
      <c r="B246" s="235"/>
      <c r="C246" s="236"/>
      <c r="D246" s="228" t="s">
        <v>236</v>
      </c>
      <c r="E246" s="237" t="s">
        <v>40</v>
      </c>
      <c r="F246" s="238" t="s">
        <v>6160</v>
      </c>
      <c r="G246" s="236"/>
      <c r="H246" s="239">
        <v>2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236</v>
      </c>
      <c r="AU246" s="245" t="s">
        <v>85</v>
      </c>
      <c r="AV246" s="13" t="s">
        <v>85</v>
      </c>
      <c r="AW246" s="13" t="s">
        <v>38</v>
      </c>
      <c r="AX246" s="13" t="s">
        <v>77</v>
      </c>
      <c r="AY246" s="245" t="s">
        <v>224</v>
      </c>
    </row>
    <row r="247" s="15" customFormat="1">
      <c r="A247" s="15"/>
      <c r="B247" s="256"/>
      <c r="C247" s="257"/>
      <c r="D247" s="228" t="s">
        <v>236</v>
      </c>
      <c r="E247" s="258" t="s">
        <v>40</v>
      </c>
      <c r="F247" s="259" t="s">
        <v>253</v>
      </c>
      <c r="G247" s="257"/>
      <c r="H247" s="260">
        <v>2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236</v>
      </c>
      <c r="AU247" s="266" t="s">
        <v>85</v>
      </c>
      <c r="AV247" s="15" t="s">
        <v>230</v>
      </c>
      <c r="AW247" s="15" t="s">
        <v>38</v>
      </c>
      <c r="AX247" s="15" t="s">
        <v>83</v>
      </c>
      <c r="AY247" s="266" t="s">
        <v>224</v>
      </c>
    </row>
    <row r="248" s="2" customFormat="1" ht="16.5" customHeight="1">
      <c r="A248" s="40"/>
      <c r="B248" s="41"/>
      <c r="C248" s="215" t="s">
        <v>484</v>
      </c>
      <c r="D248" s="215" t="s">
        <v>226</v>
      </c>
      <c r="E248" s="216" t="s">
        <v>6161</v>
      </c>
      <c r="F248" s="217" t="s">
        <v>6162</v>
      </c>
      <c r="G248" s="218" t="s">
        <v>811</v>
      </c>
      <c r="H248" s="219">
        <v>1</v>
      </c>
      <c r="I248" s="220"/>
      <c r="J248" s="221">
        <f>ROUND(I248*H248,2)</f>
        <v>0</v>
      </c>
      <c r="K248" s="217" t="s">
        <v>40</v>
      </c>
      <c r="L248" s="46"/>
      <c r="M248" s="222" t="s">
        <v>40</v>
      </c>
      <c r="N248" s="223" t="s">
        <v>48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230</v>
      </c>
      <c r="AT248" s="226" t="s">
        <v>226</v>
      </c>
      <c r="AU248" s="226" t="s">
        <v>85</v>
      </c>
      <c r="AY248" s="19" t="s">
        <v>224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83</v>
      </c>
      <c r="BK248" s="227">
        <f>ROUND(I248*H248,2)</f>
        <v>0</v>
      </c>
      <c r="BL248" s="19" t="s">
        <v>230</v>
      </c>
      <c r="BM248" s="226" t="s">
        <v>737</v>
      </c>
    </row>
    <row r="249" s="2" customFormat="1">
      <c r="A249" s="40"/>
      <c r="B249" s="41"/>
      <c r="C249" s="42"/>
      <c r="D249" s="228" t="s">
        <v>232</v>
      </c>
      <c r="E249" s="42"/>
      <c r="F249" s="229" t="s">
        <v>6158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232</v>
      </c>
      <c r="AU249" s="19" t="s">
        <v>85</v>
      </c>
    </row>
    <row r="250" s="2" customFormat="1">
      <c r="A250" s="40"/>
      <c r="B250" s="41"/>
      <c r="C250" s="42"/>
      <c r="D250" s="228" t="s">
        <v>283</v>
      </c>
      <c r="E250" s="42"/>
      <c r="F250" s="267" t="s">
        <v>6159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283</v>
      </c>
      <c r="AU250" s="19" t="s">
        <v>85</v>
      </c>
    </row>
    <row r="251" s="13" customFormat="1">
      <c r="A251" s="13"/>
      <c r="B251" s="235"/>
      <c r="C251" s="236"/>
      <c r="D251" s="228" t="s">
        <v>236</v>
      </c>
      <c r="E251" s="237" t="s">
        <v>40</v>
      </c>
      <c r="F251" s="238" t="s">
        <v>6163</v>
      </c>
      <c r="G251" s="236"/>
      <c r="H251" s="239">
        <v>1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236</v>
      </c>
      <c r="AU251" s="245" t="s">
        <v>85</v>
      </c>
      <c r="AV251" s="13" t="s">
        <v>85</v>
      </c>
      <c r="AW251" s="13" t="s">
        <v>38</v>
      </c>
      <c r="AX251" s="13" t="s">
        <v>77</v>
      </c>
      <c r="AY251" s="245" t="s">
        <v>224</v>
      </c>
    </row>
    <row r="252" s="15" customFormat="1">
      <c r="A252" s="15"/>
      <c r="B252" s="256"/>
      <c r="C252" s="257"/>
      <c r="D252" s="228" t="s">
        <v>236</v>
      </c>
      <c r="E252" s="258" t="s">
        <v>40</v>
      </c>
      <c r="F252" s="259" t="s">
        <v>253</v>
      </c>
      <c r="G252" s="257"/>
      <c r="H252" s="260">
        <v>1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236</v>
      </c>
      <c r="AU252" s="266" t="s">
        <v>85</v>
      </c>
      <c r="AV252" s="15" t="s">
        <v>230</v>
      </c>
      <c r="AW252" s="15" t="s">
        <v>38</v>
      </c>
      <c r="AX252" s="15" t="s">
        <v>83</v>
      </c>
      <c r="AY252" s="266" t="s">
        <v>224</v>
      </c>
    </row>
    <row r="253" s="2" customFormat="1" ht="16.5" customHeight="1">
      <c r="A253" s="40"/>
      <c r="B253" s="41"/>
      <c r="C253" s="215" t="s">
        <v>489</v>
      </c>
      <c r="D253" s="215" t="s">
        <v>226</v>
      </c>
      <c r="E253" s="216" t="s">
        <v>1293</v>
      </c>
      <c r="F253" s="217" t="s">
        <v>1294</v>
      </c>
      <c r="G253" s="218" t="s">
        <v>163</v>
      </c>
      <c r="H253" s="219">
        <v>2.1549999999999998</v>
      </c>
      <c r="I253" s="220"/>
      <c r="J253" s="221">
        <f>ROUND(I253*H253,2)</f>
        <v>0</v>
      </c>
      <c r="K253" s="217" t="s">
        <v>40</v>
      </c>
      <c r="L253" s="46"/>
      <c r="M253" s="222" t="s">
        <v>40</v>
      </c>
      <c r="N253" s="223" t="s">
        <v>48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230</v>
      </c>
      <c r="AT253" s="226" t="s">
        <v>226</v>
      </c>
      <c r="AU253" s="226" t="s">
        <v>85</v>
      </c>
      <c r="AY253" s="19" t="s">
        <v>224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83</v>
      </c>
      <c r="BK253" s="227">
        <f>ROUND(I253*H253,2)</f>
        <v>0</v>
      </c>
      <c r="BL253" s="19" t="s">
        <v>230</v>
      </c>
      <c r="BM253" s="226" t="s">
        <v>750</v>
      </c>
    </row>
    <row r="254" s="2" customFormat="1">
      <c r="A254" s="40"/>
      <c r="B254" s="41"/>
      <c r="C254" s="42"/>
      <c r="D254" s="228" t="s">
        <v>232</v>
      </c>
      <c r="E254" s="42"/>
      <c r="F254" s="229" t="s">
        <v>1294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232</v>
      </c>
      <c r="AU254" s="19" t="s">
        <v>85</v>
      </c>
    </row>
    <row r="255" s="13" customFormat="1">
      <c r="A255" s="13"/>
      <c r="B255" s="235"/>
      <c r="C255" s="236"/>
      <c r="D255" s="228" t="s">
        <v>236</v>
      </c>
      <c r="E255" s="237" t="s">
        <v>40</v>
      </c>
      <c r="F255" s="238" t="s">
        <v>6164</v>
      </c>
      <c r="G255" s="236"/>
      <c r="H255" s="239">
        <v>2.1549999999999998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236</v>
      </c>
      <c r="AU255" s="245" t="s">
        <v>85</v>
      </c>
      <c r="AV255" s="13" t="s">
        <v>85</v>
      </c>
      <c r="AW255" s="13" t="s">
        <v>38</v>
      </c>
      <c r="AX255" s="13" t="s">
        <v>77</v>
      </c>
      <c r="AY255" s="245" t="s">
        <v>224</v>
      </c>
    </row>
    <row r="256" s="15" customFormat="1">
      <c r="A256" s="15"/>
      <c r="B256" s="256"/>
      <c r="C256" s="257"/>
      <c r="D256" s="228" t="s">
        <v>236</v>
      </c>
      <c r="E256" s="258" t="s">
        <v>40</v>
      </c>
      <c r="F256" s="259" t="s">
        <v>253</v>
      </c>
      <c r="G256" s="257"/>
      <c r="H256" s="260">
        <v>2.1549999999999998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6" t="s">
        <v>236</v>
      </c>
      <c r="AU256" s="266" t="s">
        <v>85</v>
      </c>
      <c r="AV256" s="15" t="s">
        <v>230</v>
      </c>
      <c r="AW256" s="15" t="s">
        <v>38</v>
      </c>
      <c r="AX256" s="15" t="s">
        <v>83</v>
      </c>
      <c r="AY256" s="266" t="s">
        <v>224</v>
      </c>
    </row>
    <row r="257" s="2" customFormat="1" ht="16.5" customHeight="1">
      <c r="A257" s="40"/>
      <c r="B257" s="41"/>
      <c r="C257" s="215" t="s">
        <v>493</v>
      </c>
      <c r="D257" s="215" t="s">
        <v>226</v>
      </c>
      <c r="E257" s="216" t="s">
        <v>1300</v>
      </c>
      <c r="F257" s="217" t="s">
        <v>1301</v>
      </c>
      <c r="G257" s="218" t="s">
        <v>811</v>
      </c>
      <c r="H257" s="219">
        <v>1</v>
      </c>
      <c r="I257" s="220"/>
      <c r="J257" s="221">
        <f>ROUND(I257*H257,2)</f>
        <v>0</v>
      </c>
      <c r="K257" s="217" t="s">
        <v>229</v>
      </c>
      <c r="L257" s="46"/>
      <c r="M257" s="222" t="s">
        <v>40</v>
      </c>
      <c r="N257" s="223" t="s">
        <v>48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230</v>
      </c>
      <c r="AT257" s="226" t="s">
        <v>226</v>
      </c>
      <c r="AU257" s="226" t="s">
        <v>85</v>
      </c>
      <c r="AY257" s="19" t="s">
        <v>224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83</v>
      </c>
      <c r="BK257" s="227">
        <f>ROUND(I257*H257,2)</f>
        <v>0</v>
      </c>
      <c r="BL257" s="19" t="s">
        <v>230</v>
      </c>
      <c r="BM257" s="226" t="s">
        <v>766</v>
      </c>
    </row>
    <row r="258" s="2" customFormat="1">
      <c r="A258" s="40"/>
      <c r="B258" s="41"/>
      <c r="C258" s="42"/>
      <c r="D258" s="228" t="s">
        <v>232</v>
      </c>
      <c r="E258" s="42"/>
      <c r="F258" s="229" t="s">
        <v>1303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232</v>
      </c>
      <c r="AU258" s="19" t="s">
        <v>85</v>
      </c>
    </row>
    <row r="259" s="2" customFormat="1">
      <c r="A259" s="40"/>
      <c r="B259" s="41"/>
      <c r="C259" s="42"/>
      <c r="D259" s="233" t="s">
        <v>234</v>
      </c>
      <c r="E259" s="42"/>
      <c r="F259" s="234" t="s">
        <v>1304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234</v>
      </c>
      <c r="AU259" s="19" t="s">
        <v>85</v>
      </c>
    </row>
    <row r="260" s="13" customFormat="1">
      <c r="A260" s="13"/>
      <c r="B260" s="235"/>
      <c r="C260" s="236"/>
      <c r="D260" s="228" t="s">
        <v>236</v>
      </c>
      <c r="E260" s="237" t="s">
        <v>40</v>
      </c>
      <c r="F260" s="238" t="s">
        <v>6165</v>
      </c>
      <c r="G260" s="236"/>
      <c r="H260" s="239">
        <v>1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236</v>
      </c>
      <c r="AU260" s="245" t="s">
        <v>85</v>
      </c>
      <c r="AV260" s="13" t="s">
        <v>85</v>
      </c>
      <c r="AW260" s="13" t="s">
        <v>38</v>
      </c>
      <c r="AX260" s="13" t="s">
        <v>77</v>
      </c>
      <c r="AY260" s="245" t="s">
        <v>224</v>
      </c>
    </row>
    <row r="261" s="15" customFormat="1">
      <c r="A261" s="15"/>
      <c r="B261" s="256"/>
      <c r="C261" s="257"/>
      <c r="D261" s="228" t="s">
        <v>236</v>
      </c>
      <c r="E261" s="258" t="s">
        <v>40</v>
      </c>
      <c r="F261" s="259" t="s">
        <v>253</v>
      </c>
      <c r="G261" s="257"/>
      <c r="H261" s="260">
        <v>1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236</v>
      </c>
      <c r="AU261" s="266" t="s">
        <v>85</v>
      </c>
      <c r="AV261" s="15" t="s">
        <v>230</v>
      </c>
      <c r="AW261" s="15" t="s">
        <v>38</v>
      </c>
      <c r="AX261" s="15" t="s">
        <v>83</v>
      </c>
      <c r="AY261" s="266" t="s">
        <v>224</v>
      </c>
    </row>
    <row r="262" s="2" customFormat="1" ht="16.5" customHeight="1">
      <c r="A262" s="40"/>
      <c r="B262" s="41"/>
      <c r="C262" s="215" t="s">
        <v>503</v>
      </c>
      <c r="D262" s="215" t="s">
        <v>226</v>
      </c>
      <c r="E262" s="216" t="s">
        <v>1307</v>
      </c>
      <c r="F262" s="217" t="s">
        <v>1308</v>
      </c>
      <c r="G262" s="218" t="s">
        <v>811</v>
      </c>
      <c r="H262" s="219">
        <v>3</v>
      </c>
      <c r="I262" s="220"/>
      <c r="J262" s="221">
        <f>ROUND(I262*H262,2)</f>
        <v>0</v>
      </c>
      <c r="K262" s="217" t="s">
        <v>229</v>
      </c>
      <c r="L262" s="46"/>
      <c r="M262" s="222" t="s">
        <v>40</v>
      </c>
      <c r="N262" s="223" t="s">
        <v>48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230</v>
      </c>
      <c r="AT262" s="226" t="s">
        <v>226</v>
      </c>
      <c r="AU262" s="226" t="s">
        <v>85</v>
      </c>
      <c r="AY262" s="19" t="s">
        <v>224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83</v>
      </c>
      <c r="BK262" s="227">
        <f>ROUND(I262*H262,2)</f>
        <v>0</v>
      </c>
      <c r="BL262" s="19" t="s">
        <v>230</v>
      </c>
      <c r="BM262" s="226" t="s">
        <v>781</v>
      </c>
    </row>
    <row r="263" s="2" customFormat="1">
      <c r="A263" s="40"/>
      <c r="B263" s="41"/>
      <c r="C263" s="42"/>
      <c r="D263" s="228" t="s">
        <v>232</v>
      </c>
      <c r="E263" s="42"/>
      <c r="F263" s="229" t="s">
        <v>1310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232</v>
      </c>
      <c r="AU263" s="19" t="s">
        <v>85</v>
      </c>
    </row>
    <row r="264" s="2" customFormat="1">
      <c r="A264" s="40"/>
      <c r="B264" s="41"/>
      <c r="C264" s="42"/>
      <c r="D264" s="233" t="s">
        <v>234</v>
      </c>
      <c r="E264" s="42"/>
      <c r="F264" s="234" t="s">
        <v>1311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234</v>
      </c>
      <c r="AU264" s="19" t="s">
        <v>85</v>
      </c>
    </row>
    <row r="265" s="13" customFormat="1">
      <c r="A265" s="13"/>
      <c r="B265" s="235"/>
      <c r="C265" s="236"/>
      <c r="D265" s="228" t="s">
        <v>236</v>
      </c>
      <c r="E265" s="237" t="s">
        <v>40</v>
      </c>
      <c r="F265" s="238" t="s">
        <v>6166</v>
      </c>
      <c r="G265" s="236"/>
      <c r="H265" s="239">
        <v>3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236</v>
      </c>
      <c r="AU265" s="245" t="s">
        <v>85</v>
      </c>
      <c r="AV265" s="13" t="s">
        <v>85</v>
      </c>
      <c r="AW265" s="13" t="s">
        <v>38</v>
      </c>
      <c r="AX265" s="13" t="s">
        <v>77</v>
      </c>
      <c r="AY265" s="245" t="s">
        <v>224</v>
      </c>
    </row>
    <row r="266" s="15" customFormat="1">
      <c r="A266" s="15"/>
      <c r="B266" s="256"/>
      <c r="C266" s="257"/>
      <c r="D266" s="228" t="s">
        <v>236</v>
      </c>
      <c r="E266" s="258" t="s">
        <v>40</v>
      </c>
      <c r="F266" s="259" t="s">
        <v>253</v>
      </c>
      <c r="G266" s="257"/>
      <c r="H266" s="260">
        <v>3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236</v>
      </c>
      <c r="AU266" s="266" t="s">
        <v>85</v>
      </c>
      <c r="AV266" s="15" t="s">
        <v>230</v>
      </c>
      <c r="AW266" s="15" t="s">
        <v>38</v>
      </c>
      <c r="AX266" s="15" t="s">
        <v>83</v>
      </c>
      <c r="AY266" s="266" t="s">
        <v>224</v>
      </c>
    </row>
    <row r="267" s="2" customFormat="1" ht="16.5" customHeight="1">
      <c r="A267" s="40"/>
      <c r="B267" s="41"/>
      <c r="C267" s="268" t="s">
        <v>161</v>
      </c>
      <c r="D267" s="268" t="s">
        <v>305</v>
      </c>
      <c r="E267" s="269" t="s">
        <v>1313</v>
      </c>
      <c r="F267" s="270" t="s">
        <v>1314</v>
      </c>
      <c r="G267" s="271" t="s">
        <v>811</v>
      </c>
      <c r="H267" s="272">
        <v>3</v>
      </c>
      <c r="I267" s="273"/>
      <c r="J267" s="274">
        <f>ROUND(I267*H267,2)</f>
        <v>0</v>
      </c>
      <c r="K267" s="270" t="s">
        <v>229</v>
      </c>
      <c r="L267" s="275"/>
      <c r="M267" s="276" t="s">
        <v>40</v>
      </c>
      <c r="N267" s="277" t="s">
        <v>48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279</v>
      </c>
      <c r="AT267" s="226" t="s">
        <v>305</v>
      </c>
      <c r="AU267" s="226" t="s">
        <v>85</v>
      </c>
      <c r="AY267" s="19" t="s">
        <v>224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83</v>
      </c>
      <c r="BK267" s="227">
        <f>ROUND(I267*H267,2)</f>
        <v>0</v>
      </c>
      <c r="BL267" s="19" t="s">
        <v>230</v>
      </c>
      <c r="BM267" s="226" t="s">
        <v>795</v>
      </c>
    </row>
    <row r="268" s="2" customFormat="1">
      <c r="A268" s="40"/>
      <c r="B268" s="41"/>
      <c r="C268" s="42"/>
      <c r="D268" s="228" t="s">
        <v>232</v>
      </c>
      <c r="E268" s="42"/>
      <c r="F268" s="229" t="s">
        <v>1314</v>
      </c>
      <c r="G268" s="42"/>
      <c r="H268" s="42"/>
      <c r="I268" s="230"/>
      <c r="J268" s="42"/>
      <c r="K268" s="42"/>
      <c r="L268" s="46"/>
      <c r="M268" s="231"/>
      <c r="N268" s="232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232</v>
      </c>
      <c r="AU268" s="19" t="s">
        <v>85</v>
      </c>
    </row>
    <row r="269" s="2" customFormat="1">
      <c r="A269" s="40"/>
      <c r="B269" s="41"/>
      <c r="C269" s="42"/>
      <c r="D269" s="233" t="s">
        <v>234</v>
      </c>
      <c r="E269" s="42"/>
      <c r="F269" s="234" t="s">
        <v>1316</v>
      </c>
      <c r="G269" s="42"/>
      <c r="H269" s="42"/>
      <c r="I269" s="230"/>
      <c r="J269" s="42"/>
      <c r="K269" s="42"/>
      <c r="L269" s="46"/>
      <c r="M269" s="231"/>
      <c r="N269" s="23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234</v>
      </c>
      <c r="AU269" s="19" t="s">
        <v>85</v>
      </c>
    </row>
    <row r="270" s="13" customFormat="1">
      <c r="A270" s="13"/>
      <c r="B270" s="235"/>
      <c r="C270" s="236"/>
      <c r="D270" s="228" t="s">
        <v>236</v>
      </c>
      <c r="E270" s="237" t="s">
        <v>40</v>
      </c>
      <c r="F270" s="238" t="s">
        <v>6166</v>
      </c>
      <c r="G270" s="236"/>
      <c r="H270" s="239">
        <v>3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236</v>
      </c>
      <c r="AU270" s="245" t="s">
        <v>85</v>
      </c>
      <c r="AV270" s="13" t="s">
        <v>85</v>
      </c>
      <c r="AW270" s="13" t="s">
        <v>38</v>
      </c>
      <c r="AX270" s="13" t="s">
        <v>77</v>
      </c>
      <c r="AY270" s="245" t="s">
        <v>224</v>
      </c>
    </row>
    <row r="271" s="15" customFormat="1">
      <c r="A271" s="15"/>
      <c r="B271" s="256"/>
      <c r="C271" s="257"/>
      <c r="D271" s="228" t="s">
        <v>236</v>
      </c>
      <c r="E271" s="258" t="s">
        <v>40</v>
      </c>
      <c r="F271" s="259" t="s">
        <v>253</v>
      </c>
      <c r="G271" s="257"/>
      <c r="H271" s="260">
        <v>3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236</v>
      </c>
      <c r="AU271" s="266" t="s">
        <v>85</v>
      </c>
      <c r="AV271" s="15" t="s">
        <v>230</v>
      </c>
      <c r="AW271" s="15" t="s">
        <v>38</v>
      </c>
      <c r="AX271" s="15" t="s">
        <v>83</v>
      </c>
      <c r="AY271" s="266" t="s">
        <v>224</v>
      </c>
    </row>
    <row r="272" s="12" customFormat="1" ht="22.8" customHeight="1">
      <c r="A272" s="12"/>
      <c r="B272" s="199"/>
      <c r="C272" s="200"/>
      <c r="D272" s="201" t="s">
        <v>76</v>
      </c>
      <c r="E272" s="213" t="s">
        <v>286</v>
      </c>
      <c r="F272" s="213" t="s">
        <v>1345</v>
      </c>
      <c r="G272" s="200"/>
      <c r="H272" s="200"/>
      <c r="I272" s="203"/>
      <c r="J272" s="214">
        <f>BK272</f>
        <v>0</v>
      </c>
      <c r="K272" s="200"/>
      <c r="L272" s="205"/>
      <c r="M272" s="206"/>
      <c r="N272" s="207"/>
      <c r="O272" s="207"/>
      <c r="P272" s="208">
        <f>SUM(P273:P278)</f>
        <v>0</v>
      </c>
      <c r="Q272" s="207"/>
      <c r="R272" s="208">
        <f>SUM(R273:R278)</f>
        <v>0</v>
      </c>
      <c r="S272" s="207"/>
      <c r="T272" s="209">
        <f>SUM(T273:T278)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0" t="s">
        <v>83</v>
      </c>
      <c r="AT272" s="211" t="s">
        <v>76</v>
      </c>
      <c r="AU272" s="211" t="s">
        <v>83</v>
      </c>
      <c r="AY272" s="210" t="s">
        <v>224</v>
      </c>
      <c r="BK272" s="212">
        <f>SUM(BK273:BK278)</f>
        <v>0</v>
      </c>
    </row>
    <row r="273" s="2" customFormat="1" ht="16.5" customHeight="1">
      <c r="A273" s="40"/>
      <c r="B273" s="41"/>
      <c r="C273" s="215" t="s">
        <v>515</v>
      </c>
      <c r="D273" s="215" t="s">
        <v>226</v>
      </c>
      <c r="E273" s="216" t="s">
        <v>1354</v>
      </c>
      <c r="F273" s="217" t="s">
        <v>1355</v>
      </c>
      <c r="G273" s="218" t="s">
        <v>160</v>
      </c>
      <c r="H273" s="219">
        <v>23.16</v>
      </c>
      <c r="I273" s="220"/>
      <c r="J273" s="221">
        <f>ROUND(I273*H273,2)</f>
        <v>0</v>
      </c>
      <c r="K273" s="217" t="s">
        <v>229</v>
      </c>
      <c r="L273" s="46"/>
      <c r="M273" s="222" t="s">
        <v>40</v>
      </c>
      <c r="N273" s="223" t="s">
        <v>48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230</v>
      </c>
      <c r="AT273" s="226" t="s">
        <v>226</v>
      </c>
      <c r="AU273" s="226" t="s">
        <v>85</v>
      </c>
      <c r="AY273" s="19" t="s">
        <v>224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83</v>
      </c>
      <c r="BK273" s="227">
        <f>ROUND(I273*H273,2)</f>
        <v>0</v>
      </c>
      <c r="BL273" s="19" t="s">
        <v>230</v>
      </c>
      <c r="BM273" s="226" t="s">
        <v>808</v>
      </c>
    </row>
    <row r="274" s="2" customFormat="1">
      <c r="A274" s="40"/>
      <c r="B274" s="41"/>
      <c r="C274" s="42"/>
      <c r="D274" s="228" t="s">
        <v>232</v>
      </c>
      <c r="E274" s="42"/>
      <c r="F274" s="229" t="s">
        <v>1357</v>
      </c>
      <c r="G274" s="42"/>
      <c r="H274" s="42"/>
      <c r="I274" s="230"/>
      <c r="J274" s="42"/>
      <c r="K274" s="42"/>
      <c r="L274" s="46"/>
      <c r="M274" s="231"/>
      <c r="N274" s="232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232</v>
      </c>
      <c r="AU274" s="19" t="s">
        <v>85</v>
      </c>
    </row>
    <row r="275" s="2" customFormat="1">
      <c r="A275" s="40"/>
      <c r="B275" s="41"/>
      <c r="C275" s="42"/>
      <c r="D275" s="233" t="s">
        <v>234</v>
      </c>
      <c r="E275" s="42"/>
      <c r="F275" s="234" t="s">
        <v>1358</v>
      </c>
      <c r="G275" s="42"/>
      <c r="H275" s="42"/>
      <c r="I275" s="230"/>
      <c r="J275" s="42"/>
      <c r="K275" s="42"/>
      <c r="L275" s="46"/>
      <c r="M275" s="231"/>
      <c r="N275" s="23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234</v>
      </c>
      <c r="AU275" s="19" t="s">
        <v>85</v>
      </c>
    </row>
    <row r="276" s="13" customFormat="1">
      <c r="A276" s="13"/>
      <c r="B276" s="235"/>
      <c r="C276" s="236"/>
      <c r="D276" s="228" t="s">
        <v>236</v>
      </c>
      <c r="E276" s="237" t="s">
        <v>40</v>
      </c>
      <c r="F276" s="238" t="s">
        <v>6167</v>
      </c>
      <c r="G276" s="236"/>
      <c r="H276" s="239">
        <v>12.6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236</v>
      </c>
      <c r="AU276" s="245" t="s">
        <v>85</v>
      </c>
      <c r="AV276" s="13" t="s">
        <v>85</v>
      </c>
      <c r="AW276" s="13" t="s">
        <v>38</v>
      </c>
      <c r="AX276" s="13" t="s">
        <v>77</v>
      </c>
      <c r="AY276" s="245" t="s">
        <v>224</v>
      </c>
    </row>
    <row r="277" s="13" customFormat="1">
      <c r="A277" s="13"/>
      <c r="B277" s="235"/>
      <c r="C277" s="236"/>
      <c r="D277" s="228" t="s">
        <v>236</v>
      </c>
      <c r="E277" s="237" t="s">
        <v>40</v>
      </c>
      <c r="F277" s="238" t="s">
        <v>6168</v>
      </c>
      <c r="G277" s="236"/>
      <c r="H277" s="239">
        <v>10.560000000000001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236</v>
      </c>
      <c r="AU277" s="245" t="s">
        <v>85</v>
      </c>
      <c r="AV277" s="13" t="s">
        <v>85</v>
      </c>
      <c r="AW277" s="13" t="s">
        <v>38</v>
      </c>
      <c r="AX277" s="13" t="s">
        <v>77</v>
      </c>
      <c r="AY277" s="245" t="s">
        <v>224</v>
      </c>
    </row>
    <row r="278" s="15" customFormat="1">
      <c r="A278" s="15"/>
      <c r="B278" s="256"/>
      <c r="C278" s="257"/>
      <c r="D278" s="228" t="s">
        <v>236</v>
      </c>
      <c r="E278" s="258" t="s">
        <v>40</v>
      </c>
      <c r="F278" s="259" t="s">
        <v>253</v>
      </c>
      <c r="G278" s="257"/>
      <c r="H278" s="260">
        <v>23.16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236</v>
      </c>
      <c r="AU278" s="266" t="s">
        <v>85</v>
      </c>
      <c r="AV278" s="15" t="s">
        <v>230</v>
      </c>
      <c r="AW278" s="15" t="s">
        <v>38</v>
      </c>
      <c r="AX278" s="15" t="s">
        <v>83</v>
      </c>
      <c r="AY278" s="266" t="s">
        <v>224</v>
      </c>
    </row>
    <row r="279" s="12" customFormat="1" ht="22.8" customHeight="1">
      <c r="A279" s="12"/>
      <c r="B279" s="199"/>
      <c r="C279" s="200"/>
      <c r="D279" s="201" t="s">
        <v>76</v>
      </c>
      <c r="E279" s="213" t="s">
        <v>1439</v>
      </c>
      <c r="F279" s="213" t="s">
        <v>1440</v>
      </c>
      <c r="G279" s="200"/>
      <c r="H279" s="200"/>
      <c r="I279" s="203"/>
      <c r="J279" s="214">
        <f>BK279</f>
        <v>0</v>
      </c>
      <c r="K279" s="200"/>
      <c r="L279" s="205"/>
      <c r="M279" s="206"/>
      <c r="N279" s="207"/>
      <c r="O279" s="207"/>
      <c r="P279" s="208">
        <f>SUM(P280:P315)</f>
        <v>0</v>
      </c>
      <c r="Q279" s="207"/>
      <c r="R279" s="208">
        <f>SUM(R280:R315)</f>
        <v>0</v>
      </c>
      <c r="S279" s="207"/>
      <c r="T279" s="209">
        <f>SUM(T280:T315)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0" t="s">
        <v>83</v>
      </c>
      <c r="AT279" s="211" t="s">
        <v>76</v>
      </c>
      <c r="AU279" s="211" t="s">
        <v>83</v>
      </c>
      <c r="AY279" s="210" t="s">
        <v>224</v>
      </c>
      <c r="BK279" s="212">
        <f>SUM(BK280:BK315)</f>
        <v>0</v>
      </c>
    </row>
    <row r="280" s="2" customFormat="1" ht="16.5" customHeight="1">
      <c r="A280" s="40"/>
      <c r="B280" s="41"/>
      <c r="C280" s="215" t="s">
        <v>521</v>
      </c>
      <c r="D280" s="215" t="s">
        <v>226</v>
      </c>
      <c r="E280" s="216" t="s">
        <v>1442</v>
      </c>
      <c r="F280" s="217" t="s">
        <v>1443</v>
      </c>
      <c r="G280" s="218" t="s">
        <v>604</v>
      </c>
      <c r="H280" s="219">
        <v>1.3979999999999999</v>
      </c>
      <c r="I280" s="220"/>
      <c r="J280" s="221">
        <f>ROUND(I280*H280,2)</f>
        <v>0</v>
      </c>
      <c r="K280" s="217" t="s">
        <v>229</v>
      </c>
      <c r="L280" s="46"/>
      <c r="M280" s="222" t="s">
        <v>40</v>
      </c>
      <c r="N280" s="223" t="s">
        <v>48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230</v>
      </c>
      <c r="AT280" s="226" t="s">
        <v>226</v>
      </c>
      <c r="AU280" s="226" t="s">
        <v>85</v>
      </c>
      <c r="AY280" s="19" t="s">
        <v>224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83</v>
      </c>
      <c r="BK280" s="227">
        <f>ROUND(I280*H280,2)</f>
        <v>0</v>
      </c>
      <c r="BL280" s="19" t="s">
        <v>230</v>
      </c>
      <c r="BM280" s="226" t="s">
        <v>822</v>
      </c>
    </row>
    <row r="281" s="2" customFormat="1">
      <c r="A281" s="40"/>
      <c r="B281" s="41"/>
      <c r="C281" s="42"/>
      <c r="D281" s="228" t="s">
        <v>232</v>
      </c>
      <c r="E281" s="42"/>
      <c r="F281" s="229" t="s">
        <v>1445</v>
      </c>
      <c r="G281" s="42"/>
      <c r="H281" s="42"/>
      <c r="I281" s="230"/>
      <c r="J281" s="42"/>
      <c r="K281" s="42"/>
      <c r="L281" s="46"/>
      <c r="M281" s="231"/>
      <c r="N281" s="23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232</v>
      </c>
      <c r="AU281" s="19" t="s">
        <v>85</v>
      </c>
    </row>
    <row r="282" s="2" customFormat="1">
      <c r="A282" s="40"/>
      <c r="B282" s="41"/>
      <c r="C282" s="42"/>
      <c r="D282" s="233" t="s">
        <v>234</v>
      </c>
      <c r="E282" s="42"/>
      <c r="F282" s="234" t="s">
        <v>1446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234</v>
      </c>
      <c r="AU282" s="19" t="s">
        <v>85</v>
      </c>
    </row>
    <row r="283" s="13" customFormat="1">
      <c r="A283" s="13"/>
      <c r="B283" s="235"/>
      <c r="C283" s="236"/>
      <c r="D283" s="228" t="s">
        <v>236</v>
      </c>
      <c r="E283" s="237" t="s">
        <v>40</v>
      </c>
      <c r="F283" s="238" t="s">
        <v>6169</v>
      </c>
      <c r="G283" s="236"/>
      <c r="H283" s="239">
        <v>0.32000000000000001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236</v>
      </c>
      <c r="AU283" s="245" t="s">
        <v>85</v>
      </c>
      <c r="AV283" s="13" t="s">
        <v>85</v>
      </c>
      <c r="AW283" s="13" t="s">
        <v>38</v>
      </c>
      <c r="AX283" s="13" t="s">
        <v>77</v>
      </c>
      <c r="AY283" s="245" t="s">
        <v>224</v>
      </c>
    </row>
    <row r="284" s="13" customFormat="1">
      <c r="A284" s="13"/>
      <c r="B284" s="235"/>
      <c r="C284" s="236"/>
      <c r="D284" s="228" t="s">
        <v>236</v>
      </c>
      <c r="E284" s="237" t="s">
        <v>40</v>
      </c>
      <c r="F284" s="238" t="s">
        <v>6170</v>
      </c>
      <c r="G284" s="236"/>
      <c r="H284" s="239">
        <v>1.0780000000000001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236</v>
      </c>
      <c r="AU284" s="245" t="s">
        <v>85</v>
      </c>
      <c r="AV284" s="13" t="s">
        <v>85</v>
      </c>
      <c r="AW284" s="13" t="s">
        <v>38</v>
      </c>
      <c r="AX284" s="13" t="s">
        <v>77</v>
      </c>
      <c r="AY284" s="245" t="s">
        <v>224</v>
      </c>
    </row>
    <row r="285" s="15" customFormat="1">
      <c r="A285" s="15"/>
      <c r="B285" s="256"/>
      <c r="C285" s="257"/>
      <c r="D285" s="228" t="s">
        <v>236</v>
      </c>
      <c r="E285" s="258" t="s">
        <v>40</v>
      </c>
      <c r="F285" s="259" t="s">
        <v>253</v>
      </c>
      <c r="G285" s="257"/>
      <c r="H285" s="260">
        <v>1.3980000000000001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236</v>
      </c>
      <c r="AU285" s="266" t="s">
        <v>85</v>
      </c>
      <c r="AV285" s="15" t="s">
        <v>230</v>
      </c>
      <c r="AW285" s="15" t="s">
        <v>38</v>
      </c>
      <c r="AX285" s="15" t="s">
        <v>83</v>
      </c>
      <c r="AY285" s="266" t="s">
        <v>224</v>
      </c>
    </row>
    <row r="286" s="2" customFormat="1" ht="16.5" customHeight="1">
      <c r="A286" s="40"/>
      <c r="B286" s="41"/>
      <c r="C286" s="215" t="s">
        <v>527</v>
      </c>
      <c r="D286" s="215" t="s">
        <v>226</v>
      </c>
      <c r="E286" s="216" t="s">
        <v>1450</v>
      </c>
      <c r="F286" s="217" t="s">
        <v>1451</v>
      </c>
      <c r="G286" s="218" t="s">
        <v>604</v>
      </c>
      <c r="H286" s="219">
        <v>12.582000000000001</v>
      </c>
      <c r="I286" s="220"/>
      <c r="J286" s="221">
        <f>ROUND(I286*H286,2)</f>
        <v>0</v>
      </c>
      <c r="K286" s="217" t="s">
        <v>229</v>
      </c>
      <c r="L286" s="46"/>
      <c r="M286" s="222" t="s">
        <v>40</v>
      </c>
      <c r="N286" s="223" t="s">
        <v>48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230</v>
      </c>
      <c r="AT286" s="226" t="s">
        <v>226</v>
      </c>
      <c r="AU286" s="226" t="s">
        <v>85</v>
      </c>
      <c r="AY286" s="19" t="s">
        <v>224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83</v>
      </c>
      <c r="BK286" s="227">
        <f>ROUND(I286*H286,2)</f>
        <v>0</v>
      </c>
      <c r="BL286" s="19" t="s">
        <v>230</v>
      </c>
      <c r="BM286" s="226" t="s">
        <v>835</v>
      </c>
    </row>
    <row r="287" s="2" customFormat="1">
      <c r="A287" s="40"/>
      <c r="B287" s="41"/>
      <c r="C287" s="42"/>
      <c r="D287" s="228" t="s">
        <v>232</v>
      </c>
      <c r="E287" s="42"/>
      <c r="F287" s="229" t="s">
        <v>1453</v>
      </c>
      <c r="G287" s="42"/>
      <c r="H287" s="42"/>
      <c r="I287" s="230"/>
      <c r="J287" s="42"/>
      <c r="K287" s="42"/>
      <c r="L287" s="46"/>
      <c r="M287" s="231"/>
      <c r="N287" s="23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232</v>
      </c>
      <c r="AU287" s="19" t="s">
        <v>85</v>
      </c>
    </row>
    <row r="288" s="2" customFormat="1">
      <c r="A288" s="40"/>
      <c r="B288" s="41"/>
      <c r="C288" s="42"/>
      <c r="D288" s="233" t="s">
        <v>234</v>
      </c>
      <c r="E288" s="42"/>
      <c r="F288" s="234" t="s">
        <v>1454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234</v>
      </c>
      <c r="AU288" s="19" t="s">
        <v>85</v>
      </c>
    </row>
    <row r="289" s="13" customFormat="1">
      <c r="A289" s="13"/>
      <c r="B289" s="235"/>
      <c r="C289" s="236"/>
      <c r="D289" s="228" t="s">
        <v>236</v>
      </c>
      <c r="E289" s="237" t="s">
        <v>40</v>
      </c>
      <c r="F289" s="238" t="s">
        <v>6171</v>
      </c>
      <c r="G289" s="236"/>
      <c r="H289" s="239">
        <v>12.582000000000001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236</v>
      </c>
      <c r="AU289" s="245" t="s">
        <v>85</v>
      </c>
      <c r="AV289" s="13" t="s">
        <v>85</v>
      </c>
      <c r="AW289" s="13" t="s">
        <v>38</v>
      </c>
      <c r="AX289" s="13" t="s">
        <v>77</v>
      </c>
      <c r="AY289" s="245" t="s">
        <v>224</v>
      </c>
    </row>
    <row r="290" s="15" customFormat="1">
      <c r="A290" s="15"/>
      <c r="B290" s="256"/>
      <c r="C290" s="257"/>
      <c r="D290" s="228" t="s">
        <v>236</v>
      </c>
      <c r="E290" s="258" t="s">
        <v>40</v>
      </c>
      <c r="F290" s="259" t="s">
        <v>253</v>
      </c>
      <c r="G290" s="257"/>
      <c r="H290" s="260">
        <v>12.582000000000001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236</v>
      </c>
      <c r="AU290" s="266" t="s">
        <v>85</v>
      </c>
      <c r="AV290" s="15" t="s">
        <v>230</v>
      </c>
      <c r="AW290" s="15" t="s">
        <v>38</v>
      </c>
      <c r="AX290" s="15" t="s">
        <v>83</v>
      </c>
      <c r="AY290" s="266" t="s">
        <v>224</v>
      </c>
    </row>
    <row r="291" s="2" customFormat="1" ht="21.75" customHeight="1">
      <c r="A291" s="40"/>
      <c r="B291" s="41"/>
      <c r="C291" s="215" t="s">
        <v>534</v>
      </c>
      <c r="D291" s="215" t="s">
        <v>226</v>
      </c>
      <c r="E291" s="216" t="s">
        <v>1457</v>
      </c>
      <c r="F291" s="217" t="s">
        <v>1458</v>
      </c>
      <c r="G291" s="218" t="s">
        <v>604</v>
      </c>
      <c r="H291" s="219">
        <v>1.3979999999999999</v>
      </c>
      <c r="I291" s="220"/>
      <c r="J291" s="221">
        <f>ROUND(I291*H291,2)</f>
        <v>0</v>
      </c>
      <c r="K291" s="217" t="s">
        <v>229</v>
      </c>
      <c r="L291" s="46"/>
      <c r="M291" s="222" t="s">
        <v>40</v>
      </c>
      <c r="N291" s="223" t="s">
        <v>48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230</v>
      </c>
      <c r="AT291" s="226" t="s">
        <v>226</v>
      </c>
      <c r="AU291" s="226" t="s">
        <v>85</v>
      </c>
      <c r="AY291" s="19" t="s">
        <v>224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83</v>
      </c>
      <c r="BK291" s="227">
        <f>ROUND(I291*H291,2)</f>
        <v>0</v>
      </c>
      <c r="BL291" s="19" t="s">
        <v>230</v>
      </c>
      <c r="BM291" s="226" t="s">
        <v>178</v>
      </c>
    </row>
    <row r="292" s="2" customFormat="1">
      <c r="A292" s="40"/>
      <c r="B292" s="41"/>
      <c r="C292" s="42"/>
      <c r="D292" s="228" t="s">
        <v>232</v>
      </c>
      <c r="E292" s="42"/>
      <c r="F292" s="229" t="s">
        <v>1460</v>
      </c>
      <c r="G292" s="42"/>
      <c r="H292" s="42"/>
      <c r="I292" s="230"/>
      <c r="J292" s="42"/>
      <c r="K292" s="42"/>
      <c r="L292" s="46"/>
      <c r="M292" s="231"/>
      <c r="N292" s="23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232</v>
      </c>
      <c r="AU292" s="19" t="s">
        <v>85</v>
      </c>
    </row>
    <row r="293" s="2" customFormat="1">
      <c r="A293" s="40"/>
      <c r="B293" s="41"/>
      <c r="C293" s="42"/>
      <c r="D293" s="233" t="s">
        <v>234</v>
      </c>
      <c r="E293" s="42"/>
      <c r="F293" s="234" t="s">
        <v>1461</v>
      </c>
      <c r="G293" s="42"/>
      <c r="H293" s="42"/>
      <c r="I293" s="230"/>
      <c r="J293" s="42"/>
      <c r="K293" s="42"/>
      <c r="L293" s="46"/>
      <c r="M293" s="231"/>
      <c r="N293" s="232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234</v>
      </c>
      <c r="AU293" s="19" t="s">
        <v>85</v>
      </c>
    </row>
    <row r="294" s="13" customFormat="1">
      <c r="A294" s="13"/>
      <c r="B294" s="235"/>
      <c r="C294" s="236"/>
      <c r="D294" s="228" t="s">
        <v>236</v>
      </c>
      <c r="E294" s="237" t="s">
        <v>40</v>
      </c>
      <c r="F294" s="238" t="s">
        <v>6172</v>
      </c>
      <c r="G294" s="236"/>
      <c r="H294" s="239">
        <v>1.3979999999999999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236</v>
      </c>
      <c r="AU294" s="245" t="s">
        <v>85</v>
      </c>
      <c r="AV294" s="13" t="s">
        <v>85</v>
      </c>
      <c r="AW294" s="13" t="s">
        <v>38</v>
      </c>
      <c r="AX294" s="13" t="s">
        <v>77</v>
      </c>
      <c r="AY294" s="245" t="s">
        <v>224</v>
      </c>
    </row>
    <row r="295" s="15" customFormat="1">
      <c r="A295" s="15"/>
      <c r="B295" s="256"/>
      <c r="C295" s="257"/>
      <c r="D295" s="228" t="s">
        <v>236</v>
      </c>
      <c r="E295" s="258" t="s">
        <v>40</v>
      </c>
      <c r="F295" s="259" t="s">
        <v>253</v>
      </c>
      <c r="G295" s="257"/>
      <c r="H295" s="260">
        <v>1.3979999999999999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6" t="s">
        <v>236</v>
      </c>
      <c r="AU295" s="266" t="s">
        <v>85</v>
      </c>
      <c r="AV295" s="15" t="s">
        <v>230</v>
      </c>
      <c r="AW295" s="15" t="s">
        <v>38</v>
      </c>
      <c r="AX295" s="15" t="s">
        <v>83</v>
      </c>
      <c r="AY295" s="266" t="s">
        <v>224</v>
      </c>
    </row>
    <row r="296" s="2" customFormat="1" ht="16.5" customHeight="1">
      <c r="A296" s="40"/>
      <c r="B296" s="41"/>
      <c r="C296" s="215" t="s">
        <v>541</v>
      </c>
      <c r="D296" s="215" t="s">
        <v>226</v>
      </c>
      <c r="E296" s="216" t="s">
        <v>1469</v>
      </c>
      <c r="F296" s="217" t="s">
        <v>1470</v>
      </c>
      <c r="G296" s="218" t="s">
        <v>604</v>
      </c>
      <c r="H296" s="219">
        <v>16.300999999999998</v>
      </c>
      <c r="I296" s="220"/>
      <c r="J296" s="221">
        <f>ROUND(I296*H296,2)</f>
        <v>0</v>
      </c>
      <c r="K296" s="217" t="s">
        <v>229</v>
      </c>
      <c r="L296" s="46"/>
      <c r="M296" s="222" t="s">
        <v>40</v>
      </c>
      <c r="N296" s="223" t="s">
        <v>48</v>
      </c>
      <c r="O296" s="86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230</v>
      </c>
      <c r="AT296" s="226" t="s">
        <v>226</v>
      </c>
      <c r="AU296" s="226" t="s">
        <v>85</v>
      </c>
      <c r="AY296" s="19" t="s">
        <v>224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83</v>
      </c>
      <c r="BK296" s="227">
        <f>ROUND(I296*H296,2)</f>
        <v>0</v>
      </c>
      <c r="BL296" s="19" t="s">
        <v>230</v>
      </c>
      <c r="BM296" s="226" t="s">
        <v>850</v>
      </c>
    </row>
    <row r="297" s="2" customFormat="1">
      <c r="A297" s="40"/>
      <c r="B297" s="41"/>
      <c r="C297" s="42"/>
      <c r="D297" s="228" t="s">
        <v>232</v>
      </c>
      <c r="E297" s="42"/>
      <c r="F297" s="229" t="s">
        <v>1472</v>
      </c>
      <c r="G297" s="42"/>
      <c r="H297" s="42"/>
      <c r="I297" s="230"/>
      <c r="J297" s="42"/>
      <c r="K297" s="42"/>
      <c r="L297" s="46"/>
      <c r="M297" s="231"/>
      <c r="N297" s="23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232</v>
      </c>
      <c r="AU297" s="19" t="s">
        <v>85</v>
      </c>
    </row>
    <row r="298" s="2" customFormat="1">
      <c r="A298" s="40"/>
      <c r="B298" s="41"/>
      <c r="C298" s="42"/>
      <c r="D298" s="233" t="s">
        <v>234</v>
      </c>
      <c r="E298" s="42"/>
      <c r="F298" s="234" t="s">
        <v>1473</v>
      </c>
      <c r="G298" s="42"/>
      <c r="H298" s="42"/>
      <c r="I298" s="230"/>
      <c r="J298" s="42"/>
      <c r="K298" s="42"/>
      <c r="L298" s="46"/>
      <c r="M298" s="231"/>
      <c r="N298" s="232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234</v>
      </c>
      <c r="AU298" s="19" t="s">
        <v>85</v>
      </c>
    </row>
    <row r="299" s="13" customFormat="1">
      <c r="A299" s="13"/>
      <c r="B299" s="235"/>
      <c r="C299" s="236"/>
      <c r="D299" s="228" t="s">
        <v>236</v>
      </c>
      <c r="E299" s="237" t="s">
        <v>40</v>
      </c>
      <c r="F299" s="238" t="s">
        <v>6173</v>
      </c>
      <c r="G299" s="236"/>
      <c r="H299" s="239">
        <v>16.300999999999998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236</v>
      </c>
      <c r="AU299" s="245" t="s">
        <v>85</v>
      </c>
      <c r="AV299" s="13" t="s">
        <v>85</v>
      </c>
      <c r="AW299" s="13" t="s">
        <v>38</v>
      </c>
      <c r="AX299" s="13" t="s">
        <v>77</v>
      </c>
      <c r="AY299" s="245" t="s">
        <v>224</v>
      </c>
    </row>
    <row r="300" s="15" customFormat="1">
      <c r="A300" s="15"/>
      <c r="B300" s="256"/>
      <c r="C300" s="257"/>
      <c r="D300" s="228" t="s">
        <v>236</v>
      </c>
      <c r="E300" s="258" t="s">
        <v>40</v>
      </c>
      <c r="F300" s="259" t="s">
        <v>253</v>
      </c>
      <c r="G300" s="257"/>
      <c r="H300" s="260">
        <v>16.300999999999998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236</v>
      </c>
      <c r="AU300" s="266" t="s">
        <v>85</v>
      </c>
      <c r="AV300" s="15" t="s">
        <v>230</v>
      </c>
      <c r="AW300" s="15" t="s">
        <v>38</v>
      </c>
      <c r="AX300" s="15" t="s">
        <v>83</v>
      </c>
      <c r="AY300" s="266" t="s">
        <v>224</v>
      </c>
    </row>
    <row r="301" s="2" customFormat="1" ht="16.5" customHeight="1">
      <c r="A301" s="40"/>
      <c r="B301" s="41"/>
      <c r="C301" s="215" t="s">
        <v>549</v>
      </c>
      <c r="D301" s="215" t="s">
        <v>226</v>
      </c>
      <c r="E301" s="216" t="s">
        <v>1476</v>
      </c>
      <c r="F301" s="217" t="s">
        <v>1477</v>
      </c>
      <c r="G301" s="218" t="s">
        <v>604</v>
      </c>
      <c r="H301" s="219">
        <v>146.709</v>
      </c>
      <c r="I301" s="220"/>
      <c r="J301" s="221">
        <f>ROUND(I301*H301,2)</f>
        <v>0</v>
      </c>
      <c r="K301" s="217" t="s">
        <v>229</v>
      </c>
      <c r="L301" s="46"/>
      <c r="M301" s="222" t="s">
        <v>40</v>
      </c>
      <c r="N301" s="223" t="s">
        <v>48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230</v>
      </c>
      <c r="AT301" s="226" t="s">
        <v>226</v>
      </c>
      <c r="AU301" s="226" t="s">
        <v>85</v>
      </c>
      <c r="AY301" s="19" t="s">
        <v>224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83</v>
      </c>
      <c r="BK301" s="227">
        <f>ROUND(I301*H301,2)</f>
        <v>0</v>
      </c>
      <c r="BL301" s="19" t="s">
        <v>230</v>
      </c>
      <c r="BM301" s="226" t="s">
        <v>860</v>
      </c>
    </row>
    <row r="302" s="2" customFormat="1">
      <c r="A302" s="40"/>
      <c r="B302" s="41"/>
      <c r="C302" s="42"/>
      <c r="D302" s="228" t="s">
        <v>232</v>
      </c>
      <c r="E302" s="42"/>
      <c r="F302" s="229" t="s">
        <v>1479</v>
      </c>
      <c r="G302" s="42"/>
      <c r="H302" s="42"/>
      <c r="I302" s="230"/>
      <c r="J302" s="42"/>
      <c r="K302" s="42"/>
      <c r="L302" s="46"/>
      <c r="M302" s="231"/>
      <c r="N302" s="232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232</v>
      </c>
      <c r="AU302" s="19" t="s">
        <v>85</v>
      </c>
    </row>
    <row r="303" s="2" customFormat="1">
      <c r="A303" s="40"/>
      <c r="B303" s="41"/>
      <c r="C303" s="42"/>
      <c r="D303" s="233" t="s">
        <v>234</v>
      </c>
      <c r="E303" s="42"/>
      <c r="F303" s="234" t="s">
        <v>1480</v>
      </c>
      <c r="G303" s="42"/>
      <c r="H303" s="42"/>
      <c r="I303" s="230"/>
      <c r="J303" s="42"/>
      <c r="K303" s="42"/>
      <c r="L303" s="46"/>
      <c r="M303" s="231"/>
      <c r="N303" s="232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234</v>
      </c>
      <c r="AU303" s="19" t="s">
        <v>85</v>
      </c>
    </row>
    <row r="304" s="13" customFormat="1">
      <c r="A304" s="13"/>
      <c r="B304" s="235"/>
      <c r="C304" s="236"/>
      <c r="D304" s="228" t="s">
        <v>236</v>
      </c>
      <c r="E304" s="237" t="s">
        <v>40</v>
      </c>
      <c r="F304" s="238" t="s">
        <v>6174</v>
      </c>
      <c r="G304" s="236"/>
      <c r="H304" s="239">
        <v>146.709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236</v>
      </c>
      <c r="AU304" s="245" t="s">
        <v>85</v>
      </c>
      <c r="AV304" s="13" t="s">
        <v>85</v>
      </c>
      <c r="AW304" s="13" t="s">
        <v>38</v>
      </c>
      <c r="AX304" s="13" t="s">
        <v>77</v>
      </c>
      <c r="AY304" s="245" t="s">
        <v>224</v>
      </c>
    </row>
    <row r="305" s="15" customFormat="1">
      <c r="A305" s="15"/>
      <c r="B305" s="256"/>
      <c r="C305" s="257"/>
      <c r="D305" s="228" t="s">
        <v>236</v>
      </c>
      <c r="E305" s="258" t="s">
        <v>40</v>
      </c>
      <c r="F305" s="259" t="s">
        <v>253</v>
      </c>
      <c r="G305" s="257"/>
      <c r="H305" s="260">
        <v>146.709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6" t="s">
        <v>236</v>
      </c>
      <c r="AU305" s="266" t="s">
        <v>85</v>
      </c>
      <c r="AV305" s="15" t="s">
        <v>230</v>
      </c>
      <c r="AW305" s="15" t="s">
        <v>38</v>
      </c>
      <c r="AX305" s="15" t="s">
        <v>83</v>
      </c>
      <c r="AY305" s="266" t="s">
        <v>224</v>
      </c>
    </row>
    <row r="306" s="2" customFormat="1" ht="24.15" customHeight="1">
      <c r="A306" s="40"/>
      <c r="B306" s="41"/>
      <c r="C306" s="215" t="s">
        <v>555</v>
      </c>
      <c r="D306" s="215" t="s">
        <v>226</v>
      </c>
      <c r="E306" s="216" t="s">
        <v>1490</v>
      </c>
      <c r="F306" s="217" t="s">
        <v>1491</v>
      </c>
      <c r="G306" s="218" t="s">
        <v>604</v>
      </c>
      <c r="H306" s="219">
        <v>5.1269999999999998</v>
      </c>
      <c r="I306" s="220"/>
      <c r="J306" s="221">
        <f>ROUND(I306*H306,2)</f>
        <v>0</v>
      </c>
      <c r="K306" s="217" t="s">
        <v>229</v>
      </c>
      <c r="L306" s="46"/>
      <c r="M306" s="222" t="s">
        <v>40</v>
      </c>
      <c r="N306" s="223" t="s">
        <v>48</v>
      </c>
      <c r="O306" s="86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230</v>
      </c>
      <c r="AT306" s="226" t="s">
        <v>226</v>
      </c>
      <c r="AU306" s="226" t="s">
        <v>85</v>
      </c>
      <c r="AY306" s="19" t="s">
        <v>224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83</v>
      </c>
      <c r="BK306" s="227">
        <f>ROUND(I306*H306,2)</f>
        <v>0</v>
      </c>
      <c r="BL306" s="19" t="s">
        <v>230</v>
      </c>
      <c r="BM306" s="226" t="s">
        <v>869</v>
      </c>
    </row>
    <row r="307" s="2" customFormat="1">
      <c r="A307" s="40"/>
      <c r="B307" s="41"/>
      <c r="C307" s="42"/>
      <c r="D307" s="228" t="s">
        <v>232</v>
      </c>
      <c r="E307" s="42"/>
      <c r="F307" s="229" t="s">
        <v>1491</v>
      </c>
      <c r="G307" s="42"/>
      <c r="H307" s="42"/>
      <c r="I307" s="230"/>
      <c r="J307" s="42"/>
      <c r="K307" s="42"/>
      <c r="L307" s="46"/>
      <c r="M307" s="231"/>
      <c r="N307" s="23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232</v>
      </c>
      <c r="AU307" s="19" t="s">
        <v>85</v>
      </c>
    </row>
    <row r="308" s="2" customFormat="1">
      <c r="A308" s="40"/>
      <c r="B308" s="41"/>
      <c r="C308" s="42"/>
      <c r="D308" s="233" t="s">
        <v>234</v>
      </c>
      <c r="E308" s="42"/>
      <c r="F308" s="234" t="s">
        <v>1493</v>
      </c>
      <c r="G308" s="42"/>
      <c r="H308" s="42"/>
      <c r="I308" s="230"/>
      <c r="J308" s="42"/>
      <c r="K308" s="42"/>
      <c r="L308" s="46"/>
      <c r="M308" s="231"/>
      <c r="N308" s="23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234</v>
      </c>
      <c r="AU308" s="19" t="s">
        <v>85</v>
      </c>
    </row>
    <row r="309" s="13" customFormat="1">
      <c r="A309" s="13"/>
      <c r="B309" s="235"/>
      <c r="C309" s="236"/>
      <c r="D309" s="228" t="s">
        <v>236</v>
      </c>
      <c r="E309" s="237" t="s">
        <v>40</v>
      </c>
      <c r="F309" s="238" t="s">
        <v>6175</v>
      </c>
      <c r="G309" s="236"/>
      <c r="H309" s="239">
        <v>5.1269999999999998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236</v>
      </c>
      <c r="AU309" s="245" t="s">
        <v>85</v>
      </c>
      <c r="AV309" s="13" t="s">
        <v>85</v>
      </c>
      <c r="AW309" s="13" t="s">
        <v>38</v>
      </c>
      <c r="AX309" s="13" t="s">
        <v>77</v>
      </c>
      <c r="AY309" s="245" t="s">
        <v>224</v>
      </c>
    </row>
    <row r="310" s="15" customFormat="1">
      <c r="A310" s="15"/>
      <c r="B310" s="256"/>
      <c r="C310" s="257"/>
      <c r="D310" s="228" t="s">
        <v>236</v>
      </c>
      <c r="E310" s="258" t="s">
        <v>40</v>
      </c>
      <c r="F310" s="259" t="s">
        <v>253</v>
      </c>
      <c r="G310" s="257"/>
      <c r="H310" s="260">
        <v>5.1269999999999998</v>
      </c>
      <c r="I310" s="261"/>
      <c r="J310" s="257"/>
      <c r="K310" s="257"/>
      <c r="L310" s="262"/>
      <c r="M310" s="263"/>
      <c r="N310" s="264"/>
      <c r="O310" s="264"/>
      <c r="P310" s="264"/>
      <c r="Q310" s="264"/>
      <c r="R310" s="264"/>
      <c r="S310" s="264"/>
      <c r="T310" s="26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6" t="s">
        <v>236</v>
      </c>
      <c r="AU310" s="266" t="s">
        <v>85</v>
      </c>
      <c r="AV310" s="15" t="s">
        <v>230</v>
      </c>
      <c r="AW310" s="15" t="s">
        <v>38</v>
      </c>
      <c r="AX310" s="15" t="s">
        <v>83</v>
      </c>
      <c r="AY310" s="266" t="s">
        <v>224</v>
      </c>
    </row>
    <row r="311" s="2" customFormat="1" ht="24.15" customHeight="1">
      <c r="A311" s="40"/>
      <c r="B311" s="41"/>
      <c r="C311" s="215" t="s">
        <v>563</v>
      </c>
      <c r="D311" s="215" t="s">
        <v>226</v>
      </c>
      <c r="E311" s="216" t="s">
        <v>1496</v>
      </c>
      <c r="F311" s="217" t="s">
        <v>1497</v>
      </c>
      <c r="G311" s="218" t="s">
        <v>604</v>
      </c>
      <c r="H311" s="219">
        <v>11.174</v>
      </c>
      <c r="I311" s="220"/>
      <c r="J311" s="221">
        <f>ROUND(I311*H311,2)</f>
        <v>0</v>
      </c>
      <c r="K311" s="217" t="s">
        <v>229</v>
      </c>
      <c r="L311" s="46"/>
      <c r="M311" s="222" t="s">
        <v>40</v>
      </c>
      <c r="N311" s="223" t="s">
        <v>48</v>
      </c>
      <c r="O311" s="86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230</v>
      </c>
      <c r="AT311" s="226" t="s">
        <v>226</v>
      </c>
      <c r="AU311" s="226" t="s">
        <v>85</v>
      </c>
      <c r="AY311" s="19" t="s">
        <v>224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83</v>
      </c>
      <c r="BK311" s="227">
        <f>ROUND(I311*H311,2)</f>
        <v>0</v>
      </c>
      <c r="BL311" s="19" t="s">
        <v>230</v>
      </c>
      <c r="BM311" s="226" t="s">
        <v>884</v>
      </c>
    </row>
    <row r="312" s="2" customFormat="1">
      <c r="A312" s="40"/>
      <c r="B312" s="41"/>
      <c r="C312" s="42"/>
      <c r="D312" s="228" t="s">
        <v>232</v>
      </c>
      <c r="E312" s="42"/>
      <c r="F312" s="229" t="s">
        <v>1497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232</v>
      </c>
      <c r="AU312" s="19" t="s">
        <v>85</v>
      </c>
    </row>
    <row r="313" s="2" customFormat="1">
      <c r="A313" s="40"/>
      <c r="B313" s="41"/>
      <c r="C313" s="42"/>
      <c r="D313" s="233" t="s">
        <v>234</v>
      </c>
      <c r="E313" s="42"/>
      <c r="F313" s="234" t="s">
        <v>1499</v>
      </c>
      <c r="G313" s="42"/>
      <c r="H313" s="42"/>
      <c r="I313" s="230"/>
      <c r="J313" s="42"/>
      <c r="K313" s="42"/>
      <c r="L313" s="46"/>
      <c r="M313" s="231"/>
      <c r="N313" s="232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234</v>
      </c>
      <c r="AU313" s="19" t="s">
        <v>85</v>
      </c>
    </row>
    <row r="314" s="13" customFormat="1">
      <c r="A314" s="13"/>
      <c r="B314" s="235"/>
      <c r="C314" s="236"/>
      <c r="D314" s="228" t="s">
        <v>236</v>
      </c>
      <c r="E314" s="237" t="s">
        <v>40</v>
      </c>
      <c r="F314" s="238" t="s">
        <v>6176</v>
      </c>
      <c r="G314" s="236"/>
      <c r="H314" s="239">
        <v>11.174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236</v>
      </c>
      <c r="AU314" s="245" t="s">
        <v>85</v>
      </c>
      <c r="AV314" s="13" t="s">
        <v>85</v>
      </c>
      <c r="AW314" s="13" t="s">
        <v>38</v>
      </c>
      <c r="AX314" s="13" t="s">
        <v>77</v>
      </c>
      <c r="AY314" s="245" t="s">
        <v>224</v>
      </c>
    </row>
    <row r="315" s="15" customFormat="1">
      <c r="A315" s="15"/>
      <c r="B315" s="256"/>
      <c r="C315" s="257"/>
      <c r="D315" s="228" t="s">
        <v>236</v>
      </c>
      <c r="E315" s="258" t="s">
        <v>40</v>
      </c>
      <c r="F315" s="259" t="s">
        <v>253</v>
      </c>
      <c r="G315" s="257"/>
      <c r="H315" s="260">
        <v>11.174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236</v>
      </c>
      <c r="AU315" s="266" t="s">
        <v>85</v>
      </c>
      <c r="AV315" s="15" t="s">
        <v>230</v>
      </c>
      <c r="AW315" s="15" t="s">
        <v>38</v>
      </c>
      <c r="AX315" s="15" t="s">
        <v>83</v>
      </c>
      <c r="AY315" s="266" t="s">
        <v>224</v>
      </c>
    </row>
    <row r="316" s="12" customFormat="1" ht="22.8" customHeight="1">
      <c r="A316" s="12"/>
      <c r="B316" s="199"/>
      <c r="C316" s="200"/>
      <c r="D316" s="201" t="s">
        <v>76</v>
      </c>
      <c r="E316" s="213" t="s">
        <v>1501</v>
      </c>
      <c r="F316" s="213" t="s">
        <v>1502</v>
      </c>
      <c r="G316" s="200"/>
      <c r="H316" s="200"/>
      <c r="I316" s="203"/>
      <c r="J316" s="214">
        <f>BK316</f>
        <v>0</v>
      </c>
      <c r="K316" s="200"/>
      <c r="L316" s="205"/>
      <c r="M316" s="206"/>
      <c r="N316" s="207"/>
      <c r="O316" s="207"/>
      <c r="P316" s="208">
        <f>SUM(P317:P319)</f>
        <v>0</v>
      </c>
      <c r="Q316" s="207"/>
      <c r="R316" s="208">
        <f>SUM(R317:R319)</f>
        <v>0</v>
      </c>
      <c r="S316" s="207"/>
      <c r="T316" s="209">
        <f>SUM(T317:T319)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0" t="s">
        <v>83</v>
      </c>
      <c r="AT316" s="211" t="s">
        <v>76</v>
      </c>
      <c r="AU316" s="211" t="s">
        <v>83</v>
      </c>
      <c r="AY316" s="210" t="s">
        <v>224</v>
      </c>
      <c r="BK316" s="212">
        <f>SUM(BK317:BK319)</f>
        <v>0</v>
      </c>
    </row>
    <row r="317" s="2" customFormat="1" ht="16.5" customHeight="1">
      <c r="A317" s="40"/>
      <c r="B317" s="41"/>
      <c r="C317" s="215" t="s">
        <v>571</v>
      </c>
      <c r="D317" s="215" t="s">
        <v>226</v>
      </c>
      <c r="E317" s="216" t="s">
        <v>2082</v>
      </c>
      <c r="F317" s="217" t="s">
        <v>2083</v>
      </c>
      <c r="G317" s="218" t="s">
        <v>604</v>
      </c>
      <c r="H317" s="219">
        <v>12.743</v>
      </c>
      <c r="I317" s="220"/>
      <c r="J317" s="221">
        <f>ROUND(I317*H317,2)</f>
        <v>0</v>
      </c>
      <c r="K317" s="217" t="s">
        <v>229</v>
      </c>
      <c r="L317" s="46"/>
      <c r="M317" s="222" t="s">
        <v>40</v>
      </c>
      <c r="N317" s="223" t="s">
        <v>48</v>
      </c>
      <c r="O317" s="86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230</v>
      </c>
      <c r="AT317" s="226" t="s">
        <v>226</v>
      </c>
      <c r="AU317" s="226" t="s">
        <v>85</v>
      </c>
      <c r="AY317" s="19" t="s">
        <v>224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83</v>
      </c>
      <c r="BK317" s="227">
        <f>ROUND(I317*H317,2)</f>
        <v>0</v>
      </c>
      <c r="BL317" s="19" t="s">
        <v>230</v>
      </c>
      <c r="BM317" s="226" t="s">
        <v>899</v>
      </c>
    </row>
    <row r="318" s="2" customFormat="1">
      <c r="A318" s="40"/>
      <c r="B318" s="41"/>
      <c r="C318" s="42"/>
      <c r="D318" s="228" t="s">
        <v>232</v>
      </c>
      <c r="E318" s="42"/>
      <c r="F318" s="229" t="s">
        <v>2085</v>
      </c>
      <c r="G318" s="42"/>
      <c r="H318" s="42"/>
      <c r="I318" s="230"/>
      <c r="J318" s="42"/>
      <c r="K318" s="42"/>
      <c r="L318" s="46"/>
      <c r="M318" s="231"/>
      <c r="N318" s="232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232</v>
      </c>
      <c r="AU318" s="19" t="s">
        <v>85</v>
      </c>
    </row>
    <row r="319" s="2" customFormat="1">
      <c r="A319" s="40"/>
      <c r="B319" s="41"/>
      <c r="C319" s="42"/>
      <c r="D319" s="233" t="s">
        <v>234</v>
      </c>
      <c r="E319" s="42"/>
      <c r="F319" s="234" t="s">
        <v>2086</v>
      </c>
      <c r="G319" s="42"/>
      <c r="H319" s="42"/>
      <c r="I319" s="230"/>
      <c r="J319" s="42"/>
      <c r="K319" s="42"/>
      <c r="L319" s="46"/>
      <c r="M319" s="278"/>
      <c r="N319" s="279"/>
      <c r="O319" s="280"/>
      <c r="P319" s="280"/>
      <c r="Q319" s="280"/>
      <c r="R319" s="280"/>
      <c r="S319" s="280"/>
      <c r="T319" s="281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234</v>
      </c>
      <c r="AU319" s="19" t="s">
        <v>85</v>
      </c>
    </row>
    <row r="320" s="2" customFormat="1" ht="6.96" customHeight="1">
      <c r="A320" s="40"/>
      <c r="B320" s="61"/>
      <c r="C320" s="62"/>
      <c r="D320" s="62"/>
      <c r="E320" s="62"/>
      <c r="F320" s="62"/>
      <c r="G320" s="62"/>
      <c r="H320" s="62"/>
      <c r="I320" s="62"/>
      <c r="J320" s="62"/>
      <c r="K320" s="62"/>
      <c r="L320" s="46"/>
      <c r="M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</row>
  </sheetData>
  <sheetProtection sheet="1" autoFilter="0" formatColumns="0" formatRows="0" objects="1" scenarios="1" spinCount="100000" saltValue="WYJkJTdqlnFLyMzHKEYzkamVxQlSLJbITFQTnoP9dB7jyD4ri2I6suVhcLbg4bJYibGIKe8HRiz3mePKDwcQ8g==" hashValue="7GhO9VJVue0fYDRX2zMZh7L8KgQVhaTEtwASWpou9JJA+kH84vNRlVr6lMDNxRk7BTtYUiFeSV4INiPNIF9Z0g==" algorithmName="SHA-512" password="CC35"/>
  <autoFilter ref="C92:K31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8" r:id="rId1" display="https://podminky.urs.cz/item/CS_URS_2021_02/113107322"/>
    <hyperlink ref="F106" r:id="rId2" display="https://podminky.urs.cz/item/CS_URS_2021_02/113107343"/>
    <hyperlink ref="F109" r:id="rId3" display="https://podminky.urs.cz/item/CS_URS_2021_02/115101201"/>
    <hyperlink ref="F114" r:id="rId4" display="https://podminky.urs.cz/item/CS_URS_2021_02/119001421"/>
    <hyperlink ref="F119" r:id="rId5" display="https://podminky.urs.cz/item/CS_URS_2021_02/121151105"/>
    <hyperlink ref="F127" r:id="rId6" display="https://podminky.urs.cz/item/CS_URS_2021_02/132254204"/>
    <hyperlink ref="F130" r:id="rId7" display="https://podminky.urs.cz/item/CS_URS_2021_02/132354204"/>
    <hyperlink ref="F133" r:id="rId8" display="https://podminky.urs.cz/item/CS_URS_2021_02/132454204"/>
    <hyperlink ref="F136" r:id="rId9" display="https://podminky.urs.cz/item/CS_URS_2021_02/139001101"/>
    <hyperlink ref="F141" r:id="rId10" display="https://podminky.urs.cz/item/CS_URS_2021_02/151811132"/>
    <hyperlink ref="F149" r:id="rId11" display="https://podminky.urs.cz/item/CS_URS_2021_02/151811232"/>
    <hyperlink ref="F152" r:id="rId12" display="https://podminky.urs.cz/item/CS_URS_2021_02/162351103"/>
    <hyperlink ref="F155" r:id="rId13" display="https://podminky.urs.cz/item/CS_URS_2021_02/162751117"/>
    <hyperlink ref="F158" r:id="rId14" display="https://podminky.urs.cz/item/CS_URS_2021_02/162751137"/>
    <hyperlink ref="F161" r:id="rId15" display="https://podminky.urs.cz/item/CS_URS_2021_02/167151111"/>
    <hyperlink ref="F164" r:id="rId16" display="https://podminky.urs.cz/item/CS_URS_2021_02/171201221"/>
    <hyperlink ref="F167" r:id="rId17" display="https://podminky.urs.cz/item/CS_URS_2021_02/174151101"/>
    <hyperlink ref="F170" r:id="rId18" display="https://podminky.urs.cz/item/CS_URS_2021_02/58981108"/>
    <hyperlink ref="F173" r:id="rId19" display="https://podminky.urs.cz/item/CS_URS_2021_02/175151101"/>
    <hyperlink ref="F178" r:id="rId20" display="https://podminky.urs.cz/item/CS_URS_2021_02/58981100"/>
    <hyperlink ref="F182" r:id="rId21" display="https://podminky.urs.cz/item/CS_URS_2021_02/358315114"/>
    <hyperlink ref="F187" r:id="rId22" display="https://podminky.urs.cz/item/CS_URS_2021_02/359901211"/>
    <hyperlink ref="F193" r:id="rId23" display="https://podminky.urs.cz/item/CS_URS_2021_02/451573111"/>
    <hyperlink ref="F199" r:id="rId24" display="https://podminky.urs.cz/item/CS_URS_2021_02/452111111"/>
    <hyperlink ref="F202" r:id="rId25" display="https://podminky.urs.cz/item/CS_URS_2021_02/59223733"/>
    <hyperlink ref="F205" r:id="rId26" display="https://podminky.urs.cz/item/CS_URS_2021_02/452311131"/>
    <hyperlink ref="F213" r:id="rId27" display="https://podminky.urs.cz/item/CS_URS_2021_02/452312141"/>
    <hyperlink ref="F218" r:id="rId28" display="https://podminky.urs.cz/item/CS_URS_2021_02/452351101"/>
    <hyperlink ref="F224" r:id="rId29" display="https://podminky.urs.cz/item/CS_URS_2021_02/810391811"/>
    <hyperlink ref="F227" r:id="rId30" display="https://podminky.urs.cz/item/CS_URS_2021_02/822372112"/>
    <hyperlink ref="F230" r:id="rId31" display="https://podminky.urs.cz/item/CS_URS_2021_02/59222020"/>
    <hyperlink ref="F233" r:id="rId32" display="https://podminky.urs.cz/item/CS_URS_2021_02/871440410"/>
    <hyperlink ref="F238" r:id="rId33" display="https://podminky.urs.cz/item/CS_URS_2021_02/28617049"/>
    <hyperlink ref="F259" r:id="rId34" display="https://podminky.urs.cz/item/CS_URS_2021_02/899103211"/>
    <hyperlink ref="F264" r:id="rId35" display="https://podminky.urs.cz/item/CS_URS_2021_02/899104112"/>
    <hyperlink ref="F269" r:id="rId36" display="https://podminky.urs.cz/item/CS_URS_2021_02/28661935"/>
    <hyperlink ref="F275" r:id="rId37" display="https://podminky.urs.cz/item/CS_URS_2021_02/919735113"/>
    <hyperlink ref="F282" r:id="rId38" display="https://podminky.urs.cz/item/CS_URS_2021_02/997013501"/>
    <hyperlink ref="F288" r:id="rId39" display="https://podminky.urs.cz/item/CS_URS_2021_02/997013509"/>
    <hyperlink ref="F293" r:id="rId40" display="https://podminky.urs.cz/item/CS_URS_2021_02/997013601"/>
    <hyperlink ref="F298" r:id="rId41" display="https://podminky.urs.cz/item/CS_URS_2021_02/997221551"/>
    <hyperlink ref="F303" r:id="rId42" display="https://podminky.urs.cz/item/CS_URS_2021_02/997221559"/>
    <hyperlink ref="F308" r:id="rId43" display="https://podminky.urs.cz/item/CS_URS_2021_02/997221873"/>
    <hyperlink ref="F313" r:id="rId44" display="https://podminky.urs.cz/item/CS_URS_2021_02/997221875"/>
    <hyperlink ref="F319" r:id="rId45" display="https://podminky.urs.cz/item/CS_URS_2021_02/998274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6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157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Brno, Mendlovo náměstí - kanalizace a vodovod</v>
      </c>
      <c r="F7" s="145"/>
      <c r="G7" s="145"/>
      <c r="H7" s="145"/>
      <c r="L7" s="22"/>
    </row>
    <row r="8" s="1" customFormat="1" ht="12" customHeight="1">
      <c r="B8" s="22"/>
      <c r="D8" s="145" t="s">
        <v>171</v>
      </c>
      <c r="L8" s="22"/>
    </row>
    <row r="9" s="2" customFormat="1" ht="16.5" customHeight="1">
      <c r="A9" s="40"/>
      <c r="B9" s="46"/>
      <c r="C9" s="40"/>
      <c r="D9" s="40"/>
      <c r="E9" s="146" t="s">
        <v>4509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179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6177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40</v>
      </c>
      <c r="G13" s="40"/>
      <c r="H13" s="40"/>
      <c r="I13" s="145" t="s">
        <v>20</v>
      </c>
      <c r="J13" s="135" t="s">
        <v>40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22</v>
      </c>
      <c r="E14" s="40"/>
      <c r="F14" s="135" t="s">
        <v>23</v>
      </c>
      <c r="G14" s="40"/>
      <c r="H14" s="40"/>
      <c r="I14" s="145" t="s">
        <v>24</v>
      </c>
      <c r="J14" s="149" t="str">
        <f>'Rekapitulace stavby'!AN8</f>
        <v>9. 9. 2021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26</v>
      </c>
      <c r="E16" s="40"/>
      <c r="F16" s="40"/>
      <c r="G16" s="40"/>
      <c r="H16" s="40"/>
      <c r="I16" s="145" t="s">
        <v>27</v>
      </c>
      <c r="J16" s="135" t="str">
        <f>IF('Rekapitulace stavby'!AN10="","",'Rekapitulace stavby'!AN10)</f>
        <v>46347275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30</v>
      </c>
      <c r="J17" s="135" t="str">
        <f>IF('Rekapitulace stavby'!AN11="","",'Rekapitulace stavby'!AN11)</f>
        <v>CZ46347275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32</v>
      </c>
      <c r="E19" s="40"/>
      <c r="F19" s="40"/>
      <c r="G19" s="40"/>
      <c r="H19" s="40"/>
      <c r="I19" s="145" t="s">
        <v>27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34</v>
      </c>
      <c r="E22" s="40"/>
      <c r="F22" s="40"/>
      <c r="G22" s="40"/>
      <c r="H22" s="40"/>
      <c r="I22" s="145" t="s">
        <v>27</v>
      </c>
      <c r="J22" s="135" t="str">
        <f>IF('Rekapitulace stavby'!AN16="","",'Rekapitulace stavby'!AN16)</f>
        <v>46347526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AQUATIS a. s.</v>
      </c>
      <c r="F23" s="40"/>
      <c r="G23" s="40"/>
      <c r="H23" s="40"/>
      <c r="I23" s="145" t="s">
        <v>30</v>
      </c>
      <c r="J23" s="135" t="str">
        <f>IF('Rekapitulace stavby'!AN17="","",'Rekapitulace stavby'!AN17)</f>
        <v>CZ46347526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39</v>
      </c>
      <c r="E25" s="40"/>
      <c r="F25" s="40"/>
      <c r="G25" s="40"/>
      <c r="H25" s="40"/>
      <c r="I25" s="145" t="s">
        <v>27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30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41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40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43</v>
      </c>
      <c r="E32" s="40"/>
      <c r="F32" s="40"/>
      <c r="G32" s="40"/>
      <c r="H32" s="40"/>
      <c r="I32" s="40"/>
      <c r="J32" s="156">
        <f>ROUND(J96,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45</v>
      </c>
      <c r="G34" s="40"/>
      <c r="H34" s="40"/>
      <c r="I34" s="157" t="s">
        <v>44</v>
      </c>
      <c r="J34" s="157" t="s">
        <v>46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47</v>
      </c>
      <c r="E35" s="145" t="s">
        <v>48</v>
      </c>
      <c r="F35" s="159">
        <f>ROUND((SUM(BE96:BE457)),  2)</f>
        <v>0</v>
      </c>
      <c r="G35" s="40"/>
      <c r="H35" s="40"/>
      <c r="I35" s="160">
        <v>0.20999999999999999</v>
      </c>
      <c r="J35" s="159">
        <f>ROUND(((SUM(BE96:BE457))*I35),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49</v>
      </c>
      <c r="F36" s="159">
        <f>ROUND((SUM(BF96:BF457)),  2)</f>
        <v>0</v>
      </c>
      <c r="G36" s="40"/>
      <c r="H36" s="40"/>
      <c r="I36" s="160">
        <v>0.14999999999999999</v>
      </c>
      <c r="J36" s="159">
        <f>ROUND(((SUM(BF96:BF457))*I36),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50</v>
      </c>
      <c r="F37" s="159">
        <f>ROUND((SUM(BG96:BG457)),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51</v>
      </c>
      <c r="F38" s="159">
        <f>ROUND((SUM(BH96:BH457)),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52</v>
      </c>
      <c r="F39" s="159">
        <f>ROUND((SUM(BI96:BI457)),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53</v>
      </c>
      <c r="E41" s="163"/>
      <c r="F41" s="163"/>
      <c r="G41" s="164" t="s">
        <v>54</v>
      </c>
      <c r="H41" s="165" t="s">
        <v>55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190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Brno, Mendlovo náměstí - kanalizace a vodovod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171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4509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179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 xml:space="preserve">SO 302 - Odvodnění komunikací ve správě  ÚMČ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 xml:space="preserve"> </v>
      </c>
      <c r="G56" s="42"/>
      <c r="H56" s="42"/>
      <c r="I56" s="34" t="s">
        <v>24</v>
      </c>
      <c r="J56" s="74" t="str">
        <f>IF(J14="","",J14)</f>
        <v>9. 9. 2021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26</v>
      </c>
      <c r="D58" s="42"/>
      <c r="E58" s="42"/>
      <c r="F58" s="29" t="str">
        <f>E17</f>
        <v>Statutární město Brno</v>
      </c>
      <c r="G58" s="42"/>
      <c r="H58" s="42"/>
      <c r="I58" s="34" t="s">
        <v>34</v>
      </c>
      <c r="J58" s="38" t="str">
        <f>E23</f>
        <v>AQUATIS a. s.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32</v>
      </c>
      <c r="D59" s="42"/>
      <c r="E59" s="42"/>
      <c r="F59" s="29" t="str">
        <f>IF(E20="","",E20)</f>
        <v>Vyplň údaj</v>
      </c>
      <c r="G59" s="42"/>
      <c r="H59" s="42"/>
      <c r="I59" s="34" t="s">
        <v>39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191</v>
      </c>
      <c r="D61" s="174"/>
      <c r="E61" s="174"/>
      <c r="F61" s="174"/>
      <c r="G61" s="174"/>
      <c r="H61" s="174"/>
      <c r="I61" s="174"/>
      <c r="J61" s="175" t="s">
        <v>192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75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193</v>
      </c>
    </row>
    <row r="64" s="9" customFormat="1" ht="24.96" customHeight="1">
      <c r="A64" s="9"/>
      <c r="B64" s="177"/>
      <c r="C64" s="178"/>
      <c r="D64" s="179" t="s">
        <v>194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195</v>
      </c>
      <c r="E65" s="185"/>
      <c r="F65" s="185"/>
      <c r="G65" s="185"/>
      <c r="H65" s="185"/>
      <c r="I65" s="185"/>
      <c r="J65" s="186">
        <f>J98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196</v>
      </c>
      <c r="E66" s="185"/>
      <c r="F66" s="185"/>
      <c r="G66" s="185"/>
      <c r="H66" s="185"/>
      <c r="I66" s="185"/>
      <c r="J66" s="186">
        <f>J221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197</v>
      </c>
      <c r="E67" s="185"/>
      <c r="F67" s="185"/>
      <c r="G67" s="185"/>
      <c r="H67" s="185"/>
      <c r="I67" s="185"/>
      <c r="J67" s="186">
        <f>J227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198</v>
      </c>
      <c r="E68" s="185"/>
      <c r="F68" s="185"/>
      <c r="G68" s="185"/>
      <c r="H68" s="185"/>
      <c r="I68" s="185"/>
      <c r="J68" s="186">
        <f>J233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201</v>
      </c>
      <c r="E69" s="185"/>
      <c r="F69" s="185"/>
      <c r="G69" s="185"/>
      <c r="H69" s="185"/>
      <c r="I69" s="185"/>
      <c r="J69" s="186">
        <f>J254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202</v>
      </c>
      <c r="E70" s="185"/>
      <c r="F70" s="185"/>
      <c r="G70" s="185"/>
      <c r="H70" s="185"/>
      <c r="I70" s="185"/>
      <c r="J70" s="186">
        <f>J394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203</v>
      </c>
      <c r="E71" s="185"/>
      <c r="F71" s="185"/>
      <c r="G71" s="185"/>
      <c r="H71" s="185"/>
      <c r="I71" s="185"/>
      <c r="J71" s="186">
        <f>J407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204</v>
      </c>
      <c r="E72" s="185"/>
      <c r="F72" s="185"/>
      <c r="G72" s="185"/>
      <c r="H72" s="185"/>
      <c r="I72" s="185"/>
      <c r="J72" s="186">
        <f>J443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7"/>
      <c r="C73" s="178"/>
      <c r="D73" s="179" t="s">
        <v>205</v>
      </c>
      <c r="E73" s="180"/>
      <c r="F73" s="180"/>
      <c r="G73" s="180"/>
      <c r="H73" s="180"/>
      <c r="I73" s="180"/>
      <c r="J73" s="181">
        <f>J447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3"/>
      <c r="C74" s="127"/>
      <c r="D74" s="184" t="s">
        <v>206</v>
      </c>
      <c r="E74" s="185"/>
      <c r="F74" s="185"/>
      <c r="G74" s="185"/>
      <c r="H74" s="185"/>
      <c r="I74" s="185"/>
      <c r="J74" s="186">
        <f>J448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209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2" t="str">
        <f>E7</f>
        <v>Brno, Mendlovo náměstí - kanalizace a vodovod</v>
      </c>
      <c r="F84" s="34"/>
      <c r="G84" s="34"/>
      <c r="H84" s="34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171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2" t="s">
        <v>4509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179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 xml:space="preserve">SO 302 - Odvodnění komunikací ve správě  ÚMČ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22</v>
      </c>
      <c r="D90" s="42"/>
      <c r="E90" s="42"/>
      <c r="F90" s="29" t="str">
        <f>F14</f>
        <v xml:space="preserve"> </v>
      </c>
      <c r="G90" s="42"/>
      <c r="H90" s="42"/>
      <c r="I90" s="34" t="s">
        <v>24</v>
      </c>
      <c r="J90" s="74" t="str">
        <f>IF(J14="","",J14)</f>
        <v>9. 9. 2021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26</v>
      </c>
      <c r="D92" s="42"/>
      <c r="E92" s="42"/>
      <c r="F92" s="29" t="str">
        <f>E17</f>
        <v>Statutární město Brno</v>
      </c>
      <c r="G92" s="42"/>
      <c r="H92" s="42"/>
      <c r="I92" s="34" t="s">
        <v>34</v>
      </c>
      <c r="J92" s="38" t="str">
        <f>E23</f>
        <v>AQUATIS a. s.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32</v>
      </c>
      <c r="D93" s="42"/>
      <c r="E93" s="42"/>
      <c r="F93" s="29" t="str">
        <f>IF(E20="","",E20)</f>
        <v>Vyplň údaj</v>
      </c>
      <c r="G93" s="42"/>
      <c r="H93" s="42"/>
      <c r="I93" s="34" t="s">
        <v>39</v>
      </c>
      <c r="J93" s="38" t="str">
        <f>E26</f>
        <v xml:space="preserve"> 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210</v>
      </c>
      <c r="D95" s="191" t="s">
        <v>62</v>
      </c>
      <c r="E95" s="191" t="s">
        <v>58</v>
      </c>
      <c r="F95" s="191" t="s">
        <v>59</v>
      </c>
      <c r="G95" s="191" t="s">
        <v>211</v>
      </c>
      <c r="H95" s="191" t="s">
        <v>212</v>
      </c>
      <c r="I95" s="191" t="s">
        <v>213</v>
      </c>
      <c r="J95" s="191" t="s">
        <v>192</v>
      </c>
      <c r="K95" s="192" t="s">
        <v>214</v>
      </c>
      <c r="L95" s="193"/>
      <c r="M95" s="94" t="s">
        <v>40</v>
      </c>
      <c r="N95" s="95" t="s">
        <v>47</v>
      </c>
      <c r="O95" s="95" t="s">
        <v>215</v>
      </c>
      <c r="P95" s="95" t="s">
        <v>216</v>
      </c>
      <c r="Q95" s="95" t="s">
        <v>217</v>
      </c>
      <c r="R95" s="95" t="s">
        <v>218</v>
      </c>
      <c r="S95" s="95" t="s">
        <v>219</v>
      </c>
      <c r="T95" s="96" t="s">
        <v>220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221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P97+P447</f>
        <v>0</v>
      </c>
      <c r="Q96" s="98"/>
      <c r="R96" s="196">
        <f>R97+R447</f>
        <v>0</v>
      </c>
      <c r="S96" s="98"/>
      <c r="T96" s="197">
        <f>T97+T447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76</v>
      </c>
      <c r="AU96" s="19" t="s">
        <v>193</v>
      </c>
      <c r="BK96" s="198">
        <f>BK97+BK447</f>
        <v>0</v>
      </c>
    </row>
    <row r="97" s="12" customFormat="1" ht="25.92" customHeight="1">
      <c r="A97" s="12"/>
      <c r="B97" s="199"/>
      <c r="C97" s="200"/>
      <c r="D97" s="201" t="s">
        <v>76</v>
      </c>
      <c r="E97" s="202" t="s">
        <v>222</v>
      </c>
      <c r="F97" s="202" t="s">
        <v>223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P98+P221+P227+P233+P254+P394+P407+P443</f>
        <v>0</v>
      </c>
      <c r="Q97" s="207"/>
      <c r="R97" s="208">
        <f>R98+R221+R227+R233+R254+R394+R407+R443</f>
        <v>0</v>
      </c>
      <c r="S97" s="207"/>
      <c r="T97" s="209">
        <f>T98+T221+T227+T233+T254+T394+T407+T443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83</v>
      </c>
      <c r="AT97" s="211" t="s">
        <v>76</v>
      </c>
      <c r="AU97" s="211" t="s">
        <v>77</v>
      </c>
      <c r="AY97" s="210" t="s">
        <v>224</v>
      </c>
      <c r="BK97" s="212">
        <f>BK98+BK221+BK227+BK233+BK254+BK394+BK407+BK443</f>
        <v>0</v>
      </c>
    </row>
    <row r="98" s="12" customFormat="1" ht="22.8" customHeight="1">
      <c r="A98" s="12"/>
      <c r="B98" s="199"/>
      <c r="C98" s="200"/>
      <c r="D98" s="201" t="s">
        <v>76</v>
      </c>
      <c r="E98" s="213" t="s">
        <v>83</v>
      </c>
      <c r="F98" s="213" t="s">
        <v>225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SUM(P99:P220)</f>
        <v>0</v>
      </c>
      <c r="Q98" s="207"/>
      <c r="R98" s="208">
        <f>SUM(R99:R220)</f>
        <v>0</v>
      </c>
      <c r="S98" s="207"/>
      <c r="T98" s="209">
        <f>SUM(T99:T220)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83</v>
      </c>
      <c r="AT98" s="211" t="s">
        <v>76</v>
      </c>
      <c r="AU98" s="211" t="s">
        <v>83</v>
      </c>
      <c r="AY98" s="210" t="s">
        <v>224</v>
      </c>
      <c r="BK98" s="212">
        <f>SUM(BK99:BK220)</f>
        <v>0</v>
      </c>
    </row>
    <row r="99" s="2" customFormat="1" ht="16.5" customHeight="1">
      <c r="A99" s="40"/>
      <c r="B99" s="41"/>
      <c r="C99" s="215" t="s">
        <v>83</v>
      </c>
      <c r="D99" s="215" t="s">
        <v>226</v>
      </c>
      <c r="E99" s="216" t="s">
        <v>2254</v>
      </c>
      <c r="F99" s="217" t="s">
        <v>2255</v>
      </c>
      <c r="G99" s="218" t="s">
        <v>152</v>
      </c>
      <c r="H99" s="219">
        <v>4</v>
      </c>
      <c r="I99" s="220"/>
      <c r="J99" s="221">
        <f>ROUND(I99*H99,2)</f>
        <v>0</v>
      </c>
      <c r="K99" s="217" t="s">
        <v>229</v>
      </c>
      <c r="L99" s="46"/>
      <c r="M99" s="222" t="s">
        <v>40</v>
      </c>
      <c r="N99" s="223" t="s">
        <v>48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230</v>
      </c>
      <c r="AT99" s="226" t="s">
        <v>226</v>
      </c>
      <c r="AU99" s="226" t="s">
        <v>85</v>
      </c>
      <c r="AY99" s="19" t="s">
        <v>224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83</v>
      </c>
      <c r="BK99" s="227">
        <f>ROUND(I99*H99,2)</f>
        <v>0</v>
      </c>
      <c r="BL99" s="19" t="s">
        <v>230</v>
      </c>
      <c r="BM99" s="226" t="s">
        <v>85</v>
      </c>
    </row>
    <row r="100" s="2" customFormat="1">
      <c r="A100" s="40"/>
      <c r="B100" s="41"/>
      <c r="C100" s="42"/>
      <c r="D100" s="228" t="s">
        <v>232</v>
      </c>
      <c r="E100" s="42"/>
      <c r="F100" s="229" t="s">
        <v>2257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232</v>
      </c>
      <c r="AU100" s="19" t="s">
        <v>85</v>
      </c>
    </row>
    <row r="101" s="2" customFormat="1">
      <c r="A101" s="40"/>
      <c r="B101" s="41"/>
      <c r="C101" s="42"/>
      <c r="D101" s="233" t="s">
        <v>234</v>
      </c>
      <c r="E101" s="42"/>
      <c r="F101" s="234" t="s">
        <v>2258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234</v>
      </c>
      <c r="AU101" s="19" t="s">
        <v>85</v>
      </c>
    </row>
    <row r="102" s="13" customFormat="1">
      <c r="A102" s="13"/>
      <c r="B102" s="235"/>
      <c r="C102" s="236"/>
      <c r="D102" s="228" t="s">
        <v>236</v>
      </c>
      <c r="E102" s="237" t="s">
        <v>40</v>
      </c>
      <c r="F102" s="238" t="s">
        <v>6178</v>
      </c>
      <c r="G102" s="236"/>
      <c r="H102" s="239">
        <v>4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236</v>
      </c>
      <c r="AU102" s="245" t="s">
        <v>85</v>
      </c>
      <c r="AV102" s="13" t="s">
        <v>85</v>
      </c>
      <c r="AW102" s="13" t="s">
        <v>38</v>
      </c>
      <c r="AX102" s="13" t="s">
        <v>77</v>
      </c>
      <c r="AY102" s="245" t="s">
        <v>224</v>
      </c>
    </row>
    <row r="103" s="15" customFormat="1">
      <c r="A103" s="15"/>
      <c r="B103" s="256"/>
      <c r="C103" s="257"/>
      <c r="D103" s="228" t="s">
        <v>236</v>
      </c>
      <c r="E103" s="258" t="s">
        <v>40</v>
      </c>
      <c r="F103" s="259" t="s">
        <v>253</v>
      </c>
      <c r="G103" s="257"/>
      <c r="H103" s="260">
        <v>4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236</v>
      </c>
      <c r="AU103" s="266" t="s">
        <v>85</v>
      </c>
      <c r="AV103" s="15" t="s">
        <v>230</v>
      </c>
      <c r="AW103" s="15" t="s">
        <v>38</v>
      </c>
      <c r="AX103" s="15" t="s">
        <v>83</v>
      </c>
      <c r="AY103" s="266" t="s">
        <v>224</v>
      </c>
    </row>
    <row r="104" s="2" customFormat="1" ht="16.5" customHeight="1">
      <c r="A104" s="40"/>
      <c r="B104" s="41"/>
      <c r="C104" s="215" t="s">
        <v>85</v>
      </c>
      <c r="D104" s="215" t="s">
        <v>226</v>
      </c>
      <c r="E104" s="216" t="s">
        <v>6179</v>
      </c>
      <c r="F104" s="217" t="s">
        <v>6180</v>
      </c>
      <c r="G104" s="218" t="s">
        <v>152</v>
      </c>
      <c r="H104" s="219">
        <v>12</v>
      </c>
      <c r="I104" s="220"/>
      <c r="J104" s="221">
        <f>ROUND(I104*H104,2)</f>
        <v>0</v>
      </c>
      <c r="K104" s="217" t="s">
        <v>229</v>
      </c>
      <c r="L104" s="46"/>
      <c r="M104" s="222" t="s">
        <v>40</v>
      </c>
      <c r="N104" s="223" t="s">
        <v>48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230</v>
      </c>
      <c r="AT104" s="226" t="s">
        <v>226</v>
      </c>
      <c r="AU104" s="226" t="s">
        <v>85</v>
      </c>
      <c r="AY104" s="19" t="s">
        <v>224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83</v>
      </c>
      <c r="BK104" s="227">
        <f>ROUND(I104*H104,2)</f>
        <v>0</v>
      </c>
      <c r="BL104" s="19" t="s">
        <v>230</v>
      </c>
      <c r="BM104" s="226" t="s">
        <v>230</v>
      </c>
    </row>
    <row r="105" s="2" customFormat="1">
      <c r="A105" s="40"/>
      <c r="B105" s="41"/>
      <c r="C105" s="42"/>
      <c r="D105" s="228" t="s">
        <v>232</v>
      </c>
      <c r="E105" s="42"/>
      <c r="F105" s="229" t="s">
        <v>6181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232</v>
      </c>
      <c r="AU105" s="19" t="s">
        <v>85</v>
      </c>
    </row>
    <row r="106" s="2" customFormat="1">
      <c r="A106" s="40"/>
      <c r="B106" s="41"/>
      <c r="C106" s="42"/>
      <c r="D106" s="233" t="s">
        <v>234</v>
      </c>
      <c r="E106" s="42"/>
      <c r="F106" s="234" t="s">
        <v>6182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234</v>
      </c>
      <c r="AU106" s="19" t="s">
        <v>85</v>
      </c>
    </row>
    <row r="107" s="13" customFormat="1">
      <c r="A107" s="13"/>
      <c r="B107" s="235"/>
      <c r="C107" s="236"/>
      <c r="D107" s="228" t="s">
        <v>236</v>
      </c>
      <c r="E107" s="237" t="s">
        <v>40</v>
      </c>
      <c r="F107" s="238" t="s">
        <v>6183</v>
      </c>
      <c r="G107" s="236"/>
      <c r="H107" s="239">
        <v>12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236</v>
      </c>
      <c r="AU107" s="245" t="s">
        <v>85</v>
      </c>
      <c r="AV107" s="13" t="s">
        <v>85</v>
      </c>
      <c r="AW107" s="13" t="s">
        <v>38</v>
      </c>
      <c r="AX107" s="13" t="s">
        <v>77</v>
      </c>
      <c r="AY107" s="245" t="s">
        <v>224</v>
      </c>
    </row>
    <row r="108" s="15" customFormat="1">
      <c r="A108" s="15"/>
      <c r="B108" s="256"/>
      <c r="C108" s="257"/>
      <c r="D108" s="228" t="s">
        <v>236</v>
      </c>
      <c r="E108" s="258" t="s">
        <v>40</v>
      </c>
      <c r="F108" s="259" t="s">
        <v>253</v>
      </c>
      <c r="G108" s="257"/>
      <c r="H108" s="260">
        <v>12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236</v>
      </c>
      <c r="AU108" s="266" t="s">
        <v>85</v>
      </c>
      <c r="AV108" s="15" t="s">
        <v>230</v>
      </c>
      <c r="AW108" s="15" t="s">
        <v>38</v>
      </c>
      <c r="AX108" s="15" t="s">
        <v>83</v>
      </c>
      <c r="AY108" s="266" t="s">
        <v>224</v>
      </c>
    </row>
    <row r="109" s="2" customFormat="1" ht="16.5" customHeight="1">
      <c r="A109" s="40"/>
      <c r="B109" s="41"/>
      <c r="C109" s="215" t="s">
        <v>244</v>
      </c>
      <c r="D109" s="215" t="s">
        <v>226</v>
      </c>
      <c r="E109" s="216" t="s">
        <v>6184</v>
      </c>
      <c r="F109" s="217" t="s">
        <v>6185</v>
      </c>
      <c r="G109" s="218" t="s">
        <v>152</v>
      </c>
      <c r="H109" s="219">
        <v>16</v>
      </c>
      <c r="I109" s="220"/>
      <c r="J109" s="221">
        <f>ROUND(I109*H109,2)</f>
        <v>0</v>
      </c>
      <c r="K109" s="217" t="s">
        <v>229</v>
      </c>
      <c r="L109" s="46"/>
      <c r="M109" s="222" t="s">
        <v>40</v>
      </c>
      <c r="N109" s="223" t="s">
        <v>48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230</v>
      </c>
      <c r="AT109" s="226" t="s">
        <v>226</v>
      </c>
      <c r="AU109" s="226" t="s">
        <v>85</v>
      </c>
      <c r="AY109" s="19" t="s">
        <v>224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83</v>
      </c>
      <c r="BK109" s="227">
        <f>ROUND(I109*H109,2)</f>
        <v>0</v>
      </c>
      <c r="BL109" s="19" t="s">
        <v>230</v>
      </c>
      <c r="BM109" s="226" t="s">
        <v>266</v>
      </c>
    </row>
    <row r="110" s="2" customFormat="1">
      <c r="A110" s="40"/>
      <c r="B110" s="41"/>
      <c r="C110" s="42"/>
      <c r="D110" s="228" t="s">
        <v>232</v>
      </c>
      <c r="E110" s="42"/>
      <c r="F110" s="229" t="s">
        <v>6186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232</v>
      </c>
      <c r="AU110" s="19" t="s">
        <v>85</v>
      </c>
    </row>
    <row r="111" s="2" customFormat="1">
      <c r="A111" s="40"/>
      <c r="B111" s="41"/>
      <c r="C111" s="42"/>
      <c r="D111" s="233" t="s">
        <v>234</v>
      </c>
      <c r="E111" s="42"/>
      <c r="F111" s="234" t="s">
        <v>6187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234</v>
      </c>
      <c r="AU111" s="19" t="s">
        <v>85</v>
      </c>
    </row>
    <row r="112" s="2" customFormat="1" ht="16.5" customHeight="1">
      <c r="A112" s="40"/>
      <c r="B112" s="41"/>
      <c r="C112" s="215" t="s">
        <v>230</v>
      </c>
      <c r="D112" s="215" t="s">
        <v>226</v>
      </c>
      <c r="E112" s="216" t="s">
        <v>245</v>
      </c>
      <c r="F112" s="217" t="s">
        <v>246</v>
      </c>
      <c r="G112" s="218" t="s">
        <v>152</v>
      </c>
      <c r="H112" s="219">
        <v>32.540999999999997</v>
      </c>
      <c r="I112" s="220"/>
      <c r="J112" s="221">
        <f>ROUND(I112*H112,2)</f>
        <v>0</v>
      </c>
      <c r="K112" s="217" t="s">
        <v>229</v>
      </c>
      <c r="L112" s="46"/>
      <c r="M112" s="222" t="s">
        <v>40</v>
      </c>
      <c r="N112" s="223" t="s">
        <v>48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230</v>
      </c>
      <c r="AT112" s="226" t="s">
        <v>226</v>
      </c>
      <c r="AU112" s="226" t="s">
        <v>85</v>
      </c>
      <c r="AY112" s="19" t="s">
        <v>224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83</v>
      </c>
      <c r="BK112" s="227">
        <f>ROUND(I112*H112,2)</f>
        <v>0</v>
      </c>
      <c r="BL112" s="19" t="s">
        <v>230</v>
      </c>
      <c r="BM112" s="226" t="s">
        <v>279</v>
      </c>
    </row>
    <row r="113" s="2" customFormat="1">
      <c r="A113" s="40"/>
      <c r="B113" s="41"/>
      <c r="C113" s="42"/>
      <c r="D113" s="228" t="s">
        <v>232</v>
      </c>
      <c r="E113" s="42"/>
      <c r="F113" s="229" t="s">
        <v>248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232</v>
      </c>
      <c r="AU113" s="19" t="s">
        <v>85</v>
      </c>
    </row>
    <row r="114" s="2" customFormat="1">
      <c r="A114" s="40"/>
      <c r="B114" s="41"/>
      <c r="C114" s="42"/>
      <c r="D114" s="233" t="s">
        <v>234</v>
      </c>
      <c r="E114" s="42"/>
      <c r="F114" s="234" t="s">
        <v>249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234</v>
      </c>
      <c r="AU114" s="19" t="s">
        <v>85</v>
      </c>
    </row>
    <row r="115" s="14" customFormat="1">
      <c r="A115" s="14"/>
      <c r="B115" s="246"/>
      <c r="C115" s="247"/>
      <c r="D115" s="228" t="s">
        <v>236</v>
      </c>
      <c r="E115" s="248" t="s">
        <v>40</v>
      </c>
      <c r="F115" s="249" t="s">
        <v>731</v>
      </c>
      <c r="G115" s="247"/>
      <c r="H115" s="248" t="s">
        <v>40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236</v>
      </c>
      <c r="AU115" s="255" t="s">
        <v>85</v>
      </c>
      <c r="AV115" s="14" t="s">
        <v>83</v>
      </c>
      <c r="AW115" s="14" t="s">
        <v>38</v>
      </c>
      <c r="AX115" s="14" t="s">
        <v>77</v>
      </c>
      <c r="AY115" s="255" t="s">
        <v>224</v>
      </c>
    </row>
    <row r="116" s="13" customFormat="1">
      <c r="A116" s="13"/>
      <c r="B116" s="235"/>
      <c r="C116" s="236"/>
      <c r="D116" s="228" t="s">
        <v>236</v>
      </c>
      <c r="E116" s="237" t="s">
        <v>40</v>
      </c>
      <c r="F116" s="238" t="s">
        <v>6188</v>
      </c>
      <c r="G116" s="236"/>
      <c r="H116" s="239">
        <v>6.7430000000000003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236</v>
      </c>
      <c r="AU116" s="245" t="s">
        <v>85</v>
      </c>
      <c r="AV116" s="13" t="s">
        <v>85</v>
      </c>
      <c r="AW116" s="13" t="s">
        <v>38</v>
      </c>
      <c r="AX116" s="13" t="s">
        <v>77</v>
      </c>
      <c r="AY116" s="245" t="s">
        <v>224</v>
      </c>
    </row>
    <row r="117" s="13" customFormat="1">
      <c r="A117" s="13"/>
      <c r="B117" s="235"/>
      <c r="C117" s="236"/>
      <c r="D117" s="228" t="s">
        <v>236</v>
      </c>
      <c r="E117" s="237" t="s">
        <v>40</v>
      </c>
      <c r="F117" s="238" t="s">
        <v>6189</v>
      </c>
      <c r="G117" s="236"/>
      <c r="H117" s="239">
        <v>4.1059999999999999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236</v>
      </c>
      <c r="AU117" s="245" t="s">
        <v>85</v>
      </c>
      <c r="AV117" s="13" t="s">
        <v>85</v>
      </c>
      <c r="AW117" s="13" t="s">
        <v>38</v>
      </c>
      <c r="AX117" s="13" t="s">
        <v>77</v>
      </c>
      <c r="AY117" s="245" t="s">
        <v>224</v>
      </c>
    </row>
    <row r="118" s="13" customFormat="1">
      <c r="A118" s="13"/>
      <c r="B118" s="235"/>
      <c r="C118" s="236"/>
      <c r="D118" s="228" t="s">
        <v>236</v>
      </c>
      <c r="E118" s="237" t="s">
        <v>40</v>
      </c>
      <c r="F118" s="238" t="s">
        <v>6190</v>
      </c>
      <c r="G118" s="236"/>
      <c r="H118" s="239">
        <v>3.9319999999999999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236</v>
      </c>
      <c r="AU118" s="245" t="s">
        <v>85</v>
      </c>
      <c r="AV118" s="13" t="s">
        <v>85</v>
      </c>
      <c r="AW118" s="13" t="s">
        <v>38</v>
      </c>
      <c r="AX118" s="13" t="s">
        <v>77</v>
      </c>
      <c r="AY118" s="245" t="s">
        <v>224</v>
      </c>
    </row>
    <row r="119" s="14" customFormat="1">
      <c r="A119" s="14"/>
      <c r="B119" s="246"/>
      <c r="C119" s="247"/>
      <c r="D119" s="228" t="s">
        <v>236</v>
      </c>
      <c r="E119" s="248" t="s">
        <v>40</v>
      </c>
      <c r="F119" s="249" t="s">
        <v>251</v>
      </c>
      <c r="G119" s="247"/>
      <c r="H119" s="248" t="s">
        <v>40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236</v>
      </c>
      <c r="AU119" s="255" t="s">
        <v>85</v>
      </c>
      <c r="AV119" s="14" t="s">
        <v>83</v>
      </c>
      <c r="AW119" s="14" t="s">
        <v>38</v>
      </c>
      <c r="AX119" s="14" t="s">
        <v>77</v>
      </c>
      <c r="AY119" s="255" t="s">
        <v>224</v>
      </c>
    </row>
    <row r="120" s="13" customFormat="1">
      <c r="A120" s="13"/>
      <c r="B120" s="235"/>
      <c r="C120" s="236"/>
      <c r="D120" s="228" t="s">
        <v>236</v>
      </c>
      <c r="E120" s="237" t="s">
        <v>40</v>
      </c>
      <c r="F120" s="238" t="s">
        <v>6191</v>
      </c>
      <c r="G120" s="236"/>
      <c r="H120" s="239">
        <v>8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236</v>
      </c>
      <c r="AU120" s="245" t="s">
        <v>85</v>
      </c>
      <c r="AV120" s="13" t="s">
        <v>85</v>
      </c>
      <c r="AW120" s="13" t="s">
        <v>38</v>
      </c>
      <c r="AX120" s="13" t="s">
        <v>77</v>
      </c>
      <c r="AY120" s="245" t="s">
        <v>224</v>
      </c>
    </row>
    <row r="121" s="13" customFormat="1">
      <c r="A121" s="13"/>
      <c r="B121" s="235"/>
      <c r="C121" s="236"/>
      <c r="D121" s="228" t="s">
        <v>236</v>
      </c>
      <c r="E121" s="237" t="s">
        <v>40</v>
      </c>
      <c r="F121" s="238" t="s">
        <v>6192</v>
      </c>
      <c r="G121" s="236"/>
      <c r="H121" s="239">
        <v>5.7599999999999998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236</v>
      </c>
      <c r="AU121" s="245" t="s">
        <v>85</v>
      </c>
      <c r="AV121" s="13" t="s">
        <v>85</v>
      </c>
      <c r="AW121" s="13" t="s">
        <v>38</v>
      </c>
      <c r="AX121" s="13" t="s">
        <v>77</v>
      </c>
      <c r="AY121" s="245" t="s">
        <v>224</v>
      </c>
    </row>
    <row r="122" s="13" customFormat="1">
      <c r="A122" s="13"/>
      <c r="B122" s="235"/>
      <c r="C122" s="236"/>
      <c r="D122" s="228" t="s">
        <v>236</v>
      </c>
      <c r="E122" s="237" t="s">
        <v>40</v>
      </c>
      <c r="F122" s="238" t="s">
        <v>6193</v>
      </c>
      <c r="G122" s="236"/>
      <c r="H122" s="239">
        <v>4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236</v>
      </c>
      <c r="AU122" s="245" t="s">
        <v>85</v>
      </c>
      <c r="AV122" s="13" t="s">
        <v>85</v>
      </c>
      <c r="AW122" s="13" t="s">
        <v>38</v>
      </c>
      <c r="AX122" s="13" t="s">
        <v>77</v>
      </c>
      <c r="AY122" s="245" t="s">
        <v>224</v>
      </c>
    </row>
    <row r="123" s="15" customFormat="1">
      <c r="A123" s="15"/>
      <c r="B123" s="256"/>
      <c r="C123" s="257"/>
      <c r="D123" s="228" t="s">
        <v>236</v>
      </c>
      <c r="E123" s="258" t="s">
        <v>40</v>
      </c>
      <c r="F123" s="259" t="s">
        <v>253</v>
      </c>
      <c r="G123" s="257"/>
      <c r="H123" s="260">
        <v>32.540999999999997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236</v>
      </c>
      <c r="AU123" s="266" t="s">
        <v>85</v>
      </c>
      <c r="AV123" s="15" t="s">
        <v>230</v>
      </c>
      <c r="AW123" s="15" t="s">
        <v>38</v>
      </c>
      <c r="AX123" s="15" t="s">
        <v>83</v>
      </c>
      <c r="AY123" s="266" t="s">
        <v>224</v>
      </c>
    </row>
    <row r="124" s="2" customFormat="1" ht="16.5" customHeight="1">
      <c r="A124" s="40"/>
      <c r="B124" s="41"/>
      <c r="C124" s="215" t="s">
        <v>259</v>
      </c>
      <c r="D124" s="215" t="s">
        <v>226</v>
      </c>
      <c r="E124" s="216" t="s">
        <v>6194</v>
      </c>
      <c r="F124" s="217" t="s">
        <v>6195</v>
      </c>
      <c r="G124" s="218" t="s">
        <v>152</v>
      </c>
      <c r="H124" s="219">
        <v>12</v>
      </c>
      <c r="I124" s="220"/>
      <c r="J124" s="221">
        <f>ROUND(I124*H124,2)</f>
        <v>0</v>
      </c>
      <c r="K124" s="217" t="s">
        <v>229</v>
      </c>
      <c r="L124" s="46"/>
      <c r="M124" s="222" t="s">
        <v>40</v>
      </c>
      <c r="N124" s="223" t="s">
        <v>48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230</v>
      </c>
      <c r="AT124" s="226" t="s">
        <v>226</v>
      </c>
      <c r="AU124" s="226" t="s">
        <v>85</v>
      </c>
      <c r="AY124" s="19" t="s">
        <v>224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83</v>
      </c>
      <c r="BK124" s="227">
        <f>ROUND(I124*H124,2)</f>
        <v>0</v>
      </c>
      <c r="BL124" s="19" t="s">
        <v>230</v>
      </c>
      <c r="BM124" s="226" t="s">
        <v>296</v>
      </c>
    </row>
    <row r="125" s="2" customFormat="1">
      <c r="A125" s="40"/>
      <c r="B125" s="41"/>
      <c r="C125" s="42"/>
      <c r="D125" s="228" t="s">
        <v>232</v>
      </c>
      <c r="E125" s="42"/>
      <c r="F125" s="229" t="s">
        <v>6196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232</v>
      </c>
      <c r="AU125" s="19" t="s">
        <v>85</v>
      </c>
    </row>
    <row r="126" s="2" customFormat="1">
      <c r="A126" s="40"/>
      <c r="B126" s="41"/>
      <c r="C126" s="42"/>
      <c r="D126" s="233" t="s">
        <v>234</v>
      </c>
      <c r="E126" s="42"/>
      <c r="F126" s="234" t="s">
        <v>6197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234</v>
      </c>
      <c r="AU126" s="19" t="s">
        <v>85</v>
      </c>
    </row>
    <row r="127" s="2" customFormat="1" ht="16.5" customHeight="1">
      <c r="A127" s="40"/>
      <c r="B127" s="41"/>
      <c r="C127" s="215" t="s">
        <v>266</v>
      </c>
      <c r="D127" s="215" t="s">
        <v>226</v>
      </c>
      <c r="E127" s="216" t="s">
        <v>2290</v>
      </c>
      <c r="F127" s="217" t="s">
        <v>2291</v>
      </c>
      <c r="G127" s="218" t="s">
        <v>152</v>
      </c>
      <c r="H127" s="219">
        <v>65.081999999999994</v>
      </c>
      <c r="I127" s="220"/>
      <c r="J127" s="221">
        <f>ROUND(I127*H127,2)</f>
        <v>0</v>
      </c>
      <c r="K127" s="217" t="s">
        <v>229</v>
      </c>
      <c r="L127" s="46"/>
      <c r="M127" s="222" t="s">
        <v>40</v>
      </c>
      <c r="N127" s="223" t="s">
        <v>48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230</v>
      </c>
      <c r="AT127" s="226" t="s">
        <v>226</v>
      </c>
      <c r="AU127" s="226" t="s">
        <v>85</v>
      </c>
      <c r="AY127" s="19" t="s">
        <v>224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83</v>
      </c>
      <c r="BK127" s="227">
        <f>ROUND(I127*H127,2)</f>
        <v>0</v>
      </c>
      <c r="BL127" s="19" t="s">
        <v>230</v>
      </c>
      <c r="BM127" s="226" t="s">
        <v>311</v>
      </c>
    </row>
    <row r="128" s="2" customFormat="1">
      <c r="A128" s="40"/>
      <c r="B128" s="41"/>
      <c r="C128" s="42"/>
      <c r="D128" s="228" t="s">
        <v>232</v>
      </c>
      <c r="E128" s="42"/>
      <c r="F128" s="229" t="s">
        <v>2293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232</v>
      </c>
      <c r="AU128" s="19" t="s">
        <v>85</v>
      </c>
    </row>
    <row r="129" s="2" customFormat="1">
      <c r="A129" s="40"/>
      <c r="B129" s="41"/>
      <c r="C129" s="42"/>
      <c r="D129" s="233" t="s">
        <v>234</v>
      </c>
      <c r="E129" s="42"/>
      <c r="F129" s="234" t="s">
        <v>2294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234</v>
      </c>
      <c r="AU129" s="19" t="s">
        <v>85</v>
      </c>
    </row>
    <row r="130" s="2" customFormat="1" ht="16.5" customHeight="1">
      <c r="A130" s="40"/>
      <c r="B130" s="41"/>
      <c r="C130" s="215" t="s">
        <v>272</v>
      </c>
      <c r="D130" s="215" t="s">
        <v>226</v>
      </c>
      <c r="E130" s="216" t="s">
        <v>332</v>
      </c>
      <c r="F130" s="217" t="s">
        <v>333</v>
      </c>
      <c r="G130" s="218" t="s">
        <v>160</v>
      </c>
      <c r="H130" s="219">
        <v>5</v>
      </c>
      <c r="I130" s="220"/>
      <c r="J130" s="221">
        <f>ROUND(I130*H130,2)</f>
        <v>0</v>
      </c>
      <c r="K130" s="217" t="s">
        <v>229</v>
      </c>
      <c r="L130" s="46"/>
      <c r="M130" s="222" t="s">
        <v>40</v>
      </c>
      <c r="N130" s="223" t="s">
        <v>48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230</v>
      </c>
      <c r="AT130" s="226" t="s">
        <v>226</v>
      </c>
      <c r="AU130" s="226" t="s">
        <v>85</v>
      </c>
      <c r="AY130" s="19" t="s">
        <v>224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83</v>
      </c>
      <c r="BK130" s="227">
        <f>ROUND(I130*H130,2)</f>
        <v>0</v>
      </c>
      <c r="BL130" s="19" t="s">
        <v>230</v>
      </c>
      <c r="BM130" s="226" t="s">
        <v>325</v>
      </c>
    </row>
    <row r="131" s="2" customFormat="1">
      <c r="A131" s="40"/>
      <c r="B131" s="41"/>
      <c r="C131" s="42"/>
      <c r="D131" s="228" t="s">
        <v>232</v>
      </c>
      <c r="E131" s="42"/>
      <c r="F131" s="229" t="s">
        <v>335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232</v>
      </c>
      <c r="AU131" s="19" t="s">
        <v>85</v>
      </c>
    </row>
    <row r="132" s="2" customFormat="1">
      <c r="A132" s="40"/>
      <c r="B132" s="41"/>
      <c r="C132" s="42"/>
      <c r="D132" s="233" t="s">
        <v>234</v>
      </c>
      <c r="E132" s="42"/>
      <c r="F132" s="234" t="s">
        <v>336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234</v>
      </c>
      <c r="AU132" s="19" t="s">
        <v>85</v>
      </c>
    </row>
    <row r="133" s="13" customFormat="1">
      <c r="A133" s="13"/>
      <c r="B133" s="235"/>
      <c r="C133" s="236"/>
      <c r="D133" s="228" t="s">
        <v>236</v>
      </c>
      <c r="E133" s="237" t="s">
        <v>40</v>
      </c>
      <c r="F133" s="238" t="s">
        <v>6198</v>
      </c>
      <c r="G133" s="236"/>
      <c r="H133" s="239">
        <v>5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236</v>
      </c>
      <c r="AU133" s="245" t="s">
        <v>85</v>
      </c>
      <c r="AV133" s="13" t="s">
        <v>85</v>
      </c>
      <c r="AW133" s="13" t="s">
        <v>38</v>
      </c>
      <c r="AX133" s="13" t="s">
        <v>77</v>
      </c>
      <c r="AY133" s="245" t="s">
        <v>224</v>
      </c>
    </row>
    <row r="134" s="15" customFormat="1">
      <c r="A134" s="15"/>
      <c r="B134" s="256"/>
      <c r="C134" s="257"/>
      <c r="D134" s="228" t="s">
        <v>236</v>
      </c>
      <c r="E134" s="258" t="s">
        <v>40</v>
      </c>
      <c r="F134" s="259" t="s">
        <v>253</v>
      </c>
      <c r="G134" s="257"/>
      <c r="H134" s="260">
        <v>5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236</v>
      </c>
      <c r="AU134" s="266" t="s">
        <v>85</v>
      </c>
      <c r="AV134" s="15" t="s">
        <v>230</v>
      </c>
      <c r="AW134" s="15" t="s">
        <v>38</v>
      </c>
      <c r="AX134" s="15" t="s">
        <v>83</v>
      </c>
      <c r="AY134" s="266" t="s">
        <v>224</v>
      </c>
    </row>
    <row r="135" s="2" customFormat="1" ht="16.5" customHeight="1">
      <c r="A135" s="40"/>
      <c r="B135" s="41"/>
      <c r="C135" s="215" t="s">
        <v>279</v>
      </c>
      <c r="D135" s="215" t="s">
        <v>226</v>
      </c>
      <c r="E135" s="216" t="s">
        <v>6102</v>
      </c>
      <c r="F135" s="217" t="s">
        <v>6103</v>
      </c>
      <c r="G135" s="218" t="s">
        <v>152</v>
      </c>
      <c r="H135" s="219">
        <v>33.683999999999997</v>
      </c>
      <c r="I135" s="220"/>
      <c r="J135" s="221">
        <f>ROUND(I135*H135,2)</f>
        <v>0</v>
      </c>
      <c r="K135" s="217" t="s">
        <v>229</v>
      </c>
      <c r="L135" s="46"/>
      <c r="M135" s="222" t="s">
        <v>40</v>
      </c>
      <c r="N135" s="223" t="s">
        <v>48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230</v>
      </c>
      <c r="AT135" s="226" t="s">
        <v>226</v>
      </c>
      <c r="AU135" s="226" t="s">
        <v>85</v>
      </c>
      <c r="AY135" s="19" t="s">
        <v>224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83</v>
      </c>
      <c r="BK135" s="227">
        <f>ROUND(I135*H135,2)</f>
        <v>0</v>
      </c>
      <c r="BL135" s="19" t="s">
        <v>230</v>
      </c>
      <c r="BM135" s="226" t="s">
        <v>340</v>
      </c>
    </row>
    <row r="136" s="2" customFormat="1">
      <c r="A136" s="40"/>
      <c r="B136" s="41"/>
      <c r="C136" s="42"/>
      <c r="D136" s="228" t="s">
        <v>232</v>
      </c>
      <c r="E136" s="42"/>
      <c r="F136" s="229" t="s">
        <v>6104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232</v>
      </c>
      <c r="AU136" s="19" t="s">
        <v>85</v>
      </c>
    </row>
    <row r="137" s="2" customFormat="1">
      <c r="A137" s="40"/>
      <c r="B137" s="41"/>
      <c r="C137" s="42"/>
      <c r="D137" s="233" t="s">
        <v>234</v>
      </c>
      <c r="E137" s="42"/>
      <c r="F137" s="234" t="s">
        <v>6105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234</v>
      </c>
      <c r="AU137" s="19" t="s">
        <v>85</v>
      </c>
    </row>
    <row r="138" s="14" customFormat="1">
      <c r="A138" s="14"/>
      <c r="B138" s="246"/>
      <c r="C138" s="247"/>
      <c r="D138" s="228" t="s">
        <v>236</v>
      </c>
      <c r="E138" s="248" t="s">
        <v>40</v>
      </c>
      <c r="F138" s="249" t="s">
        <v>731</v>
      </c>
      <c r="G138" s="247"/>
      <c r="H138" s="248" t="s">
        <v>40</v>
      </c>
      <c r="I138" s="250"/>
      <c r="J138" s="247"/>
      <c r="K138" s="247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236</v>
      </c>
      <c r="AU138" s="255" t="s">
        <v>85</v>
      </c>
      <c r="AV138" s="14" t="s">
        <v>83</v>
      </c>
      <c r="AW138" s="14" t="s">
        <v>38</v>
      </c>
      <c r="AX138" s="14" t="s">
        <v>77</v>
      </c>
      <c r="AY138" s="255" t="s">
        <v>224</v>
      </c>
    </row>
    <row r="139" s="13" customFormat="1">
      <c r="A139" s="13"/>
      <c r="B139" s="235"/>
      <c r="C139" s="236"/>
      <c r="D139" s="228" t="s">
        <v>236</v>
      </c>
      <c r="E139" s="237" t="s">
        <v>40</v>
      </c>
      <c r="F139" s="238" t="s">
        <v>6199</v>
      </c>
      <c r="G139" s="236"/>
      <c r="H139" s="239">
        <v>20.524999999999999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236</v>
      </c>
      <c r="AU139" s="245" t="s">
        <v>85</v>
      </c>
      <c r="AV139" s="13" t="s">
        <v>85</v>
      </c>
      <c r="AW139" s="13" t="s">
        <v>38</v>
      </c>
      <c r="AX139" s="13" t="s">
        <v>77</v>
      </c>
      <c r="AY139" s="245" t="s">
        <v>224</v>
      </c>
    </row>
    <row r="140" s="13" customFormat="1">
      <c r="A140" s="13"/>
      <c r="B140" s="235"/>
      <c r="C140" s="236"/>
      <c r="D140" s="228" t="s">
        <v>236</v>
      </c>
      <c r="E140" s="237" t="s">
        <v>40</v>
      </c>
      <c r="F140" s="238" t="s">
        <v>6200</v>
      </c>
      <c r="G140" s="236"/>
      <c r="H140" s="239">
        <v>3.399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236</v>
      </c>
      <c r="AU140" s="245" t="s">
        <v>85</v>
      </c>
      <c r="AV140" s="13" t="s">
        <v>85</v>
      </c>
      <c r="AW140" s="13" t="s">
        <v>38</v>
      </c>
      <c r="AX140" s="13" t="s">
        <v>77</v>
      </c>
      <c r="AY140" s="245" t="s">
        <v>224</v>
      </c>
    </row>
    <row r="141" s="14" customFormat="1">
      <c r="A141" s="14"/>
      <c r="B141" s="246"/>
      <c r="C141" s="247"/>
      <c r="D141" s="228" t="s">
        <v>236</v>
      </c>
      <c r="E141" s="248" t="s">
        <v>40</v>
      </c>
      <c r="F141" s="249" t="s">
        <v>251</v>
      </c>
      <c r="G141" s="247"/>
      <c r="H141" s="248" t="s">
        <v>40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236</v>
      </c>
      <c r="AU141" s="255" t="s">
        <v>85</v>
      </c>
      <c r="AV141" s="14" t="s">
        <v>83</v>
      </c>
      <c r="AW141" s="14" t="s">
        <v>38</v>
      </c>
      <c r="AX141" s="14" t="s">
        <v>77</v>
      </c>
      <c r="AY141" s="255" t="s">
        <v>224</v>
      </c>
    </row>
    <row r="142" s="13" customFormat="1">
      <c r="A142" s="13"/>
      <c r="B142" s="235"/>
      <c r="C142" s="236"/>
      <c r="D142" s="228" t="s">
        <v>236</v>
      </c>
      <c r="E142" s="237" t="s">
        <v>40</v>
      </c>
      <c r="F142" s="238" t="s">
        <v>6201</v>
      </c>
      <c r="G142" s="236"/>
      <c r="H142" s="239">
        <v>5.7599999999999998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236</v>
      </c>
      <c r="AU142" s="245" t="s">
        <v>85</v>
      </c>
      <c r="AV142" s="13" t="s">
        <v>85</v>
      </c>
      <c r="AW142" s="13" t="s">
        <v>38</v>
      </c>
      <c r="AX142" s="13" t="s">
        <v>77</v>
      </c>
      <c r="AY142" s="245" t="s">
        <v>224</v>
      </c>
    </row>
    <row r="143" s="13" customFormat="1">
      <c r="A143" s="13"/>
      <c r="B143" s="235"/>
      <c r="C143" s="236"/>
      <c r="D143" s="228" t="s">
        <v>236</v>
      </c>
      <c r="E143" s="237" t="s">
        <v>40</v>
      </c>
      <c r="F143" s="238" t="s">
        <v>6202</v>
      </c>
      <c r="G143" s="236"/>
      <c r="H143" s="239">
        <v>4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236</v>
      </c>
      <c r="AU143" s="245" t="s">
        <v>85</v>
      </c>
      <c r="AV143" s="13" t="s">
        <v>85</v>
      </c>
      <c r="AW143" s="13" t="s">
        <v>38</v>
      </c>
      <c r="AX143" s="13" t="s">
        <v>77</v>
      </c>
      <c r="AY143" s="245" t="s">
        <v>224</v>
      </c>
    </row>
    <row r="144" s="15" customFormat="1">
      <c r="A144" s="15"/>
      <c r="B144" s="256"/>
      <c r="C144" s="257"/>
      <c r="D144" s="228" t="s">
        <v>236</v>
      </c>
      <c r="E144" s="258" t="s">
        <v>40</v>
      </c>
      <c r="F144" s="259" t="s">
        <v>253</v>
      </c>
      <c r="G144" s="257"/>
      <c r="H144" s="260">
        <v>33.683999999999997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236</v>
      </c>
      <c r="AU144" s="266" t="s">
        <v>85</v>
      </c>
      <c r="AV144" s="15" t="s">
        <v>230</v>
      </c>
      <c r="AW144" s="15" t="s">
        <v>38</v>
      </c>
      <c r="AX144" s="15" t="s">
        <v>83</v>
      </c>
      <c r="AY144" s="266" t="s">
        <v>224</v>
      </c>
    </row>
    <row r="145" s="2" customFormat="1" ht="21.75" customHeight="1">
      <c r="A145" s="40"/>
      <c r="B145" s="41"/>
      <c r="C145" s="215" t="s">
        <v>286</v>
      </c>
      <c r="D145" s="215" t="s">
        <v>226</v>
      </c>
      <c r="E145" s="216" t="s">
        <v>341</v>
      </c>
      <c r="F145" s="217" t="s">
        <v>342</v>
      </c>
      <c r="G145" s="218" t="s">
        <v>163</v>
      </c>
      <c r="H145" s="219">
        <v>71.820999999999998</v>
      </c>
      <c r="I145" s="220"/>
      <c r="J145" s="221">
        <f>ROUND(I145*H145,2)</f>
        <v>0</v>
      </c>
      <c r="K145" s="217" t="s">
        <v>229</v>
      </c>
      <c r="L145" s="46"/>
      <c r="M145" s="222" t="s">
        <v>40</v>
      </c>
      <c r="N145" s="223" t="s">
        <v>48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230</v>
      </c>
      <c r="AT145" s="226" t="s">
        <v>226</v>
      </c>
      <c r="AU145" s="226" t="s">
        <v>85</v>
      </c>
      <c r="AY145" s="19" t="s">
        <v>224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83</v>
      </c>
      <c r="BK145" s="227">
        <f>ROUND(I145*H145,2)</f>
        <v>0</v>
      </c>
      <c r="BL145" s="19" t="s">
        <v>230</v>
      </c>
      <c r="BM145" s="226" t="s">
        <v>356</v>
      </c>
    </row>
    <row r="146" s="2" customFormat="1">
      <c r="A146" s="40"/>
      <c r="B146" s="41"/>
      <c r="C146" s="42"/>
      <c r="D146" s="228" t="s">
        <v>232</v>
      </c>
      <c r="E146" s="42"/>
      <c r="F146" s="229" t="s">
        <v>344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232</v>
      </c>
      <c r="AU146" s="19" t="s">
        <v>85</v>
      </c>
    </row>
    <row r="147" s="2" customFormat="1">
      <c r="A147" s="40"/>
      <c r="B147" s="41"/>
      <c r="C147" s="42"/>
      <c r="D147" s="233" t="s">
        <v>234</v>
      </c>
      <c r="E147" s="42"/>
      <c r="F147" s="234" t="s">
        <v>345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234</v>
      </c>
      <c r="AU147" s="19" t="s">
        <v>85</v>
      </c>
    </row>
    <row r="148" s="2" customFormat="1" ht="21.75" customHeight="1">
      <c r="A148" s="40"/>
      <c r="B148" s="41"/>
      <c r="C148" s="215" t="s">
        <v>296</v>
      </c>
      <c r="D148" s="215" t="s">
        <v>226</v>
      </c>
      <c r="E148" s="216" t="s">
        <v>350</v>
      </c>
      <c r="F148" s="217" t="s">
        <v>351</v>
      </c>
      <c r="G148" s="218" t="s">
        <v>163</v>
      </c>
      <c r="H148" s="219">
        <v>41.896000000000001</v>
      </c>
      <c r="I148" s="220"/>
      <c r="J148" s="221">
        <f>ROUND(I148*H148,2)</f>
        <v>0</v>
      </c>
      <c r="K148" s="217" t="s">
        <v>229</v>
      </c>
      <c r="L148" s="46"/>
      <c r="M148" s="222" t="s">
        <v>40</v>
      </c>
      <c r="N148" s="223" t="s">
        <v>48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230</v>
      </c>
      <c r="AT148" s="226" t="s">
        <v>226</v>
      </c>
      <c r="AU148" s="226" t="s">
        <v>85</v>
      </c>
      <c r="AY148" s="19" t="s">
        <v>224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83</v>
      </c>
      <c r="BK148" s="227">
        <f>ROUND(I148*H148,2)</f>
        <v>0</v>
      </c>
      <c r="BL148" s="19" t="s">
        <v>230</v>
      </c>
      <c r="BM148" s="226" t="s">
        <v>373</v>
      </c>
    </row>
    <row r="149" s="2" customFormat="1">
      <c r="A149" s="40"/>
      <c r="B149" s="41"/>
      <c r="C149" s="42"/>
      <c r="D149" s="228" t="s">
        <v>232</v>
      </c>
      <c r="E149" s="42"/>
      <c r="F149" s="229" t="s">
        <v>353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232</v>
      </c>
      <c r="AU149" s="19" t="s">
        <v>85</v>
      </c>
    </row>
    <row r="150" s="2" customFormat="1">
      <c r="A150" s="40"/>
      <c r="B150" s="41"/>
      <c r="C150" s="42"/>
      <c r="D150" s="233" t="s">
        <v>234</v>
      </c>
      <c r="E150" s="42"/>
      <c r="F150" s="234" t="s">
        <v>354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234</v>
      </c>
      <c r="AU150" s="19" t="s">
        <v>85</v>
      </c>
    </row>
    <row r="151" s="2" customFormat="1" ht="21.75" customHeight="1">
      <c r="A151" s="40"/>
      <c r="B151" s="41"/>
      <c r="C151" s="215" t="s">
        <v>304</v>
      </c>
      <c r="D151" s="215" t="s">
        <v>226</v>
      </c>
      <c r="E151" s="216" t="s">
        <v>357</v>
      </c>
      <c r="F151" s="217" t="s">
        <v>358</v>
      </c>
      <c r="G151" s="218" t="s">
        <v>163</v>
      </c>
      <c r="H151" s="219">
        <v>5.9850000000000003</v>
      </c>
      <c r="I151" s="220"/>
      <c r="J151" s="221">
        <f>ROUND(I151*H151,2)</f>
        <v>0</v>
      </c>
      <c r="K151" s="217" t="s">
        <v>229</v>
      </c>
      <c r="L151" s="46"/>
      <c r="M151" s="222" t="s">
        <v>40</v>
      </c>
      <c r="N151" s="223" t="s">
        <v>48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230</v>
      </c>
      <c r="AT151" s="226" t="s">
        <v>226</v>
      </c>
      <c r="AU151" s="226" t="s">
        <v>85</v>
      </c>
      <c r="AY151" s="19" t="s">
        <v>224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83</v>
      </c>
      <c r="BK151" s="227">
        <f>ROUND(I151*H151,2)</f>
        <v>0</v>
      </c>
      <c r="BL151" s="19" t="s">
        <v>230</v>
      </c>
      <c r="BM151" s="226" t="s">
        <v>387</v>
      </c>
    </row>
    <row r="152" s="2" customFormat="1">
      <c r="A152" s="40"/>
      <c r="B152" s="41"/>
      <c r="C152" s="42"/>
      <c r="D152" s="228" t="s">
        <v>232</v>
      </c>
      <c r="E152" s="42"/>
      <c r="F152" s="229" t="s">
        <v>360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232</v>
      </c>
      <c r="AU152" s="19" t="s">
        <v>85</v>
      </c>
    </row>
    <row r="153" s="2" customFormat="1">
      <c r="A153" s="40"/>
      <c r="B153" s="41"/>
      <c r="C153" s="42"/>
      <c r="D153" s="233" t="s">
        <v>234</v>
      </c>
      <c r="E153" s="42"/>
      <c r="F153" s="234" t="s">
        <v>361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234</v>
      </c>
      <c r="AU153" s="19" t="s">
        <v>85</v>
      </c>
    </row>
    <row r="154" s="2" customFormat="1" ht="16.5" customHeight="1">
      <c r="A154" s="40"/>
      <c r="B154" s="41"/>
      <c r="C154" s="215" t="s">
        <v>311</v>
      </c>
      <c r="D154" s="215" t="s">
        <v>226</v>
      </c>
      <c r="E154" s="216" t="s">
        <v>409</v>
      </c>
      <c r="F154" s="217" t="s">
        <v>410</v>
      </c>
      <c r="G154" s="218" t="s">
        <v>163</v>
      </c>
      <c r="H154" s="219">
        <v>11.25</v>
      </c>
      <c r="I154" s="220"/>
      <c r="J154" s="221">
        <f>ROUND(I154*H154,2)</f>
        <v>0</v>
      </c>
      <c r="K154" s="217" t="s">
        <v>229</v>
      </c>
      <c r="L154" s="46"/>
      <c r="M154" s="222" t="s">
        <v>40</v>
      </c>
      <c r="N154" s="223" t="s">
        <v>48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230</v>
      </c>
      <c r="AT154" s="226" t="s">
        <v>226</v>
      </c>
      <c r="AU154" s="226" t="s">
        <v>85</v>
      </c>
      <c r="AY154" s="19" t="s">
        <v>224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83</v>
      </c>
      <c r="BK154" s="227">
        <f>ROUND(I154*H154,2)</f>
        <v>0</v>
      </c>
      <c r="BL154" s="19" t="s">
        <v>230</v>
      </c>
      <c r="BM154" s="226" t="s">
        <v>401</v>
      </c>
    </row>
    <row r="155" s="2" customFormat="1">
      <c r="A155" s="40"/>
      <c r="B155" s="41"/>
      <c r="C155" s="42"/>
      <c r="D155" s="228" t="s">
        <v>232</v>
      </c>
      <c r="E155" s="42"/>
      <c r="F155" s="229" t="s">
        <v>412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232</v>
      </c>
      <c r="AU155" s="19" t="s">
        <v>85</v>
      </c>
    </row>
    <row r="156" s="2" customFormat="1">
      <c r="A156" s="40"/>
      <c r="B156" s="41"/>
      <c r="C156" s="42"/>
      <c r="D156" s="233" t="s">
        <v>234</v>
      </c>
      <c r="E156" s="42"/>
      <c r="F156" s="234" t="s">
        <v>413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234</v>
      </c>
      <c r="AU156" s="19" t="s">
        <v>85</v>
      </c>
    </row>
    <row r="157" s="13" customFormat="1">
      <c r="A157" s="13"/>
      <c r="B157" s="235"/>
      <c r="C157" s="236"/>
      <c r="D157" s="228" t="s">
        <v>236</v>
      </c>
      <c r="E157" s="237" t="s">
        <v>40</v>
      </c>
      <c r="F157" s="238" t="s">
        <v>6203</v>
      </c>
      <c r="G157" s="236"/>
      <c r="H157" s="239">
        <v>11.25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236</v>
      </c>
      <c r="AU157" s="245" t="s">
        <v>85</v>
      </c>
      <c r="AV157" s="13" t="s">
        <v>85</v>
      </c>
      <c r="AW157" s="13" t="s">
        <v>38</v>
      </c>
      <c r="AX157" s="13" t="s">
        <v>77</v>
      </c>
      <c r="AY157" s="245" t="s">
        <v>224</v>
      </c>
    </row>
    <row r="158" s="15" customFormat="1">
      <c r="A158" s="15"/>
      <c r="B158" s="256"/>
      <c r="C158" s="257"/>
      <c r="D158" s="228" t="s">
        <v>236</v>
      </c>
      <c r="E158" s="258" t="s">
        <v>40</v>
      </c>
      <c r="F158" s="259" t="s">
        <v>253</v>
      </c>
      <c r="G158" s="257"/>
      <c r="H158" s="260">
        <v>11.25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236</v>
      </c>
      <c r="AU158" s="266" t="s">
        <v>85</v>
      </c>
      <c r="AV158" s="15" t="s">
        <v>230</v>
      </c>
      <c r="AW158" s="15" t="s">
        <v>38</v>
      </c>
      <c r="AX158" s="15" t="s">
        <v>83</v>
      </c>
      <c r="AY158" s="266" t="s">
        <v>224</v>
      </c>
    </row>
    <row r="159" s="2" customFormat="1" ht="16.5" customHeight="1">
      <c r="A159" s="40"/>
      <c r="B159" s="41"/>
      <c r="C159" s="215" t="s">
        <v>318</v>
      </c>
      <c r="D159" s="215" t="s">
        <v>226</v>
      </c>
      <c r="E159" s="216" t="s">
        <v>1742</v>
      </c>
      <c r="F159" s="217" t="s">
        <v>1743</v>
      </c>
      <c r="G159" s="218" t="s">
        <v>152</v>
      </c>
      <c r="H159" s="219">
        <v>149.02500000000001</v>
      </c>
      <c r="I159" s="220"/>
      <c r="J159" s="221">
        <f>ROUND(I159*H159,2)</f>
        <v>0</v>
      </c>
      <c r="K159" s="217" t="s">
        <v>229</v>
      </c>
      <c r="L159" s="46"/>
      <c r="M159" s="222" t="s">
        <v>40</v>
      </c>
      <c r="N159" s="223" t="s">
        <v>48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230</v>
      </c>
      <c r="AT159" s="226" t="s">
        <v>226</v>
      </c>
      <c r="AU159" s="226" t="s">
        <v>85</v>
      </c>
      <c r="AY159" s="19" t="s">
        <v>224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83</v>
      </c>
      <c r="BK159" s="227">
        <f>ROUND(I159*H159,2)</f>
        <v>0</v>
      </c>
      <c r="BL159" s="19" t="s">
        <v>230</v>
      </c>
      <c r="BM159" s="226" t="s">
        <v>416</v>
      </c>
    </row>
    <row r="160" s="2" customFormat="1">
      <c r="A160" s="40"/>
      <c r="B160" s="41"/>
      <c r="C160" s="42"/>
      <c r="D160" s="228" t="s">
        <v>232</v>
      </c>
      <c r="E160" s="42"/>
      <c r="F160" s="229" t="s">
        <v>1745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232</v>
      </c>
      <c r="AU160" s="19" t="s">
        <v>85</v>
      </c>
    </row>
    <row r="161" s="2" customFormat="1">
      <c r="A161" s="40"/>
      <c r="B161" s="41"/>
      <c r="C161" s="42"/>
      <c r="D161" s="233" t="s">
        <v>234</v>
      </c>
      <c r="E161" s="42"/>
      <c r="F161" s="234" t="s">
        <v>1746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234</v>
      </c>
      <c r="AU161" s="19" t="s">
        <v>85</v>
      </c>
    </row>
    <row r="162" s="14" customFormat="1">
      <c r="A162" s="14"/>
      <c r="B162" s="246"/>
      <c r="C162" s="247"/>
      <c r="D162" s="228" t="s">
        <v>236</v>
      </c>
      <c r="E162" s="248" t="s">
        <v>40</v>
      </c>
      <c r="F162" s="249" t="s">
        <v>731</v>
      </c>
      <c r="G162" s="247"/>
      <c r="H162" s="248" t="s">
        <v>40</v>
      </c>
      <c r="I162" s="250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236</v>
      </c>
      <c r="AU162" s="255" t="s">
        <v>85</v>
      </c>
      <c r="AV162" s="14" t="s">
        <v>83</v>
      </c>
      <c r="AW162" s="14" t="s">
        <v>38</v>
      </c>
      <c r="AX162" s="14" t="s">
        <v>77</v>
      </c>
      <c r="AY162" s="255" t="s">
        <v>224</v>
      </c>
    </row>
    <row r="163" s="13" customFormat="1">
      <c r="A163" s="13"/>
      <c r="B163" s="235"/>
      <c r="C163" s="236"/>
      <c r="D163" s="228" t="s">
        <v>236</v>
      </c>
      <c r="E163" s="237" t="s">
        <v>40</v>
      </c>
      <c r="F163" s="238" t="s">
        <v>6204</v>
      </c>
      <c r="G163" s="236"/>
      <c r="H163" s="239">
        <v>59.112000000000002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236</v>
      </c>
      <c r="AU163" s="245" t="s">
        <v>85</v>
      </c>
      <c r="AV163" s="13" t="s">
        <v>85</v>
      </c>
      <c r="AW163" s="13" t="s">
        <v>38</v>
      </c>
      <c r="AX163" s="13" t="s">
        <v>77</v>
      </c>
      <c r="AY163" s="245" t="s">
        <v>224</v>
      </c>
    </row>
    <row r="164" s="13" customFormat="1">
      <c r="A164" s="13"/>
      <c r="B164" s="235"/>
      <c r="C164" s="236"/>
      <c r="D164" s="228" t="s">
        <v>236</v>
      </c>
      <c r="E164" s="237" t="s">
        <v>40</v>
      </c>
      <c r="F164" s="238" t="s">
        <v>6205</v>
      </c>
      <c r="G164" s="236"/>
      <c r="H164" s="239">
        <v>11.486000000000001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236</v>
      </c>
      <c r="AU164" s="245" t="s">
        <v>85</v>
      </c>
      <c r="AV164" s="13" t="s">
        <v>85</v>
      </c>
      <c r="AW164" s="13" t="s">
        <v>38</v>
      </c>
      <c r="AX164" s="13" t="s">
        <v>77</v>
      </c>
      <c r="AY164" s="245" t="s">
        <v>224</v>
      </c>
    </row>
    <row r="165" s="13" customFormat="1">
      <c r="A165" s="13"/>
      <c r="B165" s="235"/>
      <c r="C165" s="236"/>
      <c r="D165" s="228" t="s">
        <v>236</v>
      </c>
      <c r="E165" s="237" t="s">
        <v>40</v>
      </c>
      <c r="F165" s="238" t="s">
        <v>6206</v>
      </c>
      <c r="G165" s="236"/>
      <c r="H165" s="239">
        <v>27.329000000000001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236</v>
      </c>
      <c r="AU165" s="245" t="s">
        <v>85</v>
      </c>
      <c r="AV165" s="13" t="s">
        <v>85</v>
      </c>
      <c r="AW165" s="13" t="s">
        <v>38</v>
      </c>
      <c r="AX165" s="13" t="s">
        <v>77</v>
      </c>
      <c r="AY165" s="245" t="s">
        <v>224</v>
      </c>
    </row>
    <row r="166" s="13" customFormat="1">
      <c r="A166" s="13"/>
      <c r="B166" s="235"/>
      <c r="C166" s="236"/>
      <c r="D166" s="228" t="s">
        <v>236</v>
      </c>
      <c r="E166" s="237" t="s">
        <v>40</v>
      </c>
      <c r="F166" s="238" t="s">
        <v>6207</v>
      </c>
      <c r="G166" s="236"/>
      <c r="H166" s="239">
        <v>14.833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236</v>
      </c>
      <c r="AU166" s="245" t="s">
        <v>85</v>
      </c>
      <c r="AV166" s="13" t="s">
        <v>85</v>
      </c>
      <c r="AW166" s="13" t="s">
        <v>38</v>
      </c>
      <c r="AX166" s="13" t="s">
        <v>77</v>
      </c>
      <c r="AY166" s="245" t="s">
        <v>224</v>
      </c>
    </row>
    <row r="167" s="13" customFormat="1">
      <c r="A167" s="13"/>
      <c r="B167" s="235"/>
      <c r="C167" s="236"/>
      <c r="D167" s="228" t="s">
        <v>236</v>
      </c>
      <c r="E167" s="237" t="s">
        <v>40</v>
      </c>
      <c r="F167" s="238" t="s">
        <v>6208</v>
      </c>
      <c r="G167" s="236"/>
      <c r="H167" s="239">
        <v>13.662000000000001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236</v>
      </c>
      <c r="AU167" s="245" t="s">
        <v>85</v>
      </c>
      <c r="AV167" s="13" t="s">
        <v>85</v>
      </c>
      <c r="AW167" s="13" t="s">
        <v>38</v>
      </c>
      <c r="AX167" s="13" t="s">
        <v>77</v>
      </c>
      <c r="AY167" s="245" t="s">
        <v>224</v>
      </c>
    </row>
    <row r="168" s="14" customFormat="1">
      <c r="A168" s="14"/>
      <c r="B168" s="246"/>
      <c r="C168" s="247"/>
      <c r="D168" s="228" t="s">
        <v>236</v>
      </c>
      <c r="E168" s="248" t="s">
        <v>40</v>
      </c>
      <c r="F168" s="249" t="s">
        <v>251</v>
      </c>
      <c r="G168" s="247"/>
      <c r="H168" s="248" t="s">
        <v>40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236</v>
      </c>
      <c r="AU168" s="255" t="s">
        <v>85</v>
      </c>
      <c r="AV168" s="14" t="s">
        <v>83</v>
      </c>
      <c r="AW168" s="14" t="s">
        <v>38</v>
      </c>
      <c r="AX168" s="14" t="s">
        <v>77</v>
      </c>
      <c r="AY168" s="255" t="s">
        <v>224</v>
      </c>
    </row>
    <row r="169" s="13" customFormat="1">
      <c r="A169" s="13"/>
      <c r="B169" s="235"/>
      <c r="C169" s="236"/>
      <c r="D169" s="228" t="s">
        <v>236</v>
      </c>
      <c r="E169" s="237" t="s">
        <v>40</v>
      </c>
      <c r="F169" s="238" t="s">
        <v>6209</v>
      </c>
      <c r="G169" s="236"/>
      <c r="H169" s="239">
        <v>10.199999999999999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236</v>
      </c>
      <c r="AU169" s="245" t="s">
        <v>85</v>
      </c>
      <c r="AV169" s="13" t="s">
        <v>85</v>
      </c>
      <c r="AW169" s="13" t="s">
        <v>38</v>
      </c>
      <c r="AX169" s="13" t="s">
        <v>77</v>
      </c>
      <c r="AY169" s="245" t="s">
        <v>224</v>
      </c>
    </row>
    <row r="170" s="13" customFormat="1">
      <c r="A170" s="13"/>
      <c r="B170" s="235"/>
      <c r="C170" s="236"/>
      <c r="D170" s="228" t="s">
        <v>236</v>
      </c>
      <c r="E170" s="237" t="s">
        <v>40</v>
      </c>
      <c r="F170" s="238" t="s">
        <v>6210</v>
      </c>
      <c r="G170" s="236"/>
      <c r="H170" s="239">
        <v>12.403000000000001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236</v>
      </c>
      <c r="AU170" s="245" t="s">
        <v>85</v>
      </c>
      <c r="AV170" s="13" t="s">
        <v>85</v>
      </c>
      <c r="AW170" s="13" t="s">
        <v>38</v>
      </c>
      <c r="AX170" s="13" t="s">
        <v>77</v>
      </c>
      <c r="AY170" s="245" t="s">
        <v>224</v>
      </c>
    </row>
    <row r="171" s="15" customFormat="1">
      <c r="A171" s="15"/>
      <c r="B171" s="256"/>
      <c r="C171" s="257"/>
      <c r="D171" s="228" t="s">
        <v>236</v>
      </c>
      <c r="E171" s="258" t="s">
        <v>40</v>
      </c>
      <c r="F171" s="259" t="s">
        <v>253</v>
      </c>
      <c r="G171" s="257"/>
      <c r="H171" s="260">
        <v>149.02499999999998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236</v>
      </c>
      <c r="AU171" s="266" t="s">
        <v>85</v>
      </c>
      <c r="AV171" s="15" t="s">
        <v>230</v>
      </c>
      <c r="AW171" s="15" t="s">
        <v>38</v>
      </c>
      <c r="AX171" s="15" t="s">
        <v>83</v>
      </c>
      <c r="AY171" s="266" t="s">
        <v>224</v>
      </c>
    </row>
    <row r="172" s="2" customFormat="1" ht="16.5" customHeight="1">
      <c r="A172" s="40"/>
      <c r="B172" s="41"/>
      <c r="C172" s="215" t="s">
        <v>325</v>
      </c>
      <c r="D172" s="215" t="s">
        <v>226</v>
      </c>
      <c r="E172" s="216" t="s">
        <v>1748</v>
      </c>
      <c r="F172" s="217" t="s">
        <v>1749</v>
      </c>
      <c r="G172" s="218" t="s">
        <v>152</v>
      </c>
      <c r="H172" s="219">
        <v>149.02500000000001</v>
      </c>
      <c r="I172" s="220"/>
      <c r="J172" s="221">
        <f>ROUND(I172*H172,2)</f>
        <v>0</v>
      </c>
      <c r="K172" s="217" t="s">
        <v>229</v>
      </c>
      <c r="L172" s="46"/>
      <c r="M172" s="222" t="s">
        <v>40</v>
      </c>
      <c r="N172" s="223" t="s">
        <v>48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230</v>
      </c>
      <c r="AT172" s="226" t="s">
        <v>226</v>
      </c>
      <c r="AU172" s="226" t="s">
        <v>85</v>
      </c>
      <c r="AY172" s="19" t="s">
        <v>224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83</v>
      </c>
      <c r="BK172" s="227">
        <f>ROUND(I172*H172,2)</f>
        <v>0</v>
      </c>
      <c r="BL172" s="19" t="s">
        <v>230</v>
      </c>
      <c r="BM172" s="226" t="s">
        <v>429</v>
      </c>
    </row>
    <row r="173" s="2" customFormat="1">
      <c r="A173" s="40"/>
      <c r="B173" s="41"/>
      <c r="C173" s="42"/>
      <c r="D173" s="228" t="s">
        <v>232</v>
      </c>
      <c r="E173" s="42"/>
      <c r="F173" s="229" t="s">
        <v>1751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232</v>
      </c>
      <c r="AU173" s="19" t="s">
        <v>85</v>
      </c>
    </row>
    <row r="174" s="2" customFormat="1">
      <c r="A174" s="40"/>
      <c r="B174" s="41"/>
      <c r="C174" s="42"/>
      <c r="D174" s="233" t="s">
        <v>234</v>
      </c>
      <c r="E174" s="42"/>
      <c r="F174" s="234" t="s">
        <v>1752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234</v>
      </c>
      <c r="AU174" s="19" t="s">
        <v>85</v>
      </c>
    </row>
    <row r="175" s="2" customFormat="1" ht="21.75" customHeight="1">
      <c r="A175" s="40"/>
      <c r="B175" s="41"/>
      <c r="C175" s="215" t="s">
        <v>8</v>
      </c>
      <c r="D175" s="215" t="s">
        <v>226</v>
      </c>
      <c r="E175" s="216" t="s">
        <v>673</v>
      </c>
      <c r="F175" s="217" t="s">
        <v>674</v>
      </c>
      <c r="G175" s="218" t="s">
        <v>163</v>
      </c>
      <c r="H175" s="219">
        <v>170.81</v>
      </c>
      <c r="I175" s="220"/>
      <c r="J175" s="221">
        <f>ROUND(I175*H175,2)</f>
        <v>0</v>
      </c>
      <c r="K175" s="217" t="s">
        <v>229</v>
      </c>
      <c r="L175" s="46"/>
      <c r="M175" s="222" t="s">
        <v>40</v>
      </c>
      <c r="N175" s="223" t="s">
        <v>48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230</v>
      </c>
      <c r="AT175" s="226" t="s">
        <v>226</v>
      </c>
      <c r="AU175" s="226" t="s">
        <v>85</v>
      </c>
      <c r="AY175" s="19" t="s">
        <v>224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83</v>
      </c>
      <c r="BK175" s="227">
        <f>ROUND(I175*H175,2)</f>
        <v>0</v>
      </c>
      <c r="BL175" s="19" t="s">
        <v>230</v>
      </c>
      <c r="BM175" s="226" t="s">
        <v>446</v>
      </c>
    </row>
    <row r="176" s="2" customFormat="1">
      <c r="A176" s="40"/>
      <c r="B176" s="41"/>
      <c r="C176" s="42"/>
      <c r="D176" s="228" t="s">
        <v>232</v>
      </c>
      <c r="E176" s="42"/>
      <c r="F176" s="229" t="s">
        <v>676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232</v>
      </c>
      <c r="AU176" s="19" t="s">
        <v>85</v>
      </c>
    </row>
    <row r="177" s="2" customFormat="1">
      <c r="A177" s="40"/>
      <c r="B177" s="41"/>
      <c r="C177" s="42"/>
      <c r="D177" s="233" t="s">
        <v>234</v>
      </c>
      <c r="E177" s="42"/>
      <c r="F177" s="234" t="s">
        <v>677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234</v>
      </c>
      <c r="AU177" s="19" t="s">
        <v>85</v>
      </c>
    </row>
    <row r="178" s="2" customFormat="1" ht="21.75" customHeight="1">
      <c r="A178" s="40"/>
      <c r="B178" s="41"/>
      <c r="C178" s="215" t="s">
        <v>340</v>
      </c>
      <c r="D178" s="215" t="s">
        <v>226</v>
      </c>
      <c r="E178" s="216" t="s">
        <v>680</v>
      </c>
      <c r="F178" s="217" t="s">
        <v>681</v>
      </c>
      <c r="G178" s="218" t="s">
        <v>163</v>
      </c>
      <c r="H178" s="219">
        <v>18.213999999999999</v>
      </c>
      <c r="I178" s="220"/>
      <c r="J178" s="221">
        <f>ROUND(I178*H178,2)</f>
        <v>0</v>
      </c>
      <c r="K178" s="217" t="s">
        <v>229</v>
      </c>
      <c r="L178" s="46"/>
      <c r="M178" s="222" t="s">
        <v>40</v>
      </c>
      <c r="N178" s="223" t="s">
        <v>48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230</v>
      </c>
      <c r="AT178" s="226" t="s">
        <v>226</v>
      </c>
      <c r="AU178" s="226" t="s">
        <v>85</v>
      </c>
      <c r="AY178" s="19" t="s">
        <v>224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83</v>
      </c>
      <c r="BK178" s="227">
        <f>ROUND(I178*H178,2)</f>
        <v>0</v>
      </c>
      <c r="BL178" s="19" t="s">
        <v>230</v>
      </c>
      <c r="BM178" s="226" t="s">
        <v>455</v>
      </c>
    </row>
    <row r="179" s="2" customFormat="1">
      <c r="A179" s="40"/>
      <c r="B179" s="41"/>
      <c r="C179" s="42"/>
      <c r="D179" s="228" t="s">
        <v>232</v>
      </c>
      <c r="E179" s="42"/>
      <c r="F179" s="229" t="s">
        <v>683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232</v>
      </c>
      <c r="AU179" s="19" t="s">
        <v>85</v>
      </c>
    </row>
    <row r="180" s="2" customFormat="1">
      <c r="A180" s="40"/>
      <c r="B180" s="41"/>
      <c r="C180" s="42"/>
      <c r="D180" s="233" t="s">
        <v>234</v>
      </c>
      <c r="E180" s="42"/>
      <c r="F180" s="234" t="s">
        <v>684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234</v>
      </c>
      <c r="AU180" s="19" t="s">
        <v>85</v>
      </c>
    </row>
    <row r="181" s="2" customFormat="1" ht="21.75" customHeight="1">
      <c r="A181" s="40"/>
      <c r="B181" s="41"/>
      <c r="C181" s="215" t="s">
        <v>349</v>
      </c>
      <c r="D181" s="215" t="s">
        <v>226</v>
      </c>
      <c r="E181" s="216" t="s">
        <v>689</v>
      </c>
      <c r="F181" s="217" t="s">
        <v>690</v>
      </c>
      <c r="G181" s="218" t="s">
        <v>163</v>
      </c>
      <c r="H181" s="219">
        <v>47.881</v>
      </c>
      <c r="I181" s="220"/>
      <c r="J181" s="221">
        <f>ROUND(I181*H181,2)</f>
        <v>0</v>
      </c>
      <c r="K181" s="217" t="s">
        <v>229</v>
      </c>
      <c r="L181" s="46"/>
      <c r="M181" s="222" t="s">
        <v>40</v>
      </c>
      <c r="N181" s="223" t="s">
        <v>48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230</v>
      </c>
      <c r="AT181" s="226" t="s">
        <v>226</v>
      </c>
      <c r="AU181" s="226" t="s">
        <v>85</v>
      </c>
      <c r="AY181" s="19" t="s">
        <v>224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83</v>
      </c>
      <c r="BK181" s="227">
        <f>ROUND(I181*H181,2)</f>
        <v>0</v>
      </c>
      <c r="BL181" s="19" t="s">
        <v>230</v>
      </c>
      <c r="BM181" s="226" t="s">
        <v>468</v>
      </c>
    </row>
    <row r="182" s="2" customFormat="1">
      <c r="A182" s="40"/>
      <c r="B182" s="41"/>
      <c r="C182" s="42"/>
      <c r="D182" s="228" t="s">
        <v>232</v>
      </c>
      <c r="E182" s="42"/>
      <c r="F182" s="229" t="s">
        <v>692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232</v>
      </c>
      <c r="AU182" s="19" t="s">
        <v>85</v>
      </c>
    </row>
    <row r="183" s="2" customFormat="1">
      <c r="A183" s="40"/>
      <c r="B183" s="41"/>
      <c r="C183" s="42"/>
      <c r="D183" s="233" t="s">
        <v>234</v>
      </c>
      <c r="E183" s="42"/>
      <c r="F183" s="234" t="s">
        <v>693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234</v>
      </c>
      <c r="AU183" s="19" t="s">
        <v>85</v>
      </c>
    </row>
    <row r="184" s="2" customFormat="1" ht="16.5" customHeight="1">
      <c r="A184" s="40"/>
      <c r="B184" s="41"/>
      <c r="C184" s="215" t="s">
        <v>356</v>
      </c>
      <c r="D184" s="215" t="s">
        <v>226</v>
      </c>
      <c r="E184" s="216" t="s">
        <v>711</v>
      </c>
      <c r="F184" s="217" t="s">
        <v>712</v>
      </c>
      <c r="G184" s="218" t="s">
        <v>163</v>
      </c>
      <c r="H184" s="219">
        <v>107.098</v>
      </c>
      <c r="I184" s="220"/>
      <c r="J184" s="221">
        <f>ROUND(I184*H184,2)</f>
        <v>0</v>
      </c>
      <c r="K184" s="217" t="s">
        <v>229</v>
      </c>
      <c r="L184" s="46"/>
      <c r="M184" s="222" t="s">
        <v>40</v>
      </c>
      <c r="N184" s="223" t="s">
        <v>48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230</v>
      </c>
      <c r="AT184" s="226" t="s">
        <v>226</v>
      </c>
      <c r="AU184" s="226" t="s">
        <v>85</v>
      </c>
      <c r="AY184" s="19" t="s">
        <v>224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83</v>
      </c>
      <c r="BK184" s="227">
        <f>ROUND(I184*H184,2)</f>
        <v>0</v>
      </c>
      <c r="BL184" s="19" t="s">
        <v>230</v>
      </c>
      <c r="BM184" s="226" t="s">
        <v>484</v>
      </c>
    </row>
    <row r="185" s="2" customFormat="1">
      <c r="A185" s="40"/>
      <c r="B185" s="41"/>
      <c r="C185" s="42"/>
      <c r="D185" s="228" t="s">
        <v>232</v>
      </c>
      <c r="E185" s="42"/>
      <c r="F185" s="229" t="s">
        <v>714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232</v>
      </c>
      <c r="AU185" s="19" t="s">
        <v>85</v>
      </c>
    </row>
    <row r="186" s="2" customFormat="1">
      <c r="A186" s="40"/>
      <c r="B186" s="41"/>
      <c r="C186" s="42"/>
      <c r="D186" s="233" t="s">
        <v>234</v>
      </c>
      <c r="E186" s="42"/>
      <c r="F186" s="234" t="s">
        <v>715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234</v>
      </c>
      <c r="AU186" s="19" t="s">
        <v>85</v>
      </c>
    </row>
    <row r="187" s="2" customFormat="1" ht="16.5" customHeight="1">
      <c r="A187" s="40"/>
      <c r="B187" s="41"/>
      <c r="C187" s="215" t="s">
        <v>153</v>
      </c>
      <c r="D187" s="215" t="s">
        <v>226</v>
      </c>
      <c r="E187" s="216" t="s">
        <v>717</v>
      </c>
      <c r="F187" s="217" t="s">
        <v>718</v>
      </c>
      <c r="G187" s="218" t="s">
        <v>604</v>
      </c>
      <c r="H187" s="219">
        <v>93.503</v>
      </c>
      <c r="I187" s="220"/>
      <c r="J187" s="221">
        <f>ROUND(I187*H187,2)</f>
        <v>0</v>
      </c>
      <c r="K187" s="217" t="s">
        <v>229</v>
      </c>
      <c r="L187" s="46"/>
      <c r="M187" s="222" t="s">
        <v>40</v>
      </c>
      <c r="N187" s="223" t="s">
        <v>48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230</v>
      </c>
      <c r="AT187" s="226" t="s">
        <v>226</v>
      </c>
      <c r="AU187" s="226" t="s">
        <v>85</v>
      </c>
      <c r="AY187" s="19" t="s">
        <v>224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83</v>
      </c>
      <c r="BK187" s="227">
        <f>ROUND(I187*H187,2)</f>
        <v>0</v>
      </c>
      <c r="BL187" s="19" t="s">
        <v>230</v>
      </c>
      <c r="BM187" s="226" t="s">
        <v>493</v>
      </c>
    </row>
    <row r="188" s="2" customFormat="1">
      <c r="A188" s="40"/>
      <c r="B188" s="41"/>
      <c r="C188" s="42"/>
      <c r="D188" s="228" t="s">
        <v>232</v>
      </c>
      <c r="E188" s="42"/>
      <c r="F188" s="229" t="s">
        <v>720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232</v>
      </c>
      <c r="AU188" s="19" t="s">
        <v>85</v>
      </c>
    </row>
    <row r="189" s="2" customFormat="1">
      <c r="A189" s="40"/>
      <c r="B189" s="41"/>
      <c r="C189" s="42"/>
      <c r="D189" s="233" t="s">
        <v>234</v>
      </c>
      <c r="E189" s="42"/>
      <c r="F189" s="234" t="s">
        <v>721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234</v>
      </c>
      <c r="AU189" s="19" t="s">
        <v>85</v>
      </c>
    </row>
    <row r="190" s="2" customFormat="1" ht="16.5" customHeight="1">
      <c r="A190" s="40"/>
      <c r="B190" s="41"/>
      <c r="C190" s="215" t="s">
        <v>373</v>
      </c>
      <c r="D190" s="215" t="s">
        <v>226</v>
      </c>
      <c r="E190" s="216" t="s">
        <v>2418</v>
      </c>
      <c r="F190" s="217" t="s">
        <v>2419</v>
      </c>
      <c r="G190" s="218" t="s">
        <v>163</v>
      </c>
      <c r="H190" s="219">
        <v>73.816999999999993</v>
      </c>
      <c r="I190" s="220"/>
      <c r="J190" s="221">
        <f>ROUND(I190*H190,2)</f>
        <v>0</v>
      </c>
      <c r="K190" s="217" t="s">
        <v>229</v>
      </c>
      <c r="L190" s="46"/>
      <c r="M190" s="222" t="s">
        <v>40</v>
      </c>
      <c r="N190" s="223" t="s">
        <v>48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230</v>
      </c>
      <c r="AT190" s="226" t="s">
        <v>226</v>
      </c>
      <c r="AU190" s="226" t="s">
        <v>85</v>
      </c>
      <c r="AY190" s="19" t="s">
        <v>224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83</v>
      </c>
      <c r="BK190" s="227">
        <f>ROUND(I190*H190,2)</f>
        <v>0</v>
      </c>
      <c r="BL190" s="19" t="s">
        <v>230</v>
      </c>
      <c r="BM190" s="226" t="s">
        <v>161</v>
      </c>
    </row>
    <row r="191" s="2" customFormat="1">
      <c r="A191" s="40"/>
      <c r="B191" s="41"/>
      <c r="C191" s="42"/>
      <c r="D191" s="228" t="s">
        <v>232</v>
      </c>
      <c r="E191" s="42"/>
      <c r="F191" s="229" t="s">
        <v>2421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232</v>
      </c>
      <c r="AU191" s="19" t="s">
        <v>85</v>
      </c>
    </row>
    <row r="192" s="2" customFormat="1">
      <c r="A192" s="40"/>
      <c r="B192" s="41"/>
      <c r="C192" s="42"/>
      <c r="D192" s="233" t="s">
        <v>234</v>
      </c>
      <c r="E192" s="42"/>
      <c r="F192" s="234" t="s">
        <v>2422</v>
      </c>
      <c r="G192" s="42"/>
      <c r="H192" s="42"/>
      <c r="I192" s="230"/>
      <c r="J192" s="42"/>
      <c r="K192" s="42"/>
      <c r="L192" s="46"/>
      <c r="M192" s="231"/>
      <c r="N192" s="23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234</v>
      </c>
      <c r="AU192" s="19" t="s">
        <v>85</v>
      </c>
    </row>
    <row r="193" s="2" customFormat="1" ht="16.5" customHeight="1">
      <c r="A193" s="40"/>
      <c r="B193" s="41"/>
      <c r="C193" s="215" t="s">
        <v>7</v>
      </c>
      <c r="D193" s="215" t="s">
        <v>226</v>
      </c>
      <c r="E193" s="216" t="s">
        <v>726</v>
      </c>
      <c r="F193" s="217" t="s">
        <v>727</v>
      </c>
      <c r="G193" s="218" t="s">
        <v>163</v>
      </c>
      <c r="H193" s="219">
        <v>77.534000000000006</v>
      </c>
      <c r="I193" s="220"/>
      <c r="J193" s="221">
        <f>ROUND(I193*H193,2)</f>
        <v>0</v>
      </c>
      <c r="K193" s="217" t="s">
        <v>229</v>
      </c>
      <c r="L193" s="46"/>
      <c r="M193" s="222" t="s">
        <v>40</v>
      </c>
      <c r="N193" s="223" t="s">
        <v>48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230</v>
      </c>
      <c r="AT193" s="226" t="s">
        <v>226</v>
      </c>
      <c r="AU193" s="226" t="s">
        <v>85</v>
      </c>
      <c r="AY193" s="19" t="s">
        <v>224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83</v>
      </c>
      <c r="BK193" s="227">
        <f>ROUND(I193*H193,2)</f>
        <v>0</v>
      </c>
      <c r="BL193" s="19" t="s">
        <v>230</v>
      </c>
      <c r="BM193" s="226" t="s">
        <v>521</v>
      </c>
    </row>
    <row r="194" s="2" customFormat="1">
      <c r="A194" s="40"/>
      <c r="B194" s="41"/>
      <c r="C194" s="42"/>
      <c r="D194" s="228" t="s">
        <v>232</v>
      </c>
      <c r="E194" s="42"/>
      <c r="F194" s="229" t="s">
        <v>729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232</v>
      </c>
      <c r="AU194" s="19" t="s">
        <v>85</v>
      </c>
    </row>
    <row r="195" s="2" customFormat="1">
      <c r="A195" s="40"/>
      <c r="B195" s="41"/>
      <c r="C195" s="42"/>
      <c r="D195" s="233" t="s">
        <v>234</v>
      </c>
      <c r="E195" s="42"/>
      <c r="F195" s="234" t="s">
        <v>730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234</v>
      </c>
      <c r="AU195" s="19" t="s">
        <v>85</v>
      </c>
    </row>
    <row r="196" s="2" customFormat="1" ht="16.5" customHeight="1">
      <c r="A196" s="40"/>
      <c r="B196" s="41"/>
      <c r="C196" s="268" t="s">
        <v>387</v>
      </c>
      <c r="D196" s="268" t="s">
        <v>305</v>
      </c>
      <c r="E196" s="269" t="s">
        <v>738</v>
      </c>
      <c r="F196" s="270" t="s">
        <v>739</v>
      </c>
      <c r="G196" s="271" t="s">
        <v>604</v>
      </c>
      <c r="H196" s="272">
        <v>27.643999999999998</v>
      </c>
      <c r="I196" s="273"/>
      <c r="J196" s="274">
        <f>ROUND(I196*H196,2)</f>
        <v>0</v>
      </c>
      <c r="K196" s="270" t="s">
        <v>229</v>
      </c>
      <c r="L196" s="275"/>
      <c r="M196" s="276" t="s">
        <v>40</v>
      </c>
      <c r="N196" s="277" t="s">
        <v>48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279</v>
      </c>
      <c r="AT196" s="226" t="s">
        <v>305</v>
      </c>
      <c r="AU196" s="226" t="s">
        <v>85</v>
      </c>
      <c r="AY196" s="19" t="s">
        <v>224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83</v>
      </c>
      <c r="BK196" s="227">
        <f>ROUND(I196*H196,2)</f>
        <v>0</v>
      </c>
      <c r="BL196" s="19" t="s">
        <v>230</v>
      </c>
      <c r="BM196" s="226" t="s">
        <v>534</v>
      </c>
    </row>
    <row r="197" s="2" customFormat="1">
      <c r="A197" s="40"/>
      <c r="B197" s="41"/>
      <c r="C197" s="42"/>
      <c r="D197" s="228" t="s">
        <v>232</v>
      </c>
      <c r="E197" s="42"/>
      <c r="F197" s="229" t="s">
        <v>739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232</v>
      </c>
      <c r="AU197" s="19" t="s">
        <v>85</v>
      </c>
    </row>
    <row r="198" s="2" customFormat="1">
      <c r="A198" s="40"/>
      <c r="B198" s="41"/>
      <c r="C198" s="42"/>
      <c r="D198" s="233" t="s">
        <v>234</v>
      </c>
      <c r="E198" s="42"/>
      <c r="F198" s="234" t="s">
        <v>741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234</v>
      </c>
      <c r="AU198" s="19" t="s">
        <v>85</v>
      </c>
    </row>
    <row r="199" s="2" customFormat="1" ht="16.5" customHeight="1">
      <c r="A199" s="40"/>
      <c r="B199" s="41"/>
      <c r="C199" s="215" t="s">
        <v>394</v>
      </c>
      <c r="D199" s="215" t="s">
        <v>226</v>
      </c>
      <c r="E199" s="216" t="s">
        <v>6211</v>
      </c>
      <c r="F199" s="217" t="s">
        <v>6212</v>
      </c>
      <c r="G199" s="218" t="s">
        <v>163</v>
      </c>
      <c r="H199" s="219">
        <v>63.712000000000003</v>
      </c>
      <c r="I199" s="220"/>
      <c r="J199" s="221">
        <f>ROUND(I199*H199,2)</f>
        <v>0</v>
      </c>
      <c r="K199" s="217" t="s">
        <v>229</v>
      </c>
      <c r="L199" s="46"/>
      <c r="M199" s="222" t="s">
        <v>40</v>
      </c>
      <c r="N199" s="223" t="s">
        <v>48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230</v>
      </c>
      <c r="AT199" s="226" t="s">
        <v>226</v>
      </c>
      <c r="AU199" s="226" t="s">
        <v>85</v>
      </c>
      <c r="AY199" s="19" t="s">
        <v>224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83</v>
      </c>
      <c r="BK199" s="227">
        <f>ROUND(I199*H199,2)</f>
        <v>0</v>
      </c>
      <c r="BL199" s="19" t="s">
        <v>230</v>
      </c>
      <c r="BM199" s="226" t="s">
        <v>549</v>
      </c>
    </row>
    <row r="200" s="2" customFormat="1">
      <c r="A200" s="40"/>
      <c r="B200" s="41"/>
      <c r="C200" s="42"/>
      <c r="D200" s="228" t="s">
        <v>232</v>
      </c>
      <c r="E200" s="42"/>
      <c r="F200" s="229" t="s">
        <v>6213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232</v>
      </c>
      <c r="AU200" s="19" t="s">
        <v>85</v>
      </c>
    </row>
    <row r="201" s="2" customFormat="1">
      <c r="A201" s="40"/>
      <c r="B201" s="41"/>
      <c r="C201" s="42"/>
      <c r="D201" s="233" t="s">
        <v>234</v>
      </c>
      <c r="E201" s="42"/>
      <c r="F201" s="234" t="s">
        <v>6214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234</v>
      </c>
      <c r="AU201" s="19" t="s">
        <v>85</v>
      </c>
    </row>
    <row r="202" s="2" customFormat="1" ht="16.5" customHeight="1">
      <c r="A202" s="40"/>
      <c r="B202" s="41"/>
      <c r="C202" s="215" t="s">
        <v>401</v>
      </c>
      <c r="D202" s="215" t="s">
        <v>226</v>
      </c>
      <c r="E202" s="216" t="s">
        <v>744</v>
      </c>
      <c r="F202" s="217" t="s">
        <v>745</v>
      </c>
      <c r="G202" s="218" t="s">
        <v>163</v>
      </c>
      <c r="H202" s="219">
        <v>29.564</v>
      </c>
      <c r="I202" s="220"/>
      <c r="J202" s="221">
        <f>ROUND(I202*H202,2)</f>
        <v>0</v>
      </c>
      <c r="K202" s="217" t="s">
        <v>229</v>
      </c>
      <c r="L202" s="46"/>
      <c r="M202" s="222" t="s">
        <v>40</v>
      </c>
      <c r="N202" s="223" t="s">
        <v>48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230</v>
      </c>
      <c r="AT202" s="226" t="s">
        <v>226</v>
      </c>
      <c r="AU202" s="226" t="s">
        <v>85</v>
      </c>
      <c r="AY202" s="19" t="s">
        <v>224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83</v>
      </c>
      <c r="BK202" s="227">
        <f>ROUND(I202*H202,2)</f>
        <v>0</v>
      </c>
      <c r="BL202" s="19" t="s">
        <v>230</v>
      </c>
      <c r="BM202" s="226" t="s">
        <v>563</v>
      </c>
    </row>
    <row r="203" s="2" customFormat="1">
      <c r="A203" s="40"/>
      <c r="B203" s="41"/>
      <c r="C203" s="42"/>
      <c r="D203" s="228" t="s">
        <v>232</v>
      </c>
      <c r="E203" s="42"/>
      <c r="F203" s="229" t="s">
        <v>747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232</v>
      </c>
      <c r="AU203" s="19" t="s">
        <v>85</v>
      </c>
    </row>
    <row r="204" s="2" customFormat="1">
      <c r="A204" s="40"/>
      <c r="B204" s="41"/>
      <c r="C204" s="42"/>
      <c r="D204" s="233" t="s">
        <v>234</v>
      </c>
      <c r="E204" s="42"/>
      <c r="F204" s="234" t="s">
        <v>748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234</v>
      </c>
      <c r="AU204" s="19" t="s">
        <v>85</v>
      </c>
    </row>
    <row r="205" s="14" customFormat="1">
      <c r="A205" s="14"/>
      <c r="B205" s="246"/>
      <c r="C205" s="247"/>
      <c r="D205" s="228" t="s">
        <v>236</v>
      </c>
      <c r="E205" s="248" t="s">
        <v>40</v>
      </c>
      <c r="F205" s="249" t="s">
        <v>731</v>
      </c>
      <c r="G205" s="247"/>
      <c r="H205" s="248" t="s">
        <v>40</v>
      </c>
      <c r="I205" s="250"/>
      <c r="J205" s="247"/>
      <c r="K205" s="247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236</v>
      </c>
      <c r="AU205" s="255" t="s">
        <v>85</v>
      </c>
      <c r="AV205" s="14" t="s">
        <v>83</v>
      </c>
      <c r="AW205" s="14" t="s">
        <v>38</v>
      </c>
      <c r="AX205" s="14" t="s">
        <v>77</v>
      </c>
      <c r="AY205" s="255" t="s">
        <v>224</v>
      </c>
    </row>
    <row r="206" s="13" customFormat="1">
      <c r="A206" s="13"/>
      <c r="B206" s="235"/>
      <c r="C206" s="236"/>
      <c r="D206" s="228" t="s">
        <v>236</v>
      </c>
      <c r="E206" s="237" t="s">
        <v>40</v>
      </c>
      <c r="F206" s="238" t="s">
        <v>6215</v>
      </c>
      <c r="G206" s="236"/>
      <c r="H206" s="239">
        <v>11.289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236</v>
      </c>
      <c r="AU206" s="245" t="s">
        <v>85</v>
      </c>
      <c r="AV206" s="13" t="s">
        <v>85</v>
      </c>
      <c r="AW206" s="13" t="s">
        <v>38</v>
      </c>
      <c r="AX206" s="13" t="s">
        <v>77</v>
      </c>
      <c r="AY206" s="245" t="s">
        <v>224</v>
      </c>
    </row>
    <row r="207" s="13" customFormat="1">
      <c r="A207" s="13"/>
      <c r="B207" s="235"/>
      <c r="C207" s="236"/>
      <c r="D207" s="228" t="s">
        <v>236</v>
      </c>
      <c r="E207" s="237" t="s">
        <v>40</v>
      </c>
      <c r="F207" s="238" t="s">
        <v>6216</v>
      </c>
      <c r="G207" s="236"/>
      <c r="H207" s="239">
        <v>1.5629999999999999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236</v>
      </c>
      <c r="AU207" s="245" t="s">
        <v>85</v>
      </c>
      <c r="AV207" s="13" t="s">
        <v>85</v>
      </c>
      <c r="AW207" s="13" t="s">
        <v>38</v>
      </c>
      <c r="AX207" s="13" t="s">
        <v>77</v>
      </c>
      <c r="AY207" s="245" t="s">
        <v>224</v>
      </c>
    </row>
    <row r="208" s="13" customFormat="1">
      <c r="A208" s="13"/>
      <c r="B208" s="235"/>
      <c r="C208" s="236"/>
      <c r="D208" s="228" t="s">
        <v>236</v>
      </c>
      <c r="E208" s="237" t="s">
        <v>40</v>
      </c>
      <c r="F208" s="238" t="s">
        <v>6217</v>
      </c>
      <c r="G208" s="236"/>
      <c r="H208" s="239">
        <v>2.9399999999999999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236</v>
      </c>
      <c r="AU208" s="245" t="s">
        <v>85</v>
      </c>
      <c r="AV208" s="13" t="s">
        <v>85</v>
      </c>
      <c r="AW208" s="13" t="s">
        <v>38</v>
      </c>
      <c r="AX208" s="13" t="s">
        <v>77</v>
      </c>
      <c r="AY208" s="245" t="s">
        <v>224</v>
      </c>
    </row>
    <row r="209" s="13" customFormat="1">
      <c r="A209" s="13"/>
      <c r="B209" s="235"/>
      <c r="C209" s="236"/>
      <c r="D209" s="228" t="s">
        <v>236</v>
      </c>
      <c r="E209" s="237" t="s">
        <v>40</v>
      </c>
      <c r="F209" s="238" t="s">
        <v>6218</v>
      </c>
      <c r="G209" s="236"/>
      <c r="H209" s="239">
        <v>1.889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236</v>
      </c>
      <c r="AU209" s="245" t="s">
        <v>85</v>
      </c>
      <c r="AV209" s="13" t="s">
        <v>85</v>
      </c>
      <c r="AW209" s="13" t="s">
        <v>38</v>
      </c>
      <c r="AX209" s="13" t="s">
        <v>77</v>
      </c>
      <c r="AY209" s="245" t="s">
        <v>224</v>
      </c>
    </row>
    <row r="210" s="13" customFormat="1">
      <c r="A210" s="13"/>
      <c r="B210" s="235"/>
      <c r="C210" s="236"/>
      <c r="D210" s="228" t="s">
        <v>236</v>
      </c>
      <c r="E210" s="237" t="s">
        <v>40</v>
      </c>
      <c r="F210" s="238" t="s">
        <v>6219</v>
      </c>
      <c r="G210" s="236"/>
      <c r="H210" s="239">
        <v>1.8089999999999999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236</v>
      </c>
      <c r="AU210" s="245" t="s">
        <v>85</v>
      </c>
      <c r="AV210" s="13" t="s">
        <v>85</v>
      </c>
      <c r="AW210" s="13" t="s">
        <v>38</v>
      </c>
      <c r="AX210" s="13" t="s">
        <v>77</v>
      </c>
      <c r="AY210" s="245" t="s">
        <v>224</v>
      </c>
    </row>
    <row r="211" s="14" customFormat="1">
      <c r="A211" s="14"/>
      <c r="B211" s="246"/>
      <c r="C211" s="247"/>
      <c r="D211" s="228" t="s">
        <v>236</v>
      </c>
      <c r="E211" s="248" t="s">
        <v>40</v>
      </c>
      <c r="F211" s="249" t="s">
        <v>251</v>
      </c>
      <c r="G211" s="247"/>
      <c r="H211" s="248" t="s">
        <v>40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236</v>
      </c>
      <c r="AU211" s="255" t="s">
        <v>85</v>
      </c>
      <c r="AV211" s="14" t="s">
        <v>83</v>
      </c>
      <c r="AW211" s="14" t="s">
        <v>38</v>
      </c>
      <c r="AX211" s="14" t="s">
        <v>77</v>
      </c>
      <c r="AY211" s="255" t="s">
        <v>224</v>
      </c>
    </row>
    <row r="212" s="13" customFormat="1">
      <c r="A212" s="13"/>
      <c r="B212" s="235"/>
      <c r="C212" s="236"/>
      <c r="D212" s="228" t="s">
        <v>236</v>
      </c>
      <c r="E212" s="237" t="s">
        <v>40</v>
      </c>
      <c r="F212" s="238" t="s">
        <v>6220</v>
      </c>
      <c r="G212" s="236"/>
      <c r="H212" s="239">
        <v>4.1760000000000002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236</v>
      </c>
      <c r="AU212" s="245" t="s">
        <v>85</v>
      </c>
      <c r="AV212" s="13" t="s">
        <v>85</v>
      </c>
      <c r="AW212" s="13" t="s">
        <v>38</v>
      </c>
      <c r="AX212" s="13" t="s">
        <v>77</v>
      </c>
      <c r="AY212" s="245" t="s">
        <v>224</v>
      </c>
    </row>
    <row r="213" s="13" customFormat="1">
      <c r="A213" s="13"/>
      <c r="B213" s="235"/>
      <c r="C213" s="236"/>
      <c r="D213" s="228" t="s">
        <v>236</v>
      </c>
      <c r="E213" s="237" t="s">
        <v>40</v>
      </c>
      <c r="F213" s="238" t="s">
        <v>6221</v>
      </c>
      <c r="G213" s="236"/>
      <c r="H213" s="239">
        <v>5.8979999999999997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236</v>
      </c>
      <c r="AU213" s="245" t="s">
        <v>85</v>
      </c>
      <c r="AV213" s="13" t="s">
        <v>85</v>
      </c>
      <c r="AW213" s="13" t="s">
        <v>38</v>
      </c>
      <c r="AX213" s="13" t="s">
        <v>77</v>
      </c>
      <c r="AY213" s="245" t="s">
        <v>224</v>
      </c>
    </row>
    <row r="214" s="15" customFormat="1">
      <c r="A214" s="15"/>
      <c r="B214" s="256"/>
      <c r="C214" s="257"/>
      <c r="D214" s="228" t="s">
        <v>236</v>
      </c>
      <c r="E214" s="258" t="s">
        <v>40</v>
      </c>
      <c r="F214" s="259" t="s">
        <v>253</v>
      </c>
      <c r="G214" s="257"/>
      <c r="H214" s="260">
        <v>29.564000000000004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236</v>
      </c>
      <c r="AU214" s="266" t="s">
        <v>85</v>
      </c>
      <c r="AV214" s="15" t="s">
        <v>230</v>
      </c>
      <c r="AW214" s="15" t="s">
        <v>38</v>
      </c>
      <c r="AX214" s="15" t="s">
        <v>83</v>
      </c>
      <c r="AY214" s="266" t="s">
        <v>224</v>
      </c>
    </row>
    <row r="215" s="2" customFormat="1" ht="16.5" customHeight="1">
      <c r="A215" s="40"/>
      <c r="B215" s="41"/>
      <c r="C215" s="268" t="s">
        <v>408</v>
      </c>
      <c r="D215" s="268" t="s">
        <v>305</v>
      </c>
      <c r="E215" s="269" t="s">
        <v>1789</v>
      </c>
      <c r="F215" s="270" t="s">
        <v>1790</v>
      </c>
      <c r="G215" s="271" t="s">
        <v>604</v>
      </c>
      <c r="H215" s="272">
        <v>59.128</v>
      </c>
      <c r="I215" s="273"/>
      <c r="J215" s="274">
        <f>ROUND(I215*H215,2)</f>
        <v>0</v>
      </c>
      <c r="K215" s="270" t="s">
        <v>229</v>
      </c>
      <c r="L215" s="275"/>
      <c r="M215" s="276" t="s">
        <v>40</v>
      </c>
      <c r="N215" s="277" t="s">
        <v>48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279</v>
      </c>
      <c r="AT215" s="226" t="s">
        <v>305</v>
      </c>
      <c r="AU215" s="226" t="s">
        <v>85</v>
      </c>
      <c r="AY215" s="19" t="s">
        <v>224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83</v>
      </c>
      <c r="BK215" s="227">
        <f>ROUND(I215*H215,2)</f>
        <v>0</v>
      </c>
      <c r="BL215" s="19" t="s">
        <v>230</v>
      </c>
      <c r="BM215" s="226" t="s">
        <v>577</v>
      </c>
    </row>
    <row r="216" s="2" customFormat="1">
      <c r="A216" s="40"/>
      <c r="B216" s="41"/>
      <c r="C216" s="42"/>
      <c r="D216" s="228" t="s">
        <v>232</v>
      </c>
      <c r="E216" s="42"/>
      <c r="F216" s="229" t="s">
        <v>1790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232</v>
      </c>
      <c r="AU216" s="19" t="s">
        <v>85</v>
      </c>
    </row>
    <row r="217" s="2" customFormat="1">
      <c r="A217" s="40"/>
      <c r="B217" s="41"/>
      <c r="C217" s="42"/>
      <c r="D217" s="233" t="s">
        <v>234</v>
      </c>
      <c r="E217" s="42"/>
      <c r="F217" s="234" t="s">
        <v>1792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234</v>
      </c>
      <c r="AU217" s="19" t="s">
        <v>85</v>
      </c>
    </row>
    <row r="218" s="14" customFormat="1">
      <c r="A218" s="14"/>
      <c r="B218" s="246"/>
      <c r="C218" s="247"/>
      <c r="D218" s="228" t="s">
        <v>236</v>
      </c>
      <c r="E218" s="248" t="s">
        <v>40</v>
      </c>
      <c r="F218" s="249" t="s">
        <v>162</v>
      </c>
      <c r="G218" s="247"/>
      <c r="H218" s="248" t="s">
        <v>40</v>
      </c>
      <c r="I218" s="250"/>
      <c r="J218" s="247"/>
      <c r="K218" s="247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236</v>
      </c>
      <c r="AU218" s="255" t="s">
        <v>85</v>
      </c>
      <c r="AV218" s="14" t="s">
        <v>83</v>
      </c>
      <c r="AW218" s="14" t="s">
        <v>38</v>
      </c>
      <c r="AX218" s="14" t="s">
        <v>77</v>
      </c>
      <c r="AY218" s="255" t="s">
        <v>224</v>
      </c>
    </row>
    <row r="219" s="13" customFormat="1">
      <c r="A219" s="13"/>
      <c r="B219" s="235"/>
      <c r="C219" s="236"/>
      <c r="D219" s="228" t="s">
        <v>236</v>
      </c>
      <c r="E219" s="237" t="s">
        <v>40</v>
      </c>
      <c r="F219" s="238" t="s">
        <v>6222</v>
      </c>
      <c r="G219" s="236"/>
      <c r="H219" s="239">
        <v>59.128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236</v>
      </c>
      <c r="AU219" s="245" t="s">
        <v>85</v>
      </c>
      <c r="AV219" s="13" t="s">
        <v>85</v>
      </c>
      <c r="AW219" s="13" t="s">
        <v>38</v>
      </c>
      <c r="AX219" s="13" t="s">
        <v>77</v>
      </c>
      <c r="AY219" s="245" t="s">
        <v>224</v>
      </c>
    </row>
    <row r="220" s="15" customFormat="1">
      <c r="A220" s="15"/>
      <c r="B220" s="256"/>
      <c r="C220" s="257"/>
      <c r="D220" s="228" t="s">
        <v>236</v>
      </c>
      <c r="E220" s="258" t="s">
        <v>40</v>
      </c>
      <c r="F220" s="259" t="s">
        <v>253</v>
      </c>
      <c r="G220" s="257"/>
      <c r="H220" s="260">
        <v>59.128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236</v>
      </c>
      <c r="AU220" s="266" t="s">
        <v>85</v>
      </c>
      <c r="AV220" s="15" t="s">
        <v>230</v>
      </c>
      <c r="AW220" s="15" t="s">
        <v>38</v>
      </c>
      <c r="AX220" s="15" t="s">
        <v>83</v>
      </c>
      <c r="AY220" s="266" t="s">
        <v>224</v>
      </c>
    </row>
    <row r="221" s="12" customFormat="1" ht="22.8" customHeight="1">
      <c r="A221" s="12"/>
      <c r="B221" s="199"/>
      <c r="C221" s="200"/>
      <c r="D221" s="201" t="s">
        <v>76</v>
      </c>
      <c r="E221" s="213" t="s">
        <v>85</v>
      </c>
      <c r="F221" s="213" t="s">
        <v>765</v>
      </c>
      <c r="G221" s="200"/>
      <c r="H221" s="200"/>
      <c r="I221" s="203"/>
      <c r="J221" s="214">
        <f>BK221</f>
        <v>0</v>
      </c>
      <c r="K221" s="200"/>
      <c r="L221" s="205"/>
      <c r="M221" s="206"/>
      <c r="N221" s="207"/>
      <c r="O221" s="207"/>
      <c r="P221" s="208">
        <f>SUM(P222:P226)</f>
        <v>0</v>
      </c>
      <c r="Q221" s="207"/>
      <c r="R221" s="208">
        <f>SUM(R222:R226)</f>
        <v>0</v>
      </c>
      <c r="S221" s="207"/>
      <c r="T221" s="209">
        <f>SUM(T222:T226)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0" t="s">
        <v>83</v>
      </c>
      <c r="AT221" s="211" t="s">
        <v>76</v>
      </c>
      <c r="AU221" s="211" t="s">
        <v>83</v>
      </c>
      <c r="AY221" s="210" t="s">
        <v>224</v>
      </c>
      <c r="BK221" s="212">
        <f>SUM(BK222:BK226)</f>
        <v>0</v>
      </c>
    </row>
    <row r="222" s="2" customFormat="1" ht="24.15" customHeight="1">
      <c r="A222" s="40"/>
      <c r="B222" s="41"/>
      <c r="C222" s="215" t="s">
        <v>416</v>
      </c>
      <c r="D222" s="215" t="s">
        <v>226</v>
      </c>
      <c r="E222" s="216" t="s">
        <v>774</v>
      </c>
      <c r="F222" s="217" t="s">
        <v>775</v>
      </c>
      <c r="G222" s="218" t="s">
        <v>160</v>
      </c>
      <c r="H222" s="219">
        <v>9.5999999999999996</v>
      </c>
      <c r="I222" s="220"/>
      <c r="J222" s="221">
        <f>ROUND(I222*H222,2)</f>
        <v>0</v>
      </c>
      <c r="K222" s="217" t="s">
        <v>229</v>
      </c>
      <c r="L222" s="46"/>
      <c r="M222" s="222" t="s">
        <v>40</v>
      </c>
      <c r="N222" s="223" t="s">
        <v>48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230</v>
      </c>
      <c r="AT222" s="226" t="s">
        <v>226</v>
      </c>
      <c r="AU222" s="226" t="s">
        <v>85</v>
      </c>
      <c r="AY222" s="19" t="s">
        <v>224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83</v>
      </c>
      <c r="BK222" s="227">
        <f>ROUND(I222*H222,2)</f>
        <v>0</v>
      </c>
      <c r="BL222" s="19" t="s">
        <v>230</v>
      </c>
      <c r="BM222" s="226" t="s">
        <v>593</v>
      </c>
    </row>
    <row r="223" s="2" customFormat="1">
      <c r="A223" s="40"/>
      <c r="B223" s="41"/>
      <c r="C223" s="42"/>
      <c r="D223" s="228" t="s">
        <v>232</v>
      </c>
      <c r="E223" s="42"/>
      <c r="F223" s="229" t="s">
        <v>777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232</v>
      </c>
      <c r="AU223" s="19" t="s">
        <v>85</v>
      </c>
    </row>
    <row r="224" s="2" customFormat="1">
      <c r="A224" s="40"/>
      <c r="B224" s="41"/>
      <c r="C224" s="42"/>
      <c r="D224" s="233" t="s">
        <v>234</v>
      </c>
      <c r="E224" s="42"/>
      <c r="F224" s="234" t="s">
        <v>778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234</v>
      </c>
      <c r="AU224" s="19" t="s">
        <v>85</v>
      </c>
    </row>
    <row r="225" s="13" customFormat="1">
      <c r="A225" s="13"/>
      <c r="B225" s="235"/>
      <c r="C225" s="236"/>
      <c r="D225" s="228" t="s">
        <v>236</v>
      </c>
      <c r="E225" s="237" t="s">
        <v>40</v>
      </c>
      <c r="F225" s="238" t="s">
        <v>6223</v>
      </c>
      <c r="G225" s="236"/>
      <c r="H225" s="239">
        <v>9.5999999999999996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236</v>
      </c>
      <c r="AU225" s="245" t="s">
        <v>85</v>
      </c>
      <c r="AV225" s="13" t="s">
        <v>85</v>
      </c>
      <c r="AW225" s="13" t="s">
        <v>38</v>
      </c>
      <c r="AX225" s="13" t="s">
        <v>77</v>
      </c>
      <c r="AY225" s="245" t="s">
        <v>224</v>
      </c>
    </row>
    <row r="226" s="15" customFormat="1">
      <c r="A226" s="15"/>
      <c r="B226" s="256"/>
      <c r="C226" s="257"/>
      <c r="D226" s="228" t="s">
        <v>236</v>
      </c>
      <c r="E226" s="258" t="s">
        <v>40</v>
      </c>
      <c r="F226" s="259" t="s">
        <v>253</v>
      </c>
      <c r="G226" s="257"/>
      <c r="H226" s="260">
        <v>9.5999999999999996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236</v>
      </c>
      <c r="AU226" s="266" t="s">
        <v>85</v>
      </c>
      <c r="AV226" s="15" t="s">
        <v>230</v>
      </c>
      <c r="AW226" s="15" t="s">
        <v>38</v>
      </c>
      <c r="AX226" s="15" t="s">
        <v>83</v>
      </c>
      <c r="AY226" s="266" t="s">
        <v>224</v>
      </c>
    </row>
    <row r="227" s="12" customFormat="1" ht="22.8" customHeight="1">
      <c r="A227" s="12"/>
      <c r="B227" s="199"/>
      <c r="C227" s="200"/>
      <c r="D227" s="201" t="s">
        <v>76</v>
      </c>
      <c r="E227" s="213" t="s">
        <v>244</v>
      </c>
      <c r="F227" s="213" t="s">
        <v>868</v>
      </c>
      <c r="G227" s="200"/>
      <c r="H227" s="200"/>
      <c r="I227" s="203"/>
      <c r="J227" s="214">
        <f>BK227</f>
        <v>0</v>
      </c>
      <c r="K227" s="200"/>
      <c r="L227" s="205"/>
      <c r="M227" s="206"/>
      <c r="N227" s="207"/>
      <c r="O227" s="207"/>
      <c r="P227" s="208">
        <f>SUM(P228:P232)</f>
        <v>0</v>
      </c>
      <c r="Q227" s="207"/>
      <c r="R227" s="208">
        <f>SUM(R228:R232)</f>
        <v>0</v>
      </c>
      <c r="S227" s="207"/>
      <c r="T227" s="209">
        <f>SUM(T228:T232)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0" t="s">
        <v>83</v>
      </c>
      <c r="AT227" s="211" t="s">
        <v>76</v>
      </c>
      <c r="AU227" s="211" t="s">
        <v>83</v>
      </c>
      <c r="AY227" s="210" t="s">
        <v>224</v>
      </c>
      <c r="BK227" s="212">
        <f>SUM(BK228:BK232)</f>
        <v>0</v>
      </c>
    </row>
    <row r="228" s="2" customFormat="1" ht="16.5" customHeight="1">
      <c r="A228" s="40"/>
      <c r="B228" s="41"/>
      <c r="C228" s="215" t="s">
        <v>423</v>
      </c>
      <c r="D228" s="215" t="s">
        <v>226</v>
      </c>
      <c r="E228" s="216" t="s">
        <v>6123</v>
      </c>
      <c r="F228" s="217" t="s">
        <v>6124</v>
      </c>
      <c r="G228" s="218" t="s">
        <v>160</v>
      </c>
      <c r="H228" s="219">
        <v>31.100000000000001</v>
      </c>
      <c r="I228" s="220"/>
      <c r="J228" s="221">
        <f>ROUND(I228*H228,2)</f>
        <v>0</v>
      </c>
      <c r="K228" s="217" t="s">
        <v>229</v>
      </c>
      <c r="L228" s="46"/>
      <c r="M228" s="222" t="s">
        <v>40</v>
      </c>
      <c r="N228" s="223" t="s">
        <v>48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230</v>
      </c>
      <c r="AT228" s="226" t="s">
        <v>226</v>
      </c>
      <c r="AU228" s="226" t="s">
        <v>85</v>
      </c>
      <c r="AY228" s="19" t="s">
        <v>224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83</v>
      </c>
      <c r="BK228" s="227">
        <f>ROUND(I228*H228,2)</f>
        <v>0</v>
      </c>
      <c r="BL228" s="19" t="s">
        <v>230</v>
      </c>
      <c r="BM228" s="226" t="s">
        <v>609</v>
      </c>
    </row>
    <row r="229" s="2" customFormat="1">
      <c r="A229" s="40"/>
      <c r="B229" s="41"/>
      <c r="C229" s="42"/>
      <c r="D229" s="228" t="s">
        <v>232</v>
      </c>
      <c r="E229" s="42"/>
      <c r="F229" s="229" t="s">
        <v>6125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232</v>
      </c>
      <c r="AU229" s="19" t="s">
        <v>85</v>
      </c>
    </row>
    <row r="230" s="2" customFormat="1">
      <c r="A230" s="40"/>
      <c r="B230" s="41"/>
      <c r="C230" s="42"/>
      <c r="D230" s="233" t="s">
        <v>234</v>
      </c>
      <c r="E230" s="42"/>
      <c r="F230" s="234" t="s">
        <v>6126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234</v>
      </c>
      <c r="AU230" s="19" t="s">
        <v>85</v>
      </c>
    </row>
    <row r="231" s="13" customFormat="1">
      <c r="A231" s="13"/>
      <c r="B231" s="235"/>
      <c r="C231" s="236"/>
      <c r="D231" s="228" t="s">
        <v>236</v>
      </c>
      <c r="E231" s="237" t="s">
        <v>40</v>
      </c>
      <c r="F231" s="238" t="s">
        <v>6224</v>
      </c>
      <c r="G231" s="236"/>
      <c r="H231" s="239">
        <v>31.100000000000001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236</v>
      </c>
      <c r="AU231" s="245" t="s">
        <v>85</v>
      </c>
      <c r="AV231" s="13" t="s">
        <v>85</v>
      </c>
      <c r="AW231" s="13" t="s">
        <v>38</v>
      </c>
      <c r="AX231" s="13" t="s">
        <v>77</v>
      </c>
      <c r="AY231" s="245" t="s">
        <v>224</v>
      </c>
    </row>
    <row r="232" s="15" customFormat="1">
      <c r="A232" s="15"/>
      <c r="B232" s="256"/>
      <c r="C232" s="257"/>
      <c r="D232" s="228" t="s">
        <v>236</v>
      </c>
      <c r="E232" s="258" t="s">
        <v>40</v>
      </c>
      <c r="F232" s="259" t="s">
        <v>253</v>
      </c>
      <c r="G232" s="257"/>
      <c r="H232" s="260">
        <v>31.100000000000001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236</v>
      </c>
      <c r="AU232" s="266" t="s">
        <v>85</v>
      </c>
      <c r="AV232" s="15" t="s">
        <v>230</v>
      </c>
      <c r="AW232" s="15" t="s">
        <v>38</v>
      </c>
      <c r="AX232" s="15" t="s">
        <v>83</v>
      </c>
      <c r="AY232" s="266" t="s">
        <v>224</v>
      </c>
    </row>
    <row r="233" s="12" customFormat="1" ht="22.8" customHeight="1">
      <c r="A233" s="12"/>
      <c r="B233" s="199"/>
      <c r="C233" s="200"/>
      <c r="D233" s="201" t="s">
        <v>76</v>
      </c>
      <c r="E233" s="213" t="s">
        <v>230</v>
      </c>
      <c r="F233" s="213" t="s">
        <v>912</v>
      </c>
      <c r="G233" s="200"/>
      <c r="H233" s="200"/>
      <c r="I233" s="203"/>
      <c r="J233" s="214">
        <f>BK233</f>
        <v>0</v>
      </c>
      <c r="K233" s="200"/>
      <c r="L233" s="205"/>
      <c r="M233" s="206"/>
      <c r="N233" s="207"/>
      <c r="O233" s="207"/>
      <c r="P233" s="208">
        <f>SUM(P234:P253)</f>
        <v>0</v>
      </c>
      <c r="Q233" s="207"/>
      <c r="R233" s="208">
        <f>SUM(R234:R253)</f>
        <v>0</v>
      </c>
      <c r="S233" s="207"/>
      <c r="T233" s="209">
        <f>SUM(T234:T253)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0" t="s">
        <v>83</v>
      </c>
      <c r="AT233" s="211" t="s">
        <v>76</v>
      </c>
      <c r="AU233" s="211" t="s">
        <v>83</v>
      </c>
      <c r="AY233" s="210" t="s">
        <v>224</v>
      </c>
      <c r="BK233" s="212">
        <f>SUM(BK234:BK253)</f>
        <v>0</v>
      </c>
    </row>
    <row r="234" s="2" customFormat="1" ht="16.5" customHeight="1">
      <c r="A234" s="40"/>
      <c r="B234" s="41"/>
      <c r="C234" s="215" t="s">
        <v>429</v>
      </c>
      <c r="D234" s="215" t="s">
        <v>226</v>
      </c>
      <c r="E234" s="216" t="s">
        <v>1848</v>
      </c>
      <c r="F234" s="217" t="s">
        <v>1849</v>
      </c>
      <c r="G234" s="218" t="s">
        <v>163</v>
      </c>
      <c r="H234" s="219">
        <v>5.5990000000000002</v>
      </c>
      <c r="I234" s="220"/>
      <c r="J234" s="221">
        <f>ROUND(I234*H234,2)</f>
        <v>0</v>
      </c>
      <c r="K234" s="217" t="s">
        <v>229</v>
      </c>
      <c r="L234" s="46"/>
      <c r="M234" s="222" t="s">
        <v>40</v>
      </c>
      <c r="N234" s="223" t="s">
        <v>48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230</v>
      </c>
      <c r="AT234" s="226" t="s">
        <v>226</v>
      </c>
      <c r="AU234" s="226" t="s">
        <v>85</v>
      </c>
      <c r="AY234" s="19" t="s">
        <v>224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83</v>
      </c>
      <c r="BK234" s="227">
        <f>ROUND(I234*H234,2)</f>
        <v>0</v>
      </c>
      <c r="BL234" s="19" t="s">
        <v>230</v>
      </c>
      <c r="BM234" s="226" t="s">
        <v>622</v>
      </c>
    </row>
    <row r="235" s="2" customFormat="1">
      <c r="A235" s="40"/>
      <c r="B235" s="41"/>
      <c r="C235" s="42"/>
      <c r="D235" s="228" t="s">
        <v>232</v>
      </c>
      <c r="E235" s="42"/>
      <c r="F235" s="229" t="s">
        <v>1851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232</v>
      </c>
      <c r="AU235" s="19" t="s">
        <v>85</v>
      </c>
    </row>
    <row r="236" s="2" customFormat="1">
      <c r="A236" s="40"/>
      <c r="B236" s="41"/>
      <c r="C236" s="42"/>
      <c r="D236" s="233" t="s">
        <v>234</v>
      </c>
      <c r="E236" s="42"/>
      <c r="F236" s="234" t="s">
        <v>1852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234</v>
      </c>
      <c r="AU236" s="19" t="s">
        <v>85</v>
      </c>
    </row>
    <row r="237" s="14" customFormat="1">
      <c r="A237" s="14"/>
      <c r="B237" s="246"/>
      <c r="C237" s="247"/>
      <c r="D237" s="228" t="s">
        <v>236</v>
      </c>
      <c r="E237" s="248" t="s">
        <v>40</v>
      </c>
      <c r="F237" s="249" t="s">
        <v>731</v>
      </c>
      <c r="G237" s="247"/>
      <c r="H237" s="248" t="s">
        <v>40</v>
      </c>
      <c r="I237" s="250"/>
      <c r="J237" s="247"/>
      <c r="K237" s="247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236</v>
      </c>
      <c r="AU237" s="255" t="s">
        <v>85</v>
      </c>
      <c r="AV237" s="14" t="s">
        <v>83</v>
      </c>
      <c r="AW237" s="14" t="s">
        <v>38</v>
      </c>
      <c r="AX237" s="14" t="s">
        <v>77</v>
      </c>
      <c r="AY237" s="255" t="s">
        <v>224</v>
      </c>
    </row>
    <row r="238" s="13" customFormat="1">
      <c r="A238" s="13"/>
      <c r="B238" s="235"/>
      <c r="C238" s="236"/>
      <c r="D238" s="228" t="s">
        <v>236</v>
      </c>
      <c r="E238" s="237" t="s">
        <v>40</v>
      </c>
      <c r="F238" s="238" t="s">
        <v>6225</v>
      </c>
      <c r="G238" s="236"/>
      <c r="H238" s="239">
        <v>2.0529999999999999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236</v>
      </c>
      <c r="AU238" s="245" t="s">
        <v>85</v>
      </c>
      <c r="AV238" s="13" t="s">
        <v>85</v>
      </c>
      <c r="AW238" s="13" t="s">
        <v>38</v>
      </c>
      <c r="AX238" s="13" t="s">
        <v>77</v>
      </c>
      <c r="AY238" s="245" t="s">
        <v>224</v>
      </c>
    </row>
    <row r="239" s="13" customFormat="1">
      <c r="A239" s="13"/>
      <c r="B239" s="235"/>
      <c r="C239" s="236"/>
      <c r="D239" s="228" t="s">
        <v>236</v>
      </c>
      <c r="E239" s="237" t="s">
        <v>40</v>
      </c>
      <c r="F239" s="238" t="s">
        <v>6226</v>
      </c>
      <c r="G239" s="236"/>
      <c r="H239" s="239">
        <v>0.34000000000000002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236</v>
      </c>
      <c r="AU239" s="245" t="s">
        <v>85</v>
      </c>
      <c r="AV239" s="13" t="s">
        <v>85</v>
      </c>
      <c r="AW239" s="13" t="s">
        <v>38</v>
      </c>
      <c r="AX239" s="13" t="s">
        <v>77</v>
      </c>
      <c r="AY239" s="245" t="s">
        <v>224</v>
      </c>
    </row>
    <row r="240" s="13" customFormat="1">
      <c r="A240" s="13"/>
      <c r="B240" s="235"/>
      <c r="C240" s="236"/>
      <c r="D240" s="228" t="s">
        <v>236</v>
      </c>
      <c r="E240" s="237" t="s">
        <v>40</v>
      </c>
      <c r="F240" s="238" t="s">
        <v>6227</v>
      </c>
      <c r="G240" s="236"/>
      <c r="H240" s="239">
        <v>0.67400000000000004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236</v>
      </c>
      <c r="AU240" s="245" t="s">
        <v>85</v>
      </c>
      <c r="AV240" s="13" t="s">
        <v>85</v>
      </c>
      <c r="AW240" s="13" t="s">
        <v>38</v>
      </c>
      <c r="AX240" s="13" t="s">
        <v>77</v>
      </c>
      <c r="AY240" s="245" t="s">
        <v>224</v>
      </c>
    </row>
    <row r="241" s="13" customFormat="1">
      <c r="A241" s="13"/>
      <c r="B241" s="235"/>
      <c r="C241" s="236"/>
      <c r="D241" s="228" t="s">
        <v>236</v>
      </c>
      <c r="E241" s="237" t="s">
        <v>40</v>
      </c>
      <c r="F241" s="238" t="s">
        <v>6228</v>
      </c>
      <c r="G241" s="236"/>
      <c r="H241" s="239">
        <v>0.41099999999999998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236</v>
      </c>
      <c r="AU241" s="245" t="s">
        <v>85</v>
      </c>
      <c r="AV241" s="13" t="s">
        <v>85</v>
      </c>
      <c r="AW241" s="13" t="s">
        <v>38</v>
      </c>
      <c r="AX241" s="13" t="s">
        <v>77</v>
      </c>
      <c r="AY241" s="245" t="s">
        <v>224</v>
      </c>
    </row>
    <row r="242" s="13" customFormat="1">
      <c r="A242" s="13"/>
      <c r="B242" s="235"/>
      <c r="C242" s="236"/>
      <c r="D242" s="228" t="s">
        <v>236</v>
      </c>
      <c r="E242" s="237" t="s">
        <v>40</v>
      </c>
      <c r="F242" s="238" t="s">
        <v>6229</v>
      </c>
      <c r="G242" s="236"/>
      <c r="H242" s="239">
        <v>0.39300000000000002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236</v>
      </c>
      <c r="AU242" s="245" t="s">
        <v>85</v>
      </c>
      <c r="AV242" s="13" t="s">
        <v>85</v>
      </c>
      <c r="AW242" s="13" t="s">
        <v>38</v>
      </c>
      <c r="AX242" s="13" t="s">
        <v>77</v>
      </c>
      <c r="AY242" s="245" t="s">
        <v>224</v>
      </c>
    </row>
    <row r="243" s="14" customFormat="1">
      <c r="A243" s="14"/>
      <c r="B243" s="246"/>
      <c r="C243" s="247"/>
      <c r="D243" s="228" t="s">
        <v>236</v>
      </c>
      <c r="E243" s="248" t="s">
        <v>40</v>
      </c>
      <c r="F243" s="249" t="s">
        <v>251</v>
      </c>
      <c r="G243" s="247"/>
      <c r="H243" s="248" t="s">
        <v>40</v>
      </c>
      <c r="I243" s="250"/>
      <c r="J243" s="247"/>
      <c r="K243" s="247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236</v>
      </c>
      <c r="AU243" s="255" t="s">
        <v>85</v>
      </c>
      <c r="AV243" s="14" t="s">
        <v>83</v>
      </c>
      <c r="AW243" s="14" t="s">
        <v>38</v>
      </c>
      <c r="AX243" s="14" t="s">
        <v>77</v>
      </c>
      <c r="AY243" s="255" t="s">
        <v>224</v>
      </c>
    </row>
    <row r="244" s="13" customFormat="1">
      <c r="A244" s="13"/>
      <c r="B244" s="235"/>
      <c r="C244" s="236"/>
      <c r="D244" s="228" t="s">
        <v>236</v>
      </c>
      <c r="E244" s="237" t="s">
        <v>40</v>
      </c>
      <c r="F244" s="238" t="s">
        <v>6230</v>
      </c>
      <c r="G244" s="236"/>
      <c r="H244" s="239">
        <v>0.86399999999999999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236</v>
      </c>
      <c r="AU244" s="245" t="s">
        <v>85</v>
      </c>
      <c r="AV244" s="13" t="s">
        <v>85</v>
      </c>
      <c r="AW244" s="13" t="s">
        <v>38</v>
      </c>
      <c r="AX244" s="13" t="s">
        <v>77</v>
      </c>
      <c r="AY244" s="245" t="s">
        <v>224</v>
      </c>
    </row>
    <row r="245" s="13" customFormat="1">
      <c r="A245" s="13"/>
      <c r="B245" s="235"/>
      <c r="C245" s="236"/>
      <c r="D245" s="228" t="s">
        <v>236</v>
      </c>
      <c r="E245" s="237" t="s">
        <v>40</v>
      </c>
      <c r="F245" s="238" t="s">
        <v>6231</v>
      </c>
      <c r="G245" s="236"/>
      <c r="H245" s="239">
        <v>0.86399999999999999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236</v>
      </c>
      <c r="AU245" s="245" t="s">
        <v>85</v>
      </c>
      <c r="AV245" s="13" t="s">
        <v>85</v>
      </c>
      <c r="AW245" s="13" t="s">
        <v>38</v>
      </c>
      <c r="AX245" s="13" t="s">
        <v>77</v>
      </c>
      <c r="AY245" s="245" t="s">
        <v>224</v>
      </c>
    </row>
    <row r="246" s="15" customFormat="1">
      <c r="A246" s="15"/>
      <c r="B246" s="256"/>
      <c r="C246" s="257"/>
      <c r="D246" s="228" t="s">
        <v>236</v>
      </c>
      <c r="E246" s="258" t="s">
        <v>40</v>
      </c>
      <c r="F246" s="259" t="s">
        <v>253</v>
      </c>
      <c r="G246" s="257"/>
      <c r="H246" s="260">
        <v>5.5989999999999993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6" t="s">
        <v>236</v>
      </c>
      <c r="AU246" s="266" t="s">
        <v>85</v>
      </c>
      <c r="AV246" s="15" t="s">
        <v>230</v>
      </c>
      <c r="AW246" s="15" t="s">
        <v>38</v>
      </c>
      <c r="AX246" s="15" t="s">
        <v>83</v>
      </c>
      <c r="AY246" s="266" t="s">
        <v>224</v>
      </c>
    </row>
    <row r="247" s="2" customFormat="1" ht="16.5" customHeight="1">
      <c r="A247" s="40"/>
      <c r="B247" s="41"/>
      <c r="C247" s="215" t="s">
        <v>440</v>
      </c>
      <c r="D247" s="215" t="s">
        <v>226</v>
      </c>
      <c r="E247" s="216" t="s">
        <v>6129</v>
      </c>
      <c r="F247" s="217" t="s">
        <v>6130</v>
      </c>
      <c r="G247" s="218" t="s">
        <v>811</v>
      </c>
      <c r="H247" s="219">
        <v>4</v>
      </c>
      <c r="I247" s="220"/>
      <c r="J247" s="221">
        <f>ROUND(I247*H247,2)</f>
        <v>0</v>
      </c>
      <c r="K247" s="217" t="s">
        <v>229</v>
      </c>
      <c r="L247" s="46"/>
      <c r="M247" s="222" t="s">
        <v>40</v>
      </c>
      <c r="N247" s="223" t="s">
        <v>48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230</v>
      </c>
      <c r="AT247" s="226" t="s">
        <v>226</v>
      </c>
      <c r="AU247" s="226" t="s">
        <v>85</v>
      </c>
      <c r="AY247" s="19" t="s">
        <v>224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83</v>
      </c>
      <c r="BK247" s="227">
        <f>ROUND(I247*H247,2)</f>
        <v>0</v>
      </c>
      <c r="BL247" s="19" t="s">
        <v>230</v>
      </c>
      <c r="BM247" s="226" t="s">
        <v>635</v>
      </c>
    </row>
    <row r="248" s="2" customFormat="1">
      <c r="A248" s="40"/>
      <c r="B248" s="41"/>
      <c r="C248" s="42"/>
      <c r="D248" s="228" t="s">
        <v>232</v>
      </c>
      <c r="E248" s="42"/>
      <c r="F248" s="229" t="s">
        <v>6131</v>
      </c>
      <c r="G248" s="42"/>
      <c r="H248" s="42"/>
      <c r="I248" s="230"/>
      <c r="J248" s="42"/>
      <c r="K248" s="42"/>
      <c r="L248" s="46"/>
      <c r="M248" s="231"/>
      <c r="N248" s="232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232</v>
      </c>
      <c r="AU248" s="19" t="s">
        <v>85</v>
      </c>
    </row>
    <row r="249" s="2" customFormat="1">
      <c r="A249" s="40"/>
      <c r="B249" s="41"/>
      <c r="C249" s="42"/>
      <c r="D249" s="233" t="s">
        <v>234</v>
      </c>
      <c r="E249" s="42"/>
      <c r="F249" s="234" t="s">
        <v>6132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234</v>
      </c>
      <c r="AU249" s="19" t="s">
        <v>85</v>
      </c>
    </row>
    <row r="250" s="2" customFormat="1" ht="16.5" customHeight="1">
      <c r="A250" s="40"/>
      <c r="B250" s="41"/>
      <c r="C250" s="268" t="s">
        <v>446</v>
      </c>
      <c r="D250" s="268" t="s">
        <v>305</v>
      </c>
      <c r="E250" s="269" t="s">
        <v>6232</v>
      </c>
      <c r="F250" s="270" t="s">
        <v>6233</v>
      </c>
      <c r="G250" s="271" t="s">
        <v>811</v>
      </c>
      <c r="H250" s="272">
        <v>4</v>
      </c>
      <c r="I250" s="273"/>
      <c r="J250" s="274">
        <f>ROUND(I250*H250,2)</f>
        <v>0</v>
      </c>
      <c r="K250" s="270" t="s">
        <v>40</v>
      </c>
      <c r="L250" s="275"/>
      <c r="M250" s="276" t="s">
        <v>40</v>
      </c>
      <c r="N250" s="277" t="s">
        <v>48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279</v>
      </c>
      <c r="AT250" s="226" t="s">
        <v>305</v>
      </c>
      <c r="AU250" s="226" t="s">
        <v>85</v>
      </c>
      <c r="AY250" s="19" t="s">
        <v>224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83</v>
      </c>
      <c r="BK250" s="227">
        <f>ROUND(I250*H250,2)</f>
        <v>0</v>
      </c>
      <c r="BL250" s="19" t="s">
        <v>230</v>
      </c>
      <c r="BM250" s="226" t="s">
        <v>647</v>
      </c>
    </row>
    <row r="251" s="2" customFormat="1">
      <c r="A251" s="40"/>
      <c r="B251" s="41"/>
      <c r="C251" s="42"/>
      <c r="D251" s="228" t="s">
        <v>232</v>
      </c>
      <c r="E251" s="42"/>
      <c r="F251" s="229" t="s">
        <v>6234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232</v>
      </c>
      <c r="AU251" s="19" t="s">
        <v>85</v>
      </c>
    </row>
    <row r="252" s="13" customFormat="1">
      <c r="A252" s="13"/>
      <c r="B252" s="235"/>
      <c r="C252" s="236"/>
      <c r="D252" s="228" t="s">
        <v>236</v>
      </c>
      <c r="E252" s="237" t="s">
        <v>40</v>
      </c>
      <c r="F252" s="238" t="s">
        <v>6235</v>
      </c>
      <c r="G252" s="236"/>
      <c r="H252" s="239">
        <v>4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236</v>
      </c>
      <c r="AU252" s="245" t="s">
        <v>85</v>
      </c>
      <c r="AV252" s="13" t="s">
        <v>85</v>
      </c>
      <c r="AW252" s="13" t="s">
        <v>38</v>
      </c>
      <c r="AX252" s="13" t="s">
        <v>77</v>
      </c>
      <c r="AY252" s="245" t="s">
        <v>224</v>
      </c>
    </row>
    <row r="253" s="15" customFormat="1">
      <c r="A253" s="15"/>
      <c r="B253" s="256"/>
      <c r="C253" s="257"/>
      <c r="D253" s="228" t="s">
        <v>236</v>
      </c>
      <c r="E253" s="258" t="s">
        <v>40</v>
      </c>
      <c r="F253" s="259" t="s">
        <v>253</v>
      </c>
      <c r="G253" s="257"/>
      <c r="H253" s="260">
        <v>4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236</v>
      </c>
      <c r="AU253" s="266" t="s">
        <v>85</v>
      </c>
      <c r="AV253" s="15" t="s">
        <v>230</v>
      </c>
      <c r="AW253" s="15" t="s">
        <v>38</v>
      </c>
      <c r="AX253" s="15" t="s">
        <v>83</v>
      </c>
      <c r="AY253" s="266" t="s">
        <v>224</v>
      </c>
    </row>
    <row r="254" s="12" customFormat="1" ht="22.8" customHeight="1">
      <c r="A254" s="12"/>
      <c r="B254" s="199"/>
      <c r="C254" s="200"/>
      <c r="D254" s="201" t="s">
        <v>76</v>
      </c>
      <c r="E254" s="213" t="s">
        <v>279</v>
      </c>
      <c r="F254" s="213" t="s">
        <v>1098</v>
      </c>
      <c r="G254" s="200"/>
      <c r="H254" s="200"/>
      <c r="I254" s="203"/>
      <c r="J254" s="214">
        <f>BK254</f>
        <v>0</v>
      </c>
      <c r="K254" s="200"/>
      <c r="L254" s="205"/>
      <c r="M254" s="206"/>
      <c r="N254" s="207"/>
      <c r="O254" s="207"/>
      <c r="P254" s="208">
        <f>SUM(P255:P393)</f>
        <v>0</v>
      </c>
      <c r="Q254" s="207"/>
      <c r="R254" s="208">
        <f>SUM(R255:R393)</f>
        <v>0</v>
      </c>
      <c r="S254" s="207"/>
      <c r="T254" s="209">
        <f>SUM(T255:T393)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0" t="s">
        <v>83</v>
      </c>
      <c r="AT254" s="211" t="s">
        <v>76</v>
      </c>
      <c r="AU254" s="211" t="s">
        <v>83</v>
      </c>
      <c r="AY254" s="210" t="s">
        <v>224</v>
      </c>
      <c r="BK254" s="212">
        <f>SUM(BK255:BK393)</f>
        <v>0</v>
      </c>
    </row>
    <row r="255" s="2" customFormat="1" ht="21.75" customHeight="1">
      <c r="A255" s="40"/>
      <c r="B255" s="41"/>
      <c r="C255" s="215" t="s">
        <v>451</v>
      </c>
      <c r="D255" s="215" t="s">
        <v>226</v>
      </c>
      <c r="E255" s="216" t="s">
        <v>6236</v>
      </c>
      <c r="F255" s="217" t="s">
        <v>6237</v>
      </c>
      <c r="G255" s="218" t="s">
        <v>160</v>
      </c>
      <c r="H255" s="219">
        <v>4.8200000000000003</v>
      </c>
      <c r="I255" s="220"/>
      <c r="J255" s="221">
        <f>ROUND(I255*H255,2)</f>
        <v>0</v>
      </c>
      <c r="K255" s="217" t="s">
        <v>229</v>
      </c>
      <c r="L255" s="46"/>
      <c r="M255" s="222" t="s">
        <v>40</v>
      </c>
      <c r="N255" s="223" t="s">
        <v>48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230</v>
      </c>
      <c r="AT255" s="226" t="s">
        <v>226</v>
      </c>
      <c r="AU255" s="226" t="s">
        <v>85</v>
      </c>
      <c r="AY255" s="19" t="s">
        <v>224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83</v>
      </c>
      <c r="BK255" s="227">
        <f>ROUND(I255*H255,2)</f>
        <v>0</v>
      </c>
      <c r="BL255" s="19" t="s">
        <v>230</v>
      </c>
      <c r="BM255" s="226" t="s">
        <v>659</v>
      </c>
    </row>
    <row r="256" s="2" customFormat="1">
      <c r="A256" s="40"/>
      <c r="B256" s="41"/>
      <c r="C256" s="42"/>
      <c r="D256" s="228" t="s">
        <v>232</v>
      </c>
      <c r="E256" s="42"/>
      <c r="F256" s="229" t="s">
        <v>6238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232</v>
      </c>
      <c r="AU256" s="19" t="s">
        <v>85</v>
      </c>
    </row>
    <row r="257" s="2" customFormat="1">
      <c r="A257" s="40"/>
      <c r="B257" s="41"/>
      <c r="C257" s="42"/>
      <c r="D257" s="233" t="s">
        <v>234</v>
      </c>
      <c r="E257" s="42"/>
      <c r="F257" s="234" t="s">
        <v>6239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234</v>
      </c>
      <c r="AU257" s="19" t="s">
        <v>85</v>
      </c>
    </row>
    <row r="258" s="2" customFormat="1" ht="16.5" customHeight="1">
      <c r="A258" s="40"/>
      <c r="B258" s="41"/>
      <c r="C258" s="268" t="s">
        <v>455</v>
      </c>
      <c r="D258" s="268" t="s">
        <v>305</v>
      </c>
      <c r="E258" s="269" t="s">
        <v>6240</v>
      </c>
      <c r="F258" s="270" t="s">
        <v>6241</v>
      </c>
      <c r="G258" s="271" t="s">
        <v>160</v>
      </c>
      <c r="H258" s="272">
        <v>4.8920000000000003</v>
      </c>
      <c r="I258" s="273"/>
      <c r="J258" s="274">
        <f>ROUND(I258*H258,2)</f>
        <v>0</v>
      </c>
      <c r="K258" s="270" t="s">
        <v>229</v>
      </c>
      <c r="L258" s="275"/>
      <c r="M258" s="276" t="s">
        <v>40</v>
      </c>
      <c r="N258" s="277" t="s">
        <v>48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279</v>
      </c>
      <c r="AT258" s="226" t="s">
        <v>305</v>
      </c>
      <c r="AU258" s="226" t="s">
        <v>85</v>
      </c>
      <c r="AY258" s="19" t="s">
        <v>224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83</v>
      </c>
      <c r="BK258" s="227">
        <f>ROUND(I258*H258,2)</f>
        <v>0</v>
      </c>
      <c r="BL258" s="19" t="s">
        <v>230</v>
      </c>
      <c r="BM258" s="226" t="s">
        <v>672</v>
      </c>
    </row>
    <row r="259" s="2" customFormat="1">
      <c r="A259" s="40"/>
      <c r="B259" s="41"/>
      <c r="C259" s="42"/>
      <c r="D259" s="228" t="s">
        <v>232</v>
      </c>
      <c r="E259" s="42"/>
      <c r="F259" s="229" t="s">
        <v>6241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232</v>
      </c>
      <c r="AU259" s="19" t="s">
        <v>85</v>
      </c>
    </row>
    <row r="260" s="2" customFormat="1">
      <c r="A260" s="40"/>
      <c r="B260" s="41"/>
      <c r="C260" s="42"/>
      <c r="D260" s="233" t="s">
        <v>234</v>
      </c>
      <c r="E260" s="42"/>
      <c r="F260" s="234" t="s">
        <v>6242</v>
      </c>
      <c r="G260" s="42"/>
      <c r="H260" s="42"/>
      <c r="I260" s="230"/>
      <c r="J260" s="42"/>
      <c r="K260" s="42"/>
      <c r="L260" s="46"/>
      <c r="M260" s="231"/>
      <c r="N260" s="232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234</v>
      </c>
      <c r="AU260" s="19" t="s">
        <v>85</v>
      </c>
    </row>
    <row r="261" s="2" customFormat="1" ht="16.5" customHeight="1">
      <c r="A261" s="40"/>
      <c r="B261" s="41"/>
      <c r="C261" s="215" t="s">
        <v>462</v>
      </c>
      <c r="D261" s="215" t="s">
        <v>226</v>
      </c>
      <c r="E261" s="216" t="s">
        <v>6243</v>
      </c>
      <c r="F261" s="217" t="s">
        <v>6244</v>
      </c>
      <c r="G261" s="218" t="s">
        <v>811</v>
      </c>
      <c r="H261" s="219">
        <v>1</v>
      </c>
      <c r="I261" s="220"/>
      <c r="J261" s="221">
        <f>ROUND(I261*H261,2)</f>
        <v>0</v>
      </c>
      <c r="K261" s="217" t="s">
        <v>229</v>
      </c>
      <c r="L261" s="46"/>
      <c r="M261" s="222" t="s">
        <v>40</v>
      </c>
      <c r="N261" s="223" t="s">
        <v>48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230</v>
      </c>
      <c r="AT261" s="226" t="s">
        <v>226</v>
      </c>
      <c r="AU261" s="226" t="s">
        <v>85</v>
      </c>
      <c r="AY261" s="19" t="s">
        <v>224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83</v>
      </c>
      <c r="BK261" s="227">
        <f>ROUND(I261*H261,2)</f>
        <v>0</v>
      </c>
      <c r="BL261" s="19" t="s">
        <v>230</v>
      </c>
      <c r="BM261" s="226" t="s">
        <v>688</v>
      </c>
    </row>
    <row r="262" s="2" customFormat="1">
      <c r="A262" s="40"/>
      <c r="B262" s="41"/>
      <c r="C262" s="42"/>
      <c r="D262" s="228" t="s">
        <v>232</v>
      </c>
      <c r="E262" s="42"/>
      <c r="F262" s="229" t="s">
        <v>6245</v>
      </c>
      <c r="G262" s="42"/>
      <c r="H262" s="42"/>
      <c r="I262" s="230"/>
      <c r="J262" s="42"/>
      <c r="K262" s="42"/>
      <c r="L262" s="46"/>
      <c r="M262" s="231"/>
      <c r="N262" s="23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232</v>
      </c>
      <c r="AU262" s="19" t="s">
        <v>85</v>
      </c>
    </row>
    <row r="263" s="2" customFormat="1">
      <c r="A263" s="40"/>
      <c r="B263" s="41"/>
      <c r="C263" s="42"/>
      <c r="D263" s="233" t="s">
        <v>234</v>
      </c>
      <c r="E263" s="42"/>
      <c r="F263" s="234" t="s">
        <v>6246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234</v>
      </c>
      <c r="AU263" s="19" t="s">
        <v>85</v>
      </c>
    </row>
    <row r="264" s="2" customFormat="1" ht="16.5" customHeight="1">
      <c r="A264" s="40"/>
      <c r="B264" s="41"/>
      <c r="C264" s="268" t="s">
        <v>468</v>
      </c>
      <c r="D264" s="268" t="s">
        <v>305</v>
      </c>
      <c r="E264" s="269" t="s">
        <v>6247</v>
      </c>
      <c r="F264" s="270" t="s">
        <v>6248</v>
      </c>
      <c r="G264" s="271" t="s">
        <v>811</v>
      </c>
      <c r="H264" s="272">
        <v>1.0149999999999999</v>
      </c>
      <c r="I264" s="273"/>
      <c r="J264" s="274">
        <f>ROUND(I264*H264,2)</f>
        <v>0</v>
      </c>
      <c r="K264" s="270" t="s">
        <v>229</v>
      </c>
      <c r="L264" s="275"/>
      <c r="M264" s="276" t="s">
        <v>40</v>
      </c>
      <c r="N264" s="277" t="s">
        <v>48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279</v>
      </c>
      <c r="AT264" s="226" t="s">
        <v>305</v>
      </c>
      <c r="AU264" s="226" t="s">
        <v>85</v>
      </c>
      <c r="AY264" s="19" t="s">
        <v>224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83</v>
      </c>
      <c r="BK264" s="227">
        <f>ROUND(I264*H264,2)</f>
        <v>0</v>
      </c>
      <c r="BL264" s="19" t="s">
        <v>230</v>
      </c>
      <c r="BM264" s="226" t="s">
        <v>704</v>
      </c>
    </row>
    <row r="265" s="2" customFormat="1">
      <c r="A265" s="40"/>
      <c r="B265" s="41"/>
      <c r="C265" s="42"/>
      <c r="D265" s="228" t="s">
        <v>232</v>
      </c>
      <c r="E265" s="42"/>
      <c r="F265" s="229" t="s">
        <v>6248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232</v>
      </c>
      <c r="AU265" s="19" t="s">
        <v>85</v>
      </c>
    </row>
    <row r="266" s="2" customFormat="1">
      <c r="A266" s="40"/>
      <c r="B266" s="41"/>
      <c r="C266" s="42"/>
      <c r="D266" s="233" t="s">
        <v>234</v>
      </c>
      <c r="E266" s="42"/>
      <c r="F266" s="234" t="s">
        <v>6249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234</v>
      </c>
      <c r="AU266" s="19" t="s">
        <v>85</v>
      </c>
    </row>
    <row r="267" s="2" customFormat="1" ht="16.5" customHeight="1">
      <c r="A267" s="40"/>
      <c r="B267" s="41"/>
      <c r="C267" s="215" t="s">
        <v>478</v>
      </c>
      <c r="D267" s="215" t="s">
        <v>226</v>
      </c>
      <c r="E267" s="216" t="s">
        <v>5900</v>
      </c>
      <c r="F267" s="217" t="s">
        <v>5901</v>
      </c>
      <c r="G267" s="218" t="s">
        <v>160</v>
      </c>
      <c r="H267" s="219">
        <v>9.8599999999999994</v>
      </c>
      <c r="I267" s="220"/>
      <c r="J267" s="221">
        <f>ROUND(I267*H267,2)</f>
        <v>0</v>
      </c>
      <c r="K267" s="217" t="s">
        <v>229</v>
      </c>
      <c r="L267" s="46"/>
      <c r="M267" s="222" t="s">
        <v>40</v>
      </c>
      <c r="N267" s="223" t="s">
        <v>48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230</v>
      </c>
      <c r="AT267" s="226" t="s">
        <v>226</v>
      </c>
      <c r="AU267" s="226" t="s">
        <v>85</v>
      </c>
      <c r="AY267" s="19" t="s">
        <v>224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83</v>
      </c>
      <c r="BK267" s="227">
        <f>ROUND(I267*H267,2)</f>
        <v>0</v>
      </c>
      <c r="BL267" s="19" t="s">
        <v>230</v>
      </c>
      <c r="BM267" s="226" t="s">
        <v>716</v>
      </c>
    </row>
    <row r="268" s="2" customFormat="1">
      <c r="A268" s="40"/>
      <c r="B268" s="41"/>
      <c r="C268" s="42"/>
      <c r="D268" s="228" t="s">
        <v>232</v>
      </c>
      <c r="E268" s="42"/>
      <c r="F268" s="229" t="s">
        <v>5903</v>
      </c>
      <c r="G268" s="42"/>
      <c r="H268" s="42"/>
      <c r="I268" s="230"/>
      <c r="J268" s="42"/>
      <c r="K268" s="42"/>
      <c r="L268" s="46"/>
      <c r="M268" s="231"/>
      <c r="N268" s="232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232</v>
      </c>
      <c r="AU268" s="19" t="s">
        <v>85</v>
      </c>
    </row>
    <row r="269" s="2" customFormat="1">
      <c r="A269" s="40"/>
      <c r="B269" s="41"/>
      <c r="C269" s="42"/>
      <c r="D269" s="233" t="s">
        <v>234</v>
      </c>
      <c r="E269" s="42"/>
      <c r="F269" s="234" t="s">
        <v>6250</v>
      </c>
      <c r="G269" s="42"/>
      <c r="H269" s="42"/>
      <c r="I269" s="230"/>
      <c r="J269" s="42"/>
      <c r="K269" s="42"/>
      <c r="L269" s="46"/>
      <c r="M269" s="231"/>
      <c r="N269" s="23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234</v>
      </c>
      <c r="AU269" s="19" t="s">
        <v>85</v>
      </c>
    </row>
    <row r="270" s="2" customFormat="1" ht="16.5" customHeight="1">
      <c r="A270" s="40"/>
      <c r="B270" s="41"/>
      <c r="C270" s="268" t="s">
        <v>484</v>
      </c>
      <c r="D270" s="268" t="s">
        <v>305</v>
      </c>
      <c r="E270" s="269" t="s">
        <v>5904</v>
      </c>
      <c r="F270" s="270" t="s">
        <v>5905</v>
      </c>
      <c r="G270" s="271" t="s">
        <v>160</v>
      </c>
      <c r="H270" s="272">
        <v>10.007999999999999</v>
      </c>
      <c r="I270" s="273"/>
      <c r="J270" s="274">
        <f>ROUND(I270*H270,2)</f>
        <v>0</v>
      </c>
      <c r="K270" s="270" t="s">
        <v>229</v>
      </c>
      <c r="L270" s="275"/>
      <c r="M270" s="276" t="s">
        <v>40</v>
      </c>
      <c r="N270" s="277" t="s">
        <v>48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279</v>
      </c>
      <c r="AT270" s="226" t="s">
        <v>305</v>
      </c>
      <c r="AU270" s="226" t="s">
        <v>85</v>
      </c>
      <c r="AY270" s="19" t="s">
        <v>224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83</v>
      </c>
      <c r="BK270" s="227">
        <f>ROUND(I270*H270,2)</f>
        <v>0</v>
      </c>
      <c r="BL270" s="19" t="s">
        <v>230</v>
      </c>
      <c r="BM270" s="226" t="s">
        <v>737</v>
      </c>
    </row>
    <row r="271" s="2" customFormat="1">
      <c r="A271" s="40"/>
      <c r="B271" s="41"/>
      <c r="C271" s="42"/>
      <c r="D271" s="228" t="s">
        <v>232</v>
      </c>
      <c r="E271" s="42"/>
      <c r="F271" s="229" t="s">
        <v>5905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232</v>
      </c>
      <c r="AU271" s="19" t="s">
        <v>85</v>
      </c>
    </row>
    <row r="272" s="2" customFormat="1">
      <c r="A272" s="40"/>
      <c r="B272" s="41"/>
      <c r="C272" s="42"/>
      <c r="D272" s="233" t="s">
        <v>234</v>
      </c>
      <c r="E272" s="42"/>
      <c r="F272" s="234" t="s">
        <v>6251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234</v>
      </c>
      <c r="AU272" s="19" t="s">
        <v>85</v>
      </c>
    </row>
    <row r="273" s="13" customFormat="1">
      <c r="A273" s="13"/>
      <c r="B273" s="235"/>
      <c r="C273" s="236"/>
      <c r="D273" s="228" t="s">
        <v>236</v>
      </c>
      <c r="E273" s="237" t="s">
        <v>40</v>
      </c>
      <c r="F273" s="238" t="s">
        <v>6252</v>
      </c>
      <c r="G273" s="236"/>
      <c r="H273" s="239">
        <v>2.9300000000000002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236</v>
      </c>
      <c r="AU273" s="245" t="s">
        <v>85</v>
      </c>
      <c r="AV273" s="13" t="s">
        <v>85</v>
      </c>
      <c r="AW273" s="13" t="s">
        <v>38</v>
      </c>
      <c r="AX273" s="13" t="s">
        <v>77</v>
      </c>
      <c r="AY273" s="245" t="s">
        <v>224</v>
      </c>
    </row>
    <row r="274" s="13" customFormat="1">
      <c r="A274" s="13"/>
      <c r="B274" s="235"/>
      <c r="C274" s="236"/>
      <c r="D274" s="228" t="s">
        <v>236</v>
      </c>
      <c r="E274" s="237" t="s">
        <v>40</v>
      </c>
      <c r="F274" s="238" t="s">
        <v>6253</v>
      </c>
      <c r="G274" s="236"/>
      <c r="H274" s="239">
        <v>3.54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236</v>
      </c>
      <c r="AU274" s="245" t="s">
        <v>85</v>
      </c>
      <c r="AV274" s="13" t="s">
        <v>85</v>
      </c>
      <c r="AW274" s="13" t="s">
        <v>38</v>
      </c>
      <c r="AX274" s="13" t="s">
        <v>77</v>
      </c>
      <c r="AY274" s="245" t="s">
        <v>224</v>
      </c>
    </row>
    <row r="275" s="13" customFormat="1">
      <c r="A275" s="13"/>
      <c r="B275" s="235"/>
      <c r="C275" s="236"/>
      <c r="D275" s="228" t="s">
        <v>236</v>
      </c>
      <c r="E275" s="237" t="s">
        <v>40</v>
      </c>
      <c r="F275" s="238" t="s">
        <v>6254</v>
      </c>
      <c r="G275" s="236"/>
      <c r="H275" s="239">
        <v>3.3900000000000001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236</v>
      </c>
      <c r="AU275" s="245" t="s">
        <v>85</v>
      </c>
      <c r="AV275" s="13" t="s">
        <v>85</v>
      </c>
      <c r="AW275" s="13" t="s">
        <v>38</v>
      </c>
      <c r="AX275" s="13" t="s">
        <v>77</v>
      </c>
      <c r="AY275" s="245" t="s">
        <v>224</v>
      </c>
    </row>
    <row r="276" s="15" customFormat="1">
      <c r="A276" s="15"/>
      <c r="B276" s="256"/>
      <c r="C276" s="257"/>
      <c r="D276" s="228" t="s">
        <v>236</v>
      </c>
      <c r="E276" s="258" t="s">
        <v>40</v>
      </c>
      <c r="F276" s="259" t="s">
        <v>253</v>
      </c>
      <c r="G276" s="257"/>
      <c r="H276" s="260">
        <v>9.8600000000000012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236</v>
      </c>
      <c r="AU276" s="266" t="s">
        <v>85</v>
      </c>
      <c r="AV276" s="15" t="s">
        <v>230</v>
      </c>
      <c r="AW276" s="15" t="s">
        <v>38</v>
      </c>
      <c r="AX276" s="15" t="s">
        <v>77</v>
      </c>
      <c r="AY276" s="266" t="s">
        <v>224</v>
      </c>
    </row>
    <row r="277" s="13" customFormat="1">
      <c r="A277" s="13"/>
      <c r="B277" s="235"/>
      <c r="C277" s="236"/>
      <c r="D277" s="228" t="s">
        <v>236</v>
      </c>
      <c r="E277" s="237" t="s">
        <v>40</v>
      </c>
      <c r="F277" s="238" t="s">
        <v>6255</v>
      </c>
      <c r="G277" s="236"/>
      <c r="H277" s="239">
        <v>10.007999999999999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236</v>
      </c>
      <c r="AU277" s="245" t="s">
        <v>85</v>
      </c>
      <c r="AV277" s="13" t="s">
        <v>85</v>
      </c>
      <c r="AW277" s="13" t="s">
        <v>38</v>
      </c>
      <c r="AX277" s="13" t="s">
        <v>77</v>
      </c>
      <c r="AY277" s="245" t="s">
        <v>224</v>
      </c>
    </row>
    <row r="278" s="15" customFormat="1">
      <c r="A278" s="15"/>
      <c r="B278" s="256"/>
      <c r="C278" s="257"/>
      <c r="D278" s="228" t="s">
        <v>236</v>
      </c>
      <c r="E278" s="258" t="s">
        <v>40</v>
      </c>
      <c r="F278" s="259" t="s">
        <v>253</v>
      </c>
      <c r="G278" s="257"/>
      <c r="H278" s="260">
        <v>10.007999999999999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236</v>
      </c>
      <c r="AU278" s="266" t="s">
        <v>85</v>
      </c>
      <c r="AV278" s="15" t="s">
        <v>230</v>
      </c>
      <c r="AW278" s="15" t="s">
        <v>38</v>
      </c>
      <c r="AX278" s="15" t="s">
        <v>83</v>
      </c>
      <c r="AY278" s="266" t="s">
        <v>224</v>
      </c>
    </row>
    <row r="279" s="2" customFormat="1" ht="16.5" customHeight="1">
      <c r="A279" s="40"/>
      <c r="B279" s="41"/>
      <c r="C279" s="215" t="s">
        <v>489</v>
      </c>
      <c r="D279" s="215" t="s">
        <v>226</v>
      </c>
      <c r="E279" s="216" t="s">
        <v>6256</v>
      </c>
      <c r="F279" s="217" t="s">
        <v>6257</v>
      </c>
      <c r="G279" s="218" t="s">
        <v>160</v>
      </c>
      <c r="H279" s="219">
        <v>16.420000000000002</v>
      </c>
      <c r="I279" s="220"/>
      <c r="J279" s="221">
        <f>ROUND(I279*H279,2)</f>
        <v>0</v>
      </c>
      <c r="K279" s="217" t="s">
        <v>229</v>
      </c>
      <c r="L279" s="46"/>
      <c r="M279" s="222" t="s">
        <v>40</v>
      </c>
      <c r="N279" s="223" t="s">
        <v>48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230</v>
      </c>
      <c r="AT279" s="226" t="s">
        <v>226</v>
      </c>
      <c r="AU279" s="226" t="s">
        <v>85</v>
      </c>
      <c r="AY279" s="19" t="s">
        <v>224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83</v>
      </c>
      <c r="BK279" s="227">
        <f>ROUND(I279*H279,2)</f>
        <v>0</v>
      </c>
      <c r="BL279" s="19" t="s">
        <v>230</v>
      </c>
      <c r="BM279" s="226" t="s">
        <v>750</v>
      </c>
    </row>
    <row r="280" s="2" customFormat="1">
      <c r="A280" s="40"/>
      <c r="B280" s="41"/>
      <c r="C280" s="42"/>
      <c r="D280" s="228" t="s">
        <v>232</v>
      </c>
      <c r="E280" s="42"/>
      <c r="F280" s="229" t="s">
        <v>6258</v>
      </c>
      <c r="G280" s="42"/>
      <c r="H280" s="42"/>
      <c r="I280" s="230"/>
      <c r="J280" s="42"/>
      <c r="K280" s="42"/>
      <c r="L280" s="46"/>
      <c r="M280" s="231"/>
      <c r="N280" s="232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232</v>
      </c>
      <c r="AU280" s="19" t="s">
        <v>85</v>
      </c>
    </row>
    <row r="281" s="2" customFormat="1">
      <c r="A281" s="40"/>
      <c r="B281" s="41"/>
      <c r="C281" s="42"/>
      <c r="D281" s="233" t="s">
        <v>234</v>
      </c>
      <c r="E281" s="42"/>
      <c r="F281" s="234" t="s">
        <v>6259</v>
      </c>
      <c r="G281" s="42"/>
      <c r="H281" s="42"/>
      <c r="I281" s="230"/>
      <c r="J281" s="42"/>
      <c r="K281" s="42"/>
      <c r="L281" s="46"/>
      <c r="M281" s="231"/>
      <c r="N281" s="23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234</v>
      </c>
      <c r="AU281" s="19" t="s">
        <v>85</v>
      </c>
    </row>
    <row r="282" s="2" customFormat="1" ht="16.5" customHeight="1">
      <c r="A282" s="40"/>
      <c r="B282" s="41"/>
      <c r="C282" s="268" t="s">
        <v>493</v>
      </c>
      <c r="D282" s="268" t="s">
        <v>305</v>
      </c>
      <c r="E282" s="269" t="s">
        <v>6260</v>
      </c>
      <c r="F282" s="270" t="s">
        <v>6261</v>
      </c>
      <c r="G282" s="271" t="s">
        <v>160</v>
      </c>
      <c r="H282" s="272">
        <v>16.666</v>
      </c>
      <c r="I282" s="273"/>
      <c r="J282" s="274">
        <f>ROUND(I282*H282,2)</f>
        <v>0</v>
      </c>
      <c r="K282" s="270" t="s">
        <v>229</v>
      </c>
      <c r="L282" s="275"/>
      <c r="M282" s="276" t="s">
        <v>40</v>
      </c>
      <c r="N282" s="277" t="s">
        <v>48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279</v>
      </c>
      <c r="AT282" s="226" t="s">
        <v>305</v>
      </c>
      <c r="AU282" s="226" t="s">
        <v>85</v>
      </c>
      <c r="AY282" s="19" t="s">
        <v>224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83</v>
      </c>
      <c r="BK282" s="227">
        <f>ROUND(I282*H282,2)</f>
        <v>0</v>
      </c>
      <c r="BL282" s="19" t="s">
        <v>230</v>
      </c>
      <c r="BM282" s="226" t="s">
        <v>766</v>
      </c>
    </row>
    <row r="283" s="2" customFormat="1">
      <c r="A283" s="40"/>
      <c r="B283" s="41"/>
      <c r="C283" s="42"/>
      <c r="D283" s="228" t="s">
        <v>232</v>
      </c>
      <c r="E283" s="42"/>
      <c r="F283" s="229" t="s">
        <v>6261</v>
      </c>
      <c r="G283" s="42"/>
      <c r="H283" s="42"/>
      <c r="I283" s="230"/>
      <c r="J283" s="42"/>
      <c r="K283" s="42"/>
      <c r="L283" s="46"/>
      <c r="M283" s="231"/>
      <c r="N283" s="232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232</v>
      </c>
      <c r="AU283" s="19" t="s">
        <v>85</v>
      </c>
    </row>
    <row r="284" s="2" customFormat="1">
      <c r="A284" s="40"/>
      <c r="B284" s="41"/>
      <c r="C284" s="42"/>
      <c r="D284" s="233" t="s">
        <v>234</v>
      </c>
      <c r="E284" s="42"/>
      <c r="F284" s="234" t="s">
        <v>6262</v>
      </c>
      <c r="G284" s="42"/>
      <c r="H284" s="42"/>
      <c r="I284" s="230"/>
      <c r="J284" s="42"/>
      <c r="K284" s="42"/>
      <c r="L284" s="46"/>
      <c r="M284" s="231"/>
      <c r="N284" s="232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234</v>
      </c>
      <c r="AU284" s="19" t="s">
        <v>85</v>
      </c>
    </row>
    <row r="285" s="2" customFormat="1" ht="16.5" customHeight="1">
      <c r="A285" s="40"/>
      <c r="B285" s="41"/>
      <c r="C285" s="215" t="s">
        <v>503</v>
      </c>
      <c r="D285" s="215" t="s">
        <v>226</v>
      </c>
      <c r="E285" s="216" t="s">
        <v>6263</v>
      </c>
      <c r="F285" s="217" t="s">
        <v>6264</v>
      </c>
      <c r="G285" s="218" t="s">
        <v>811</v>
      </c>
      <c r="H285" s="219">
        <v>6</v>
      </c>
      <c r="I285" s="220"/>
      <c r="J285" s="221">
        <f>ROUND(I285*H285,2)</f>
        <v>0</v>
      </c>
      <c r="K285" s="217" t="s">
        <v>229</v>
      </c>
      <c r="L285" s="46"/>
      <c r="M285" s="222" t="s">
        <v>40</v>
      </c>
      <c r="N285" s="223" t="s">
        <v>48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230</v>
      </c>
      <c r="AT285" s="226" t="s">
        <v>226</v>
      </c>
      <c r="AU285" s="226" t="s">
        <v>85</v>
      </c>
      <c r="AY285" s="19" t="s">
        <v>224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83</v>
      </c>
      <c r="BK285" s="227">
        <f>ROUND(I285*H285,2)</f>
        <v>0</v>
      </c>
      <c r="BL285" s="19" t="s">
        <v>230</v>
      </c>
      <c r="BM285" s="226" t="s">
        <v>781</v>
      </c>
    </row>
    <row r="286" s="2" customFormat="1">
      <c r="A286" s="40"/>
      <c r="B286" s="41"/>
      <c r="C286" s="42"/>
      <c r="D286" s="228" t="s">
        <v>232</v>
      </c>
      <c r="E286" s="42"/>
      <c r="F286" s="229" t="s">
        <v>6265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232</v>
      </c>
      <c r="AU286" s="19" t="s">
        <v>85</v>
      </c>
    </row>
    <row r="287" s="2" customFormat="1">
      <c r="A287" s="40"/>
      <c r="B287" s="41"/>
      <c r="C287" s="42"/>
      <c r="D287" s="233" t="s">
        <v>234</v>
      </c>
      <c r="E287" s="42"/>
      <c r="F287" s="234" t="s">
        <v>6266</v>
      </c>
      <c r="G287" s="42"/>
      <c r="H287" s="42"/>
      <c r="I287" s="230"/>
      <c r="J287" s="42"/>
      <c r="K287" s="42"/>
      <c r="L287" s="46"/>
      <c r="M287" s="231"/>
      <c r="N287" s="23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234</v>
      </c>
      <c r="AU287" s="19" t="s">
        <v>85</v>
      </c>
    </row>
    <row r="288" s="2" customFormat="1" ht="16.5" customHeight="1">
      <c r="A288" s="40"/>
      <c r="B288" s="41"/>
      <c r="C288" s="268" t="s">
        <v>161</v>
      </c>
      <c r="D288" s="268" t="s">
        <v>305</v>
      </c>
      <c r="E288" s="269" t="s">
        <v>6267</v>
      </c>
      <c r="F288" s="270" t="s">
        <v>6268</v>
      </c>
      <c r="G288" s="271" t="s">
        <v>811</v>
      </c>
      <c r="H288" s="272">
        <v>3</v>
      </c>
      <c r="I288" s="273"/>
      <c r="J288" s="274">
        <f>ROUND(I288*H288,2)</f>
        <v>0</v>
      </c>
      <c r="K288" s="270" t="s">
        <v>229</v>
      </c>
      <c r="L288" s="275"/>
      <c r="M288" s="276" t="s">
        <v>40</v>
      </c>
      <c r="N288" s="277" t="s">
        <v>48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279</v>
      </c>
      <c r="AT288" s="226" t="s">
        <v>305</v>
      </c>
      <c r="AU288" s="226" t="s">
        <v>85</v>
      </c>
      <c r="AY288" s="19" t="s">
        <v>224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83</v>
      </c>
      <c r="BK288" s="227">
        <f>ROUND(I288*H288,2)</f>
        <v>0</v>
      </c>
      <c r="BL288" s="19" t="s">
        <v>230</v>
      </c>
      <c r="BM288" s="226" t="s">
        <v>795</v>
      </c>
    </row>
    <row r="289" s="2" customFormat="1">
      <c r="A289" s="40"/>
      <c r="B289" s="41"/>
      <c r="C289" s="42"/>
      <c r="D289" s="228" t="s">
        <v>232</v>
      </c>
      <c r="E289" s="42"/>
      <c r="F289" s="229" t="s">
        <v>6268</v>
      </c>
      <c r="G289" s="42"/>
      <c r="H289" s="42"/>
      <c r="I289" s="230"/>
      <c r="J289" s="42"/>
      <c r="K289" s="42"/>
      <c r="L289" s="46"/>
      <c r="M289" s="231"/>
      <c r="N289" s="232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232</v>
      </c>
      <c r="AU289" s="19" t="s">
        <v>85</v>
      </c>
    </row>
    <row r="290" s="2" customFormat="1">
      <c r="A290" s="40"/>
      <c r="B290" s="41"/>
      <c r="C290" s="42"/>
      <c r="D290" s="233" t="s">
        <v>234</v>
      </c>
      <c r="E290" s="42"/>
      <c r="F290" s="234" t="s">
        <v>6269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234</v>
      </c>
      <c r="AU290" s="19" t="s">
        <v>85</v>
      </c>
    </row>
    <row r="291" s="13" customFormat="1">
      <c r="A291" s="13"/>
      <c r="B291" s="235"/>
      <c r="C291" s="236"/>
      <c r="D291" s="228" t="s">
        <v>236</v>
      </c>
      <c r="E291" s="237" t="s">
        <v>40</v>
      </c>
      <c r="F291" s="238" t="s">
        <v>244</v>
      </c>
      <c r="G291" s="236"/>
      <c r="H291" s="239">
        <v>3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236</v>
      </c>
      <c r="AU291" s="245" t="s">
        <v>85</v>
      </c>
      <c r="AV291" s="13" t="s">
        <v>85</v>
      </c>
      <c r="AW291" s="13" t="s">
        <v>38</v>
      </c>
      <c r="AX291" s="13" t="s">
        <v>77</v>
      </c>
      <c r="AY291" s="245" t="s">
        <v>224</v>
      </c>
    </row>
    <row r="292" s="15" customFormat="1">
      <c r="A292" s="15"/>
      <c r="B292" s="256"/>
      <c r="C292" s="257"/>
      <c r="D292" s="228" t="s">
        <v>236</v>
      </c>
      <c r="E292" s="258" t="s">
        <v>40</v>
      </c>
      <c r="F292" s="259" t="s">
        <v>253</v>
      </c>
      <c r="G292" s="257"/>
      <c r="H292" s="260">
        <v>3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6" t="s">
        <v>236</v>
      </c>
      <c r="AU292" s="266" t="s">
        <v>85</v>
      </c>
      <c r="AV292" s="15" t="s">
        <v>230</v>
      </c>
      <c r="AW292" s="15" t="s">
        <v>38</v>
      </c>
      <c r="AX292" s="15" t="s">
        <v>83</v>
      </c>
      <c r="AY292" s="266" t="s">
        <v>224</v>
      </c>
    </row>
    <row r="293" s="2" customFormat="1" ht="16.5" customHeight="1">
      <c r="A293" s="40"/>
      <c r="B293" s="41"/>
      <c r="C293" s="268" t="s">
        <v>515</v>
      </c>
      <c r="D293" s="268" t="s">
        <v>305</v>
      </c>
      <c r="E293" s="269" t="s">
        <v>6270</v>
      </c>
      <c r="F293" s="270" t="s">
        <v>6271</v>
      </c>
      <c r="G293" s="271" t="s">
        <v>811</v>
      </c>
      <c r="H293" s="272">
        <v>3</v>
      </c>
      <c r="I293" s="273"/>
      <c r="J293" s="274">
        <f>ROUND(I293*H293,2)</f>
        <v>0</v>
      </c>
      <c r="K293" s="270" t="s">
        <v>229</v>
      </c>
      <c r="L293" s="275"/>
      <c r="M293" s="276" t="s">
        <v>40</v>
      </c>
      <c r="N293" s="277" t="s">
        <v>48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279</v>
      </c>
      <c r="AT293" s="226" t="s">
        <v>305</v>
      </c>
      <c r="AU293" s="226" t="s">
        <v>85</v>
      </c>
      <c r="AY293" s="19" t="s">
        <v>224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83</v>
      </c>
      <c r="BK293" s="227">
        <f>ROUND(I293*H293,2)</f>
        <v>0</v>
      </c>
      <c r="BL293" s="19" t="s">
        <v>230</v>
      </c>
      <c r="BM293" s="226" t="s">
        <v>808</v>
      </c>
    </row>
    <row r="294" s="2" customFormat="1">
      <c r="A294" s="40"/>
      <c r="B294" s="41"/>
      <c r="C294" s="42"/>
      <c r="D294" s="228" t="s">
        <v>232</v>
      </c>
      <c r="E294" s="42"/>
      <c r="F294" s="229" t="s">
        <v>6271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232</v>
      </c>
      <c r="AU294" s="19" t="s">
        <v>85</v>
      </c>
    </row>
    <row r="295" s="2" customFormat="1">
      <c r="A295" s="40"/>
      <c r="B295" s="41"/>
      <c r="C295" s="42"/>
      <c r="D295" s="233" t="s">
        <v>234</v>
      </c>
      <c r="E295" s="42"/>
      <c r="F295" s="234" t="s">
        <v>6272</v>
      </c>
      <c r="G295" s="42"/>
      <c r="H295" s="42"/>
      <c r="I295" s="230"/>
      <c r="J295" s="42"/>
      <c r="K295" s="42"/>
      <c r="L295" s="46"/>
      <c r="M295" s="231"/>
      <c r="N295" s="23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234</v>
      </c>
      <c r="AU295" s="19" t="s">
        <v>85</v>
      </c>
    </row>
    <row r="296" s="13" customFormat="1">
      <c r="A296" s="13"/>
      <c r="B296" s="235"/>
      <c r="C296" s="236"/>
      <c r="D296" s="228" t="s">
        <v>236</v>
      </c>
      <c r="E296" s="237" t="s">
        <v>40</v>
      </c>
      <c r="F296" s="238" t="s">
        <v>244</v>
      </c>
      <c r="G296" s="236"/>
      <c r="H296" s="239">
        <v>3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236</v>
      </c>
      <c r="AU296" s="245" t="s">
        <v>85</v>
      </c>
      <c r="AV296" s="13" t="s">
        <v>85</v>
      </c>
      <c r="AW296" s="13" t="s">
        <v>38</v>
      </c>
      <c r="AX296" s="13" t="s">
        <v>77</v>
      </c>
      <c r="AY296" s="245" t="s">
        <v>224</v>
      </c>
    </row>
    <row r="297" s="15" customFormat="1">
      <c r="A297" s="15"/>
      <c r="B297" s="256"/>
      <c r="C297" s="257"/>
      <c r="D297" s="228" t="s">
        <v>236</v>
      </c>
      <c r="E297" s="258" t="s">
        <v>40</v>
      </c>
      <c r="F297" s="259" t="s">
        <v>253</v>
      </c>
      <c r="G297" s="257"/>
      <c r="H297" s="260">
        <v>3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236</v>
      </c>
      <c r="AU297" s="266" t="s">
        <v>85</v>
      </c>
      <c r="AV297" s="15" t="s">
        <v>230</v>
      </c>
      <c r="AW297" s="15" t="s">
        <v>38</v>
      </c>
      <c r="AX297" s="15" t="s">
        <v>83</v>
      </c>
      <c r="AY297" s="266" t="s">
        <v>224</v>
      </c>
    </row>
    <row r="298" s="2" customFormat="1" ht="16.5" customHeight="1">
      <c r="A298" s="40"/>
      <c r="B298" s="41"/>
      <c r="C298" s="215" t="s">
        <v>521</v>
      </c>
      <c r="D298" s="215" t="s">
        <v>226</v>
      </c>
      <c r="E298" s="216" t="s">
        <v>6273</v>
      </c>
      <c r="F298" s="217" t="s">
        <v>6274</v>
      </c>
      <c r="G298" s="218" t="s">
        <v>811</v>
      </c>
      <c r="H298" s="219">
        <v>1</v>
      </c>
      <c r="I298" s="220"/>
      <c r="J298" s="221">
        <f>ROUND(I298*H298,2)</f>
        <v>0</v>
      </c>
      <c r="K298" s="217" t="s">
        <v>40</v>
      </c>
      <c r="L298" s="46"/>
      <c r="M298" s="222" t="s">
        <v>40</v>
      </c>
      <c r="N298" s="223" t="s">
        <v>48</v>
      </c>
      <c r="O298" s="86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230</v>
      </c>
      <c r="AT298" s="226" t="s">
        <v>226</v>
      </c>
      <c r="AU298" s="226" t="s">
        <v>85</v>
      </c>
      <c r="AY298" s="19" t="s">
        <v>224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83</v>
      </c>
      <c r="BK298" s="227">
        <f>ROUND(I298*H298,2)</f>
        <v>0</v>
      </c>
      <c r="BL298" s="19" t="s">
        <v>230</v>
      </c>
      <c r="BM298" s="226" t="s">
        <v>822</v>
      </c>
    </row>
    <row r="299" s="2" customFormat="1">
      <c r="A299" s="40"/>
      <c r="B299" s="41"/>
      <c r="C299" s="42"/>
      <c r="D299" s="228" t="s">
        <v>232</v>
      </c>
      <c r="E299" s="42"/>
      <c r="F299" s="229" t="s">
        <v>6274</v>
      </c>
      <c r="G299" s="42"/>
      <c r="H299" s="42"/>
      <c r="I299" s="230"/>
      <c r="J299" s="42"/>
      <c r="K299" s="42"/>
      <c r="L299" s="46"/>
      <c r="M299" s="231"/>
      <c r="N299" s="232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232</v>
      </c>
      <c r="AU299" s="19" t="s">
        <v>85</v>
      </c>
    </row>
    <row r="300" s="2" customFormat="1" ht="16.5" customHeight="1">
      <c r="A300" s="40"/>
      <c r="B300" s="41"/>
      <c r="C300" s="215" t="s">
        <v>527</v>
      </c>
      <c r="D300" s="215" t="s">
        <v>226</v>
      </c>
      <c r="E300" s="216" t="s">
        <v>6275</v>
      </c>
      <c r="F300" s="217" t="s">
        <v>6276</v>
      </c>
      <c r="G300" s="218" t="s">
        <v>160</v>
      </c>
      <c r="H300" s="219">
        <v>9.8599999999999994</v>
      </c>
      <c r="I300" s="220"/>
      <c r="J300" s="221">
        <f>ROUND(I300*H300,2)</f>
        <v>0</v>
      </c>
      <c r="K300" s="217" t="s">
        <v>40</v>
      </c>
      <c r="L300" s="46"/>
      <c r="M300" s="222" t="s">
        <v>40</v>
      </c>
      <c r="N300" s="223" t="s">
        <v>48</v>
      </c>
      <c r="O300" s="86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230</v>
      </c>
      <c r="AT300" s="226" t="s">
        <v>226</v>
      </c>
      <c r="AU300" s="226" t="s">
        <v>85</v>
      </c>
      <c r="AY300" s="19" t="s">
        <v>224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83</v>
      </c>
      <c r="BK300" s="227">
        <f>ROUND(I300*H300,2)</f>
        <v>0</v>
      </c>
      <c r="BL300" s="19" t="s">
        <v>230</v>
      </c>
      <c r="BM300" s="226" t="s">
        <v>835</v>
      </c>
    </row>
    <row r="301" s="2" customFormat="1">
      <c r="A301" s="40"/>
      <c r="B301" s="41"/>
      <c r="C301" s="42"/>
      <c r="D301" s="228" t="s">
        <v>232</v>
      </c>
      <c r="E301" s="42"/>
      <c r="F301" s="229" t="s">
        <v>6276</v>
      </c>
      <c r="G301" s="42"/>
      <c r="H301" s="42"/>
      <c r="I301" s="230"/>
      <c r="J301" s="42"/>
      <c r="K301" s="42"/>
      <c r="L301" s="46"/>
      <c r="M301" s="231"/>
      <c r="N301" s="232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232</v>
      </c>
      <c r="AU301" s="19" t="s">
        <v>85</v>
      </c>
    </row>
    <row r="302" s="13" customFormat="1">
      <c r="A302" s="13"/>
      <c r="B302" s="235"/>
      <c r="C302" s="236"/>
      <c r="D302" s="228" t="s">
        <v>236</v>
      </c>
      <c r="E302" s="237" t="s">
        <v>40</v>
      </c>
      <c r="F302" s="238" t="s">
        <v>6252</v>
      </c>
      <c r="G302" s="236"/>
      <c r="H302" s="239">
        <v>2.9300000000000002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236</v>
      </c>
      <c r="AU302" s="245" t="s">
        <v>85</v>
      </c>
      <c r="AV302" s="13" t="s">
        <v>85</v>
      </c>
      <c r="AW302" s="13" t="s">
        <v>38</v>
      </c>
      <c r="AX302" s="13" t="s">
        <v>77</v>
      </c>
      <c r="AY302" s="245" t="s">
        <v>224</v>
      </c>
    </row>
    <row r="303" s="13" customFormat="1">
      <c r="A303" s="13"/>
      <c r="B303" s="235"/>
      <c r="C303" s="236"/>
      <c r="D303" s="228" t="s">
        <v>236</v>
      </c>
      <c r="E303" s="237" t="s">
        <v>40</v>
      </c>
      <c r="F303" s="238" t="s">
        <v>6253</v>
      </c>
      <c r="G303" s="236"/>
      <c r="H303" s="239">
        <v>3.54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236</v>
      </c>
      <c r="AU303" s="245" t="s">
        <v>85</v>
      </c>
      <c r="AV303" s="13" t="s">
        <v>85</v>
      </c>
      <c r="AW303" s="13" t="s">
        <v>38</v>
      </c>
      <c r="AX303" s="13" t="s">
        <v>77</v>
      </c>
      <c r="AY303" s="245" t="s">
        <v>224</v>
      </c>
    </row>
    <row r="304" s="13" customFormat="1">
      <c r="A304" s="13"/>
      <c r="B304" s="235"/>
      <c r="C304" s="236"/>
      <c r="D304" s="228" t="s">
        <v>236</v>
      </c>
      <c r="E304" s="237" t="s">
        <v>40</v>
      </c>
      <c r="F304" s="238" t="s">
        <v>6254</v>
      </c>
      <c r="G304" s="236"/>
      <c r="H304" s="239">
        <v>3.3900000000000001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236</v>
      </c>
      <c r="AU304" s="245" t="s">
        <v>85</v>
      </c>
      <c r="AV304" s="13" t="s">
        <v>85</v>
      </c>
      <c r="AW304" s="13" t="s">
        <v>38</v>
      </c>
      <c r="AX304" s="13" t="s">
        <v>77</v>
      </c>
      <c r="AY304" s="245" t="s">
        <v>224</v>
      </c>
    </row>
    <row r="305" s="15" customFormat="1">
      <c r="A305" s="15"/>
      <c r="B305" s="256"/>
      <c r="C305" s="257"/>
      <c r="D305" s="228" t="s">
        <v>236</v>
      </c>
      <c r="E305" s="258" t="s">
        <v>40</v>
      </c>
      <c r="F305" s="259" t="s">
        <v>253</v>
      </c>
      <c r="G305" s="257"/>
      <c r="H305" s="260">
        <v>9.8600000000000012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6" t="s">
        <v>236</v>
      </c>
      <c r="AU305" s="266" t="s">
        <v>85</v>
      </c>
      <c r="AV305" s="15" t="s">
        <v>230</v>
      </c>
      <c r="AW305" s="15" t="s">
        <v>38</v>
      </c>
      <c r="AX305" s="15" t="s">
        <v>83</v>
      </c>
      <c r="AY305" s="266" t="s">
        <v>224</v>
      </c>
    </row>
    <row r="306" s="2" customFormat="1" ht="16.5" customHeight="1">
      <c r="A306" s="40"/>
      <c r="B306" s="41"/>
      <c r="C306" s="215" t="s">
        <v>534</v>
      </c>
      <c r="D306" s="215" t="s">
        <v>226</v>
      </c>
      <c r="E306" s="216" t="s">
        <v>6277</v>
      </c>
      <c r="F306" s="217" t="s">
        <v>6278</v>
      </c>
      <c r="G306" s="218" t="s">
        <v>160</v>
      </c>
      <c r="H306" s="219">
        <v>21.239999999999998</v>
      </c>
      <c r="I306" s="220"/>
      <c r="J306" s="221">
        <f>ROUND(I306*H306,2)</f>
        <v>0</v>
      </c>
      <c r="K306" s="217" t="s">
        <v>40</v>
      </c>
      <c r="L306" s="46"/>
      <c r="M306" s="222" t="s">
        <v>40</v>
      </c>
      <c r="N306" s="223" t="s">
        <v>48</v>
      </c>
      <c r="O306" s="86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230</v>
      </c>
      <c r="AT306" s="226" t="s">
        <v>226</v>
      </c>
      <c r="AU306" s="226" t="s">
        <v>85</v>
      </c>
      <c r="AY306" s="19" t="s">
        <v>224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83</v>
      </c>
      <c r="BK306" s="227">
        <f>ROUND(I306*H306,2)</f>
        <v>0</v>
      </c>
      <c r="BL306" s="19" t="s">
        <v>230</v>
      </c>
      <c r="BM306" s="226" t="s">
        <v>178</v>
      </c>
    </row>
    <row r="307" s="2" customFormat="1">
      <c r="A307" s="40"/>
      <c r="B307" s="41"/>
      <c r="C307" s="42"/>
      <c r="D307" s="228" t="s">
        <v>232</v>
      </c>
      <c r="E307" s="42"/>
      <c r="F307" s="229" t="s">
        <v>6278</v>
      </c>
      <c r="G307" s="42"/>
      <c r="H307" s="42"/>
      <c r="I307" s="230"/>
      <c r="J307" s="42"/>
      <c r="K307" s="42"/>
      <c r="L307" s="46"/>
      <c r="M307" s="231"/>
      <c r="N307" s="23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232</v>
      </c>
      <c r="AU307" s="19" t="s">
        <v>85</v>
      </c>
    </row>
    <row r="308" s="13" customFormat="1">
      <c r="A308" s="13"/>
      <c r="B308" s="235"/>
      <c r="C308" s="236"/>
      <c r="D308" s="228" t="s">
        <v>236</v>
      </c>
      <c r="E308" s="237" t="s">
        <v>40</v>
      </c>
      <c r="F308" s="238" t="s">
        <v>6279</v>
      </c>
      <c r="G308" s="236"/>
      <c r="H308" s="239">
        <v>16.420000000000002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236</v>
      </c>
      <c r="AU308" s="245" t="s">
        <v>85</v>
      </c>
      <c r="AV308" s="13" t="s">
        <v>85</v>
      </c>
      <c r="AW308" s="13" t="s">
        <v>38</v>
      </c>
      <c r="AX308" s="13" t="s">
        <v>77</v>
      </c>
      <c r="AY308" s="245" t="s">
        <v>224</v>
      </c>
    </row>
    <row r="309" s="13" customFormat="1">
      <c r="A309" s="13"/>
      <c r="B309" s="235"/>
      <c r="C309" s="236"/>
      <c r="D309" s="228" t="s">
        <v>236</v>
      </c>
      <c r="E309" s="237" t="s">
        <v>40</v>
      </c>
      <c r="F309" s="238" t="s">
        <v>6280</v>
      </c>
      <c r="G309" s="236"/>
      <c r="H309" s="239">
        <v>4.8200000000000003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236</v>
      </c>
      <c r="AU309" s="245" t="s">
        <v>85</v>
      </c>
      <c r="AV309" s="13" t="s">
        <v>85</v>
      </c>
      <c r="AW309" s="13" t="s">
        <v>38</v>
      </c>
      <c r="AX309" s="13" t="s">
        <v>77</v>
      </c>
      <c r="AY309" s="245" t="s">
        <v>224</v>
      </c>
    </row>
    <row r="310" s="15" customFormat="1">
      <c r="A310" s="15"/>
      <c r="B310" s="256"/>
      <c r="C310" s="257"/>
      <c r="D310" s="228" t="s">
        <v>236</v>
      </c>
      <c r="E310" s="258" t="s">
        <v>40</v>
      </c>
      <c r="F310" s="259" t="s">
        <v>253</v>
      </c>
      <c r="G310" s="257"/>
      <c r="H310" s="260">
        <v>21.240000000000002</v>
      </c>
      <c r="I310" s="261"/>
      <c r="J310" s="257"/>
      <c r="K310" s="257"/>
      <c r="L310" s="262"/>
      <c r="M310" s="263"/>
      <c r="N310" s="264"/>
      <c r="O310" s="264"/>
      <c r="P310" s="264"/>
      <c r="Q310" s="264"/>
      <c r="R310" s="264"/>
      <c r="S310" s="264"/>
      <c r="T310" s="26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6" t="s">
        <v>236</v>
      </c>
      <c r="AU310" s="266" t="s">
        <v>85</v>
      </c>
      <c r="AV310" s="15" t="s">
        <v>230</v>
      </c>
      <c r="AW310" s="15" t="s">
        <v>38</v>
      </c>
      <c r="AX310" s="15" t="s">
        <v>83</v>
      </c>
      <c r="AY310" s="266" t="s">
        <v>224</v>
      </c>
    </row>
    <row r="311" s="2" customFormat="1" ht="16.5" customHeight="1">
      <c r="A311" s="40"/>
      <c r="B311" s="41"/>
      <c r="C311" s="215" t="s">
        <v>541</v>
      </c>
      <c r="D311" s="215" t="s">
        <v>226</v>
      </c>
      <c r="E311" s="216" t="s">
        <v>6281</v>
      </c>
      <c r="F311" s="217" t="s">
        <v>6282</v>
      </c>
      <c r="G311" s="218" t="s">
        <v>811</v>
      </c>
      <c r="H311" s="219">
        <v>6</v>
      </c>
      <c r="I311" s="220"/>
      <c r="J311" s="221">
        <f>ROUND(I311*H311,2)</f>
        <v>0</v>
      </c>
      <c r="K311" s="217" t="s">
        <v>40</v>
      </c>
      <c r="L311" s="46"/>
      <c r="M311" s="222" t="s">
        <v>40</v>
      </c>
      <c r="N311" s="223" t="s">
        <v>48</v>
      </c>
      <c r="O311" s="86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230</v>
      </c>
      <c r="AT311" s="226" t="s">
        <v>226</v>
      </c>
      <c r="AU311" s="226" t="s">
        <v>85</v>
      </c>
      <c r="AY311" s="19" t="s">
        <v>224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83</v>
      </c>
      <c r="BK311" s="227">
        <f>ROUND(I311*H311,2)</f>
        <v>0</v>
      </c>
      <c r="BL311" s="19" t="s">
        <v>230</v>
      </c>
      <c r="BM311" s="226" t="s">
        <v>850</v>
      </c>
    </row>
    <row r="312" s="2" customFormat="1">
      <c r="A312" s="40"/>
      <c r="B312" s="41"/>
      <c r="C312" s="42"/>
      <c r="D312" s="228" t="s">
        <v>232</v>
      </c>
      <c r="E312" s="42"/>
      <c r="F312" s="229" t="s">
        <v>6283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232</v>
      </c>
      <c r="AU312" s="19" t="s">
        <v>85</v>
      </c>
    </row>
    <row r="313" s="13" customFormat="1">
      <c r="A313" s="13"/>
      <c r="B313" s="235"/>
      <c r="C313" s="236"/>
      <c r="D313" s="228" t="s">
        <v>236</v>
      </c>
      <c r="E313" s="237" t="s">
        <v>40</v>
      </c>
      <c r="F313" s="238" t="s">
        <v>6284</v>
      </c>
      <c r="G313" s="236"/>
      <c r="H313" s="239">
        <v>6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236</v>
      </c>
      <c r="AU313" s="245" t="s">
        <v>85</v>
      </c>
      <c r="AV313" s="13" t="s">
        <v>85</v>
      </c>
      <c r="AW313" s="13" t="s">
        <v>38</v>
      </c>
      <c r="AX313" s="13" t="s">
        <v>77</v>
      </c>
      <c r="AY313" s="245" t="s">
        <v>224</v>
      </c>
    </row>
    <row r="314" s="15" customFormat="1">
      <c r="A314" s="15"/>
      <c r="B314" s="256"/>
      <c r="C314" s="257"/>
      <c r="D314" s="228" t="s">
        <v>236</v>
      </c>
      <c r="E314" s="258" t="s">
        <v>40</v>
      </c>
      <c r="F314" s="259" t="s">
        <v>253</v>
      </c>
      <c r="G314" s="257"/>
      <c r="H314" s="260">
        <v>6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6" t="s">
        <v>236</v>
      </c>
      <c r="AU314" s="266" t="s">
        <v>85</v>
      </c>
      <c r="AV314" s="15" t="s">
        <v>230</v>
      </c>
      <c r="AW314" s="15" t="s">
        <v>38</v>
      </c>
      <c r="AX314" s="15" t="s">
        <v>83</v>
      </c>
      <c r="AY314" s="266" t="s">
        <v>224</v>
      </c>
    </row>
    <row r="315" s="2" customFormat="1" ht="16.5" customHeight="1">
      <c r="A315" s="40"/>
      <c r="B315" s="41"/>
      <c r="C315" s="215" t="s">
        <v>549</v>
      </c>
      <c r="D315" s="215" t="s">
        <v>226</v>
      </c>
      <c r="E315" s="216" t="s">
        <v>6285</v>
      </c>
      <c r="F315" s="217" t="s">
        <v>6286</v>
      </c>
      <c r="G315" s="218" t="s">
        <v>811</v>
      </c>
      <c r="H315" s="219">
        <v>3</v>
      </c>
      <c r="I315" s="220"/>
      <c r="J315" s="221">
        <f>ROUND(I315*H315,2)</f>
        <v>0</v>
      </c>
      <c r="K315" s="217" t="s">
        <v>40</v>
      </c>
      <c r="L315" s="46"/>
      <c r="M315" s="222" t="s">
        <v>40</v>
      </c>
      <c r="N315" s="223" t="s">
        <v>48</v>
      </c>
      <c r="O315" s="86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6" t="s">
        <v>230</v>
      </c>
      <c r="AT315" s="226" t="s">
        <v>226</v>
      </c>
      <c r="AU315" s="226" t="s">
        <v>85</v>
      </c>
      <c r="AY315" s="19" t="s">
        <v>224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9" t="s">
        <v>83</v>
      </c>
      <c r="BK315" s="227">
        <f>ROUND(I315*H315,2)</f>
        <v>0</v>
      </c>
      <c r="BL315" s="19" t="s">
        <v>230</v>
      </c>
      <c r="BM315" s="226" t="s">
        <v>860</v>
      </c>
    </row>
    <row r="316" s="2" customFormat="1">
      <c r="A316" s="40"/>
      <c r="B316" s="41"/>
      <c r="C316" s="42"/>
      <c r="D316" s="228" t="s">
        <v>232</v>
      </c>
      <c r="E316" s="42"/>
      <c r="F316" s="229" t="s">
        <v>6286</v>
      </c>
      <c r="G316" s="42"/>
      <c r="H316" s="42"/>
      <c r="I316" s="230"/>
      <c r="J316" s="42"/>
      <c r="K316" s="42"/>
      <c r="L316" s="46"/>
      <c r="M316" s="231"/>
      <c r="N316" s="232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232</v>
      </c>
      <c r="AU316" s="19" t="s">
        <v>85</v>
      </c>
    </row>
    <row r="317" s="13" customFormat="1">
      <c r="A317" s="13"/>
      <c r="B317" s="235"/>
      <c r="C317" s="236"/>
      <c r="D317" s="228" t="s">
        <v>236</v>
      </c>
      <c r="E317" s="237" t="s">
        <v>40</v>
      </c>
      <c r="F317" s="238" t="s">
        <v>6287</v>
      </c>
      <c r="G317" s="236"/>
      <c r="H317" s="239">
        <v>3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236</v>
      </c>
      <c r="AU317" s="245" t="s">
        <v>85</v>
      </c>
      <c r="AV317" s="13" t="s">
        <v>85</v>
      </c>
      <c r="AW317" s="13" t="s">
        <v>38</v>
      </c>
      <c r="AX317" s="13" t="s">
        <v>77</v>
      </c>
      <c r="AY317" s="245" t="s">
        <v>224</v>
      </c>
    </row>
    <row r="318" s="15" customFormat="1">
      <c r="A318" s="15"/>
      <c r="B318" s="256"/>
      <c r="C318" s="257"/>
      <c r="D318" s="228" t="s">
        <v>236</v>
      </c>
      <c r="E318" s="258" t="s">
        <v>40</v>
      </c>
      <c r="F318" s="259" t="s">
        <v>253</v>
      </c>
      <c r="G318" s="257"/>
      <c r="H318" s="260">
        <v>3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6" t="s">
        <v>236</v>
      </c>
      <c r="AU318" s="266" t="s">
        <v>85</v>
      </c>
      <c r="AV318" s="15" t="s">
        <v>230</v>
      </c>
      <c r="AW318" s="15" t="s">
        <v>38</v>
      </c>
      <c r="AX318" s="15" t="s">
        <v>83</v>
      </c>
      <c r="AY318" s="266" t="s">
        <v>224</v>
      </c>
    </row>
    <row r="319" s="2" customFormat="1" ht="24.15" customHeight="1">
      <c r="A319" s="40"/>
      <c r="B319" s="41"/>
      <c r="C319" s="215" t="s">
        <v>555</v>
      </c>
      <c r="D319" s="215" t="s">
        <v>226</v>
      </c>
      <c r="E319" s="216" t="s">
        <v>6288</v>
      </c>
      <c r="F319" s="217" t="s">
        <v>6289</v>
      </c>
      <c r="G319" s="218" t="s">
        <v>811</v>
      </c>
      <c r="H319" s="219">
        <v>9</v>
      </c>
      <c r="I319" s="220"/>
      <c r="J319" s="221">
        <f>ROUND(I319*H319,2)</f>
        <v>0</v>
      </c>
      <c r="K319" s="217" t="s">
        <v>40</v>
      </c>
      <c r="L319" s="46"/>
      <c r="M319" s="222" t="s">
        <v>40</v>
      </c>
      <c r="N319" s="223" t="s">
        <v>48</v>
      </c>
      <c r="O319" s="86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230</v>
      </c>
      <c r="AT319" s="226" t="s">
        <v>226</v>
      </c>
      <c r="AU319" s="226" t="s">
        <v>85</v>
      </c>
      <c r="AY319" s="19" t="s">
        <v>224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83</v>
      </c>
      <c r="BK319" s="227">
        <f>ROUND(I319*H319,2)</f>
        <v>0</v>
      </c>
      <c r="BL319" s="19" t="s">
        <v>230</v>
      </c>
      <c r="BM319" s="226" t="s">
        <v>869</v>
      </c>
    </row>
    <row r="320" s="2" customFormat="1">
      <c r="A320" s="40"/>
      <c r="B320" s="41"/>
      <c r="C320" s="42"/>
      <c r="D320" s="228" t="s">
        <v>232</v>
      </c>
      <c r="E320" s="42"/>
      <c r="F320" s="229" t="s">
        <v>6289</v>
      </c>
      <c r="G320" s="42"/>
      <c r="H320" s="42"/>
      <c r="I320" s="230"/>
      <c r="J320" s="42"/>
      <c r="K320" s="42"/>
      <c r="L320" s="46"/>
      <c r="M320" s="231"/>
      <c r="N320" s="23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232</v>
      </c>
      <c r="AU320" s="19" t="s">
        <v>85</v>
      </c>
    </row>
    <row r="321" s="2" customFormat="1">
      <c r="A321" s="40"/>
      <c r="B321" s="41"/>
      <c r="C321" s="42"/>
      <c r="D321" s="228" t="s">
        <v>283</v>
      </c>
      <c r="E321" s="42"/>
      <c r="F321" s="267" t="s">
        <v>6290</v>
      </c>
      <c r="G321" s="42"/>
      <c r="H321" s="42"/>
      <c r="I321" s="230"/>
      <c r="J321" s="42"/>
      <c r="K321" s="42"/>
      <c r="L321" s="46"/>
      <c r="M321" s="231"/>
      <c r="N321" s="23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283</v>
      </c>
      <c r="AU321" s="19" t="s">
        <v>85</v>
      </c>
    </row>
    <row r="322" s="13" customFormat="1">
      <c r="A322" s="13"/>
      <c r="B322" s="235"/>
      <c r="C322" s="236"/>
      <c r="D322" s="228" t="s">
        <v>236</v>
      </c>
      <c r="E322" s="237" t="s">
        <v>40</v>
      </c>
      <c r="F322" s="238" t="s">
        <v>6287</v>
      </c>
      <c r="G322" s="236"/>
      <c r="H322" s="239">
        <v>3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236</v>
      </c>
      <c r="AU322" s="245" t="s">
        <v>85</v>
      </c>
      <c r="AV322" s="13" t="s">
        <v>85</v>
      </c>
      <c r="AW322" s="13" t="s">
        <v>38</v>
      </c>
      <c r="AX322" s="13" t="s">
        <v>77</v>
      </c>
      <c r="AY322" s="245" t="s">
        <v>224</v>
      </c>
    </row>
    <row r="323" s="13" customFormat="1">
      <c r="A323" s="13"/>
      <c r="B323" s="235"/>
      <c r="C323" s="236"/>
      <c r="D323" s="228" t="s">
        <v>236</v>
      </c>
      <c r="E323" s="237" t="s">
        <v>40</v>
      </c>
      <c r="F323" s="238" t="s">
        <v>6284</v>
      </c>
      <c r="G323" s="236"/>
      <c r="H323" s="239">
        <v>6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236</v>
      </c>
      <c r="AU323" s="245" t="s">
        <v>85</v>
      </c>
      <c r="AV323" s="13" t="s">
        <v>85</v>
      </c>
      <c r="AW323" s="13" t="s">
        <v>38</v>
      </c>
      <c r="AX323" s="13" t="s">
        <v>77</v>
      </c>
      <c r="AY323" s="245" t="s">
        <v>224</v>
      </c>
    </row>
    <row r="324" s="15" customFormat="1">
      <c r="A324" s="15"/>
      <c r="B324" s="256"/>
      <c r="C324" s="257"/>
      <c r="D324" s="228" t="s">
        <v>236</v>
      </c>
      <c r="E324" s="258" t="s">
        <v>40</v>
      </c>
      <c r="F324" s="259" t="s">
        <v>253</v>
      </c>
      <c r="G324" s="257"/>
      <c r="H324" s="260">
        <v>9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236</v>
      </c>
      <c r="AU324" s="266" t="s">
        <v>85</v>
      </c>
      <c r="AV324" s="15" t="s">
        <v>230</v>
      </c>
      <c r="AW324" s="15" t="s">
        <v>38</v>
      </c>
      <c r="AX324" s="15" t="s">
        <v>83</v>
      </c>
      <c r="AY324" s="266" t="s">
        <v>224</v>
      </c>
    </row>
    <row r="325" s="2" customFormat="1" ht="16.5" customHeight="1">
      <c r="A325" s="40"/>
      <c r="B325" s="41"/>
      <c r="C325" s="215" t="s">
        <v>563</v>
      </c>
      <c r="D325" s="215" t="s">
        <v>226</v>
      </c>
      <c r="E325" s="216" t="s">
        <v>6291</v>
      </c>
      <c r="F325" s="217" t="s">
        <v>6292</v>
      </c>
      <c r="G325" s="218" t="s">
        <v>811</v>
      </c>
      <c r="H325" s="219">
        <v>9</v>
      </c>
      <c r="I325" s="220"/>
      <c r="J325" s="221">
        <f>ROUND(I325*H325,2)</f>
        <v>0</v>
      </c>
      <c r="K325" s="217" t="s">
        <v>229</v>
      </c>
      <c r="L325" s="46"/>
      <c r="M325" s="222" t="s">
        <v>40</v>
      </c>
      <c r="N325" s="223" t="s">
        <v>48</v>
      </c>
      <c r="O325" s="86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230</v>
      </c>
      <c r="AT325" s="226" t="s">
        <v>226</v>
      </c>
      <c r="AU325" s="226" t="s">
        <v>85</v>
      </c>
      <c r="AY325" s="19" t="s">
        <v>224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83</v>
      </c>
      <c r="BK325" s="227">
        <f>ROUND(I325*H325,2)</f>
        <v>0</v>
      </c>
      <c r="BL325" s="19" t="s">
        <v>230</v>
      </c>
      <c r="BM325" s="226" t="s">
        <v>884</v>
      </c>
    </row>
    <row r="326" s="2" customFormat="1">
      <c r="A326" s="40"/>
      <c r="B326" s="41"/>
      <c r="C326" s="42"/>
      <c r="D326" s="228" t="s">
        <v>232</v>
      </c>
      <c r="E326" s="42"/>
      <c r="F326" s="229" t="s">
        <v>6293</v>
      </c>
      <c r="G326" s="42"/>
      <c r="H326" s="42"/>
      <c r="I326" s="230"/>
      <c r="J326" s="42"/>
      <c r="K326" s="42"/>
      <c r="L326" s="46"/>
      <c r="M326" s="231"/>
      <c r="N326" s="232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232</v>
      </c>
      <c r="AU326" s="19" t="s">
        <v>85</v>
      </c>
    </row>
    <row r="327" s="2" customFormat="1">
      <c r="A327" s="40"/>
      <c r="B327" s="41"/>
      <c r="C327" s="42"/>
      <c r="D327" s="233" t="s">
        <v>234</v>
      </c>
      <c r="E327" s="42"/>
      <c r="F327" s="234" t="s">
        <v>6294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234</v>
      </c>
      <c r="AU327" s="19" t="s">
        <v>85</v>
      </c>
    </row>
    <row r="328" s="13" customFormat="1">
      <c r="A328" s="13"/>
      <c r="B328" s="235"/>
      <c r="C328" s="236"/>
      <c r="D328" s="228" t="s">
        <v>236</v>
      </c>
      <c r="E328" s="237" t="s">
        <v>40</v>
      </c>
      <c r="F328" s="238" t="s">
        <v>6287</v>
      </c>
      <c r="G328" s="236"/>
      <c r="H328" s="239">
        <v>3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236</v>
      </c>
      <c r="AU328" s="245" t="s">
        <v>85</v>
      </c>
      <c r="AV328" s="13" t="s">
        <v>85</v>
      </c>
      <c r="AW328" s="13" t="s">
        <v>38</v>
      </c>
      <c r="AX328" s="13" t="s">
        <v>77</v>
      </c>
      <c r="AY328" s="245" t="s">
        <v>224</v>
      </c>
    </row>
    <row r="329" s="13" customFormat="1">
      <c r="A329" s="13"/>
      <c r="B329" s="235"/>
      <c r="C329" s="236"/>
      <c r="D329" s="228" t="s">
        <v>236</v>
      </c>
      <c r="E329" s="237" t="s">
        <v>40</v>
      </c>
      <c r="F329" s="238" t="s">
        <v>6284</v>
      </c>
      <c r="G329" s="236"/>
      <c r="H329" s="239">
        <v>6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236</v>
      </c>
      <c r="AU329" s="245" t="s">
        <v>85</v>
      </c>
      <c r="AV329" s="13" t="s">
        <v>85</v>
      </c>
      <c r="AW329" s="13" t="s">
        <v>38</v>
      </c>
      <c r="AX329" s="13" t="s">
        <v>77</v>
      </c>
      <c r="AY329" s="245" t="s">
        <v>224</v>
      </c>
    </row>
    <row r="330" s="15" customFormat="1">
      <c r="A330" s="15"/>
      <c r="B330" s="256"/>
      <c r="C330" s="257"/>
      <c r="D330" s="228" t="s">
        <v>236</v>
      </c>
      <c r="E330" s="258" t="s">
        <v>40</v>
      </c>
      <c r="F330" s="259" t="s">
        <v>253</v>
      </c>
      <c r="G330" s="257"/>
      <c r="H330" s="260">
        <v>9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236</v>
      </c>
      <c r="AU330" s="266" t="s">
        <v>85</v>
      </c>
      <c r="AV330" s="15" t="s">
        <v>230</v>
      </c>
      <c r="AW330" s="15" t="s">
        <v>38</v>
      </c>
      <c r="AX330" s="15" t="s">
        <v>83</v>
      </c>
      <c r="AY330" s="266" t="s">
        <v>224</v>
      </c>
    </row>
    <row r="331" s="2" customFormat="1" ht="16.5" customHeight="1">
      <c r="A331" s="40"/>
      <c r="B331" s="41"/>
      <c r="C331" s="215" t="s">
        <v>571</v>
      </c>
      <c r="D331" s="215" t="s">
        <v>226</v>
      </c>
      <c r="E331" s="216" t="s">
        <v>6295</v>
      </c>
      <c r="F331" s="217" t="s">
        <v>6296</v>
      </c>
      <c r="G331" s="218" t="s">
        <v>811</v>
      </c>
      <c r="H331" s="219">
        <v>1</v>
      </c>
      <c r="I331" s="220"/>
      <c r="J331" s="221">
        <f>ROUND(I331*H331,2)</f>
        <v>0</v>
      </c>
      <c r="K331" s="217" t="s">
        <v>229</v>
      </c>
      <c r="L331" s="46"/>
      <c r="M331" s="222" t="s">
        <v>40</v>
      </c>
      <c r="N331" s="223" t="s">
        <v>48</v>
      </c>
      <c r="O331" s="86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230</v>
      </c>
      <c r="AT331" s="226" t="s">
        <v>226</v>
      </c>
      <c r="AU331" s="226" t="s">
        <v>85</v>
      </c>
      <c r="AY331" s="19" t="s">
        <v>224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83</v>
      </c>
      <c r="BK331" s="227">
        <f>ROUND(I331*H331,2)</f>
        <v>0</v>
      </c>
      <c r="BL331" s="19" t="s">
        <v>230</v>
      </c>
      <c r="BM331" s="226" t="s">
        <v>899</v>
      </c>
    </row>
    <row r="332" s="2" customFormat="1">
      <c r="A332" s="40"/>
      <c r="B332" s="41"/>
      <c r="C332" s="42"/>
      <c r="D332" s="228" t="s">
        <v>232</v>
      </c>
      <c r="E332" s="42"/>
      <c r="F332" s="229" t="s">
        <v>6297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232</v>
      </c>
      <c r="AU332" s="19" t="s">
        <v>85</v>
      </c>
    </row>
    <row r="333" s="2" customFormat="1">
      <c r="A333" s="40"/>
      <c r="B333" s="41"/>
      <c r="C333" s="42"/>
      <c r="D333" s="233" t="s">
        <v>234</v>
      </c>
      <c r="E333" s="42"/>
      <c r="F333" s="234" t="s">
        <v>6298</v>
      </c>
      <c r="G333" s="42"/>
      <c r="H333" s="42"/>
      <c r="I333" s="230"/>
      <c r="J333" s="42"/>
      <c r="K333" s="42"/>
      <c r="L333" s="46"/>
      <c r="M333" s="231"/>
      <c r="N333" s="232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234</v>
      </c>
      <c r="AU333" s="19" t="s">
        <v>85</v>
      </c>
    </row>
    <row r="334" s="13" customFormat="1">
      <c r="A334" s="13"/>
      <c r="B334" s="235"/>
      <c r="C334" s="236"/>
      <c r="D334" s="228" t="s">
        <v>236</v>
      </c>
      <c r="E334" s="237" t="s">
        <v>40</v>
      </c>
      <c r="F334" s="238" t="s">
        <v>6299</v>
      </c>
      <c r="G334" s="236"/>
      <c r="H334" s="239">
        <v>1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236</v>
      </c>
      <c r="AU334" s="245" t="s">
        <v>85</v>
      </c>
      <c r="AV334" s="13" t="s">
        <v>85</v>
      </c>
      <c r="AW334" s="13" t="s">
        <v>38</v>
      </c>
      <c r="AX334" s="13" t="s">
        <v>77</v>
      </c>
      <c r="AY334" s="245" t="s">
        <v>224</v>
      </c>
    </row>
    <row r="335" s="15" customFormat="1">
      <c r="A335" s="15"/>
      <c r="B335" s="256"/>
      <c r="C335" s="257"/>
      <c r="D335" s="228" t="s">
        <v>236</v>
      </c>
      <c r="E335" s="258" t="s">
        <v>40</v>
      </c>
      <c r="F335" s="259" t="s">
        <v>253</v>
      </c>
      <c r="G335" s="257"/>
      <c r="H335" s="260">
        <v>1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6" t="s">
        <v>236</v>
      </c>
      <c r="AU335" s="266" t="s">
        <v>85</v>
      </c>
      <c r="AV335" s="15" t="s">
        <v>230</v>
      </c>
      <c r="AW335" s="15" t="s">
        <v>38</v>
      </c>
      <c r="AX335" s="15" t="s">
        <v>83</v>
      </c>
      <c r="AY335" s="266" t="s">
        <v>224</v>
      </c>
    </row>
    <row r="336" s="2" customFormat="1" ht="16.5" customHeight="1">
      <c r="A336" s="40"/>
      <c r="B336" s="41"/>
      <c r="C336" s="215" t="s">
        <v>577</v>
      </c>
      <c r="D336" s="215" t="s">
        <v>226</v>
      </c>
      <c r="E336" s="216" t="s">
        <v>6300</v>
      </c>
      <c r="F336" s="217" t="s">
        <v>6301</v>
      </c>
      <c r="G336" s="218" t="s">
        <v>811</v>
      </c>
      <c r="H336" s="219">
        <v>1</v>
      </c>
      <c r="I336" s="220"/>
      <c r="J336" s="221">
        <f>ROUND(I336*H336,2)</f>
        <v>0</v>
      </c>
      <c r="K336" s="217" t="s">
        <v>229</v>
      </c>
      <c r="L336" s="46"/>
      <c r="M336" s="222" t="s">
        <v>40</v>
      </c>
      <c r="N336" s="223" t="s">
        <v>48</v>
      </c>
      <c r="O336" s="86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6" t="s">
        <v>230</v>
      </c>
      <c r="AT336" s="226" t="s">
        <v>226</v>
      </c>
      <c r="AU336" s="226" t="s">
        <v>85</v>
      </c>
      <c r="AY336" s="19" t="s">
        <v>224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83</v>
      </c>
      <c r="BK336" s="227">
        <f>ROUND(I336*H336,2)</f>
        <v>0</v>
      </c>
      <c r="BL336" s="19" t="s">
        <v>230</v>
      </c>
      <c r="BM336" s="226" t="s">
        <v>913</v>
      </c>
    </row>
    <row r="337" s="2" customFormat="1">
      <c r="A337" s="40"/>
      <c r="B337" s="41"/>
      <c r="C337" s="42"/>
      <c r="D337" s="228" t="s">
        <v>232</v>
      </c>
      <c r="E337" s="42"/>
      <c r="F337" s="229" t="s">
        <v>6302</v>
      </c>
      <c r="G337" s="42"/>
      <c r="H337" s="42"/>
      <c r="I337" s="230"/>
      <c r="J337" s="42"/>
      <c r="K337" s="42"/>
      <c r="L337" s="46"/>
      <c r="M337" s="231"/>
      <c r="N337" s="232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232</v>
      </c>
      <c r="AU337" s="19" t="s">
        <v>85</v>
      </c>
    </row>
    <row r="338" s="2" customFormat="1">
      <c r="A338" s="40"/>
      <c r="B338" s="41"/>
      <c r="C338" s="42"/>
      <c r="D338" s="233" t="s">
        <v>234</v>
      </c>
      <c r="E338" s="42"/>
      <c r="F338" s="234" t="s">
        <v>6303</v>
      </c>
      <c r="G338" s="42"/>
      <c r="H338" s="42"/>
      <c r="I338" s="230"/>
      <c r="J338" s="42"/>
      <c r="K338" s="42"/>
      <c r="L338" s="46"/>
      <c r="M338" s="231"/>
      <c r="N338" s="232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234</v>
      </c>
      <c r="AU338" s="19" t="s">
        <v>85</v>
      </c>
    </row>
    <row r="339" s="13" customFormat="1">
      <c r="A339" s="13"/>
      <c r="B339" s="235"/>
      <c r="C339" s="236"/>
      <c r="D339" s="228" t="s">
        <v>236</v>
      </c>
      <c r="E339" s="237" t="s">
        <v>40</v>
      </c>
      <c r="F339" s="238" t="s">
        <v>6304</v>
      </c>
      <c r="G339" s="236"/>
      <c r="H339" s="239">
        <v>1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236</v>
      </c>
      <c r="AU339" s="245" t="s">
        <v>85</v>
      </c>
      <c r="AV339" s="13" t="s">
        <v>85</v>
      </c>
      <c r="AW339" s="13" t="s">
        <v>38</v>
      </c>
      <c r="AX339" s="13" t="s">
        <v>77</v>
      </c>
      <c r="AY339" s="245" t="s">
        <v>224</v>
      </c>
    </row>
    <row r="340" s="15" customFormat="1">
      <c r="A340" s="15"/>
      <c r="B340" s="256"/>
      <c r="C340" s="257"/>
      <c r="D340" s="228" t="s">
        <v>236</v>
      </c>
      <c r="E340" s="258" t="s">
        <v>40</v>
      </c>
      <c r="F340" s="259" t="s">
        <v>253</v>
      </c>
      <c r="G340" s="257"/>
      <c r="H340" s="260">
        <v>1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6" t="s">
        <v>236</v>
      </c>
      <c r="AU340" s="266" t="s">
        <v>85</v>
      </c>
      <c r="AV340" s="15" t="s">
        <v>230</v>
      </c>
      <c r="AW340" s="15" t="s">
        <v>38</v>
      </c>
      <c r="AX340" s="15" t="s">
        <v>83</v>
      </c>
      <c r="AY340" s="266" t="s">
        <v>224</v>
      </c>
    </row>
    <row r="341" s="2" customFormat="1" ht="16.5" customHeight="1">
      <c r="A341" s="40"/>
      <c r="B341" s="41"/>
      <c r="C341" s="215" t="s">
        <v>585</v>
      </c>
      <c r="D341" s="215" t="s">
        <v>226</v>
      </c>
      <c r="E341" s="216" t="s">
        <v>6305</v>
      </c>
      <c r="F341" s="217" t="s">
        <v>6306</v>
      </c>
      <c r="G341" s="218" t="s">
        <v>811</v>
      </c>
      <c r="H341" s="219">
        <v>2</v>
      </c>
      <c r="I341" s="220"/>
      <c r="J341" s="221">
        <f>ROUND(I341*H341,2)</f>
        <v>0</v>
      </c>
      <c r="K341" s="217" t="s">
        <v>229</v>
      </c>
      <c r="L341" s="46"/>
      <c r="M341" s="222" t="s">
        <v>40</v>
      </c>
      <c r="N341" s="223" t="s">
        <v>48</v>
      </c>
      <c r="O341" s="86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6" t="s">
        <v>230</v>
      </c>
      <c r="AT341" s="226" t="s">
        <v>226</v>
      </c>
      <c r="AU341" s="226" t="s">
        <v>85</v>
      </c>
      <c r="AY341" s="19" t="s">
        <v>224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9" t="s">
        <v>83</v>
      </c>
      <c r="BK341" s="227">
        <f>ROUND(I341*H341,2)</f>
        <v>0</v>
      </c>
      <c r="BL341" s="19" t="s">
        <v>230</v>
      </c>
      <c r="BM341" s="226" t="s">
        <v>927</v>
      </c>
    </row>
    <row r="342" s="2" customFormat="1">
      <c r="A342" s="40"/>
      <c r="B342" s="41"/>
      <c r="C342" s="42"/>
      <c r="D342" s="228" t="s">
        <v>232</v>
      </c>
      <c r="E342" s="42"/>
      <c r="F342" s="229" t="s">
        <v>6307</v>
      </c>
      <c r="G342" s="42"/>
      <c r="H342" s="42"/>
      <c r="I342" s="230"/>
      <c r="J342" s="42"/>
      <c r="K342" s="42"/>
      <c r="L342" s="46"/>
      <c r="M342" s="231"/>
      <c r="N342" s="232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232</v>
      </c>
      <c r="AU342" s="19" t="s">
        <v>85</v>
      </c>
    </row>
    <row r="343" s="2" customFormat="1">
      <c r="A343" s="40"/>
      <c r="B343" s="41"/>
      <c r="C343" s="42"/>
      <c r="D343" s="233" t="s">
        <v>234</v>
      </c>
      <c r="E343" s="42"/>
      <c r="F343" s="234" t="s">
        <v>6308</v>
      </c>
      <c r="G343" s="42"/>
      <c r="H343" s="42"/>
      <c r="I343" s="230"/>
      <c r="J343" s="42"/>
      <c r="K343" s="42"/>
      <c r="L343" s="46"/>
      <c r="M343" s="231"/>
      <c r="N343" s="232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234</v>
      </c>
      <c r="AU343" s="19" t="s">
        <v>85</v>
      </c>
    </row>
    <row r="344" s="2" customFormat="1">
      <c r="A344" s="40"/>
      <c r="B344" s="41"/>
      <c r="C344" s="42"/>
      <c r="D344" s="228" t="s">
        <v>283</v>
      </c>
      <c r="E344" s="42"/>
      <c r="F344" s="267" t="s">
        <v>6309</v>
      </c>
      <c r="G344" s="42"/>
      <c r="H344" s="42"/>
      <c r="I344" s="230"/>
      <c r="J344" s="42"/>
      <c r="K344" s="42"/>
      <c r="L344" s="46"/>
      <c r="M344" s="231"/>
      <c r="N344" s="232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283</v>
      </c>
      <c r="AU344" s="19" t="s">
        <v>85</v>
      </c>
    </row>
    <row r="345" s="13" customFormat="1">
      <c r="A345" s="13"/>
      <c r="B345" s="235"/>
      <c r="C345" s="236"/>
      <c r="D345" s="228" t="s">
        <v>236</v>
      </c>
      <c r="E345" s="237" t="s">
        <v>40</v>
      </c>
      <c r="F345" s="238" t="s">
        <v>6299</v>
      </c>
      <c r="G345" s="236"/>
      <c r="H345" s="239">
        <v>1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236</v>
      </c>
      <c r="AU345" s="245" t="s">
        <v>85</v>
      </c>
      <c r="AV345" s="13" t="s">
        <v>85</v>
      </c>
      <c r="AW345" s="13" t="s">
        <v>38</v>
      </c>
      <c r="AX345" s="13" t="s">
        <v>77</v>
      </c>
      <c r="AY345" s="245" t="s">
        <v>224</v>
      </c>
    </row>
    <row r="346" s="13" customFormat="1">
      <c r="A346" s="13"/>
      <c r="B346" s="235"/>
      <c r="C346" s="236"/>
      <c r="D346" s="228" t="s">
        <v>236</v>
      </c>
      <c r="E346" s="237" t="s">
        <v>40</v>
      </c>
      <c r="F346" s="238" t="s">
        <v>6304</v>
      </c>
      <c r="G346" s="236"/>
      <c r="H346" s="239">
        <v>1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236</v>
      </c>
      <c r="AU346" s="245" t="s">
        <v>85</v>
      </c>
      <c r="AV346" s="13" t="s">
        <v>85</v>
      </c>
      <c r="AW346" s="13" t="s">
        <v>38</v>
      </c>
      <c r="AX346" s="13" t="s">
        <v>77</v>
      </c>
      <c r="AY346" s="245" t="s">
        <v>224</v>
      </c>
    </row>
    <row r="347" s="15" customFormat="1">
      <c r="A347" s="15"/>
      <c r="B347" s="256"/>
      <c r="C347" s="257"/>
      <c r="D347" s="228" t="s">
        <v>236</v>
      </c>
      <c r="E347" s="258" t="s">
        <v>40</v>
      </c>
      <c r="F347" s="259" t="s">
        <v>253</v>
      </c>
      <c r="G347" s="257"/>
      <c r="H347" s="260">
        <v>2</v>
      </c>
      <c r="I347" s="261"/>
      <c r="J347" s="257"/>
      <c r="K347" s="257"/>
      <c r="L347" s="262"/>
      <c r="M347" s="263"/>
      <c r="N347" s="264"/>
      <c r="O347" s="264"/>
      <c r="P347" s="264"/>
      <c r="Q347" s="264"/>
      <c r="R347" s="264"/>
      <c r="S347" s="264"/>
      <c r="T347" s="26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6" t="s">
        <v>236</v>
      </c>
      <c r="AU347" s="266" t="s">
        <v>85</v>
      </c>
      <c r="AV347" s="15" t="s">
        <v>230</v>
      </c>
      <c r="AW347" s="15" t="s">
        <v>38</v>
      </c>
      <c r="AX347" s="15" t="s">
        <v>83</v>
      </c>
      <c r="AY347" s="266" t="s">
        <v>224</v>
      </c>
    </row>
    <row r="348" s="2" customFormat="1" ht="16.5" customHeight="1">
      <c r="A348" s="40"/>
      <c r="B348" s="41"/>
      <c r="C348" s="215" t="s">
        <v>593</v>
      </c>
      <c r="D348" s="215" t="s">
        <v>226</v>
      </c>
      <c r="E348" s="216" t="s">
        <v>6310</v>
      </c>
      <c r="F348" s="217" t="s">
        <v>6311</v>
      </c>
      <c r="G348" s="218" t="s">
        <v>811</v>
      </c>
      <c r="H348" s="219">
        <v>2</v>
      </c>
      <c r="I348" s="220"/>
      <c r="J348" s="221">
        <f>ROUND(I348*H348,2)</f>
        <v>0</v>
      </c>
      <c r="K348" s="217" t="s">
        <v>229</v>
      </c>
      <c r="L348" s="46"/>
      <c r="M348" s="222" t="s">
        <v>40</v>
      </c>
      <c r="N348" s="223" t="s">
        <v>48</v>
      </c>
      <c r="O348" s="86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6" t="s">
        <v>230</v>
      </c>
      <c r="AT348" s="226" t="s">
        <v>226</v>
      </c>
      <c r="AU348" s="226" t="s">
        <v>85</v>
      </c>
      <c r="AY348" s="19" t="s">
        <v>224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9" t="s">
        <v>83</v>
      </c>
      <c r="BK348" s="227">
        <f>ROUND(I348*H348,2)</f>
        <v>0</v>
      </c>
      <c r="BL348" s="19" t="s">
        <v>230</v>
      </c>
      <c r="BM348" s="226" t="s">
        <v>944</v>
      </c>
    </row>
    <row r="349" s="2" customFormat="1">
      <c r="A349" s="40"/>
      <c r="B349" s="41"/>
      <c r="C349" s="42"/>
      <c r="D349" s="228" t="s">
        <v>232</v>
      </c>
      <c r="E349" s="42"/>
      <c r="F349" s="229" t="s">
        <v>6312</v>
      </c>
      <c r="G349" s="42"/>
      <c r="H349" s="42"/>
      <c r="I349" s="230"/>
      <c r="J349" s="42"/>
      <c r="K349" s="42"/>
      <c r="L349" s="46"/>
      <c r="M349" s="231"/>
      <c r="N349" s="232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232</v>
      </c>
      <c r="AU349" s="19" t="s">
        <v>85</v>
      </c>
    </row>
    <row r="350" s="2" customFormat="1">
      <c r="A350" s="40"/>
      <c r="B350" s="41"/>
      <c r="C350" s="42"/>
      <c r="D350" s="233" t="s">
        <v>234</v>
      </c>
      <c r="E350" s="42"/>
      <c r="F350" s="234" t="s">
        <v>6313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234</v>
      </c>
      <c r="AU350" s="19" t="s">
        <v>85</v>
      </c>
    </row>
    <row r="351" s="13" customFormat="1">
      <c r="A351" s="13"/>
      <c r="B351" s="235"/>
      <c r="C351" s="236"/>
      <c r="D351" s="228" t="s">
        <v>236</v>
      </c>
      <c r="E351" s="237" t="s">
        <v>40</v>
      </c>
      <c r="F351" s="238" t="s">
        <v>6299</v>
      </c>
      <c r="G351" s="236"/>
      <c r="H351" s="239">
        <v>1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236</v>
      </c>
      <c r="AU351" s="245" t="s">
        <v>85</v>
      </c>
      <c r="AV351" s="13" t="s">
        <v>85</v>
      </c>
      <c r="AW351" s="13" t="s">
        <v>38</v>
      </c>
      <c r="AX351" s="13" t="s">
        <v>77</v>
      </c>
      <c r="AY351" s="245" t="s">
        <v>224</v>
      </c>
    </row>
    <row r="352" s="13" customFormat="1">
      <c r="A352" s="13"/>
      <c r="B352" s="235"/>
      <c r="C352" s="236"/>
      <c r="D352" s="228" t="s">
        <v>236</v>
      </c>
      <c r="E352" s="237" t="s">
        <v>40</v>
      </c>
      <c r="F352" s="238" t="s">
        <v>6304</v>
      </c>
      <c r="G352" s="236"/>
      <c r="H352" s="239">
        <v>1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236</v>
      </c>
      <c r="AU352" s="245" t="s">
        <v>85</v>
      </c>
      <c r="AV352" s="13" t="s">
        <v>85</v>
      </c>
      <c r="AW352" s="13" t="s">
        <v>38</v>
      </c>
      <c r="AX352" s="13" t="s">
        <v>77</v>
      </c>
      <c r="AY352" s="245" t="s">
        <v>224</v>
      </c>
    </row>
    <row r="353" s="15" customFormat="1">
      <c r="A353" s="15"/>
      <c r="B353" s="256"/>
      <c r="C353" s="257"/>
      <c r="D353" s="228" t="s">
        <v>236</v>
      </c>
      <c r="E353" s="258" t="s">
        <v>40</v>
      </c>
      <c r="F353" s="259" t="s">
        <v>253</v>
      </c>
      <c r="G353" s="257"/>
      <c r="H353" s="260">
        <v>2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6" t="s">
        <v>236</v>
      </c>
      <c r="AU353" s="266" t="s">
        <v>85</v>
      </c>
      <c r="AV353" s="15" t="s">
        <v>230</v>
      </c>
      <c r="AW353" s="15" t="s">
        <v>38</v>
      </c>
      <c r="AX353" s="15" t="s">
        <v>83</v>
      </c>
      <c r="AY353" s="266" t="s">
        <v>224</v>
      </c>
    </row>
    <row r="354" s="2" customFormat="1" ht="16.5" customHeight="1">
      <c r="A354" s="40"/>
      <c r="B354" s="41"/>
      <c r="C354" s="215" t="s">
        <v>601</v>
      </c>
      <c r="D354" s="215" t="s">
        <v>226</v>
      </c>
      <c r="E354" s="216" t="s">
        <v>6314</v>
      </c>
      <c r="F354" s="217" t="s">
        <v>6315</v>
      </c>
      <c r="G354" s="218" t="s">
        <v>811</v>
      </c>
      <c r="H354" s="219">
        <v>2</v>
      </c>
      <c r="I354" s="220"/>
      <c r="J354" s="221">
        <f>ROUND(I354*H354,2)</f>
        <v>0</v>
      </c>
      <c r="K354" s="217" t="s">
        <v>40</v>
      </c>
      <c r="L354" s="46"/>
      <c r="M354" s="222" t="s">
        <v>40</v>
      </c>
      <c r="N354" s="223" t="s">
        <v>48</v>
      </c>
      <c r="O354" s="86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6" t="s">
        <v>230</v>
      </c>
      <c r="AT354" s="226" t="s">
        <v>226</v>
      </c>
      <c r="AU354" s="226" t="s">
        <v>85</v>
      </c>
      <c r="AY354" s="19" t="s">
        <v>224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9" t="s">
        <v>83</v>
      </c>
      <c r="BK354" s="227">
        <f>ROUND(I354*H354,2)</f>
        <v>0</v>
      </c>
      <c r="BL354" s="19" t="s">
        <v>230</v>
      </c>
      <c r="BM354" s="226" t="s">
        <v>954</v>
      </c>
    </row>
    <row r="355" s="2" customFormat="1">
      <c r="A355" s="40"/>
      <c r="B355" s="41"/>
      <c r="C355" s="42"/>
      <c r="D355" s="228" t="s">
        <v>232</v>
      </c>
      <c r="E355" s="42"/>
      <c r="F355" s="229" t="s">
        <v>6315</v>
      </c>
      <c r="G355" s="42"/>
      <c r="H355" s="42"/>
      <c r="I355" s="230"/>
      <c r="J355" s="42"/>
      <c r="K355" s="42"/>
      <c r="L355" s="46"/>
      <c r="M355" s="231"/>
      <c r="N355" s="232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232</v>
      </c>
      <c r="AU355" s="19" t="s">
        <v>85</v>
      </c>
    </row>
    <row r="356" s="13" customFormat="1">
      <c r="A356" s="13"/>
      <c r="B356" s="235"/>
      <c r="C356" s="236"/>
      <c r="D356" s="228" t="s">
        <v>236</v>
      </c>
      <c r="E356" s="237" t="s">
        <v>40</v>
      </c>
      <c r="F356" s="238" t="s">
        <v>6299</v>
      </c>
      <c r="G356" s="236"/>
      <c r="H356" s="239">
        <v>1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236</v>
      </c>
      <c r="AU356" s="245" t="s">
        <v>85</v>
      </c>
      <c r="AV356" s="13" t="s">
        <v>85</v>
      </c>
      <c r="AW356" s="13" t="s">
        <v>38</v>
      </c>
      <c r="AX356" s="13" t="s">
        <v>77</v>
      </c>
      <c r="AY356" s="245" t="s">
        <v>224</v>
      </c>
    </row>
    <row r="357" s="13" customFormat="1">
      <c r="A357" s="13"/>
      <c r="B357" s="235"/>
      <c r="C357" s="236"/>
      <c r="D357" s="228" t="s">
        <v>236</v>
      </c>
      <c r="E357" s="237" t="s">
        <v>40</v>
      </c>
      <c r="F357" s="238" t="s">
        <v>6304</v>
      </c>
      <c r="G357" s="236"/>
      <c r="H357" s="239">
        <v>1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236</v>
      </c>
      <c r="AU357" s="245" t="s">
        <v>85</v>
      </c>
      <c r="AV357" s="13" t="s">
        <v>85</v>
      </c>
      <c r="AW357" s="13" t="s">
        <v>38</v>
      </c>
      <c r="AX357" s="13" t="s">
        <v>77</v>
      </c>
      <c r="AY357" s="245" t="s">
        <v>224</v>
      </c>
    </row>
    <row r="358" s="15" customFormat="1">
      <c r="A358" s="15"/>
      <c r="B358" s="256"/>
      <c r="C358" s="257"/>
      <c r="D358" s="228" t="s">
        <v>236</v>
      </c>
      <c r="E358" s="258" t="s">
        <v>40</v>
      </c>
      <c r="F358" s="259" t="s">
        <v>253</v>
      </c>
      <c r="G358" s="257"/>
      <c r="H358" s="260">
        <v>2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6" t="s">
        <v>236</v>
      </c>
      <c r="AU358" s="266" t="s">
        <v>85</v>
      </c>
      <c r="AV358" s="15" t="s">
        <v>230</v>
      </c>
      <c r="AW358" s="15" t="s">
        <v>38</v>
      </c>
      <c r="AX358" s="15" t="s">
        <v>83</v>
      </c>
      <c r="AY358" s="266" t="s">
        <v>224</v>
      </c>
    </row>
    <row r="359" s="2" customFormat="1" ht="16.5" customHeight="1">
      <c r="A359" s="40"/>
      <c r="B359" s="41"/>
      <c r="C359" s="215" t="s">
        <v>609</v>
      </c>
      <c r="D359" s="215" t="s">
        <v>226</v>
      </c>
      <c r="E359" s="216" t="s">
        <v>6316</v>
      </c>
      <c r="F359" s="217" t="s">
        <v>6317</v>
      </c>
      <c r="G359" s="218" t="s">
        <v>811</v>
      </c>
      <c r="H359" s="219">
        <v>11</v>
      </c>
      <c r="I359" s="220"/>
      <c r="J359" s="221">
        <f>ROUND(I359*H359,2)</f>
        <v>0</v>
      </c>
      <c r="K359" s="217" t="s">
        <v>40</v>
      </c>
      <c r="L359" s="46"/>
      <c r="M359" s="222" t="s">
        <v>40</v>
      </c>
      <c r="N359" s="223" t="s">
        <v>48</v>
      </c>
      <c r="O359" s="86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6" t="s">
        <v>230</v>
      </c>
      <c r="AT359" s="226" t="s">
        <v>226</v>
      </c>
      <c r="AU359" s="226" t="s">
        <v>85</v>
      </c>
      <c r="AY359" s="19" t="s">
        <v>224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83</v>
      </c>
      <c r="BK359" s="227">
        <f>ROUND(I359*H359,2)</f>
        <v>0</v>
      </c>
      <c r="BL359" s="19" t="s">
        <v>230</v>
      </c>
      <c r="BM359" s="226" t="s">
        <v>965</v>
      </c>
    </row>
    <row r="360" s="2" customFormat="1">
      <c r="A360" s="40"/>
      <c r="B360" s="41"/>
      <c r="C360" s="42"/>
      <c r="D360" s="228" t="s">
        <v>232</v>
      </c>
      <c r="E360" s="42"/>
      <c r="F360" s="229" t="s">
        <v>6317</v>
      </c>
      <c r="G360" s="42"/>
      <c r="H360" s="42"/>
      <c r="I360" s="230"/>
      <c r="J360" s="42"/>
      <c r="K360" s="42"/>
      <c r="L360" s="46"/>
      <c r="M360" s="231"/>
      <c r="N360" s="232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232</v>
      </c>
      <c r="AU360" s="19" t="s">
        <v>85</v>
      </c>
    </row>
    <row r="361" s="13" customFormat="1">
      <c r="A361" s="13"/>
      <c r="B361" s="235"/>
      <c r="C361" s="236"/>
      <c r="D361" s="228" t="s">
        <v>236</v>
      </c>
      <c r="E361" s="237" t="s">
        <v>40</v>
      </c>
      <c r="F361" s="238" t="s">
        <v>6287</v>
      </c>
      <c r="G361" s="236"/>
      <c r="H361" s="239">
        <v>3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236</v>
      </c>
      <c r="AU361" s="245" t="s">
        <v>85</v>
      </c>
      <c r="AV361" s="13" t="s">
        <v>85</v>
      </c>
      <c r="AW361" s="13" t="s">
        <v>38</v>
      </c>
      <c r="AX361" s="13" t="s">
        <v>77</v>
      </c>
      <c r="AY361" s="245" t="s">
        <v>224</v>
      </c>
    </row>
    <row r="362" s="13" customFormat="1">
      <c r="A362" s="13"/>
      <c r="B362" s="235"/>
      <c r="C362" s="236"/>
      <c r="D362" s="228" t="s">
        <v>236</v>
      </c>
      <c r="E362" s="237" t="s">
        <v>40</v>
      </c>
      <c r="F362" s="238" t="s">
        <v>6284</v>
      </c>
      <c r="G362" s="236"/>
      <c r="H362" s="239">
        <v>6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236</v>
      </c>
      <c r="AU362" s="245" t="s">
        <v>85</v>
      </c>
      <c r="AV362" s="13" t="s">
        <v>85</v>
      </c>
      <c r="AW362" s="13" t="s">
        <v>38</v>
      </c>
      <c r="AX362" s="13" t="s">
        <v>77</v>
      </c>
      <c r="AY362" s="245" t="s">
        <v>224</v>
      </c>
    </row>
    <row r="363" s="13" customFormat="1">
      <c r="A363" s="13"/>
      <c r="B363" s="235"/>
      <c r="C363" s="236"/>
      <c r="D363" s="228" t="s">
        <v>236</v>
      </c>
      <c r="E363" s="237" t="s">
        <v>40</v>
      </c>
      <c r="F363" s="238" t="s">
        <v>6299</v>
      </c>
      <c r="G363" s="236"/>
      <c r="H363" s="239">
        <v>1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236</v>
      </c>
      <c r="AU363" s="245" t="s">
        <v>85</v>
      </c>
      <c r="AV363" s="13" t="s">
        <v>85</v>
      </c>
      <c r="AW363" s="13" t="s">
        <v>38</v>
      </c>
      <c r="AX363" s="13" t="s">
        <v>77</v>
      </c>
      <c r="AY363" s="245" t="s">
        <v>224</v>
      </c>
    </row>
    <row r="364" s="13" customFormat="1">
      <c r="A364" s="13"/>
      <c r="B364" s="235"/>
      <c r="C364" s="236"/>
      <c r="D364" s="228" t="s">
        <v>236</v>
      </c>
      <c r="E364" s="237" t="s">
        <v>40</v>
      </c>
      <c r="F364" s="238" t="s">
        <v>6304</v>
      </c>
      <c r="G364" s="236"/>
      <c r="H364" s="239">
        <v>1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236</v>
      </c>
      <c r="AU364" s="245" t="s">
        <v>85</v>
      </c>
      <c r="AV364" s="13" t="s">
        <v>85</v>
      </c>
      <c r="AW364" s="13" t="s">
        <v>38</v>
      </c>
      <c r="AX364" s="13" t="s">
        <v>77</v>
      </c>
      <c r="AY364" s="245" t="s">
        <v>224</v>
      </c>
    </row>
    <row r="365" s="15" customFormat="1">
      <c r="A365" s="15"/>
      <c r="B365" s="256"/>
      <c r="C365" s="257"/>
      <c r="D365" s="228" t="s">
        <v>236</v>
      </c>
      <c r="E365" s="258" t="s">
        <v>40</v>
      </c>
      <c r="F365" s="259" t="s">
        <v>253</v>
      </c>
      <c r="G365" s="257"/>
      <c r="H365" s="260">
        <v>11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6" t="s">
        <v>236</v>
      </c>
      <c r="AU365" s="266" t="s">
        <v>85</v>
      </c>
      <c r="AV365" s="15" t="s">
        <v>230</v>
      </c>
      <c r="AW365" s="15" t="s">
        <v>38</v>
      </c>
      <c r="AX365" s="15" t="s">
        <v>83</v>
      </c>
      <c r="AY365" s="266" t="s">
        <v>224</v>
      </c>
    </row>
    <row r="366" s="2" customFormat="1" ht="16.5" customHeight="1">
      <c r="A366" s="40"/>
      <c r="B366" s="41"/>
      <c r="C366" s="215" t="s">
        <v>616</v>
      </c>
      <c r="D366" s="215" t="s">
        <v>226</v>
      </c>
      <c r="E366" s="216" t="s">
        <v>6318</v>
      </c>
      <c r="F366" s="217" t="s">
        <v>6319</v>
      </c>
      <c r="G366" s="218" t="s">
        <v>811</v>
      </c>
      <c r="H366" s="219">
        <v>11</v>
      </c>
      <c r="I366" s="220"/>
      <c r="J366" s="221">
        <f>ROUND(I366*H366,2)</f>
        <v>0</v>
      </c>
      <c r="K366" s="217" t="s">
        <v>40</v>
      </c>
      <c r="L366" s="46"/>
      <c r="M366" s="222" t="s">
        <v>40</v>
      </c>
      <c r="N366" s="223" t="s">
        <v>48</v>
      </c>
      <c r="O366" s="86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230</v>
      </c>
      <c r="AT366" s="226" t="s">
        <v>226</v>
      </c>
      <c r="AU366" s="226" t="s">
        <v>85</v>
      </c>
      <c r="AY366" s="19" t="s">
        <v>224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83</v>
      </c>
      <c r="BK366" s="227">
        <f>ROUND(I366*H366,2)</f>
        <v>0</v>
      </c>
      <c r="BL366" s="19" t="s">
        <v>230</v>
      </c>
      <c r="BM366" s="226" t="s">
        <v>983</v>
      </c>
    </row>
    <row r="367" s="2" customFormat="1">
      <c r="A367" s="40"/>
      <c r="B367" s="41"/>
      <c r="C367" s="42"/>
      <c r="D367" s="228" t="s">
        <v>232</v>
      </c>
      <c r="E367" s="42"/>
      <c r="F367" s="229" t="s">
        <v>6320</v>
      </c>
      <c r="G367" s="42"/>
      <c r="H367" s="42"/>
      <c r="I367" s="230"/>
      <c r="J367" s="42"/>
      <c r="K367" s="42"/>
      <c r="L367" s="46"/>
      <c r="M367" s="231"/>
      <c r="N367" s="232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232</v>
      </c>
      <c r="AU367" s="19" t="s">
        <v>85</v>
      </c>
    </row>
    <row r="368" s="13" customFormat="1">
      <c r="A368" s="13"/>
      <c r="B368" s="235"/>
      <c r="C368" s="236"/>
      <c r="D368" s="228" t="s">
        <v>236</v>
      </c>
      <c r="E368" s="237" t="s">
        <v>40</v>
      </c>
      <c r="F368" s="238" t="s">
        <v>6287</v>
      </c>
      <c r="G368" s="236"/>
      <c r="H368" s="239">
        <v>3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236</v>
      </c>
      <c r="AU368" s="245" t="s">
        <v>85</v>
      </c>
      <c r="AV368" s="13" t="s">
        <v>85</v>
      </c>
      <c r="AW368" s="13" t="s">
        <v>38</v>
      </c>
      <c r="AX368" s="13" t="s">
        <v>77</v>
      </c>
      <c r="AY368" s="245" t="s">
        <v>224</v>
      </c>
    </row>
    <row r="369" s="13" customFormat="1">
      <c r="A369" s="13"/>
      <c r="B369" s="235"/>
      <c r="C369" s="236"/>
      <c r="D369" s="228" t="s">
        <v>236</v>
      </c>
      <c r="E369" s="237" t="s">
        <v>40</v>
      </c>
      <c r="F369" s="238" t="s">
        <v>6284</v>
      </c>
      <c r="G369" s="236"/>
      <c r="H369" s="239">
        <v>6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236</v>
      </c>
      <c r="AU369" s="245" t="s">
        <v>85</v>
      </c>
      <c r="AV369" s="13" t="s">
        <v>85</v>
      </c>
      <c r="AW369" s="13" t="s">
        <v>38</v>
      </c>
      <c r="AX369" s="13" t="s">
        <v>77</v>
      </c>
      <c r="AY369" s="245" t="s">
        <v>224</v>
      </c>
    </row>
    <row r="370" s="13" customFormat="1">
      <c r="A370" s="13"/>
      <c r="B370" s="235"/>
      <c r="C370" s="236"/>
      <c r="D370" s="228" t="s">
        <v>236</v>
      </c>
      <c r="E370" s="237" t="s">
        <v>40</v>
      </c>
      <c r="F370" s="238" t="s">
        <v>6299</v>
      </c>
      <c r="G370" s="236"/>
      <c r="H370" s="239">
        <v>1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236</v>
      </c>
      <c r="AU370" s="245" t="s">
        <v>85</v>
      </c>
      <c r="AV370" s="13" t="s">
        <v>85</v>
      </c>
      <c r="AW370" s="13" t="s">
        <v>38</v>
      </c>
      <c r="AX370" s="13" t="s">
        <v>77</v>
      </c>
      <c r="AY370" s="245" t="s">
        <v>224</v>
      </c>
    </row>
    <row r="371" s="13" customFormat="1">
      <c r="A371" s="13"/>
      <c r="B371" s="235"/>
      <c r="C371" s="236"/>
      <c r="D371" s="228" t="s">
        <v>236</v>
      </c>
      <c r="E371" s="237" t="s">
        <v>40</v>
      </c>
      <c r="F371" s="238" t="s">
        <v>6304</v>
      </c>
      <c r="G371" s="236"/>
      <c r="H371" s="239">
        <v>1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236</v>
      </c>
      <c r="AU371" s="245" t="s">
        <v>85</v>
      </c>
      <c r="AV371" s="13" t="s">
        <v>85</v>
      </c>
      <c r="AW371" s="13" t="s">
        <v>38</v>
      </c>
      <c r="AX371" s="13" t="s">
        <v>77</v>
      </c>
      <c r="AY371" s="245" t="s">
        <v>224</v>
      </c>
    </row>
    <row r="372" s="15" customFormat="1">
      <c r="A372" s="15"/>
      <c r="B372" s="256"/>
      <c r="C372" s="257"/>
      <c r="D372" s="228" t="s">
        <v>236</v>
      </c>
      <c r="E372" s="258" t="s">
        <v>40</v>
      </c>
      <c r="F372" s="259" t="s">
        <v>253</v>
      </c>
      <c r="G372" s="257"/>
      <c r="H372" s="260">
        <v>11</v>
      </c>
      <c r="I372" s="261"/>
      <c r="J372" s="257"/>
      <c r="K372" s="257"/>
      <c r="L372" s="262"/>
      <c r="M372" s="263"/>
      <c r="N372" s="264"/>
      <c r="O372" s="264"/>
      <c r="P372" s="264"/>
      <c r="Q372" s="264"/>
      <c r="R372" s="264"/>
      <c r="S372" s="264"/>
      <c r="T372" s="26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6" t="s">
        <v>236</v>
      </c>
      <c r="AU372" s="266" t="s">
        <v>85</v>
      </c>
      <c r="AV372" s="15" t="s">
        <v>230</v>
      </c>
      <c r="AW372" s="15" t="s">
        <v>38</v>
      </c>
      <c r="AX372" s="15" t="s">
        <v>83</v>
      </c>
      <c r="AY372" s="266" t="s">
        <v>224</v>
      </c>
    </row>
    <row r="373" s="2" customFormat="1" ht="16.5" customHeight="1">
      <c r="A373" s="40"/>
      <c r="B373" s="41"/>
      <c r="C373" s="215" t="s">
        <v>622</v>
      </c>
      <c r="D373" s="215" t="s">
        <v>226</v>
      </c>
      <c r="E373" s="216" t="s">
        <v>6321</v>
      </c>
      <c r="F373" s="217" t="s">
        <v>6322</v>
      </c>
      <c r="G373" s="218" t="s">
        <v>811</v>
      </c>
      <c r="H373" s="219">
        <v>1</v>
      </c>
      <c r="I373" s="220"/>
      <c r="J373" s="221">
        <f>ROUND(I373*H373,2)</f>
        <v>0</v>
      </c>
      <c r="K373" s="217" t="s">
        <v>40</v>
      </c>
      <c r="L373" s="46"/>
      <c r="M373" s="222" t="s">
        <v>40</v>
      </c>
      <c r="N373" s="223" t="s">
        <v>48</v>
      </c>
      <c r="O373" s="86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230</v>
      </c>
      <c r="AT373" s="226" t="s">
        <v>226</v>
      </c>
      <c r="AU373" s="226" t="s">
        <v>85</v>
      </c>
      <c r="AY373" s="19" t="s">
        <v>224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83</v>
      </c>
      <c r="BK373" s="227">
        <f>ROUND(I373*H373,2)</f>
        <v>0</v>
      </c>
      <c r="BL373" s="19" t="s">
        <v>230</v>
      </c>
      <c r="BM373" s="226" t="s">
        <v>998</v>
      </c>
    </row>
    <row r="374" s="2" customFormat="1">
      <c r="A374" s="40"/>
      <c r="B374" s="41"/>
      <c r="C374" s="42"/>
      <c r="D374" s="228" t="s">
        <v>232</v>
      </c>
      <c r="E374" s="42"/>
      <c r="F374" s="229" t="s">
        <v>6322</v>
      </c>
      <c r="G374" s="42"/>
      <c r="H374" s="42"/>
      <c r="I374" s="230"/>
      <c r="J374" s="42"/>
      <c r="K374" s="42"/>
      <c r="L374" s="46"/>
      <c r="M374" s="231"/>
      <c r="N374" s="232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232</v>
      </c>
      <c r="AU374" s="19" t="s">
        <v>85</v>
      </c>
    </row>
    <row r="375" s="13" customFormat="1">
      <c r="A375" s="13"/>
      <c r="B375" s="235"/>
      <c r="C375" s="236"/>
      <c r="D375" s="228" t="s">
        <v>236</v>
      </c>
      <c r="E375" s="237" t="s">
        <v>40</v>
      </c>
      <c r="F375" s="238" t="s">
        <v>6323</v>
      </c>
      <c r="G375" s="236"/>
      <c r="H375" s="239">
        <v>1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236</v>
      </c>
      <c r="AU375" s="245" t="s">
        <v>85</v>
      </c>
      <c r="AV375" s="13" t="s">
        <v>85</v>
      </c>
      <c r="AW375" s="13" t="s">
        <v>38</v>
      </c>
      <c r="AX375" s="13" t="s">
        <v>77</v>
      </c>
      <c r="AY375" s="245" t="s">
        <v>224</v>
      </c>
    </row>
    <row r="376" s="15" customFormat="1">
      <c r="A376" s="15"/>
      <c r="B376" s="256"/>
      <c r="C376" s="257"/>
      <c r="D376" s="228" t="s">
        <v>236</v>
      </c>
      <c r="E376" s="258" t="s">
        <v>40</v>
      </c>
      <c r="F376" s="259" t="s">
        <v>253</v>
      </c>
      <c r="G376" s="257"/>
      <c r="H376" s="260">
        <v>1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6" t="s">
        <v>236</v>
      </c>
      <c r="AU376" s="266" t="s">
        <v>85</v>
      </c>
      <c r="AV376" s="15" t="s">
        <v>230</v>
      </c>
      <c r="AW376" s="15" t="s">
        <v>38</v>
      </c>
      <c r="AX376" s="15" t="s">
        <v>83</v>
      </c>
      <c r="AY376" s="266" t="s">
        <v>224</v>
      </c>
    </row>
    <row r="377" s="2" customFormat="1" ht="16.5" customHeight="1">
      <c r="A377" s="40"/>
      <c r="B377" s="41"/>
      <c r="C377" s="215" t="s">
        <v>629</v>
      </c>
      <c r="D377" s="215" t="s">
        <v>226</v>
      </c>
      <c r="E377" s="216" t="s">
        <v>6324</v>
      </c>
      <c r="F377" s="217" t="s">
        <v>6325</v>
      </c>
      <c r="G377" s="218" t="s">
        <v>811</v>
      </c>
      <c r="H377" s="219">
        <v>6</v>
      </c>
      <c r="I377" s="220"/>
      <c r="J377" s="221">
        <f>ROUND(I377*H377,2)</f>
        <v>0</v>
      </c>
      <c r="K377" s="217" t="s">
        <v>229</v>
      </c>
      <c r="L377" s="46"/>
      <c r="M377" s="222" t="s">
        <v>40</v>
      </c>
      <c r="N377" s="223" t="s">
        <v>48</v>
      </c>
      <c r="O377" s="86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230</v>
      </c>
      <c r="AT377" s="226" t="s">
        <v>226</v>
      </c>
      <c r="AU377" s="226" t="s">
        <v>85</v>
      </c>
      <c r="AY377" s="19" t="s">
        <v>224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83</v>
      </c>
      <c r="BK377" s="227">
        <f>ROUND(I377*H377,2)</f>
        <v>0</v>
      </c>
      <c r="BL377" s="19" t="s">
        <v>230</v>
      </c>
      <c r="BM377" s="226" t="s">
        <v>1011</v>
      </c>
    </row>
    <row r="378" s="2" customFormat="1">
      <c r="A378" s="40"/>
      <c r="B378" s="41"/>
      <c r="C378" s="42"/>
      <c r="D378" s="228" t="s">
        <v>232</v>
      </c>
      <c r="E378" s="42"/>
      <c r="F378" s="229" t="s">
        <v>6326</v>
      </c>
      <c r="G378" s="42"/>
      <c r="H378" s="42"/>
      <c r="I378" s="230"/>
      <c r="J378" s="42"/>
      <c r="K378" s="42"/>
      <c r="L378" s="46"/>
      <c r="M378" s="231"/>
      <c r="N378" s="232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232</v>
      </c>
      <c r="AU378" s="19" t="s">
        <v>85</v>
      </c>
    </row>
    <row r="379" s="2" customFormat="1">
      <c r="A379" s="40"/>
      <c r="B379" s="41"/>
      <c r="C379" s="42"/>
      <c r="D379" s="233" t="s">
        <v>234</v>
      </c>
      <c r="E379" s="42"/>
      <c r="F379" s="234" t="s">
        <v>6327</v>
      </c>
      <c r="G379" s="42"/>
      <c r="H379" s="42"/>
      <c r="I379" s="230"/>
      <c r="J379" s="42"/>
      <c r="K379" s="42"/>
      <c r="L379" s="46"/>
      <c r="M379" s="231"/>
      <c r="N379" s="232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234</v>
      </c>
      <c r="AU379" s="19" t="s">
        <v>85</v>
      </c>
    </row>
    <row r="380" s="13" customFormat="1">
      <c r="A380" s="13"/>
      <c r="B380" s="235"/>
      <c r="C380" s="236"/>
      <c r="D380" s="228" t="s">
        <v>236</v>
      </c>
      <c r="E380" s="237" t="s">
        <v>40</v>
      </c>
      <c r="F380" s="238" t="s">
        <v>6284</v>
      </c>
      <c r="G380" s="236"/>
      <c r="H380" s="239">
        <v>6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236</v>
      </c>
      <c r="AU380" s="245" t="s">
        <v>85</v>
      </c>
      <c r="AV380" s="13" t="s">
        <v>85</v>
      </c>
      <c r="AW380" s="13" t="s">
        <v>38</v>
      </c>
      <c r="AX380" s="13" t="s">
        <v>77</v>
      </c>
      <c r="AY380" s="245" t="s">
        <v>224</v>
      </c>
    </row>
    <row r="381" s="15" customFormat="1">
      <c r="A381" s="15"/>
      <c r="B381" s="256"/>
      <c r="C381" s="257"/>
      <c r="D381" s="228" t="s">
        <v>236</v>
      </c>
      <c r="E381" s="258" t="s">
        <v>40</v>
      </c>
      <c r="F381" s="259" t="s">
        <v>253</v>
      </c>
      <c r="G381" s="257"/>
      <c r="H381" s="260">
        <v>6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6" t="s">
        <v>236</v>
      </c>
      <c r="AU381" s="266" t="s">
        <v>85</v>
      </c>
      <c r="AV381" s="15" t="s">
        <v>230</v>
      </c>
      <c r="AW381" s="15" t="s">
        <v>38</v>
      </c>
      <c r="AX381" s="15" t="s">
        <v>83</v>
      </c>
      <c r="AY381" s="266" t="s">
        <v>224</v>
      </c>
    </row>
    <row r="382" s="2" customFormat="1" ht="16.5" customHeight="1">
      <c r="A382" s="40"/>
      <c r="B382" s="41"/>
      <c r="C382" s="215" t="s">
        <v>635</v>
      </c>
      <c r="D382" s="215" t="s">
        <v>226</v>
      </c>
      <c r="E382" s="216" t="s">
        <v>2020</v>
      </c>
      <c r="F382" s="217" t="s">
        <v>2021</v>
      </c>
      <c r="G382" s="218" t="s">
        <v>163</v>
      </c>
      <c r="H382" s="219">
        <v>2.246</v>
      </c>
      <c r="I382" s="220"/>
      <c r="J382" s="221">
        <f>ROUND(I382*H382,2)</f>
        <v>0</v>
      </c>
      <c r="K382" s="217" t="s">
        <v>229</v>
      </c>
      <c r="L382" s="46"/>
      <c r="M382" s="222" t="s">
        <v>40</v>
      </c>
      <c r="N382" s="223" t="s">
        <v>48</v>
      </c>
      <c r="O382" s="86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230</v>
      </c>
      <c r="AT382" s="226" t="s">
        <v>226</v>
      </c>
      <c r="AU382" s="226" t="s">
        <v>85</v>
      </c>
      <c r="AY382" s="19" t="s">
        <v>224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83</v>
      </c>
      <c r="BK382" s="227">
        <f>ROUND(I382*H382,2)</f>
        <v>0</v>
      </c>
      <c r="BL382" s="19" t="s">
        <v>230</v>
      </c>
      <c r="BM382" s="226" t="s">
        <v>1022</v>
      </c>
    </row>
    <row r="383" s="2" customFormat="1">
      <c r="A383" s="40"/>
      <c r="B383" s="41"/>
      <c r="C383" s="42"/>
      <c r="D383" s="228" t="s">
        <v>232</v>
      </c>
      <c r="E383" s="42"/>
      <c r="F383" s="229" t="s">
        <v>2023</v>
      </c>
      <c r="G383" s="42"/>
      <c r="H383" s="42"/>
      <c r="I383" s="230"/>
      <c r="J383" s="42"/>
      <c r="K383" s="42"/>
      <c r="L383" s="46"/>
      <c r="M383" s="231"/>
      <c r="N383" s="232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232</v>
      </c>
      <c r="AU383" s="19" t="s">
        <v>85</v>
      </c>
    </row>
    <row r="384" s="2" customFormat="1">
      <c r="A384" s="40"/>
      <c r="B384" s="41"/>
      <c r="C384" s="42"/>
      <c r="D384" s="233" t="s">
        <v>234</v>
      </c>
      <c r="E384" s="42"/>
      <c r="F384" s="234" t="s">
        <v>2024</v>
      </c>
      <c r="G384" s="42"/>
      <c r="H384" s="42"/>
      <c r="I384" s="230"/>
      <c r="J384" s="42"/>
      <c r="K384" s="42"/>
      <c r="L384" s="46"/>
      <c r="M384" s="231"/>
      <c r="N384" s="232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234</v>
      </c>
      <c r="AU384" s="19" t="s">
        <v>85</v>
      </c>
    </row>
    <row r="385" s="13" customFormat="1">
      <c r="A385" s="13"/>
      <c r="B385" s="235"/>
      <c r="C385" s="236"/>
      <c r="D385" s="228" t="s">
        <v>236</v>
      </c>
      <c r="E385" s="237" t="s">
        <v>40</v>
      </c>
      <c r="F385" s="238" t="s">
        <v>6328</v>
      </c>
      <c r="G385" s="236"/>
      <c r="H385" s="239">
        <v>2.246</v>
      </c>
      <c r="I385" s="240"/>
      <c r="J385" s="236"/>
      <c r="K385" s="236"/>
      <c r="L385" s="241"/>
      <c r="M385" s="242"/>
      <c r="N385" s="243"/>
      <c r="O385" s="243"/>
      <c r="P385" s="243"/>
      <c r="Q385" s="243"/>
      <c r="R385" s="243"/>
      <c r="S385" s="243"/>
      <c r="T385" s="24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5" t="s">
        <v>236</v>
      </c>
      <c r="AU385" s="245" t="s">
        <v>85</v>
      </c>
      <c r="AV385" s="13" t="s">
        <v>85</v>
      </c>
      <c r="AW385" s="13" t="s">
        <v>38</v>
      </c>
      <c r="AX385" s="13" t="s">
        <v>77</v>
      </c>
      <c r="AY385" s="245" t="s">
        <v>224</v>
      </c>
    </row>
    <row r="386" s="15" customFormat="1">
      <c r="A386" s="15"/>
      <c r="B386" s="256"/>
      <c r="C386" s="257"/>
      <c r="D386" s="228" t="s">
        <v>236</v>
      </c>
      <c r="E386" s="258" t="s">
        <v>40</v>
      </c>
      <c r="F386" s="259" t="s">
        <v>253</v>
      </c>
      <c r="G386" s="257"/>
      <c r="H386" s="260">
        <v>2.246</v>
      </c>
      <c r="I386" s="261"/>
      <c r="J386" s="257"/>
      <c r="K386" s="257"/>
      <c r="L386" s="262"/>
      <c r="M386" s="263"/>
      <c r="N386" s="264"/>
      <c r="O386" s="264"/>
      <c r="P386" s="264"/>
      <c r="Q386" s="264"/>
      <c r="R386" s="264"/>
      <c r="S386" s="264"/>
      <c r="T386" s="26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6" t="s">
        <v>236</v>
      </c>
      <c r="AU386" s="266" t="s">
        <v>85</v>
      </c>
      <c r="AV386" s="15" t="s">
        <v>230</v>
      </c>
      <c r="AW386" s="15" t="s">
        <v>38</v>
      </c>
      <c r="AX386" s="15" t="s">
        <v>83</v>
      </c>
      <c r="AY386" s="266" t="s">
        <v>224</v>
      </c>
    </row>
    <row r="387" s="2" customFormat="1" ht="16.5" customHeight="1">
      <c r="A387" s="40"/>
      <c r="B387" s="41"/>
      <c r="C387" s="215" t="s">
        <v>641</v>
      </c>
      <c r="D387" s="215" t="s">
        <v>226</v>
      </c>
      <c r="E387" s="216" t="s">
        <v>6329</v>
      </c>
      <c r="F387" s="217" t="s">
        <v>6330</v>
      </c>
      <c r="G387" s="218" t="s">
        <v>160</v>
      </c>
      <c r="H387" s="219">
        <v>26.280000000000001</v>
      </c>
      <c r="I387" s="220"/>
      <c r="J387" s="221">
        <f>ROUND(I387*H387,2)</f>
        <v>0</v>
      </c>
      <c r="K387" s="217" t="s">
        <v>229</v>
      </c>
      <c r="L387" s="46"/>
      <c r="M387" s="222" t="s">
        <v>40</v>
      </c>
      <c r="N387" s="223" t="s">
        <v>48</v>
      </c>
      <c r="O387" s="86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6" t="s">
        <v>230</v>
      </c>
      <c r="AT387" s="226" t="s">
        <v>226</v>
      </c>
      <c r="AU387" s="226" t="s">
        <v>85</v>
      </c>
      <c r="AY387" s="19" t="s">
        <v>224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19" t="s">
        <v>83</v>
      </c>
      <c r="BK387" s="227">
        <f>ROUND(I387*H387,2)</f>
        <v>0</v>
      </c>
      <c r="BL387" s="19" t="s">
        <v>230</v>
      </c>
      <c r="BM387" s="226" t="s">
        <v>1030</v>
      </c>
    </row>
    <row r="388" s="2" customFormat="1">
      <c r="A388" s="40"/>
      <c r="B388" s="41"/>
      <c r="C388" s="42"/>
      <c r="D388" s="228" t="s">
        <v>232</v>
      </c>
      <c r="E388" s="42"/>
      <c r="F388" s="229" t="s">
        <v>6331</v>
      </c>
      <c r="G388" s="42"/>
      <c r="H388" s="42"/>
      <c r="I388" s="230"/>
      <c r="J388" s="42"/>
      <c r="K388" s="42"/>
      <c r="L388" s="46"/>
      <c r="M388" s="231"/>
      <c r="N388" s="232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232</v>
      </c>
      <c r="AU388" s="19" t="s">
        <v>85</v>
      </c>
    </row>
    <row r="389" s="2" customFormat="1">
      <c r="A389" s="40"/>
      <c r="B389" s="41"/>
      <c r="C389" s="42"/>
      <c r="D389" s="233" t="s">
        <v>234</v>
      </c>
      <c r="E389" s="42"/>
      <c r="F389" s="234" t="s">
        <v>6332</v>
      </c>
      <c r="G389" s="42"/>
      <c r="H389" s="42"/>
      <c r="I389" s="230"/>
      <c r="J389" s="42"/>
      <c r="K389" s="42"/>
      <c r="L389" s="46"/>
      <c r="M389" s="231"/>
      <c r="N389" s="232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234</v>
      </c>
      <c r="AU389" s="19" t="s">
        <v>85</v>
      </c>
    </row>
    <row r="390" s="13" customFormat="1">
      <c r="A390" s="13"/>
      <c r="B390" s="235"/>
      <c r="C390" s="236"/>
      <c r="D390" s="228" t="s">
        <v>236</v>
      </c>
      <c r="E390" s="237" t="s">
        <v>40</v>
      </c>
      <c r="F390" s="238" t="s">
        <v>6333</v>
      </c>
      <c r="G390" s="236"/>
      <c r="H390" s="239">
        <v>26.280000000000001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236</v>
      </c>
      <c r="AU390" s="245" t="s">
        <v>85</v>
      </c>
      <c r="AV390" s="13" t="s">
        <v>85</v>
      </c>
      <c r="AW390" s="13" t="s">
        <v>38</v>
      </c>
      <c r="AX390" s="13" t="s">
        <v>77</v>
      </c>
      <c r="AY390" s="245" t="s">
        <v>224</v>
      </c>
    </row>
    <row r="391" s="15" customFormat="1">
      <c r="A391" s="15"/>
      <c r="B391" s="256"/>
      <c r="C391" s="257"/>
      <c r="D391" s="228" t="s">
        <v>236</v>
      </c>
      <c r="E391" s="258" t="s">
        <v>40</v>
      </c>
      <c r="F391" s="259" t="s">
        <v>253</v>
      </c>
      <c r="G391" s="257"/>
      <c r="H391" s="260">
        <v>26.280000000000001</v>
      </c>
      <c r="I391" s="261"/>
      <c r="J391" s="257"/>
      <c r="K391" s="257"/>
      <c r="L391" s="262"/>
      <c r="M391" s="263"/>
      <c r="N391" s="264"/>
      <c r="O391" s="264"/>
      <c r="P391" s="264"/>
      <c r="Q391" s="264"/>
      <c r="R391" s="264"/>
      <c r="S391" s="264"/>
      <c r="T391" s="26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6" t="s">
        <v>236</v>
      </c>
      <c r="AU391" s="266" t="s">
        <v>85</v>
      </c>
      <c r="AV391" s="15" t="s">
        <v>230</v>
      </c>
      <c r="AW391" s="15" t="s">
        <v>38</v>
      </c>
      <c r="AX391" s="15" t="s">
        <v>83</v>
      </c>
      <c r="AY391" s="266" t="s">
        <v>224</v>
      </c>
    </row>
    <row r="392" s="2" customFormat="1" ht="16.5" customHeight="1">
      <c r="A392" s="40"/>
      <c r="B392" s="41"/>
      <c r="C392" s="215" t="s">
        <v>647</v>
      </c>
      <c r="D392" s="215" t="s">
        <v>226</v>
      </c>
      <c r="E392" s="216" t="s">
        <v>6334</v>
      </c>
      <c r="F392" s="217" t="s">
        <v>6335</v>
      </c>
      <c r="G392" s="218" t="s">
        <v>1605</v>
      </c>
      <c r="H392" s="219">
        <v>1</v>
      </c>
      <c r="I392" s="220"/>
      <c r="J392" s="221">
        <f>ROUND(I392*H392,2)</f>
        <v>0</v>
      </c>
      <c r="K392" s="217" t="s">
        <v>40</v>
      </c>
      <c r="L392" s="46"/>
      <c r="M392" s="222" t="s">
        <v>40</v>
      </c>
      <c r="N392" s="223" t="s">
        <v>48</v>
      </c>
      <c r="O392" s="86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230</v>
      </c>
      <c r="AT392" s="226" t="s">
        <v>226</v>
      </c>
      <c r="AU392" s="226" t="s">
        <v>85</v>
      </c>
      <c r="AY392" s="19" t="s">
        <v>224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83</v>
      </c>
      <c r="BK392" s="227">
        <f>ROUND(I392*H392,2)</f>
        <v>0</v>
      </c>
      <c r="BL392" s="19" t="s">
        <v>230</v>
      </c>
      <c r="BM392" s="226" t="s">
        <v>1042</v>
      </c>
    </row>
    <row r="393" s="2" customFormat="1">
      <c r="A393" s="40"/>
      <c r="B393" s="41"/>
      <c r="C393" s="42"/>
      <c r="D393" s="228" t="s">
        <v>232</v>
      </c>
      <c r="E393" s="42"/>
      <c r="F393" s="229" t="s">
        <v>6335</v>
      </c>
      <c r="G393" s="42"/>
      <c r="H393" s="42"/>
      <c r="I393" s="230"/>
      <c r="J393" s="42"/>
      <c r="K393" s="42"/>
      <c r="L393" s="46"/>
      <c r="M393" s="231"/>
      <c r="N393" s="232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232</v>
      </c>
      <c r="AU393" s="19" t="s">
        <v>85</v>
      </c>
    </row>
    <row r="394" s="12" customFormat="1" ht="22.8" customHeight="1">
      <c r="A394" s="12"/>
      <c r="B394" s="199"/>
      <c r="C394" s="200"/>
      <c r="D394" s="201" t="s">
        <v>76</v>
      </c>
      <c r="E394" s="213" t="s">
        <v>286</v>
      </c>
      <c r="F394" s="213" t="s">
        <v>1345</v>
      </c>
      <c r="G394" s="200"/>
      <c r="H394" s="200"/>
      <c r="I394" s="203"/>
      <c r="J394" s="214">
        <f>BK394</f>
        <v>0</v>
      </c>
      <c r="K394" s="200"/>
      <c r="L394" s="205"/>
      <c r="M394" s="206"/>
      <c r="N394" s="207"/>
      <c r="O394" s="207"/>
      <c r="P394" s="208">
        <f>SUM(P395:P406)</f>
        <v>0</v>
      </c>
      <c r="Q394" s="207"/>
      <c r="R394" s="208">
        <f>SUM(R395:R406)</f>
        <v>0</v>
      </c>
      <c r="S394" s="207"/>
      <c r="T394" s="209">
        <f>SUM(T395:T406)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10" t="s">
        <v>83</v>
      </c>
      <c r="AT394" s="211" t="s">
        <v>76</v>
      </c>
      <c r="AU394" s="211" t="s">
        <v>83</v>
      </c>
      <c r="AY394" s="210" t="s">
        <v>224</v>
      </c>
      <c r="BK394" s="212">
        <f>SUM(BK395:BK406)</f>
        <v>0</v>
      </c>
    </row>
    <row r="395" s="2" customFormat="1" ht="16.5" customHeight="1">
      <c r="A395" s="40"/>
      <c r="B395" s="41"/>
      <c r="C395" s="215" t="s">
        <v>653</v>
      </c>
      <c r="D395" s="215" t="s">
        <v>226</v>
      </c>
      <c r="E395" s="216" t="s">
        <v>1354</v>
      </c>
      <c r="F395" s="217" t="s">
        <v>1355</v>
      </c>
      <c r="G395" s="218" t="s">
        <v>160</v>
      </c>
      <c r="H395" s="219">
        <v>57.100000000000001</v>
      </c>
      <c r="I395" s="220"/>
      <c r="J395" s="221">
        <f>ROUND(I395*H395,2)</f>
        <v>0</v>
      </c>
      <c r="K395" s="217" t="s">
        <v>229</v>
      </c>
      <c r="L395" s="46"/>
      <c r="M395" s="222" t="s">
        <v>40</v>
      </c>
      <c r="N395" s="223" t="s">
        <v>48</v>
      </c>
      <c r="O395" s="86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6" t="s">
        <v>230</v>
      </c>
      <c r="AT395" s="226" t="s">
        <v>226</v>
      </c>
      <c r="AU395" s="226" t="s">
        <v>85</v>
      </c>
      <c r="AY395" s="19" t="s">
        <v>224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9" t="s">
        <v>83</v>
      </c>
      <c r="BK395" s="227">
        <f>ROUND(I395*H395,2)</f>
        <v>0</v>
      </c>
      <c r="BL395" s="19" t="s">
        <v>230</v>
      </c>
      <c r="BM395" s="226" t="s">
        <v>1055</v>
      </c>
    </row>
    <row r="396" s="2" customFormat="1">
      <c r="A396" s="40"/>
      <c r="B396" s="41"/>
      <c r="C396" s="42"/>
      <c r="D396" s="228" t="s">
        <v>232</v>
      </c>
      <c r="E396" s="42"/>
      <c r="F396" s="229" t="s">
        <v>1357</v>
      </c>
      <c r="G396" s="42"/>
      <c r="H396" s="42"/>
      <c r="I396" s="230"/>
      <c r="J396" s="42"/>
      <c r="K396" s="42"/>
      <c r="L396" s="46"/>
      <c r="M396" s="231"/>
      <c r="N396" s="232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232</v>
      </c>
      <c r="AU396" s="19" t="s">
        <v>85</v>
      </c>
    </row>
    <row r="397" s="2" customFormat="1">
      <c r="A397" s="40"/>
      <c r="B397" s="41"/>
      <c r="C397" s="42"/>
      <c r="D397" s="233" t="s">
        <v>234</v>
      </c>
      <c r="E397" s="42"/>
      <c r="F397" s="234" t="s">
        <v>1358</v>
      </c>
      <c r="G397" s="42"/>
      <c r="H397" s="42"/>
      <c r="I397" s="230"/>
      <c r="J397" s="42"/>
      <c r="K397" s="42"/>
      <c r="L397" s="46"/>
      <c r="M397" s="231"/>
      <c r="N397" s="232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234</v>
      </c>
      <c r="AU397" s="19" t="s">
        <v>85</v>
      </c>
    </row>
    <row r="398" s="14" customFormat="1">
      <c r="A398" s="14"/>
      <c r="B398" s="246"/>
      <c r="C398" s="247"/>
      <c r="D398" s="228" t="s">
        <v>236</v>
      </c>
      <c r="E398" s="248" t="s">
        <v>40</v>
      </c>
      <c r="F398" s="249" t="s">
        <v>731</v>
      </c>
      <c r="G398" s="247"/>
      <c r="H398" s="248" t="s">
        <v>40</v>
      </c>
      <c r="I398" s="250"/>
      <c r="J398" s="247"/>
      <c r="K398" s="247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236</v>
      </c>
      <c r="AU398" s="255" t="s">
        <v>85</v>
      </c>
      <c r="AV398" s="14" t="s">
        <v>83</v>
      </c>
      <c r="AW398" s="14" t="s">
        <v>38</v>
      </c>
      <c r="AX398" s="14" t="s">
        <v>77</v>
      </c>
      <c r="AY398" s="255" t="s">
        <v>224</v>
      </c>
    </row>
    <row r="399" s="13" customFormat="1">
      <c r="A399" s="13"/>
      <c r="B399" s="235"/>
      <c r="C399" s="236"/>
      <c r="D399" s="228" t="s">
        <v>236</v>
      </c>
      <c r="E399" s="237" t="s">
        <v>40</v>
      </c>
      <c r="F399" s="238" t="s">
        <v>6336</v>
      </c>
      <c r="G399" s="236"/>
      <c r="H399" s="239">
        <v>23.5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5" t="s">
        <v>236</v>
      </c>
      <c r="AU399" s="245" t="s">
        <v>85</v>
      </c>
      <c r="AV399" s="13" t="s">
        <v>85</v>
      </c>
      <c r="AW399" s="13" t="s">
        <v>38</v>
      </c>
      <c r="AX399" s="13" t="s">
        <v>77</v>
      </c>
      <c r="AY399" s="245" t="s">
        <v>224</v>
      </c>
    </row>
    <row r="400" s="14" customFormat="1">
      <c r="A400" s="14"/>
      <c r="B400" s="246"/>
      <c r="C400" s="247"/>
      <c r="D400" s="228" t="s">
        <v>236</v>
      </c>
      <c r="E400" s="248" t="s">
        <v>40</v>
      </c>
      <c r="F400" s="249" t="s">
        <v>251</v>
      </c>
      <c r="G400" s="247"/>
      <c r="H400" s="248" t="s">
        <v>40</v>
      </c>
      <c r="I400" s="250"/>
      <c r="J400" s="247"/>
      <c r="K400" s="247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236</v>
      </c>
      <c r="AU400" s="255" t="s">
        <v>85</v>
      </c>
      <c r="AV400" s="14" t="s">
        <v>83</v>
      </c>
      <c r="AW400" s="14" t="s">
        <v>38</v>
      </c>
      <c r="AX400" s="14" t="s">
        <v>77</v>
      </c>
      <c r="AY400" s="255" t="s">
        <v>224</v>
      </c>
    </row>
    <row r="401" s="13" customFormat="1">
      <c r="A401" s="13"/>
      <c r="B401" s="235"/>
      <c r="C401" s="236"/>
      <c r="D401" s="228" t="s">
        <v>236</v>
      </c>
      <c r="E401" s="237" t="s">
        <v>40</v>
      </c>
      <c r="F401" s="238" t="s">
        <v>6337</v>
      </c>
      <c r="G401" s="236"/>
      <c r="H401" s="239">
        <v>33.600000000000001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236</v>
      </c>
      <c r="AU401" s="245" t="s">
        <v>85</v>
      </c>
      <c r="AV401" s="13" t="s">
        <v>85</v>
      </c>
      <c r="AW401" s="13" t="s">
        <v>38</v>
      </c>
      <c r="AX401" s="13" t="s">
        <v>77</v>
      </c>
      <c r="AY401" s="245" t="s">
        <v>224</v>
      </c>
    </row>
    <row r="402" s="15" customFormat="1">
      <c r="A402" s="15"/>
      <c r="B402" s="256"/>
      <c r="C402" s="257"/>
      <c r="D402" s="228" t="s">
        <v>236</v>
      </c>
      <c r="E402" s="258" t="s">
        <v>40</v>
      </c>
      <c r="F402" s="259" t="s">
        <v>253</v>
      </c>
      <c r="G402" s="257"/>
      <c r="H402" s="260">
        <v>57.100000000000001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6" t="s">
        <v>236</v>
      </c>
      <c r="AU402" s="266" t="s">
        <v>85</v>
      </c>
      <c r="AV402" s="15" t="s">
        <v>230</v>
      </c>
      <c r="AW402" s="15" t="s">
        <v>38</v>
      </c>
      <c r="AX402" s="15" t="s">
        <v>83</v>
      </c>
      <c r="AY402" s="266" t="s">
        <v>224</v>
      </c>
    </row>
    <row r="403" s="2" customFormat="1" ht="16.5" customHeight="1">
      <c r="A403" s="40"/>
      <c r="B403" s="41"/>
      <c r="C403" s="215" t="s">
        <v>659</v>
      </c>
      <c r="D403" s="215" t="s">
        <v>226</v>
      </c>
      <c r="E403" s="216" t="s">
        <v>6338</v>
      </c>
      <c r="F403" s="217" t="s">
        <v>6339</v>
      </c>
      <c r="G403" s="218" t="s">
        <v>811</v>
      </c>
      <c r="H403" s="219">
        <v>1</v>
      </c>
      <c r="I403" s="220"/>
      <c r="J403" s="221">
        <f>ROUND(I403*H403,2)</f>
        <v>0</v>
      </c>
      <c r="K403" s="217" t="s">
        <v>40</v>
      </c>
      <c r="L403" s="46"/>
      <c r="M403" s="222" t="s">
        <v>40</v>
      </c>
      <c r="N403" s="223" t="s">
        <v>48</v>
      </c>
      <c r="O403" s="86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6" t="s">
        <v>230</v>
      </c>
      <c r="AT403" s="226" t="s">
        <v>226</v>
      </c>
      <c r="AU403" s="226" t="s">
        <v>85</v>
      </c>
      <c r="AY403" s="19" t="s">
        <v>224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9" t="s">
        <v>83</v>
      </c>
      <c r="BK403" s="227">
        <f>ROUND(I403*H403,2)</f>
        <v>0</v>
      </c>
      <c r="BL403" s="19" t="s">
        <v>230</v>
      </c>
      <c r="BM403" s="226" t="s">
        <v>1068</v>
      </c>
    </row>
    <row r="404" s="2" customFormat="1">
      <c r="A404" s="40"/>
      <c r="B404" s="41"/>
      <c r="C404" s="42"/>
      <c r="D404" s="228" t="s">
        <v>232</v>
      </c>
      <c r="E404" s="42"/>
      <c r="F404" s="229" t="s">
        <v>6340</v>
      </c>
      <c r="G404" s="42"/>
      <c r="H404" s="42"/>
      <c r="I404" s="230"/>
      <c r="J404" s="42"/>
      <c r="K404" s="42"/>
      <c r="L404" s="46"/>
      <c r="M404" s="231"/>
      <c r="N404" s="232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232</v>
      </c>
      <c r="AU404" s="19" t="s">
        <v>85</v>
      </c>
    </row>
    <row r="405" s="13" customFormat="1">
      <c r="A405" s="13"/>
      <c r="B405" s="235"/>
      <c r="C405" s="236"/>
      <c r="D405" s="228" t="s">
        <v>236</v>
      </c>
      <c r="E405" s="237" t="s">
        <v>40</v>
      </c>
      <c r="F405" s="238" t="s">
        <v>6341</v>
      </c>
      <c r="G405" s="236"/>
      <c r="H405" s="239">
        <v>1</v>
      </c>
      <c r="I405" s="240"/>
      <c r="J405" s="236"/>
      <c r="K405" s="236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236</v>
      </c>
      <c r="AU405" s="245" t="s">
        <v>85</v>
      </c>
      <c r="AV405" s="13" t="s">
        <v>85</v>
      </c>
      <c r="AW405" s="13" t="s">
        <v>38</v>
      </c>
      <c r="AX405" s="13" t="s">
        <v>77</v>
      </c>
      <c r="AY405" s="245" t="s">
        <v>224</v>
      </c>
    </row>
    <row r="406" s="15" customFormat="1">
      <c r="A406" s="15"/>
      <c r="B406" s="256"/>
      <c r="C406" s="257"/>
      <c r="D406" s="228" t="s">
        <v>236</v>
      </c>
      <c r="E406" s="258" t="s">
        <v>40</v>
      </c>
      <c r="F406" s="259" t="s">
        <v>253</v>
      </c>
      <c r="G406" s="257"/>
      <c r="H406" s="260">
        <v>1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6" t="s">
        <v>236</v>
      </c>
      <c r="AU406" s="266" t="s">
        <v>85</v>
      </c>
      <c r="AV406" s="15" t="s">
        <v>230</v>
      </c>
      <c r="AW406" s="15" t="s">
        <v>38</v>
      </c>
      <c r="AX406" s="15" t="s">
        <v>83</v>
      </c>
      <c r="AY406" s="266" t="s">
        <v>224</v>
      </c>
    </row>
    <row r="407" s="12" customFormat="1" ht="22.8" customHeight="1">
      <c r="A407" s="12"/>
      <c r="B407" s="199"/>
      <c r="C407" s="200"/>
      <c r="D407" s="201" t="s">
        <v>76</v>
      </c>
      <c r="E407" s="213" t="s">
        <v>1439</v>
      </c>
      <c r="F407" s="213" t="s">
        <v>1440</v>
      </c>
      <c r="G407" s="200"/>
      <c r="H407" s="200"/>
      <c r="I407" s="203"/>
      <c r="J407" s="214">
        <f>BK407</f>
        <v>0</v>
      </c>
      <c r="K407" s="200"/>
      <c r="L407" s="205"/>
      <c r="M407" s="206"/>
      <c r="N407" s="207"/>
      <c r="O407" s="207"/>
      <c r="P407" s="208">
        <f>SUM(P408:P442)</f>
        <v>0</v>
      </c>
      <c r="Q407" s="207"/>
      <c r="R407" s="208">
        <f>SUM(R408:R442)</f>
        <v>0</v>
      </c>
      <c r="S407" s="207"/>
      <c r="T407" s="209">
        <f>SUM(T408:T442)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10" t="s">
        <v>83</v>
      </c>
      <c r="AT407" s="211" t="s">
        <v>76</v>
      </c>
      <c r="AU407" s="211" t="s">
        <v>83</v>
      </c>
      <c r="AY407" s="210" t="s">
        <v>224</v>
      </c>
      <c r="BK407" s="212">
        <f>SUM(BK408:BK442)</f>
        <v>0</v>
      </c>
    </row>
    <row r="408" s="2" customFormat="1" ht="16.5" customHeight="1">
      <c r="A408" s="40"/>
      <c r="B408" s="41"/>
      <c r="C408" s="215" t="s">
        <v>665</v>
      </c>
      <c r="D408" s="215" t="s">
        <v>226</v>
      </c>
      <c r="E408" s="216" t="s">
        <v>1469</v>
      </c>
      <c r="F408" s="217" t="s">
        <v>1470</v>
      </c>
      <c r="G408" s="218" t="s">
        <v>604</v>
      </c>
      <c r="H408" s="219">
        <v>35.603000000000002</v>
      </c>
      <c r="I408" s="220"/>
      <c r="J408" s="221">
        <f>ROUND(I408*H408,2)</f>
        <v>0</v>
      </c>
      <c r="K408" s="217" t="s">
        <v>229</v>
      </c>
      <c r="L408" s="46"/>
      <c r="M408" s="222" t="s">
        <v>40</v>
      </c>
      <c r="N408" s="223" t="s">
        <v>48</v>
      </c>
      <c r="O408" s="86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230</v>
      </c>
      <c r="AT408" s="226" t="s">
        <v>226</v>
      </c>
      <c r="AU408" s="226" t="s">
        <v>85</v>
      </c>
      <c r="AY408" s="19" t="s">
        <v>224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83</v>
      </c>
      <c r="BK408" s="227">
        <f>ROUND(I408*H408,2)</f>
        <v>0</v>
      </c>
      <c r="BL408" s="19" t="s">
        <v>230</v>
      </c>
      <c r="BM408" s="226" t="s">
        <v>1082</v>
      </c>
    </row>
    <row r="409" s="2" customFormat="1">
      <c r="A409" s="40"/>
      <c r="B409" s="41"/>
      <c r="C409" s="42"/>
      <c r="D409" s="228" t="s">
        <v>232</v>
      </c>
      <c r="E409" s="42"/>
      <c r="F409" s="229" t="s">
        <v>1472</v>
      </c>
      <c r="G409" s="42"/>
      <c r="H409" s="42"/>
      <c r="I409" s="230"/>
      <c r="J409" s="42"/>
      <c r="K409" s="42"/>
      <c r="L409" s="46"/>
      <c r="M409" s="231"/>
      <c r="N409" s="232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232</v>
      </c>
      <c r="AU409" s="19" t="s">
        <v>85</v>
      </c>
    </row>
    <row r="410" s="2" customFormat="1">
      <c r="A410" s="40"/>
      <c r="B410" s="41"/>
      <c r="C410" s="42"/>
      <c r="D410" s="233" t="s">
        <v>234</v>
      </c>
      <c r="E410" s="42"/>
      <c r="F410" s="234" t="s">
        <v>1473</v>
      </c>
      <c r="G410" s="42"/>
      <c r="H410" s="42"/>
      <c r="I410" s="230"/>
      <c r="J410" s="42"/>
      <c r="K410" s="42"/>
      <c r="L410" s="46"/>
      <c r="M410" s="231"/>
      <c r="N410" s="232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234</v>
      </c>
      <c r="AU410" s="19" t="s">
        <v>85</v>
      </c>
    </row>
    <row r="411" s="13" customFormat="1">
      <c r="A411" s="13"/>
      <c r="B411" s="235"/>
      <c r="C411" s="236"/>
      <c r="D411" s="228" t="s">
        <v>236</v>
      </c>
      <c r="E411" s="237" t="s">
        <v>40</v>
      </c>
      <c r="F411" s="238" t="s">
        <v>6342</v>
      </c>
      <c r="G411" s="236"/>
      <c r="H411" s="239">
        <v>35.603000000000002</v>
      </c>
      <c r="I411" s="240"/>
      <c r="J411" s="236"/>
      <c r="K411" s="236"/>
      <c r="L411" s="241"/>
      <c r="M411" s="242"/>
      <c r="N411" s="243"/>
      <c r="O411" s="243"/>
      <c r="P411" s="243"/>
      <c r="Q411" s="243"/>
      <c r="R411" s="243"/>
      <c r="S411" s="243"/>
      <c r="T411" s="24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5" t="s">
        <v>236</v>
      </c>
      <c r="AU411" s="245" t="s">
        <v>85</v>
      </c>
      <c r="AV411" s="13" t="s">
        <v>85</v>
      </c>
      <c r="AW411" s="13" t="s">
        <v>38</v>
      </c>
      <c r="AX411" s="13" t="s">
        <v>77</v>
      </c>
      <c r="AY411" s="245" t="s">
        <v>224</v>
      </c>
    </row>
    <row r="412" s="15" customFormat="1">
      <c r="A412" s="15"/>
      <c r="B412" s="256"/>
      <c r="C412" s="257"/>
      <c r="D412" s="228" t="s">
        <v>236</v>
      </c>
      <c r="E412" s="258" t="s">
        <v>40</v>
      </c>
      <c r="F412" s="259" t="s">
        <v>253</v>
      </c>
      <c r="G412" s="257"/>
      <c r="H412" s="260">
        <v>35.603000000000002</v>
      </c>
      <c r="I412" s="261"/>
      <c r="J412" s="257"/>
      <c r="K412" s="257"/>
      <c r="L412" s="262"/>
      <c r="M412" s="263"/>
      <c r="N412" s="264"/>
      <c r="O412" s="264"/>
      <c r="P412" s="264"/>
      <c r="Q412" s="264"/>
      <c r="R412" s="264"/>
      <c r="S412" s="264"/>
      <c r="T412" s="26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6" t="s">
        <v>236</v>
      </c>
      <c r="AU412" s="266" t="s">
        <v>85</v>
      </c>
      <c r="AV412" s="15" t="s">
        <v>230</v>
      </c>
      <c r="AW412" s="15" t="s">
        <v>38</v>
      </c>
      <c r="AX412" s="15" t="s">
        <v>83</v>
      </c>
      <c r="AY412" s="266" t="s">
        <v>224</v>
      </c>
    </row>
    <row r="413" s="2" customFormat="1" ht="16.5" customHeight="1">
      <c r="A413" s="40"/>
      <c r="B413" s="41"/>
      <c r="C413" s="215" t="s">
        <v>672</v>
      </c>
      <c r="D413" s="215" t="s">
        <v>226</v>
      </c>
      <c r="E413" s="216" t="s">
        <v>1476</v>
      </c>
      <c r="F413" s="217" t="s">
        <v>1477</v>
      </c>
      <c r="G413" s="218" t="s">
        <v>604</v>
      </c>
      <c r="H413" s="219">
        <v>320.42700000000002</v>
      </c>
      <c r="I413" s="220"/>
      <c r="J413" s="221">
        <f>ROUND(I413*H413,2)</f>
        <v>0</v>
      </c>
      <c r="K413" s="217" t="s">
        <v>229</v>
      </c>
      <c r="L413" s="46"/>
      <c r="M413" s="222" t="s">
        <v>40</v>
      </c>
      <c r="N413" s="223" t="s">
        <v>48</v>
      </c>
      <c r="O413" s="86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6" t="s">
        <v>230</v>
      </c>
      <c r="AT413" s="226" t="s">
        <v>226</v>
      </c>
      <c r="AU413" s="226" t="s">
        <v>85</v>
      </c>
      <c r="AY413" s="19" t="s">
        <v>224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19" t="s">
        <v>83</v>
      </c>
      <c r="BK413" s="227">
        <f>ROUND(I413*H413,2)</f>
        <v>0</v>
      </c>
      <c r="BL413" s="19" t="s">
        <v>230</v>
      </c>
      <c r="BM413" s="226" t="s">
        <v>1099</v>
      </c>
    </row>
    <row r="414" s="2" customFormat="1">
      <c r="A414" s="40"/>
      <c r="B414" s="41"/>
      <c r="C414" s="42"/>
      <c r="D414" s="228" t="s">
        <v>232</v>
      </c>
      <c r="E414" s="42"/>
      <c r="F414" s="229" t="s">
        <v>1479</v>
      </c>
      <c r="G414" s="42"/>
      <c r="H414" s="42"/>
      <c r="I414" s="230"/>
      <c r="J414" s="42"/>
      <c r="K414" s="42"/>
      <c r="L414" s="46"/>
      <c r="M414" s="231"/>
      <c r="N414" s="232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232</v>
      </c>
      <c r="AU414" s="19" t="s">
        <v>85</v>
      </c>
    </row>
    <row r="415" s="2" customFormat="1">
      <c r="A415" s="40"/>
      <c r="B415" s="41"/>
      <c r="C415" s="42"/>
      <c r="D415" s="233" t="s">
        <v>234</v>
      </c>
      <c r="E415" s="42"/>
      <c r="F415" s="234" t="s">
        <v>1480</v>
      </c>
      <c r="G415" s="42"/>
      <c r="H415" s="42"/>
      <c r="I415" s="230"/>
      <c r="J415" s="42"/>
      <c r="K415" s="42"/>
      <c r="L415" s="46"/>
      <c r="M415" s="231"/>
      <c r="N415" s="232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234</v>
      </c>
      <c r="AU415" s="19" t="s">
        <v>85</v>
      </c>
    </row>
    <row r="416" s="13" customFormat="1">
      <c r="A416" s="13"/>
      <c r="B416" s="235"/>
      <c r="C416" s="236"/>
      <c r="D416" s="228" t="s">
        <v>236</v>
      </c>
      <c r="E416" s="237" t="s">
        <v>40</v>
      </c>
      <c r="F416" s="238" t="s">
        <v>6343</v>
      </c>
      <c r="G416" s="236"/>
      <c r="H416" s="239">
        <v>320.42700000000002</v>
      </c>
      <c r="I416" s="240"/>
      <c r="J416" s="236"/>
      <c r="K416" s="236"/>
      <c r="L416" s="241"/>
      <c r="M416" s="242"/>
      <c r="N416" s="243"/>
      <c r="O416" s="243"/>
      <c r="P416" s="243"/>
      <c r="Q416" s="243"/>
      <c r="R416" s="243"/>
      <c r="S416" s="243"/>
      <c r="T416" s="24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5" t="s">
        <v>236</v>
      </c>
      <c r="AU416" s="245" t="s">
        <v>85</v>
      </c>
      <c r="AV416" s="13" t="s">
        <v>85</v>
      </c>
      <c r="AW416" s="13" t="s">
        <v>38</v>
      </c>
      <c r="AX416" s="13" t="s">
        <v>77</v>
      </c>
      <c r="AY416" s="245" t="s">
        <v>224</v>
      </c>
    </row>
    <row r="417" s="15" customFormat="1">
      <c r="A417" s="15"/>
      <c r="B417" s="256"/>
      <c r="C417" s="257"/>
      <c r="D417" s="228" t="s">
        <v>236</v>
      </c>
      <c r="E417" s="258" t="s">
        <v>40</v>
      </c>
      <c r="F417" s="259" t="s">
        <v>253</v>
      </c>
      <c r="G417" s="257"/>
      <c r="H417" s="260">
        <v>320.42700000000002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236</v>
      </c>
      <c r="AU417" s="266" t="s">
        <v>85</v>
      </c>
      <c r="AV417" s="15" t="s">
        <v>230</v>
      </c>
      <c r="AW417" s="15" t="s">
        <v>38</v>
      </c>
      <c r="AX417" s="15" t="s">
        <v>83</v>
      </c>
      <c r="AY417" s="266" t="s">
        <v>224</v>
      </c>
    </row>
    <row r="418" s="2" customFormat="1" ht="16.5" customHeight="1">
      <c r="A418" s="40"/>
      <c r="B418" s="41"/>
      <c r="C418" s="215" t="s">
        <v>679</v>
      </c>
      <c r="D418" s="215" t="s">
        <v>226</v>
      </c>
      <c r="E418" s="216" t="s">
        <v>6344</v>
      </c>
      <c r="F418" s="217" t="s">
        <v>6345</v>
      </c>
      <c r="G418" s="218" t="s">
        <v>604</v>
      </c>
      <c r="H418" s="219">
        <v>4.8799999999999999</v>
      </c>
      <c r="I418" s="220"/>
      <c r="J418" s="221">
        <f>ROUND(I418*H418,2)</f>
        <v>0</v>
      </c>
      <c r="K418" s="217" t="s">
        <v>229</v>
      </c>
      <c r="L418" s="46"/>
      <c r="M418" s="222" t="s">
        <v>40</v>
      </c>
      <c r="N418" s="223" t="s">
        <v>48</v>
      </c>
      <c r="O418" s="86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230</v>
      </c>
      <c r="AT418" s="226" t="s">
        <v>226</v>
      </c>
      <c r="AU418" s="226" t="s">
        <v>85</v>
      </c>
      <c r="AY418" s="19" t="s">
        <v>224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83</v>
      </c>
      <c r="BK418" s="227">
        <f>ROUND(I418*H418,2)</f>
        <v>0</v>
      </c>
      <c r="BL418" s="19" t="s">
        <v>230</v>
      </c>
      <c r="BM418" s="226" t="s">
        <v>1112</v>
      </c>
    </row>
    <row r="419" s="2" customFormat="1">
      <c r="A419" s="40"/>
      <c r="B419" s="41"/>
      <c r="C419" s="42"/>
      <c r="D419" s="228" t="s">
        <v>232</v>
      </c>
      <c r="E419" s="42"/>
      <c r="F419" s="229" t="s">
        <v>6346</v>
      </c>
      <c r="G419" s="42"/>
      <c r="H419" s="42"/>
      <c r="I419" s="230"/>
      <c r="J419" s="42"/>
      <c r="K419" s="42"/>
      <c r="L419" s="46"/>
      <c r="M419" s="231"/>
      <c r="N419" s="232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232</v>
      </c>
      <c r="AU419" s="19" t="s">
        <v>85</v>
      </c>
    </row>
    <row r="420" s="2" customFormat="1">
      <c r="A420" s="40"/>
      <c r="B420" s="41"/>
      <c r="C420" s="42"/>
      <c r="D420" s="233" t="s">
        <v>234</v>
      </c>
      <c r="E420" s="42"/>
      <c r="F420" s="234" t="s">
        <v>6347</v>
      </c>
      <c r="G420" s="42"/>
      <c r="H420" s="42"/>
      <c r="I420" s="230"/>
      <c r="J420" s="42"/>
      <c r="K420" s="42"/>
      <c r="L420" s="46"/>
      <c r="M420" s="231"/>
      <c r="N420" s="232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234</v>
      </c>
      <c r="AU420" s="19" t="s">
        <v>85</v>
      </c>
    </row>
    <row r="421" s="13" customFormat="1">
      <c r="A421" s="13"/>
      <c r="B421" s="235"/>
      <c r="C421" s="236"/>
      <c r="D421" s="228" t="s">
        <v>236</v>
      </c>
      <c r="E421" s="237" t="s">
        <v>40</v>
      </c>
      <c r="F421" s="238" t="s">
        <v>6348</v>
      </c>
      <c r="G421" s="236"/>
      <c r="H421" s="239">
        <v>4.8799999999999999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236</v>
      </c>
      <c r="AU421" s="245" t="s">
        <v>85</v>
      </c>
      <c r="AV421" s="13" t="s">
        <v>85</v>
      </c>
      <c r="AW421" s="13" t="s">
        <v>38</v>
      </c>
      <c r="AX421" s="13" t="s">
        <v>77</v>
      </c>
      <c r="AY421" s="245" t="s">
        <v>224</v>
      </c>
    </row>
    <row r="422" s="15" customFormat="1">
      <c r="A422" s="15"/>
      <c r="B422" s="256"/>
      <c r="C422" s="257"/>
      <c r="D422" s="228" t="s">
        <v>236</v>
      </c>
      <c r="E422" s="258" t="s">
        <v>40</v>
      </c>
      <c r="F422" s="259" t="s">
        <v>253</v>
      </c>
      <c r="G422" s="257"/>
      <c r="H422" s="260">
        <v>4.8799999999999999</v>
      </c>
      <c r="I422" s="261"/>
      <c r="J422" s="257"/>
      <c r="K422" s="257"/>
      <c r="L422" s="262"/>
      <c r="M422" s="263"/>
      <c r="N422" s="264"/>
      <c r="O422" s="264"/>
      <c r="P422" s="264"/>
      <c r="Q422" s="264"/>
      <c r="R422" s="264"/>
      <c r="S422" s="264"/>
      <c r="T422" s="26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6" t="s">
        <v>236</v>
      </c>
      <c r="AU422" s="266" t="s">
        <v>85</v>
      </c>
      <c r="AV422" s="15" t="s">
        <v>230</v>
      </c>
      <c r="AW422" s="15" t="s">
        <v>38</v>
      </c>
      <c r="AX422" s="15" t="s">
        <v>83</v>
      </c>
      <c r="AY422" s="266" t="s">
        <v>224</v>
      </c>
    </row>
    <row r="423" s="2" customFormat="1" ht="16.5" customHeight="1">
      <c r="A423" s="40"/>
      <c r="B423" s="41"/>
      <c r="C423" s="215" t="s">
        <v>688</v>
      </c>
      <c r="D423" s="215" t="s">
        <v>226</v>
      </c>
      <c r="E423" s="216" t="s">
        <v>6349</v>
      </c>
      <c r="F423" s="217" t="s">
        <v>6350</v>
      </c>
      <c r="G423" s="218" t="s">
        <v>604</v>
      </c>
      <c r="H423" s="219">
        <v>43.920000000000002</v>
      </c>
      <c r="I423" s="220"/>
      <c r="J423" s="221">
        <f>ROUND(I423*H423,2)</f>
        <v>0</v>
      </c>
      <c r="K423" s="217" t="s">
        <v>229</v>
      </c>
      <c r="L423" s="46"/>
      <c r="M423" s="222" t="s">
        <v>40</v>
      </c>
      <c r="N423" s="223" t="s">
        <v>48</v>
      </c>
      <c r="O423" s="86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6" t="s">
        <v>230</v>
      </c>
      <c r="AT423" s="226" t="s">
        <v>226</v>
      </c>
      <c r="AU423" s="226" t="s">
        <v>85</v>
      </c>
      <c r="AY423" s="19" t="s">
        <v>224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19" t="s">
        <v>83</v>
      </c>
      <c r="BK423" s="227">
        <f>ROUND(I423*H423,2)</f>
        <v>0</v>
      </c>
      <c r="BL423" s="19" t="s">
        <v>230</v>
      </c>
      <c r="BM423" s="226" t="s">
        <v>1125</v>
      </c>
    </row>
    <row r="424" s="2" customFormat="1">
      <c r="A424" s="40"/>
      <c r="B424" s="41"/>
      <c r="C424" s="42"/>
      <c r="D424" s="228" t="s">
        <v>232</v>
      </c>
      <c r="E424" s="42"/>
      <c r="F424" s="229" t="s">
        <v>1479</v>
      </c>
      <c r="G424" s="42"/>
      <c r="H424" s="42"/>
      <c r="I424" s="230"/>
      <c r="J424" s="42"/>
      <c r="K424" s="42"/>
      <c r="L424" s="46"/>
      <c r="M424" s="231"/>
      <c r="N424" s="232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232</v>
      </c>
      <c r="AU424" s="19" t="s">
        <v>85</v>
      </c>
    </row>
    <row r="425" s="2" customFormat="1">
      <c r="A425" s="40"/>
      <c r="B425" s="41"/>
      <c r="C425" s="42"/>
      <c r="D425" s="233" t="s">
        <v>234</v>
      </c>
      <c r="E425" s="42"/>
      <c r="F425" s="234" t="s">
        <v>6351</v>
      </c>
      <c r="G425" s="42"/>
      <c r="H425" s="42"/>
      <c r="I425" s="230"/>
      <c r="J425" s="42"/>
      <c r="K425" s="42"/>
      <c r="L425" s="46"/>
      <c r="M425" s="231"/>
      <c r="N425" s="232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234</v>
      </c>
      <c r="AU425" s="19" t="s">
        <v>85</v>
      </c>
    </row>
    <row r="426" s="13" customFormat="1">
      <c r="A426" s="13"/>
      <c r="B426" s="235"/>
      <c r="C426" s="236"/>
      <c r="D426" s="228" t="s">
        <v>236</v>
      </c>
      <c r="E426" s="237" t="s">
        <v>40</v>
      </c>
      <c r="F426" s="238" t="s">
        <v>6352</v>
      </c>
      <c r="G426" s="236"/>
      <c r="H426" s="239">
        <v>43.920000000000002</v>
      </c>
      <c r="I426" s="240"/>
      <c r="J426" s="236"/>
      <c r="K426" s="236"/>
      <c r="L426" s="241"/>
      <c r="M426" s="242"/>
      <c r="N426" s="243"/>
      <c r="O426" s="243"/>
      <c r="P426" s="243"/>
      <c r="Q426" s="243"/>
      <c r="R426" s="243"/>
      <c r="S426" s="243"/>
      <c r="T426" s="24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5" t="s">
        <v>236</v>
      </c>
      <c r="AU426" s="245" t="s">
        <v>85</v>
      </c>
      <c r="AV426" s="13" t="s">
        <v>85</v>
      </c>
      <c r="AW426" s="13" t="s">
        <v>38</v>
      </c>
      <c r="AX426" s="13" t="s">
        <v>77</v>
      </c>
      <c r="AY426" s="245" t="s">
        <v>224</v>
      </c>
    </row>
    <row r="427" s="15" customFormat="1">
      <c r="A427" s="15"/>
      <c r="B427" s="256"/>
      <c r="C427" s="257"/>
      <c r="D427" s="228" t="s">
        <v>236</v>
      </c>
      <c r="E427" s="258" t="s">
        <v>40</v>
      </c>
      <c r="F427" s="259" t="s">
        <v>253</v>
      </c>
      <c r="G427" s="257"/>
      <c r="H427" s="260">
        <v>43.920000000000002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6" t="s">
        <v>236</v>
      </c>
      <c r="AU427" s="266" t="s">
        <v>85</v>
      </c>
      <c r="AV427" s="15" t="s">
        <v>230</v>
      </c>
      <c r="AW427" s="15" t="s">
        <v>38</v>
      </c>
      <c r="AX427" s="15" t="s">
        <v>83</v>
      </c>
      <c r="AY427" s="266" t="s">
        <v>224</v>
      </c>
    </row>
    <row r="428" s="2" customFormat="1" ht="24.15" customHeight="1">
      <c r="A428" s="40"/>
      <c r="B428" s="41"/>
      <c r="C428" s="215" t="s">
        <v>697</v>
      </c>
      <c r="D428" s="215" t="s">
        <v>226</v>
      </c>
      <c r="E428" s="216" t="s">
        <v>1483</v>
      </c>
      <c r="F428" s="217" t="s">
        <v>1484</v>
      </c>
      <c r="G428" s="218" t="s">
        <v>604</v>
      </c>
      <c r="H428" s="219">
        <v>2.8799999999999999</v>
      </c>
      <c r="I428" s="220"/>
      <c r="J428" s="221">
        <f>ROUND(I428*H428,2)</f>
        <v>0</v>
      </c>
      <c r="K428" s="217" t="s">
        <v>229</v>
      </c>
      <c r="L428" s="46"/>
      <c r="M428" s="222" t="s">
        <v>40</v>
      </c>
      <c r="N428" s="223" t="s">
        <v>48</v>
      </c>
      <c r="O428" s="86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6" t="s">
        <v>230</v>
      </c>
      <c r="AT428" s="226" t="s">
        <v>226</v>
      </c>
      <c r="AU428" s="226" t="s">
        <v>85</v>
      </c>
      <c r="AY428" s="19" t="s">
        <v>224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9" t="s">
        <v>83</v>
      </c>
      <c r="BK428" s="227">
        <f>ROUND(I428*H428,2)</f>
        <v>0</v>
      </c>
      <c r="BL428" s="19" t="s">
        <v>230</v>
      </c>
      <c r="BM428" s="226" t="s">
        <v>1137</v>
      </c>
    </row>
    <row r="429" s="2" customFormat="1">
      <c r="A429" s="40"/>
      <c r="B429" s="41"/>
      <c r="C429" s="42"/>
      <c r="D429" s="228" t="s">
        <v>232</v>
      </c>
      <c r="E429" s="42"/>
      <c r="F429" s="229" t="s">
        <v>1486</v>
      </c>
      <c r="G429" s="42"/>
      <c r="H429" s="42"/>
      <c r="I429" s="230"/>
      <c r="J429" s="42"/>
      <c r="K429" s="42"/>
      <c r="L429" s="46"/>
      <c r="M429" s="231"/>
      <c r="N429" s="232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232</v>
      </c>
      <c r="AU429" s="19" t="s">
        <v>85</v>
      </c>
    </row>
    <row r="430" s="2" customFormat="1">
      <c r="A430" s="40"/>
      <c r="B430" s="41"/>
      <c r="C430" s="42"/>
      <c r="D430" s="233" t="s">
        <v>234</v>
      </c>
      <c r="E430" s="42"/>
      <c r="F430" s="234" t="s">
        <v>1487</v>
      </c>
      <c r="G430" s="42"/>
      <c r="H430" s="42"/>
      <c r="I430" s="230"/>
      <c r="J430" s="42"/>
      <c r="K430" s="42"/>
      <c r="L430" s="46"/>
      <c r="M430" s="231"/>
      <c r="N430" s="232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234</v>
      </c>
      <c r="AU430" s="19" t="s">
        <v>85</v>
      </c>
    </row>
    <row r="431" s="13" customFormat="1">
      <c r="A431" s="13"/>
      <c r="B431" s="235"/>
      <c r="C431" s="236"/>
      <c r="D431" s="228" t="s">
        <v>236</v>
      </c>
      <c r="E431" s="237" t="s">
        <v>40</v>
      </c>
      <c r="F431" s="238" t="s">
        <v>6353</v>
      </c>
      <c r="G431" s="236"/>
      <c r="H431" s="239">
        <v>2.8799999999999999</v>
      </c>
      <c r="I431" s="240"/>
      <c r="J431" s="236"/>
      <c r="K431" s="236"/>
      <c r="L431" s="241"/>
      <c r="M431" s="242"/>
      <c r="N431" s="243"/>
      <c r="O431" s="243"/>
      <c r="P431" s="243"/>
      <c r="Q431" s="243"/>
      <c r="R431" s="243"/>
      <c r="S431" s="243"/>
      <c r="T431" s="24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5" t="s">
        <v>236</v>
      </c>
      <c r="AU431" s="245" t="s">
        <v>85</v>
      </c>
      <c r="AV431" s="13" t="s">
        <v>85</v>
      </c>
      <c r="AW431" s="13" t="s">
        <v>38</v>
      </c>
      <c r="AX431" s="13" t="s">
        <v>77</v>
      </c>
      <c r="AY431" s="245" t="s">
        <v>224</v>
      </c>
    </row>
    <row r="432" s="15" customFormat="1">
      <c r="A432" s="15"/>
      <c r="B432" s="256"/>
      <c r="C432" s="257"/>
      <c r="D432" s="228" t="s">
        <v>236</v>
      </c>
      <c r="E432" s="258" t="s">
        <v>40</v>
      </c>
      <c r="F432" s="259" t="s">
        <v>253</v>
      </c>
      <c r="G432" s="257"/>
      <c r="H432" s="260">
        <v>2.8799999999999999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6" t="s">
        <v>236</v>
      </c>
      <c r="AU432" s="266" t="s">
        <v>85</v>
      </c>
      <c r="AV432" s="15" t="s">
        <v>230</v>
      </c>
      <c r="AW432" s="15" t="s">
        <v>38</v>
      </c>
      <c r="AX432" s="15" t="s">
        <v>83</v>
      </c>
      <c r="AY432" s="266" t="s">
        <v>224</v>
      </c>
    </row>
    <row r="433" s="2" customFormat="1" ht="24.15" customHeight="1">
      <c r="A433" s="40"/>
      <c r="B433" s="41"/>
      <c r="C433" s="215" t="s">
        <v>704</v>
      </c>
      <c r="D433" s="215" t="s">
        <v>226</v>
      </c>
      <c r="E433" s="216" t="s">
        <v>1490</v>
      </c>
      <c r="F433" s="217" t="s">
        <v>1491</v>
      </c>
      <c r="G433" s="218" t="s">
        <v>604</v>
      </c>
      <c r="H433" s="219">
        <v>12.157</v>
      </c>
      <c r="I433" s="220"/>
      <c r="J433" s="221">
        <f>ROUND(I433*H433,2)</f>
        <v>0</v>
      </c>
      <c r="K433" s="217" t="s">
        <v>229</v>
      </c>
      <c r="L433" s="46"/>
      <c r="M433" s="222" t="s">
        <v>40</v>
      </c>
      <c r="N433" s="223" t="s">
        <v>48</v>
      </c>
      <c r="O433" s="86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6" t="s">
        <v>230</v>
      </c>
      <c r="AT433" s="226" t="s">
        <v>226</v>
      </c>
      <c r="AU433" s="226" t="s">
        <v>85</v>
      </c>
      <c r="AY433" s="19" t="s">
        <v>224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19" t="s">
        <v>83</v>
      </c>
      <c r="BK433" s="227">
        <f>ROUND(I433*H433,2)</f>
        <v>0</v>
      </c>
      <c r="BL433" s="19" t="s">
        <v>230</v>
      </c>
      <c r="BM433" s="226" t="s">
        <v>1150</v>
      </c>
    </row>
    <row r="434" s="2" customFormat="1">
      <c r="A434" s="40"/>
      <c r="B434" s="41"/>
      <c r="C434" s="42"/>
      <c r="D434" s="228" t="s">
        <v>232</v>
      </c>
      <c r="E434" s="42"/>
      <c r="F434" s="229" t="s">
        <v>1491</v>
      </c>
      <c r="G434" s="42"/>
      <c r="H434" s="42"/>
      <c r="I434" s="230"/>
      <c r="J434" s="42"/>
      <c r="K434" s="42"/>
      <c r="L434" s="46"/>
      <c r="M434" s="231"/>
      <c r="N434" s="232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232</v>
      </c>
      <c r="AU434" s="19" t="s">
        <v>85</v>
      </c>
    </row>
    <row r="435" s="2" customFormat="1">
      <c r="A435" s="40"/>
      <c r="B435" s="41"/>
      <c r="C435" s="42"/>
      <c r="D435" s="233" t="s">
        <v>234</v>
      </c>
      <c r="E435" s="42"/>
      <c r="F435" s="234" t="s">
        <v>1493</v>
      </c>
      <c r="G435" s="42"/>
      <c r="H435" s="42"/>
      <c r="I435" s="230"/>
      <c r="J435" s="42"/>
      <c r="K435" s="42"/>
      <c r="L435" s="46"/>
      <c r="M435" s="231"/>
      <c r="N435" s="232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234</v>
      </c>
      <c r="AU435" s="19" t="s">
        <v>85</v>
      </c>
    </row>
    <row r="436" s="13" customFormat="1">
      <c r="A436" s="13"/>
      <c r="B436" s="235"/>
      <c r="C436" s="236"/>
      <c r="D436" s="228" t="s">
        <v>236</v>
      </c>
      <c r="E436" s="237" t="s">
        <v>40</v>
      </c>
      <c r="F436" s="238" t="s">
        <v>6354</v>
      </c>
      <c r="G436" s="236"/>
      <c r="H436" s="239">
        <v>12.157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5" t="s">
        <v>236</v>
      </c>
      <c r="AU436" s="245" t="s">
        <v>85</v>
      </c>
      <c r="AV436" s="13" t="s">
        <v>85</v>
      </c>
      <c r="AW436" s="13" t="s">
        <v>38</v>
      </c>
      <c r="AX436" s="13" t="s">
        <v>77</v>
      </c>
      <c r="AY436" s="245" t="s">
        <v>224</v>
      </c>
    </row>
    <row r="437" s="15" customFormat="1">
      <c r="A437" s="15"/>
      <c r="B437" s="256"/>
      <c r="C437" s="257"/>
      <c r="D437" s="228" t="s">
        <v>236</v>
      </c>
      <c r="E437" s="258" t="s">
        <v>40</v>
      </c>
      <c r="F437" s="259" t="s">
        <v>253</v>
      </c>
      <c r="G437" s="257"/>
      <c r="H437" s="260">
        <v>12.157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6" t="s">
        <v>236</v>
      </c>
      <c r="AU437" s="266" t="s">
        <v>85</v>
      </c>
      <c r="AV437" s="15" t="s">
        <v>230</v>
      </c>
      <c r="AW437" s="15" t="s">
        <v>38</v>
      </c>
      <c r="AX437" s="15" t="s">
        <v>83</v>
      </c>
      <c r="AY437" s="266" t="s">
        <v>224</v>
      </c>
    </row>
    <row r="438" s="2" customFormat="1" ht="24.15" customHeight="1">
      <c r="A438" s="40"/>
      <c r="B438" s="41"/>
      <c r="C438" s="215" t="s">
        <v>710</v>
      </c>
      <c r="D438" s="215" t="s">
        <v>226</v>
      </c>
      <c r="E438" s="216" t="s">
        <v>1496</v>
      </c>
      <c r="F438" s="217" t="s">
        <v>1497</v>
      </c>
      <c r="G438" s="218" t="s">
        <v>604</v>
      </c>
      <c r="H438" s="219">
        <v>20.565999999999999</v>
      </c>
      <c r="I438" s="220"/>
      <c r="J438" s="221">
        <f>ROUND(I438*H438,2)</f>
        <v>0</v>
      </c>
      <c r="K438" s="217" t="s">
        <v>229</v>
      </c>
      <c r="L438" s="46"/>
      <c r="M438" s="222" t="s">
        <v>40</v>
      </c>
      <c r="N438" s="223" t="s">
        <v>48</v>
      </c>
      <c r="O438" s="86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230</v>
      </c>
      <c r="AT438" s="226" t="s">
        <v>226</v>
      </c>
      <c r="AU438" s="226" t="s">
        <v>85</v>
      </c>
      <c r="AY438" s="19" t="s">
        <v>224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83</v>
      </c>
      <c r="BK438" s="227">
        <f>ROUND(I438*H438,2)</f>
        <v>0</v>
      </c>
      <c r="BL438" s="19" t="s">
        <v>230</v>
      </c>
      <c r="BM438" s="226" t="s">
        <v>1164</v>
      </c>
    </row>
    <row r="439" s="2" customFormat="1">
      <c r="A439" s="40"/>
      <c r="B439" s="41"/>
      <c r="C439" s="42"/>
      <c r="D439" s="228" t="s">
        <v>232</v>
      </c>
      <c r="E439" s="42"/>
      <c r="F439" s="229" t="s">
        <v>1497</v>
      </c>
      <c r="G439" s="42"/>
      <c r="H439" s="42"/>
      <c r="I439" s="230"/>
      <c r="J439" s="42"/>
      <c r="K439" s="42"/>
      <c r="L439" s="46"/>
      <c r="M439" s="231"/>
      <c r="N439" s="232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232</v>
      </c>
      <c r="AU439" s="19" t="s">
        <v>85</v>
      </c>
    </row>
    <row r="440" s="2" customFormat="1">
      <c r="A440" s="40"/>
      <c r="B440" s="41"/>
      <c r="C440" s="42"/>
      <c r="D440" s="233" t="s">
        <v>234</v>
      </c>
      <c r="E440" s="42"/>
      <c r="F440" s="234" t="s">
        <v>1499</v>
      </c>
      <c r="G440" s="42"/>
      <c r="H440" s="42"/>
      <c r="I440" s="230"/>
      <c r="J440" s="42"/>
      <c r="K440" s="42"/>
      <c r="L440" s="46"/>
      <c r="M440" s="231"/>
      <c r="N440" s="232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234</v>
      </c>
      <c r="AU440" s="19" t="s">
        <v>85</v>
      </c>
    </row>
    <row r="441" s="13" customFormat="1">
      <c r="A441" s="13"/>
      <c r="B441" s="235"/>
      <c r="C441" s="236"/>
      <c r="D441" s="228" t="s">
        <v>236</v>
      </c>
      <c r="E441" s="237" t="s">
        <v>40</v>
      </c>
      <c r="F441" s="238" t="s">
        <v>6355</v>
      </c>
      <c r="G441" s="236"/>
      <c r="H441" s="239">
        <v>20.565999999999999</v>
      </c>
      <c r="I441" s="240"/>
      <c r="J441" s="236"/>
      <c r="K441" s="236"/>
      <c r="L441" s="241"/>
      <c r="M441" s="242"/>
      <c r="N441" s="243"/>
      <c r="O441" s="243"/>
      <c r="P441" s="243"/>
      <c r="Q441" s="243"/>
      <c r="R441" s="243"/>
      <c r="S441" s="243"/>
      <c r="T441" s="24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5" t="s">
        <v>236</v>
      </c>
      <c r="AU441" s="245" t="s">
        <v>85</v>
      </c>
      <c r="AV441" s="13" t="s">
        <v>85</v>
      </c>
      <c r="AW441" s="13" t="s">
        <v>38</v>
      </c>
      <c r="AX441" s="13" t="s">
        <v>77</v>
      </c>
      <c r="AY441" s="245" t="s">
        <v>224</v>
      </c>
    </row>
    <row r="442" s="15" customFormat="1">
      <c r="A442" s="15"/>
      <c r="B442" s="256"/>
      <c r="C442" s="257"/>
      <c r="D442" s="228" t="s">
        <v>236</v>
      </c>
      <c r="E442" s="258" t="s">
        <v>40</v>
      </c>
      <c r="F442" s="259" t="s">
        <v>253</v>
      </c>
      <c r="G442" s="257"/>
      <c r="H442" s="260">
        <v>20.565999999999999</v>
      </c>
      <c r="I442" s="261"/>
      <c r="J442" s="257"/>
      <c r="K442" s="257"/>
      <c r="L442" s="262"/>
      <c r="M442" s="263"/>
      <c r="N442" s="264"/>
      <c r="O442" s="264"/>
      <c r="P442" s="264"/>
      <c r="Q442" s="264"/>
      <c r="R442" s="264"/>
      <c r="S442" s="264"/>
      <c r="T442" s="26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6" t="s">
        <v>236</v>
      </c>
      <c r="AU442" s="266" t="s">
        <v>85</v>
      </c>
      <c r="AV442" s="15" t="s">
        <v>230</v>
      </c>
      <c r="AW442" s="15" t="s">
        <v>38</v>
      </c>
      <c r="AX442" s="15" t="s">
        <v>83</v>
      </c>
      <c r="AY442" s="266" t="s">
        <v>224</v>
      </c>
    </row>
    <row r="443" s="12" customFormat="1" ht="22.8" customHeight="1">
      <c r="A443" s="12"/>
      <c r="B443" s="199"/>
      <c r="C443" s="200"/>
      <c r="D443" s="201" t="s">
        <v>76</v>
      </c>
      <c r="E443" s="213" t="s">
        <v>1501</v>
      </c>
      <c r="F443" s="213" t="s">
        <v>1502</v>
      </c>
      <c r="G443" s="200"/>
      <c r="H443" s="200"/>
      <c r="I443" s="203"/>
      <c r="J443" s="214">
        <f>BK443</f>
        <v>0</v>
      </c>
      <c r="K443" s="200"/>
      <c r="L443" s="205"/>
      <c r="M443" s="206"/>
      <c r="N443" s="207"/>
      <c r="O443" s="207"/>
      <c r="P443" s="208">
        <f>SUM(P444:P446)</f>
        <v>0</v>
      </c>
      <c r="Q443" s="207"/>
      <c r="R443" s="208">
        <f>SUM(R444:R446)</f>
        <v>0</v>
      </c>
      <c r="S443" s="207"/>
      <c r="T443" s="209">
        <f>SUM(T444:T446)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10" t="s">
        <v>83</v>
      </c>
      <c r="AT443" s="211" t="s">
        <v>76</v>
      </c>
      <c r="AU443" s="211" t="s">
        <v>83</v>
      </c>
      <c r="AY443" s="210" t="s">
        <v>224</v>
      </c>
      <c r="BK443" s="212">
        <f>SUM(BK444:BK446)</f>
        <v>0</v>
      </c>
    </row>
    <row r="444" s="2" customFormat="1" ht="16.5" customHeight="1">
      <c r="A444" s="40"/>
      <c r="B444" s="41"/>
      <c r="C444" s="215" t="s">
        <v>716</v>
      </c>
      <c r="D444" s="215" t="s">
        <v>226</v>
      </c>
      <c r="E444" s="216" t="s">
        <v>2082</v>
      </c>
      <c r="F444" s="217" t="s">
        <v>2083</v>
      </c>
      <c r="G444" s="218" t="s">
        <v>604</v>
      </c>
      <c r="H444" s="219">
        <v>4.3310000000000004</v>
      </c>
      <c r="I444" s="220"/>
      <c r="J444" s="221">
        <f>ROUND(I444*H444,2)</f>
        <v>0</v>
      </c>
      <c r="K444" s="217" t="s">
        <v>229</v>
      </c>
      <c r="L444" s="46"/>
      <c r="M444" s="222" t="s">
        <v>40</v>
      </c>
      <c r="N444" s="223" t="s">
        <v>48</v>
      </c>
      <c r="O444" s="86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6" t="s">
        <v>230</v>
      </c>
      <c r="AT444" s="226" t="s">
        <v>226</v>
      </c>
      <c r="AU444" s="226" t="s">
        <v>85</v>
      </c>
      <c r="AY444" s="19" t="s">
        <v>224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9" t="s">
        <v>83</v>
      </c>
      <c r="BK444" s="227">
        <f>ROUND(I444*H444,2)</f>
        <v>0</v>
      </c>
      <c r="BL444" s="19" t="s">
        <v>230</v>
      </c>
      <c r="BM444" s="226" t="s">
        <v>1181</v>
      </c>
    </row>
    <row r="445" s="2" customFormat="1">
      <c r="A445" s="40"/>
      <c r="B445" s="41"/>
      <c r="C445" s="42"/>
      <c r="D445" s="228" t="s">
        <v>232</v>
      </c>
      <c r="E445" s="42"/>
      <c r="F445" s="229" t="s">
        <v>2085</v>
      </c>
      <c r="G445" s="42"/>
      <c r="H445" s="42"/>
      <c r="I445" s="230"/>
      <c r="J445" s="42"/>
      <c r="K445" s="42"/>
      <c r="L445" s="46"/>
      <c r="M445" s="231"/>
      <c r="N445" s="232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232</v>
      </c>
      <c r="AU445" s="19" t="s">
        <v>85</v>
      </c>
    </row>
    <row r="446" s="2" customFormat="1">
      <c r="A446" s="40"/>
      <c r="B446" s="41"/>
      <c r="C446" s="42"/>
      <c r="D446" s="233" t="s">
        <v>234</v>
      </c>
      <c r="E446" s="42"/>
      <c r="F446" s="234" t="s">
        <v>2086</v>
      </c>
      <c r="G446" s="42"/>
      <c r="H446" s="42"/>
      <c r="I446" s="230"/>
      <c r="J446" s="42"/>
      <c r="K446" s="42"/>
      <c r="L446" s="46"/>
      <c r="M446" s="231"/>
      <c r="N446" s="232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234</v>
      </c>
      <c r="AU446" s="19" t="s">
        <v>85</v>
      </c>
    </row>
    <row r="447" s="12" customFormat="1" ht="25.92" customHeight="1">
      <c r="A447" s="12"/>
      <c r="B447" s="199"/>
      <c r="C447" s="200"/>
      <c r="D447" s="201" t="s">
        <v>76</v>
      </c>
      <c r="E447" s="202" t="s">
        <v>1509</v>
      </c>
      <c r="F447" s="202" t="s">
        <v>1510</v>
      </c>
      <c r="G447" s="200"/>
      <c r="H447" s="200"/>
      <c r="I447" s="203"/>
      <c r="J447" s="204">
        <f>BK447</f>
        <v>0</v>
      </c>
      <c r="K447" s="200"/>
      <c r="L447" s="205"/>
      <c r="M447" s="206"/>
      <c r="N447" s="207"/>
      <c r="O447" s="207"/>
      <c r="P447" s="208">
        <f>P448</f>
        <v>0</v>
      </c>
      <c r="Q447" s="207"/>
      <c r="R447" s="208">
        <f>R448</f>
        <v>0</v>
      </c>
      <c r="S447" s="207"/>
      <c r="T447" s="209">
        <f>T448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10" t="s">
        <v>85</v>
      </c>
      <c r="AT447" s="211" t="s">
        <v>76</v>
      </c>
      <c r="AU447" s="211" t="s">
        <v>77</v>
      </c>
      <c r="AY447" s="210" t="s">
        <v>224</v>
      </c>
      <c r="BK447" s="212">
        <f>BK448</f>
        <v>0</v>
      </c>
    </row>
    <row r="448" s="12" customFormat="1" ht="22.8" customHeight="1">
      <c r="A448" s="12"/>
      <c r="B448" s="199"/>
      <c r="C448" s="200"/>
      <c r="D448" s="201" t="s">
        <v>76</v>
      </c>
      <c r="E448" s="213" t="s">
        <v>1511</v>
      </c>
      <c r="F448" s="213" t="s">
        <v>1512</v>
      </c>
      <c r="G448" s="200"/>
      <c r="H448" s="200"/>
      <c r="I448" s="203"/>
      <c r="J448" s="214">
        <f>BK448</f>
        <v>0</v>
      </c>
      <c r="K448" s="200"/>
      <c r="L448" s="205"/>
      <c r="M448" s="206"/>
      <c r="N448" s="207"/>
      <c r="O448" s="207"/>
      <c r="P448" s="208">
        <f>SUM(P449:P457)</f>
        <v>0</v>
      </c>
      <c r="Q448" s="207"/>
      <c r="R448" s="208">
        <f>SUM(R449:R457)</f>
        <v>0</v>
      </c>
      <c r="S448" s="207"/>
      <c r="T448" s="209">
        <f>SUM(T449:T457)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10" t="s">
        <v>85</v>
      </c>
      <c r="AT448" s="211" t="s">
        <v>76</v>
      </c>
      <c r="AU448" s="211" t="s">
        <v>83</v>
      </c>
      <c r="AY448" s="210" t="s">
        <v>224</v>
      </c>
      <c r="BK448" s="212">
        <f>SUM(BK449:BK457)</f>
        <v>0</v>
      </c>
    </row>
    <row r="449" s="2" customFormat="1" ht="16.5" customHeight="1">
      <c r="A449" s="40"/>
      <c r="B449" s="41"/>
      <c r="C449" s="215" t="s">
        <v>725</v>
      </c>
      <c r="D449" s="215" t="s">
        <v>226</v>
      </c>
      <c r="E449" s="216" t="s">
        <v>6356</v>
      </c>
      <c r="F449" s="217" t="s">
        <v>6357</v>
      </c>
      <c r="G449" s="218" t="s">
        <v>152</v>
      </c>
      <c r="H449" s="219">
        <v>12</v>
      </c>
      <c r="I449" s="220"/>
      <c r="J449" s="221">
        <f>ROUND(I449*H449,2)</f>
        <v>0</v>
      </c>
      <c r="K449" s="217" t="s">
        <v>229</v>
      </c>
      <c r="L449" s="46"/>
      <c r="M449" s="222" t="s">
        <v>40</v>
      </c>
      <c r="N449" s="223" t="s">
        <v>48</v>
      </c>
      <c r="O449" s="86"/>
      <c r="P449" s="224">
        <f>O449*H449</f>
        <v>0</v>
      </c>
      <c r="Q449" s="224">
        <v>0</v>
      </c>
      <c r="R449" s="224">
        <f>Q449*H449</f>
        <v>0</v>
      </c>
      <c r="S449" s="224">
        <v>0</v>
      </c>
      <c r="T449" s="225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6" t="s">
        <v>340</v>
      </c>
      <c r="AT449" s="226" t="s">
        <v>226</v>
      </c>
      <c r="AU449" s="226" t="s">
        <v>85</v>
      </c>
      <c r="AY449" s="19" t="s">
        <v>224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9" t="s">
        <v>83</v>
      </c>
      <c r="BK449" s="227">
        <f>ROUND(I449*H449,2)</f>
        <v>0</v>
      </c>
      <c r="BL449" s="19" t="s">
        <v>340</v>
      </c>
      <c r="BM449" s="226" t="s">
        <v>1197</v>
      </c>
    </row>
    <row r="450" s="2" customFormat="1">
      <c r="A450" s="40"/>
      <c r="B450" s="41"/>
      <c r="C450" s="42"/>
      <c r="D450" s="228" t="s">
        <v>232</v>
      </c>
      <c r="E450" s="42"/>
      <c r="F450" s="229" t="s">
        <v>6358</v>
      </c>
      <c r="G450" s="42"/>
      <c r="H450" s="42"/>
      <c r="I450" s="230"/>
      <c r="J450" s="42"/>
      <c r="K450" s="42"/>
      <c r="L450" s="46"/>
      <c r="M450" s="231"/>
      <c r="N450" s="232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232</v>
      </c>
      <c r="AU450" s="19" t="s">
        <v>85</v>
      </c>
    </row>
    <row r="451" s="2" customFormat="1">
      <c r="A451" s="40"/>
      <c r="B451" s="41"/>
      <c r="C451" s="42"/>
      <c r="D451" s="233" t="s">
        <v>234</v>
      </c>
      <c r="E451" s="42"/>
      <c r="F451" s="234" t="s">
        <v>6359</v>
      </c>
      <c r="G451" s="42"/>
      <c r="H451" s="42"/>
      <c r="I451" s="230"/>
      <c r="J451" s="42"/>
      <c r="K451" s="42"/>
      <c r="L451" s="46"/>
      <c r="M451" s="231"/>
      <c r="N451" s="232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234</v>
      </c>
      <c r="AU451" s="19" t="s">
        <v>85</v>
      </c>
    </row>
    <row r="452" s="2" customFormat="1" ht="16.5" customHeight="1">
      <c r="A452" s="40"/>
      <c r="B452" s="41"/>
      <c r="C452" s="268" t="s">
        <v>737</v>
      </c>
      <c r="D452" s="268" t="s">
        <v>305</v>
      </c>
      <c r="E452" s="269" t="s">
        <v>6360</v>
      </c>
      <c r="F452" s="270" t="s">
        <v>6361</v>
      </c>
      <c r="G452" s="271" t="s">
        <v>152</v>
      </c>
      <c r="H452" s="272">
        <v>12.726000000000001</v>
      </c>
      <c r="I452" s="273"/>
      <c r="J452" s="274">
        <f>ROUND(I452*H452,2)</f>
        <v>0</v>
      </c>
      <c r="K452" s="270" t="s">
        <v>229</v>
      </c>
      <c r="L452" s="275"/>
      <c r="M452" s="276" t="s">
        <v>40</v>
      </c>
      <c r="N452" s="277" t="s">
        <v>48</v>
      </c>
      <c r="O452" s="86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455</v>
      </c>
      <c r="AT452" s="226" t="s">
        <v>305</v>
      </c>
      <c r="AU452" s="226" t="s">
        <v>85</v>
      </c>
      <c r="AY452" s="19" t="s">
        <v>224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83</v>
      </c>
      <c r="BK452" s="227">
        <f>ROUND(I452*H452,2)</f>
        <v>0</v>
      </c>
      <c r="BL452" s="19" t="s">
        <v>340</v>
      </c>
      <c r="BM452" s="226" t="s">
        <v>1211</v>
      </c>
    </row>
    <row r="453" s="2" customFormat="1">
      <c r="A453" s="40"/>
      <c r="B453" s="41"/>
      <c r="C453" s="42"/>
      <c r="D453" s="228" t="s">
        <v>232</v>
      </c>
      <c r="E453" s="42"/>
      <c r="F453" s="229" t="s">
        <v>6361</v>
      </c>
      <c r="G453" s="42"/>
      <c r="H453" s="42"/>
      <c r="I453" s="230"/>
      <c r="J453" s="42"/>
      <c r="K453" s="42"/>
      <c r="L453" s="46"/>
      <c r="M453" s="231"/>
      <c r="N453" s="232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232</v>
      </c>
      <c r="AU453" s="19" t="s">
        <v>85</v>
      </c>
    </row>
    <row r="454" s="2" customFormat="1">
      <c r="A454" s="40"/>
      <c r="B454" s="41"/>
      <c r="C454" s="42"/>
      <c r="D454" s="233" t="s">
        <v>234</v>
      </c>
      <c r="E454" s="42"/>
      <c r="F454" s="234" t="s">
        <v>6362</v>
      </c>
      <c r="G454" s="42"/>
      <c r="H454" s="42"/>
      <c r="I454" s="230"/>
      <c r="J454" s="42"/>
      <c r="K454" s="42"/>
      <c r="L454" s="46"/>
      <c r="M454" s="231"/>
      <c r="N454" s="232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234</v>
      </c>
      <c r="AU454" s="19" t="s">
        <v>85</v>
      </c>
    </row>
    <row r="455" s="2" customFormat="1" ht="16.5" customHeight="1">
      <c r="A455" s="40"/>
      <c r="B455" s="41"/>
      <c r="C455" s="215" t="s">
        <v>743</v>
      </c>
      <c r="D455" s="215" t="s">
        <v>226</v>
      </c>
      <c r="E455" s="216" t="s">
        <v>1540</v>
      </c>
      <c r="F455" s="217" t="s">
        <v>1541</v>
      </c>
      <c r="G455" s="218" t="s">
        <v>604</v>
      </c>
      <c r="H455" s="219">
        <v>0.016</v>
      </c>
      <c r="I455" s="220"/>
      <c r="J455" s="221">
        <f>ROUND(I455*H455,2)</f>
        <v>0</v>
      </c>
      <c r="K455" s="217" t="s">
        <v>229</v>
      </c>
      <c r="L455" s="46"/>
      <c r="M455" s="222" t="s">
        <v>40</v>
      </c>
      <c r="N455" s="223" t="s">
        <v>48</v>
      </c>
      <c r="O455" s="86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6" t="s">
        <v>340</v>
      </c>
      <c r="AT455" s="226" t="s">
        <v>226</v>
      </c>
      <c r="AU455" s="226" t="s">
        <v>85</v>
      </c>
      <c r="AY455" s="19" t="s">
        <v>224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19" t="s">
        <v>83</v>
      </c>
      <c r="BK455" s="227">
        <f>ROUND(I455*H455,2)</f>
        <v>0</v>
      </c>
      <c r="BL455" s="19" t="s">
        <v>340</v>
      </c>
      <c r="BM455" s="226" t="s">
        <v>1223</v>
      </c>
    </row>
    <row r="456" s="2" customFormat="1">
      <c r="A456" s="40"/>
      <c r="B456" s="41"/>
      <c r="C456" s="42"/>
      <c r="D456" s="228" t="s">
        <v>232</v>
      </c>
      <c r="E456" s="42"/>
      <c r="F456" s="229" t="s">
        <v>1543</v>
      </c>
      <c r="G456" s="42"/>
      <c r="H456" s="42"/>
      <c r="I456" s="230"/>
      <c r="J456" s="42"/>
      <c r="K456" s="42"/>
      <c r="L456" s="46"/>
      <c r="M456" s="231"/>
      <c r="N456" s="232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232</v>
      </c>
      <c r="AU456" s="19" t="s">
        <v>85</v>
      </c>
    </row>
    <row r="457" s="2" customFormat="1">
      <c r="A457" s="40"/>
      <c r="B457" s="41"/>
      <c r="C457" s="42"/>
      <c r="D457" s="233" t="s">
        <v>234</v>
      </c>
      <c r="E457" s="42"/>
      <c r="F457" s="234" t="s">
        <v>1544</v>
      </c>
      <c r="G457" s="42"/>
      <c r="H457" s="42"/>
      <c r="I457" s="230"/>
      <c r="J457" s="42"/>
      <c r="K457" s="42"/>
      <c r="L457" s="46"/>
      <c r="M457" s="278"/>
      <c r="N457" s="279"/>
      <c r="O457" s="280"/>
      <c r="P457" s="280"/>
      <c r="Q457" s="280"/>
      <c r="R457" s="280"/>
      <c r="S457" s="280"/>
      <c r="T457" s="281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234</v>
      </c>
      <c r="AU457" s="19" t="s">
        <v>85</v>
      </c>
    </row>
    <row r="458" s="2" customFormat="1" ht="6.96" customHeight="1">
      <c r="A458" s="40"/>
      <c r="B458" s="61"/>
      <c r="C458" s="62"/>
      <c r="D458" s="62"/>
      <c r="E458" s="62"/>
      <c r="F458" s="62"/>
      <c r="G458" s="62"/>
      <c r="H458" s="62"/>
      <c r="I458" s="62"/>
      <c r="J458" s="62"/>
      <c r="K458" s="62"/>
      <c r="L458" s="46"/>
      <c r="M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</row>
  </sheetData>
  <sheetProtection sheet="1" autoFilter="0" formatColumns="0" formatRows="0" objects="1" scenarios="1" spinCount="100000" saltValue="xD4cqjBB6Cw0fkmzmYnfEF9elrB95GvBUORFP90IxX44HWTvUwnLbuxyMKN0mHmpp9QGMQqwjAzYhKRYTeAnJA==" hashValue="Yfe2V49sarA5VnvVFv/HmOwYk+NC8Ptzw/rJVKkM5sjbMUE4QcQtyg0MTrLoPOM2FEl/Jw8UT2drf9lBSCZHxw==" algorithmName="SHA-512" password="CC35"/>
  <autoFilter ref="C95:K45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1" r:id="rId1" display="https://podminky.urs.cz/item/CS_URS_2021_02/113106123"/>
    <hyperlink ref="F106" r:id="rId2" display="https://podminky.urs.cz/item/CS_URS_2021_02/113106161"/>
    <hyperlink ref="F111" r:id="rId3" display="https://podminky.urs.cz/item/CS_URS_2021_02/113107321"/>
    <hyperlink ref="F114" r:id="rId4" display="https://podminky.urs.cz/item/CS_URS_2021_02/113107322"/>
    <hyperlink ref="F126" r:id="rId5" display="https://podminky.urs.cz/item/CS_URS_2021_02/113107330"/>
    <hyperlink ref="F129" r:id="rId6" display="https://podminky.urs.cz/item/CS_URS_2021_02/113107343"/>
    <hyperlink ref="F132" r:id="rId7" display="https://podminky.urs.cz/item/CS_URS_2021_02/119001421"/>
    <hyperlink ref="F137" r:id="rId8" display="https://podminky.urs.cz/item/CS_URS_2021_02/121151105"/>
    <hyperlink ref="F147" r:id="rId9" display="https://podminky.urs.cz/item/CS_URS_2021_02/132254204"/>
    <hyperlink ref="F150" r:id="rId10" display="https://podminky.urs.cz/item/CS_URS_2021_02/132354204"/>
    <hyperlink ref="F153" r:id="rId11" display="https://podminky.urs.cz/item/CS_URS_2021_02/132454204"/>
    <hyperlink ref="F156" r:id="rId12" display="https://podminky.urs.cz/item/CS_URS_2021_02/139001101"/>
    <hyperlink ref="F161" r:id="rId13" display="https://podminky.urs.cz/item/CS_URS_2021_02/151811142"/>
    <hyperlink ref="F174" r:id="rId14" display="https://podminky.urs.cz/item/CS_URS_2021_02/151811242"/>
    <hyperlink ref="F177" r:id="rId15" display="https://podminky.urs.cz/item/CS_URS_2021_02/162351103"/>
    <hyperlink ref="F180" r:id="rId16" display="https://podminky.urs.cz/item/CS_URS_2021_02/162751117"/>
    <hyperlink ref="F183" r:id="rId17" display="https://podminky.urs.cz/item/CS_URS_2021_02/162751137"/>
    <hyperlink ref="F186" r:id="rId18" display="https://podminky.urs.cz/item/CS_URS_2021_02/167151111"/>
    <hyperlink ref="F189" r:id="rId19" display="https://podminky.urs.cz/item/CS_URS_2021_02/171201221"/>
    <hyperlink ref="F192" r:id="rId20" display="https://podminky.urs.cz/item/CS_URS_2021_02/171251201"/>
    <hyperlink ref="F195" r:id="rId21" display="https://podminky.urs.cz/item/CS_URS_2021_02/174151101"/>
    <hyperlink ref="F198" r:id="rId22" display="https://podminky.urs.cz/item/CS_URS_2021_02/58981108"/>
    <hyperlink ref="F201" r:id="rId23" display="https://podminky.urs.cz/item/CS_URS_2021_02/174111109"/>
    <hyperlink ref="F204" r:id="rId24" display="https://podminky.urs.cz/item/CS_URS_2021_02/175151101"/>
    <hyperlink ref="F217" r:id="rId25" display="https://podminky.urs.cz/item/CS_URS_2021_02/58337303"/>
    <hyperlink ref="F224" r:id="rId26" display="https://podminky.urs.cz/item/CS_URS_2021_02/212752101"/>
    <hyperlink ref="F230" r:id="rId27" display="https://podminky.urs.cz/item/CS_URS_2021_02/359901211"/>
    <hyperlink ref="F236" r:id="rId28" display="https://podminky.urs.cz/item/CS_URS_2021_02/451573111"/>
    <hyperlink ref="F249" r:id="rId29" display="https://podminky.urs.cz/item/CS_URS_2021_02/452111111"/>
    <hyperlink ref="F257" r:id="rId30" display="https://podminky.urs.cz/item/CS_URS_2021_02/831362121"/>
    <hyperlink ref="F260" r:id="rId31" display="https://podminky.urs.cz/item/CS_URS_2021_02/59710702"/>
    <hyperlink ref="F263" r:id="rId32" display="https://podminky.urs.cz/item/CS_URS_2021_02/837362221"/>
    <hyperlink ref="F266" r:id="rId33" display="https://podminky.urs.cz/item/CS_URS_2021_02/59710949"/>
    <hyperlink ref="F269" r:id="rId34" display="https://podminky.urs.cz/item/CS_URS_2021_02/871310320"/>
    <hyperlink ref="F272" r:id="rId35" display="https://podminky.urs.cz/item/CS_URS_2021_02/28617025"/>
    <hyperlink ref="F281" r:id="rId36" display="https://podminky.urs.cz/item/CS_URS_2021_02/871360320"/>
    <hyperlink ref="F284" r:id="rId37" display="https://podminky.urs.cz/item/CS_URS_2021_02/28617033"/>
    <hyperlink ref="F287" r:id="rId38" display="https://podminky.urs.cz/item/CS_URS_2021_02/877360330"/>
    <hyperlink ref="F290" r:id="rId39" display="https://podminky.urs.cz/item/CS_URS_2021_02/28617246"/>
    <hyperlink ref="F295" r:id="rId40" display="https://podminky.urs.cz/item/CS_URS_2021_02/28617245"/>
    <hyperlink ref="F327" r:id="rId41" display="https://podminky.urs.cz/item/CS_URS_2021_02/894812339"/>
    <hyperlink ref="F333" r:id="rId42" display="https://podminky.urs.cz/item/CS_URS_2021_02/894812508"/>
    <hyperlink ref="F338" r:id="rId43" display="https://podminky.urs.cz/item/CS_URS_2021_02/894812509"/>
    <hyperlink ref="F343" r:id="rId44" display="https://podminky.urs.cz/item/CS_URS_2021_02/894812522"/>
    <hyperlink ref="F350" r:id="rId45" display="https://podminky.urs.cz/item/CS_URS_2021_02/894812529"/>
    <hyperlink ref="F379" r:id="rId46" display="https://podminky.urs.cz/item/CS_URS_2021_02/894812612"/>
    <hyperlink ref="F384" r:id="rId47" display="https://podminky.urs.cz/item/CS_URS_2021_02/899623141"/>
    <hyperlink ref="F389" r:id="rId48" display="https://podminky.urs.cz/item/CS_URS_2021_02/899722112"/>
    <hyperlink ref="F397" r:id="rId49" display="https://podminky.urs.cz/item/CS_URS_2021_02/919735113"/>
    <hyperlink ref="F410" r:id="rId50" display="https://podminky.urs.cz/item/CS_URS_2021_02/997221551"/>
    <hyperlink ref="F415" r:id="rId51" display="https://podminky.urs.cz/item/CS_URS_2021_02/997221559"/>
    <hyperlink ref="F420" r:id="rId52" display="https://podminky.urs.cz/item/CS_URS_2021_02/997221561"/>
    <hyperlink ref="F425" r:id="rId53" display="https://podminky.urs.cz/item/CS_URS_2021_02/997221569"/>
    <hyperlink ref="F430" r:id="rId54" display="https://podminky.urs.cz/item/CS_URS_2021_02/997221861"/>
    <hyperlink ref="F435" r:id="rId55" display="https://podminky.urs.cz/item/CS_URS_2021_02/997221873"/>
    <hyperlink ref="F440" r:id="rId56" display="https://podminky.urs.cz/item/CS_URS_2021_02/997221875"/>
    <hyperlink ref="F446" r:id="rId57" display="https://podminky.urs.cz/item/CS_URS_2021_02/998274101"/>
    <hyperlink ref="F451" r:id="rId58" display="https://podminky.urs.cz/item/CS_URS_2021_02/711491471"/>
    <hyperlink ref="F454" r:id="rId59" display="https://podminky.urs.cz/item/CS_URS_2021_02/28329019"/>
    <hyperlink ref="F457" r:id="rId60" display="https://podminky.urs.cz/item/CS_URS_2021_02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157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Brno, Mendlovo náměstí - kanalizace a vodovod</v>
      </c>
      <c r="F7" s="145"/>
      <c r="G7" s="145"/>
      <c r="H7" s="145"/>
      <c r="L7" s="22"/>
    </row>
    <row r="8" s="1" customFormat="1" ht="12" customHeight="1">
      <c r="B8" s="22"/>
      <c r="D8" s="145" t="s">
        <v>171</v>
      </c>
      <c r="L8" s="22"/>
    </row>
    <row r="9" s="2" customFormat="1" ht="16.5" customHeight="1">
      <c r="A9" s="40"/>
      <c r="B9" s="46"/>
      <c r="C9" s="40"/>
      <c r="D9" s="40"/>
      <c r="E9" s="146" t="s">
        <v>4509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179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6363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40</v>
      </c>
      <c r="G13" s="40"/>
      <c r="H13" s="40"/>
      <c r="I13" s="145" t="s">
        <v>20</v>
      </c>
      <c r="J13" s="135" t="s">
        <v>40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22</v>
      </c>
      <c r="E14" s="40"/>
      <c r="F14" s="135" t="s">
        <v>23</v>
      </c>
      <c r="G14" s="40"/>
      <c r="H14" s="40"/>
      <c r="I14" s="145" t="s">
        <v>24</v>
      </c>
      <c r="J14" s="149" t="str">
        <f>'Rekapitulace stavby'!AN8</f>
        <v>9. 9. 2021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26</v>
      </c>
      <c r="E16" s="40"/>
      <c r="F16" s="40"/>
      <c r="G16" s="40"/>
      <c r="H16" s="40"/>
      <c r="I16" s="145" t="s">
        <v>27</v>
      </c>
      <c r="J16" s="135" t="str">
        <f>IF('Rekapitulace stavby'!AN10="","",'Rekapitulace stavby'!AN10)</f>
        <v>46347275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30</v>
      </c>
      <c r="J17" s="135" t="str">
        <f>IF('Rekapitulace stavby'!AN11="","",'Rekapitulace stavby'!AN11)</f>
        <v>CZ46347275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32</v>
      </c>
      <c r="E19" s="40"/>
      <c r="F19" s="40"/>
      <c r="G19" s="40"/>
      <c r="H19" s="40"/>
      <c r="I19" s="145" t="s">
        <v>27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34</v>
      </c>
      <c r="E22" s="40"/>
      <c r="F22" s="40"/>
      <c r="G22" s="40"/>
      <c r="H22" s="40"/>
      <c r="I22" s="145" t="s">
        <v>27</v>
      </c>
      <c r="J22" s="135" t="str">
        <f>IF('Rekapitulace stavby'!AN16="","",'Rekapitulace stavby'!AN16)</f>
        <v>46347526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AQUATIS a. s.</v>
      </c>
      <c r="F23" s="40"/>
      <c r="G23" s="40"/>
      <c r="H23" s="40"/>
      <c r="I23" s="145" t="s">
        <v>30</v>
      </c>
      <c r="J23" s="135" t="str">
        <f>IF('Rekapitulace stavby'!AN17="","",'Rekapitulace stavby'!AN17)</f>
        <v>CZ46347526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39</v>
      </c>
      <c r="E25" s="40"/>
      <c r="F25" s="40"/>
      <c r="G25" s="40"/>
      <c r="H25" s="40"/>
      <c r="I25" s="145" t="s">
        <v>27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30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41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40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43</v>
      </c>
      <c r="E32" s="40"/>
      <c r="F32" s="40"/>
      <c r="G32" s="40"/>
      <c r="H32" s="40"/>
      <c r="I32" s="40"/>
      <c r="J32" s="156">
        <f>ROUND(J87,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45</v>
      </c>
      <c r="G34" s="40"/>
      <c r="H34" s="40"/>
      <c r="I34" s="157" t="s">
        <v>44</v>
      </c>
      <c r="J34" s="157" t="s">
        <v>46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47</v>
      </c>
      <c r="E35" s="145" t="s">
        <v>48</v>
      </c>
      <c r="F35" s="159">
        <f>ROUND((SUM(BE87:BE91)),  2)</f>
        <v>0</v>
      </c>
      <c r="G35" s="40"/>
      <c r="H35" s="40"/>
      <c r="I35" s="160">
        <v>0.20999999999999999</v>
      </c>
      <c r="J35" s="159">
        <f>ROUND(((SUM(BE87:BE91))*I35),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49</v>
      </c>
      <c r="F36" s="159">
        <f>ROUND((SUM(BF87:BF91)),  2)</f>
        <v>0</v>
      </c>
      <c r="G36" s="40"/>
      <c r="H36" s="40"/>
      <c r="I36" s="160">
        <v>0.14999999999999999</v>
      </c>
      <c r="J36" s="159">
        <f>ROUND(((SUM(BF87:BF91))*I36),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50</v>
      </c>
      <c r="F37" s="159">
        <f>ROUND((SUM(BG87:BG91)),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51</v>
      </c>
      <c r="F38" s="159">
        <f>ROUND((SUM(BH87:BH91)),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52</v>
      </c>
      <c r="F39" s="159">
        <f>ROUND((SUM(BI87:BI91)),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53</v>
      </c>
      <c r="E41" s="163"/>
      <c r="F41" s="163"/>
      <c r="G41" s="164" t="s">
        <v>54</v>
      </c>
      <c r="H41" s="165" t="s">
        <v>55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190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Brno, Mendlovo náměstí - kanalizace a vodovod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171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4509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179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451 - Přeložka kabelů CETIN - Mendlovo náměstí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 xml:space="preserve"> </v>
      </c>
      <c r="G56" s="42"/>
      <c r="H56" s="42"/>
      <c r="I56" s="34" t="s">
        <v>24</v>
      </c>
      <c r="J56" s="74" t="str">
        <f>IF(J14="","",J14)</f>
        <v>9. 9. 2021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26</v>
      </c>
      <c r="D58" s="42"/>
      <c r="E58" s="42"/>
      <c r="F58" s="29" t="str">
        <f>E17</f>
        <v>Statutární město Brno</v>
      </c>
      <c r="G58" s="42"/>
      <c r="H58" s="42"/>
      <c r="I58" s="34" t="s">
        <v>34</v>
      </c>
      <c r="J58" s="38" t="str">
        <f>E23</f>
        <v>AQUATIS a. s.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32</v>
      </c>
      <c r="D59" s="42"/>
      <c r="E59" s="42"/>
      <c r="F59" s="29" t="str">
        <f>IF(E20="","",E20)</f>
        <v>Vyplň údaj</v>
      </c>
      <c r="G59" s="42"/>
      <c r="H59" s="42"/>
      <c r="I59" s="34" t="s">
        <v>39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191</v>
      </c>
      <c r="D61" s="174"/>
      <c r="E61" s="174"/>
      <c r="F61" s="174"/>
      <c r="G61" s="174"/>
      <c r="H61" s="174"/>
      <c r="I61" s="174"/>
      <c r="J61" s="175" t="s">
        <v>192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75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193</v>
      </c>
    </row>
    <row r="64" s="9" customFormat="1" ht="24.96" customHeight="1">
      <c r="A64" s="9"/>
      <c r="B64" s="177"/>
      <c r="C64" s="178"/>
      <c r="D64" s="179" t="s">
        <v>207</v>
      </c>
      <c r="E64" s="180"/>
      <c r="F64" s="180"/>
      <c r="G64" s="180"/>
      <c r="H64" s="180"/>
      <c r="I64" s="180"/>
      <c r="J64" s="181">
        <f>J88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6364</v>
      </c>
      <c r="E65" s="185"/>
      <c r="F65" s="185"/>
      <c r="G65" s="185"/>
      <c r="H65" s="185"/>
      <c r="I65" s="185"/>
      <c r="J65" s="186">
        <f>J89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209</v>
      </c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Brno, Mendlovo náměstí - kanalizace a vodovod</v>
      </c>
      <c r="F75" s="34"/>
      <c r="G75" s="34"/>
      <c r="H75" s="34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171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4509</v>
      </c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179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SO 451 - Přeložka kabelů CETIN - Mendlovo náměstí</v>
      </c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22</v>
      </c>
      <c r="D81" s="42"/>
      <c r="E81" s="42"/>
      <c r="F81" s="29" t="str">
        <f>F14</f>
        <v xml:space="preserve"> </v>
      </c>
      <c r="G81" s="42"/>
      <c r="H81" s="42"/>
      <c r="I81" s="34" t="s">
        <v>24</v>
      </c>
      <c r="J81" s="74" t="str">
        <f>IF(J14="","",J14)</f>
        <v>9. 9. 2021</v>
      </c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26</v>
      </c>
      <c r="D83" s="42"/>
      <c r="E83" s="42"/>
      <c r="F83" s="29" t="str">
        <f>E17</f>
        <v>Statutární město Brno</v>
      </c>
      <c r="G83" s="42"/>
      <c r="H83" s="42"/>
      <c r="I83" s="34" t="s">
        <v>34</v>
      </c>
      <c r="J83" s="38" t="str">
        <f>E23</f>
        <v>AQUATIS a. s.</v>
      </c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32</v>
      </c>
      <c r="D84" s="42"/>
      <c r="E84" s="42"/>
      <c r="F84" s="29" t="str">
        <f>IF(E20="","",E20)</f>
        <v>Vyplň údaj</v>
      </c>
      <c r="G84" s="42"/>
      <c r="H84" s="42"/>
      <c r="I84" s="34" t="s">
        <v>39</v>
      </c>
      <c r="J84" s="38" t="str">
        <f>E26</f>
        <v xml:space="preserve"> 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8"/>
      <c r="B86" s="189"/>
      <c r="C86" s="190" t="s">
        <v>210</v>
      </c>
      <c r="D86" s="191" t="s">
        <v>62</v>
      </c>
      <c r="E86" s="191" t="s">
        <v>58</v>
      </c>
      <c r="F86" s="191" t="s">
        <v>59</v>
      </c>
      <c r="G86" s="191" t="s">
        <v>211</v>
      </c>
      <c r="H86" s="191" t="s">
        <v>212</v>
      </c>
      <c r="I86" s="191" t="s">
        <v>213</v>
      </c>
      <c r="J86" s="191" t="s">
        <v>192</v>
      </c>
      <c r="K86" s="192" t="s">
        <v>214</v>
      </c>
      <c r="L86" s="193"/>
      <c r="M86" s="94" t="s">
        <v>40</v>
      </c>
      <c r="N86" s="95" t="s">
        <v>47</v>
      </c>
      <c r="O86" s="95" t="s">
        <v>215</v>
      </c>
      <c r="P86" s="95" t="s">
        <v>216</v>
      </c>
      <c r="Q86" s="95" t="s">
        <v>217</v>
      </c>
      <c r="R86" s="95" t="s">
        <v>218</v>
      </c>
      <c r="S86" s="95" t="s">
        <v>219</v>
      </c>
      <c r="T86" s="96" t="s">
        <v>220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0"/>
      <c r="B87" s="41"/>
      <c r="C87" s="101" t="s">
        <v>221</v>
      </c>
      <c r="D87" s="42"/>
      <c r="E87" s="42"/>
      <c r="F87" s="42"/>
      <c r="G87" s="42"/>
      <c r="H87" s="42"/>
      <c r="I87" s="42"/>
      <c r="J87" s="194">
        <f>BK87</f>
        <v>0</v>
      </c>
      <c r="K87" s="42"/>
      <c r="L87" s="46"/>
      <c r="M87" s="97"/>
      <c r="N87" s="195"/>
      <c r="O87" s="98"/>
      <c r="P87" s="196">
        <f>P88</f>
        <v>0</v>
      </c>
      <c r="Q87" s="98"/>
      <c r="R87" s="196">
        <f>R88</f>
        <v>0</v>
      </c>
      <c r="S87" s="98"/>
      <c r="T87" s="197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76</v>
      </c>
      <c r="AU87" s="19" t="s">
        <v>193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76</v>
      </c>
      <c r="E88" s="202" t="s">
        <v>305</v>
      </c>
      <c r="F88" s="202" t="s">
        <v>1545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</f>
        <v>0</v>
      </c>
      <c r="Q88" s="207"/>
      <c r="R88" s="208">
        <f>R89</f>
        <v>0</v>
      </c>
      <c r="S88" s="207"/>
      <c r="T88" s="209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244</v>
      </c>
      <c r="AT88" s="211" t="s">
        <v>76</v>
      </c>
      <c r="AU88" s="211" t="s">
        <v>77</v>
      </c>
      <c r="AY88" s="210" t="s">
        <v>224</v>
      </c>
      <c r="BK88" s="212">
        <f>BK89</f>
        <v>0</v>
      </c>
    </row>
    <row r="89" s="12" customFormat="1" ht="22.8" customHeight="1">
      <c r="A89" s="12"/>
      <c r="B89" s="199"/>
      <c r="C89" s="200"/>
      <c r="D89" s="201" t="s">
        <v>76</v>
      </c>
      <c r="E89" s="213" t="s">
        <v>6365</v>
      </c>
      <c r="F89" s="213" t="s">
        <v>6366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SUM(P90:P91)</f>
        <v>0</v>
      </c>
      <c r="Q89" s="207"/>
      <c r="R89" s="208">
        <f>SUM(R90:R91)</f>
        <v>0</v>
      </c>
      <c r="S89" s="207"/>
      <c r="T89" s="209">
        <f>SUM(T90:T91)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244</v>
      </c>
      <c r="AT89" s="211" t="s">
        <v>76</v>
      </c>
      <c r="AU89" s="211" t="s">
        <v>83</v>
      </c>
      <c r="AY89" s="210" t="s">
        <v>224</v>
      </c>
      <c r="BK89" s="212">
        <f>SUM(BK90:BK91)</f>
        <v>0</v>
      </c>
    </row>
    <row r="90" s="2" customFormat="1" ht="16.5" customHeight="1">
      <c r="A90" s="40"/>
      <c r="B90" s="41"/>
      <c r="C90" s="215" t="s">
        <v>83</v>
      </c>
      <c r="D90" s="215" t="s">
        <v>226</v>
      </c>
      <c r="E90" s="216" t="s">
        <v>6367</v>
      </c>
      <c r="F90" s="217" t="s">
        <v>6368</v>
      </c>
      <c r="G90" s="218" t="s">
        <v>1605</v>
      </c>
      <c r="H90" s="219">
        <v>1</v>
      </c>
      <c r="I90" s="220"/>
      <c r="J90" s="221">
        <f>ROUND(I90*H90,2)</f>
        <v>0</v>
      </c>
      <c r="K90" s="217" t="s">
        <v>40</v>
      </c>
      <c r="L90" s="46"/>
      <c r="M90" s="222" t="s">
        <v>40</v>
      </c>
      <c r="N90" s="223" t="s">
        <v>48</v>
      </c>
      <c r="O90" s="86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6" t="s">
        <v>672</v>
      </c>
      <c r="AT90" s="226" t="s">
        <v>226</v>
      </c>
      <c r="AU90" s="226" t="s">
        <v>85</v>
      </c>
      <c r="AY90" s="19" t="s">
        <v>224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9" t="s">
        <v>83</v>
      </c>
      <c r="BK90" s="227">
        <f>ROUND(I90*H90,2)</f>
        <v>0</v>
      </c>
      <c r="BL90" s="19" t="s">
        <v>672</v>
      </c>
      <c r="BM90" s="226" t="s">
        <v>85</v>
      </c>
    </row>
    <row r="91" s="2" customFormat="1">
      <c r="A91" s="40"/>
      <c r="B91" s="41"/>
      <c r="C91" s="42"/>
      <c r="D91" s="228" t="s">
        <v>232</v>
      </c>
      <c r="E91" s="42"/>
      <c r="F91" s="229" t="s">
        <v>6368</v>
      </c>
      <c r="G91" s="42"/>
      <c r="H91" s="42"/>
      <c r="I91" s="230"/>
      <c r="J91" s="42"/>
      <c r="K91" s="42"/>
      <c r="L91" s="46"/>
      <c r="M91" s="278"/>
      <c r="N91" s="279"/>
      <c r="O91" s="280"/>
      <c r="P91" s="280"/>
      <c r="Q91" s="280"/>
      <c r="R91" s="280"/>
      <c r="S91" s="280"/>
      <c r="T91" s="281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232</v>
      </c>
      <c r="AU91" s="19" t="s">
        <v>85</v>
      </c>
    </row>
    <row r="92" s="2" customFormat="1" ht="6.96" customHeight="1">
      <c r="A92" s="40"/>
      <c r="B92" s="61"/>
      <c r="C92" s="62"/>
      <c r="D92" s="62"/>
      <c r="E92" s="62"/>
      <c r="F92" s="62"/>
      <c r="G92" s="62"/>
      <c r="H92" s="62"/>
      <c r="I92" s="62"/>
      <c r="J92" s="62"/>
      <c r="K92" s="62"/>
      <c r="L92" s="46"/>
      <c r="M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</sheetData>
  <sheetProtection sheet="1" autoFilter="0" formatColumns="0" formatRows="0" objects="1" scenarios="1" spinCount="100000" saltValue="tbPMF/TxiSvUAoFOJaB0nqb8xOtl+3tk8Vdqtnww0f9NAYHN2NGVy54UivLAqmPJz9sIjsg9pDotbATBFJrRWg==" hashValue="Ir9wb7r12FmVBYzeLwJVwfWPzvN5HN4kfi1L00heR1SrRF+v5NXeB7SRwbIdZQg6/Sf6OANPQuQFFJUdDPh0fQ==" algorithmName="SHA-512" password="CC35"/>
  <autoFilter ref="C86:K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157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Brno, Mendlovo náměstí - kanalizace a vodovod</v>
      </c>
      <c r="F7" s="145"/>
      <c r="G7" s="145"/>
      <c r="H7" s="145"/>
      <c r="L7" s="22"/>
    </row>
    <row r="8" s="1" customFormat="1" ht="12" customHeight="1">
      <c r="B8" s="22"/>
      <c r="D8" s="145" t="s">
        <v>171</v>
      </c>
      <c r="L8" s="22"/>
    </row>
    <row r="9" s="2" customFormat="1" ht="16.5" customHeight="1">
      <c r="A9" s="40"/>
      <c r="B9" s="46"/>
      <c r="C9" s="40"/>
      <c r="D9" s="40"/>
      <c r="E9" s="146" t="s">
        <v>4509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179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6369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40</v>
      </c>
      <c r="G13" s="40"/>
      <c r="H13" s="40"/>
      <c r="I13" s="145" t="s">
        <v>20</v>
      </c>
      <c r="J13" s="135" t="s">
        <v>40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22</v>
      </c>
      <c r="E14" s="40"/>
      <c r="F14" s="135" t="s">
        <v>23</v>
      </c>
      <c r="G14" s="40"/>
      <c r="H14" s="40"/>
      <c r="I14" s="145" t="s">
        <v>24</v>
      </c>
      <c r="J14" s="149" t="str">
        <f>'Rekapitulace stavby'!AN8</f>
        <v>9. 9. 2021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26</v>
      </c>
      <c r="E16" s="40"/>
      <c r="F16" s="40"/>
      <c r="G16" s="40"/>
      <c r="H16" s="40"/>
      <c r="I16" s="145" t="s">
        <v>27</v>
      </c>
      <c r="J16" s="135" t="str">
        <f>IF('Rekapitulace stavby'!AN10="","",'Rekapitulace stavby'!AN10)</f>
        <v>46347275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30</v>
      </c>
      <c r="J17" s="135" t="str">
        <f>IF('Rekapitulace stavby'!AN11="","",'Rekapitulace stavby'!AN11)</f>
        <v>CZ46347275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32</v>
      </c>
      <c r="E19" s="40"/>
      <c r="F19" s="40"/>
      <c r="G19" s="40"/>
      <c r="H19" s="40"/>
      <c r="I19" s="145" t="s">
        <v>27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34</v>
      </c>
      <c r="E22" s="40"/>
      <c r="F22" s="40"/>
      <c r="G22" s="40"/>
      <c r="H22" s="40"/>
      <c r="I22" s="145" t="s">
        <v>27</v>
      </c>
      <c r="J22" s="135" t="str">
        <f>IF('Rekapitulace stavby'!AN16="","",'Rekapitulace stavby'!AN16)</f>
        <v>46347526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AQUATIS a. s.</v>
      </c>
      <c r="F23" s="40"/>
      <c r="G23" s="40"/>
      <c r="H23" s="40"/>
      <c r="I23" s="145" t="s">
        <v>30</v>
      </c>
      <c r="J23" s="135" t="str">
        <f>IF('Rekapitulace stavby'!AN17="","",'Rekapitulace stavby'!AN17)</f>
        <v>CZ46347526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39</v>
      </c>
      <c r="E25" s="40"/>
      <c r="F25" s="40"/>
      <c r="G25" s="40"/>
      <c r="H25" s="40"/>
      <c r="I25" s="145" t="s">
        <v>27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30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41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40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43</v>
      </c>
      <c r="E32" s="40"/>
      <c r="F32" s="40"/>
      <c r="G32" s="40"/>
      <c r="H32" s="40"/>
      <c r="I32" s="40"/>
      <c r="J32" s="156">
        <f>ROUND(J85,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45</v>
      </c>
      <c r="G34" s="40"/>
      <c r="H34" s="40"/>
      <c r="I34" s="157" t="s">
        <v>44</v>
      </c>
      <c r="J34" s="157" t="s">
        <v>46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47</v>
      </c>
      <c r="E35" s="145" t="s">
        <v>48</v>
      </c>
      <c r="F35" s="159">
        <f>ROUND((SUM(BE85:BE113)),  2)</f>
        <v>0</v>
      </c>
      <c r="G35" s="40"/>
      <c r="H35" s="40"/>
      <c r="I35" s="160">
        <v>0.20999999999999999</v>
      </c>
      <c r="J35" s="159">
        <f>ROUND(((SUM(BE85:BE113))*I35),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49</v>
      </c>
      <c r="F36" s="159">
        <f>ROUND((SUM(BF85:BF113)),  2)</f>
        <v>0</v>
      </c>
      <c r="G36" s="40"/>
      <c r="H36" s="40"/>
      <c r="I36" s="160">
        <v>0.14999999999999999</v>
      </c>
      <c r="J36" s="159">
        <f>ROUND(((SUM(BF85:BF113))*I36),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50</v>
      </c>
      <c r="F37" s="159">
        <f>ROUND((SUM(BG85:BG113)),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51</v>
      </c>
      <c r="F38" s="159">
        <f>ROUND((SUM(BH85:BH113)),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52</v>
      </c>
      <c r="F39" s="159">
        <f>ROUND((SUM(BI85:BI113)),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53</v>
      </c>
      <c r="E41" s="163"/>
      <c r="F41" s="163"/>
      <c r="G41" s="164" t="s">
        <v>54</v>
      </c>
      <c r="H41" s="165" t="s">
        <v>55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190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Brno, Mendlovo náměstí - kanalizace a vodovod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171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4509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179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453 - Zabezpečení kabelovodu CETIN - Mendlovo náměstí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 xml:space="preserve"> </v>
      </c>
      <c r="G56" s="42"/>
      <c r="H56" s="42"/>
      <c r="I56" s="34" t="s">
        <v>24</v>
      </c>
      <c r="J56" s="74" t="str">
        <f>IF(J14="","",J14)</f>
        <v>9. 9. 2021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26</v>
      </c>
      <c r="D58" s="42"/>
      <c r="E58" s="42"/>
      <c r="F58" s="29" t="str">
        <f>E17</f>
        <v>Statutární město Brno</v>
      </c>
      <c r="G58" s="42"/>
      <c r="H58" s="42"/>
      <c r="I58" s="34" t="s">
        <v>34</v>
      </c>
      <c r="J58" s="38" t="str">
        <f>E23</f>
        <v>AQUATIS a. s.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32</v>
      </c>
      <c r="D59" s="42"/>
      <c r="E59" s="42"/>
      <c r="F59" s="29" t="str">
        <f>IF(E20="","",E20)</f>
        <v>Vyplň údaj</v>
      </c>
      <c r="G59" s="42"/>
      <c r="H59" s="42"/>
      <c r="I59" s="34" t="s">
        <v>39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191</v>
      </c>
      <c r="D61" s="174"/>
      <c r="E61" s="174"/>
      <c r="F61" s="174"/>
      <c r="G61" s="174"/>
      <c r="H61" s="174"/>
      <c r="I61" s="174"/>
      <c r="J61" s="175" t="s">
        <v>192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75</v>
      </c>
      <c r="D63" s="42"/>
      <c r="E63" s="42"/>
      <c r="F63" s="42"/>
      <c r="G63" s="42"/>
      <c r="H63" s="42"/>
      <c r="I63" s="42"/>
      <c r="J63" s="104">
        <f>J85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193</v>
      </c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209</v>
      </c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72" t="str">
        <f>E7</f>
        <v>Brno, Mendlovo náměstí - kanalizace a vodovod</v>
      </c>
      <c r="F73" s="34"/>
      <c r="G73" s="34"/>
      <c r="H73" s="34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1" customFormat="1" ht="12" customHeight="1">
      <c r="B74" s="23"/>
      <c r="C74" s="34" t="s">
        <v>171</v>
      </c>
      <c r="D74" s="24"/>
      <c r="E74" s="24"/>
      <c r="F74" s="24"/>
      <c r="G74" s="24"/>
      <c r="H74" s="24"/>
      <c r="I74" s="24"/>
      <c r="J74" s="24"/>
      <c r="K74" s="24"/>
      <c r="L74" s="22"/>
    </row>
    <row r="75" s="2" customFormat="1" ht="16.5" customHeight="1">
      <c r="A75" s="40"/>
      <c r="B75" s="41"/>
      <c r="C75" s="42"/>
      <c r="D75" s="42"/>
      <c r="E75" s="172" t="s">
        <v>4509</v>
      </c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179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E11</f>
        <v>SO 453 - Zabezpečení kabelovodu CETIN - Mendlovo náměstí</v>
      </c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22</v>
      </c>
      <c r="D79" s="42"/>
      <c r="E79" s="42"/>
      <c r="F79" s="29" t="str">
        <f>F14</f>
        <v xml:space="preserve"> </v>
      </c>
      <c r="G79" s="42"/>
      <c r="H79" s="42"/>
      <c r="I79" s="34" t="s">
        <v>24</v>
      </c>
      <c r="J79" s="74" t="str">
        <f>IF(J14="","",J14)</f>
        <v>9. 9. 2021</v>
      </c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26</v>
      </c>
      <c r="D81" s="42"/>
      <c r="E81" s="42"/>
      <c r="F81" s="29" t="str">
        <f>E17</f>
        <v>Statutární město Brno</v>
      </c>
      <c r="G81" s="42"/>
      <c r="H81" s="42"/>
      <c r="I81" s="34" t="s">
        <v>34</v>
      </c>
      <c r="J81" s="38" t="str">
        <f>E23</f>
        <v>AQUATIS a. s.</v>
      </c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32</v>
      </c>
      <c r="D82" s="42"/>
      <c r="E82" s="42"/>
      <c r="F82" s="29" t="str">
        <f>IF(E20="","",E20)</f>
        <v>Vyplň údaj</v>
      </c>
      <c r="G82" s="42"/>
      <c r="H82" s="42"/>
      <c r="I82" s="34" t="s">
        <v>39</v>
      </c>
      <c r="J82" s="38" t="str">
        <f>E26</f>
        <v xml:space="preserve"> </v>
      </c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8"/>
      <c r="B84" s="189"/>
      <c r="C84" s="190" t="s">
        <v>210</v>
      </c>
      <c r="D84" s="191" t="s">
        <v>62</v>
      </c>
      <c r="E84" s="191" t="s">
        <v>58</v>
      </c>
      <c r="F84" s="191" t="s">
        <v>59</v>
      </c>
      <c r="G84" s="191" t="s">
        <v>211</v>
      </c>
      <c r="H84" s="191" t="s">
        <v>212</v>
      </c>
      <c r="I84" s="191" t="s">
        <v>213</v>
      </c>
      <c r="J84" s="191" t="s">
        <v>192</v>
      </c>
      <c r="K84" s="192" t="s">
        <v>214</v>
      </c>
      <c r="L84" s="193"/>
      <c r="M84" s="94" t="s">
        <v>40</v>
      </c>
      <c r="N84" s="95" t="s">
        <v>47</v>
      </c>
      <c r="O84" s="95" t="s">
        <v>215</v>
      </c>
      <c r="P84" s="95" t="s">
        <v>216</v>
      </c>
      <c r="Q84" s="95" t="s">
        <v>217</v>
      </c>
      <c r="R84" s="95" t="s">
        <v>218</v>
      </c>
      <c r="S84" s="95" t="s">
        <v>219</v>
      </c>
      <c r="T84" s="96" t="s">
        <v>220</v>
      </c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</row>
    <row r="85" s="2" customFormat="1" ht="22.8" customHeight="1">
      <c r="A85" s="40"/>
      <c r="B85" s="41"/>
      <c r="C85" s="101" t="s">
        <v>221</v>
      </c>
      <c r="D85" s="42"/>
      <c r="E85" s="42"/>
      <c r="F85" s="42"/>
      <c r="G85" s="42"/>
      <c r="H85" s="42"/>
      <c r="I85" s="42"/>
      <c r="J85" s="194">
        <f>BK85</f>
        <v>0</v>
      </c>
      <c r="K85" s="42"/>
      <c r="L85" s="46"/>
      <c r="M85" s="97"/>
      <c r="N85" s="195"/>
      <c r="O85" s="98"/>
      <c r="P85" s="196">
        <f>SUM(P86:P113)</f>
        <v>0</v>
      </c>
      <c r="Q85" s="98"/>
      <c r="R85" s="196">
        <f>SUM(R86:R113)</f>
        <v>0</v>
      </c>
      <c r="S85" s="98"/>
      <c r="T85" s="197">
        <f>SUM(T86:T113)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76</v>
      </c>
      <c r="AU85" s="19" t="s">
        <v>193</v>
      </c>
      <c r="BK85" s="198">
        <f>SUM(BK86:BK113)</f>
        <v>0</v>
      </c>
    </row>
    <row r="86" s="2" customFormat="1" ht="16.5" customHeight="1">
      <c r="A86" s="40"/>
      <c r="B86" s="41"/>
      <c r="C86" s="215" t="s">
        <v>83</v>
      </c>
      <c r="D86" s="215" t="s">
        <v>226</v>
      </c>
      <c r="E86" s="216" t="s">
        <v>6370</v>
      </c>
      <c r="F86" s="217" t="s">
        <v>6371</v>
      </c>
      <c r="G86" s="218" t="s">
        <v>152</v>
      </c>
      <c r="H86" s="219">
        <v>210</v>
      </c>
      <c r="I86" s="220"/>
      <c r="J86" s="221">
        <f>ROUND(I86*H86,2)</f>
        <v>0</v>
      </c>
      <c r="K86" s="217" t="s">
        <v>40</v>
      </c>
      <c r="L86" s="46"/>
      <c r="M86" s="222" t="s">
        <v>40</v>
      </c>
      <c r="N86" s="223" t="s">
        <v>48</v>
      </c>
      <c r="O86" s="86"/>
      <c r="P86" s="224">
        <f>O86*H86</f>
        <v>0</v>
      </c>
      <c r="Q86" s="224">
        <v>0</v>
      </c>
      <c r="R86" s="224">
        <f>Q86*H86</f>
        <v>0</v>
      </c>
      <c r="S86" s="224">
        <v>0</v>
      </c>
      <c r="T86" s="225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6" t="s">
        <v>230</v>
      </c>
      <c r="AT86" s="226" t="s">
        <v>226</v>
      </c>
      <c r="AU86" s="226" t="s">
        <v>77</v>
      </c>
      <c r="AY86" s="19" t="s">
        <v>224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19" t="s">
        <v>83</v>
      </c>
      <c r="BK86" s="227">
        <f>ROUND(I86*H86,2)</f>
        <v>0</v>
      </c>
      <c r="BL86" s="19" t="s">
        <v>230</v>
      </c>
      <c r="BM86" s="226" t="s">
        <v>85</v>
      </c>
    </row>
    <row r="87" s="2" customFormat="1">
      <c r="A87" s="40"/>
      <c r="B87" s="41"/>
      <c r="C87" s="42"/>
      <c r="D87" s="228" t="s">
        <v>232</v>
      </c>
      <c r="E87" s="42"/>
      <c r="F87" s="229" t="s">
        <v>6372</v>
      </c>
      <c r="G87" s="42"/>
      <c r="H87" s="42"/>
      <c r="I87" s="230"/>
      <c r="J87" s="42"/>
      <c r="K87" s="42"/>
      <c r="L87" s="46"/>
      <c r="M87" s="231"/>
      <c r="N87" s="232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232</v>
      </c>
      <c r="AU87" s="19" t="s">
        <v>77</v>
      </c>
    </row>
    <row r="88" s="13" customFormat="1">
      <c r="A88" s="13"/>
      <c r="B88" s="235"/>
      <c r="C88" s="236"/>
      <c r="D88" s="228" t="s">
        <v>236</v>
      </c>
      <c r="E88" s="237" t="s">
        <v>40</v>
      </c>
      <c r="F88" s="238" t="s">
        <v>6373</v>
      </c>
      <c r="G88" s="236"/>
      <c r="H88" s="239">
        <v>210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5" t="s">
        <v>236</v>
      </c>
      <c r="AU88" s="245" t="s">
        <v>77</v>
      </c>
      <c r="AV88" s="13" t="s">
        <v>85</v>
      </c>
      <c r="AW88" s="13" t="s">
        <v>38</v>
      </c>
      <c r="AX88" s="13" t="s">
        <v>77</v>
      </c>
      <c r="AY88" s="245" t="s">
        <v>224</v>
      </c>
    </row>
    <row r="89" s="15" customFormat="1">
      <c r="A89" s="15"/>
      <c r="B89" s="256"/>
      <c r="C89" s="257"/>
      <c r="D89" s="228" t="s">
        <v>236</v>
      </c>
      <c r="E89" s="258" t="s">
        <v>40</v>
      </c>
      <c r="F89" s="259" t="s">
        <v>253</v>
      </c>
      <c r="G89" s="257"/>
      <c r="H89" s="260">
        <v>210</v>
      </c>
      <c r="I89" s="261"/>
      <c r="J89" s="257"/>
      <c r="K89" s="257"/>
      <c r="L89" s="262"/>
      <c r="M89" s="263"/>
      <c r="N89" s="264"/>
      <c r="O89" s="264"/>
      <c r="P89" s="264"/>
      <c r="Q89" s="264"/>
      <c r="R89" s="264"/>
      <c r="S89" s="264"/>
      <c r="T89" s="26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T89" s="266" t="s">
        <v>236</v>
      </c>
      <c r="AU89" s="266" t="s">
        <v>77</v>
      </c>
      <c r="AV89" s="15" t="s">
        <v>230</v>
      </c>
      <c r="AW89" s="15" t="s">
        <v>38</v>
      </c>
      <c r="AX89" s="15" t="s">
        <v>83</v>
      </c>
      <c r="AY89" s="266" t="s">
        <v>224</v>
      </c>
    </row>
    <row r="90" s="2" customFormat="1" ht="16.5" customHeight="1">
      <c r="A90" s="40"/>
      <c r="B90" s="41"/>
      <c r="C90" s="215" t="s">
        <v>85</v>
      </c>
      <c r="D90" s="215" t="s">
        <v>226</v>
      </c>
      <c r="E90" s="216" t="s">
        <v>6374</v>
      </c>
      <c r="F90" s="217" t="s">
        <v>6375</v>
      </c>
      <c r="G90" s="218" t="s">
        <v>6376</v>
      </c>
      <c r="H90" s="219">
        <v>0.070000000000000007</v>
      </c>
      <c r="I90" s="220"/>
      <c r="J90" s="221">
        <f>ROUND(I90*H90,2)</f>
        <v>0</v>
      </c>
      <c r="K90" s="217" t="s">
        <v>40</v>
      </c>
      <c r="L90" s="46"/>
      <c r="M90" s="222" t="s">
        <v>40</v>
      </c>
      <c r="N90" s="223" t="s">
        <v>48</v>
      </c>
      <c r="O90" s="86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6" t="s">
        <v>230</v>
      </c>
      <c r="AT90" s="226" t="s">
        <v>226</v>
      </c>
      <c r="AU90" s="226" t="s">
        <v>77</v>
      </c>
      <c r="AY90" s="19" t="s">
        <v>224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9" t="s">
        <v>83</v>
      </c>
      <c r="BK90" s="227">
        <f>ROUND(I90*H90,2)</f>
        <v>0</v>
      </c>
      <c r="BL90" s="19" t="s">
        <v>230</v>
      </c>
      <c r="BM90" s="226" t="s">
        <v>230</v>
      </c>
    </row>
    <row r="91" s="2" customFormat="1">
      <c r="A91" s="40"/>
      <c r="B91" s="41"/>
      <c r="C91" s="42"/>
      <c r="D91" s="228" t="s">
        <v>232</v>
      </c>
      <c r="E91" s="42"/>
      <c r="F91" s="229" t="s">
        <v>6375</v>
      </c>
      <c r="G91" s="42"/>
      <c r="H91" s="42"/>
      <c r="I91" s="230"/>
      <c r="J91" s="42"/>
      <c r="K91" s="42"/>
      <c r="L91" s="46"/>
      <c r="M91" s="231"/>
      <c r="N91" s="232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232</v>
      </c>
      <c r="AU91" s="19" t="s">
        <v>77</v>
      </c>
    </row>
    <row r="92" s="2" customFormat="1" ht="16.5" customHeight="1">
      <c r="A92" s="40"/>
      <c r="B92" s="41"/>
      <c r="C92" s="215" t="s">
        <v>244</v>
      </c>
      <c r="D92" s="215" t="s">
        <v>226</v>
      </c>
      <c r="E92" s="216" t="s">
        <v>6377</v>
      </c>
      <c r="F92" s="217" t="s">
        <v>6378</v>
      </c>
      <c r="G92" s="218" t="s">
        <v>163</v>
      </c>
      <c r="H92" s="219">
        <v>31.5</v>
      </c>
      <c r="I92" s="220"/>
      <c r="J92" s="221">
        <f>ROUND(I92*H92,2)</f>
        <v>0</v>
      </c>
      <c r="K92" s="217" t="s">
        <v>40</v>
      </c>
      <c r="L92" s="46"/>
      <c r="M92" s="222" t="s">
        <v>40</v>
      </c>
      <c r="N92" s="223" t="s">
        <v>48</v>
      </c>
      <c r="O92" s="86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230</v>
      </c>
      <c r="AT92" s="226" t="s">
        <v>226</v>
      </c>
      <c r="AU92" s="226" t="s">
        <v>77</v>
      </c>
      <c r="AY92" s="19" t="s">
        <v>224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83</v>
      </c>
      <c r="BK92" s="227">
        <f>ROUND(I92*H92,2)</f>
        <v>0</v>
      </c>
      <c r="BL92" s="19" t="s">
        <v>230</v>
      </c>
      <c r="BM92" s="226" t="s">
        <v>266</v>
      </c>
    </row>
    <row r="93" s="2" customFormat="1">
      <c r="A93" s="40"/>
      <c r="B93" s="41"/>
      <c r="C93" s="42"/>
      <c r="D93" s="228" t="s">
        <v>232</v>
      </c>
      <c r="E93" s="42"/>
      <c r="F93" s="229" t="s">
        <v>6378</v>
      </c>
      <c r="G93" s="42"/>
      <c r="H93" s="42"/>
      <c r="I93" s="230"/>
      <c r="J93" s="42"/>
      <c r="K93" s="42"/>
      <c r="L93" s="46"/>
      <c r="M93" s="231"/>
      <c r="N93" s="23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232</v>
      </c>
      <c r="AU93" s="19" t="s">
        <v>77</v>
      </c>
    </row>
    <row r="94" s="13" customFormat="1">
      <c r="A94" s="13"/>
      <c r="B94" s="235"/>
      <c r="C94" s="236"/>
      <c r="D94" s="228" t="s">
        <v>236</v>
      </c>
      <c r="E94" s="237" t="s">
        <v>40</v>
      </c>
      <c r="F94" s="238" t="s">
        <v>6379</v>
      </c>
      <c r="G94" s="236"/>
      <c r="H94" s="239">
        <v>31.5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236</v>
      </c>
      <c r="AU94" s="245" t="s">
        <v>77</v>
      </c>
      <c r="AV94" s="13" t="s">
        <v>85</v>
      </c>
      <c r="AW94" s="13" t="s">
        <v>38</v>
      </c>
      <c r="AX94" s="13" t="s">
        <v>77</v>
      </c>
      <c r="AY94" s="245" t="s">
        <v>224</v>
      </c>
    </row>
    <row r="95" s="15" customFormat="1">
      <c r="A95" s="15"/>
      <c r="B95" s="256"/>
      <c r="C95" s="257"/>
      <c r="D95" s="228" t="s">
        <v>236</v>
      </c>
      <c r="E95" s="258" t="s">
        <v>40</v>
      </c>
      <c r="F95" s="259" t="s">
        <v>253</v>
      </c>
      <c r="G95" s="257"/>
      <c r="H95" s="260">
        <v>31.5</v>
      </c>
      <c r="I95" s="261"/>
      <c r="J95" s="257"/>
      <c r="K95" s="257"/>
      <c r="L95" s="262"/>
      <c r="M95" s="263"/>
      <c r="N95" s="264"/>
      <c r="O95" s="264"/>
      <c r="P95" s="264"/>
      <c r="Q95" s="264"/>
      <c r="R95" s="264"/>
      <c r="S95" s="264"/>
      <c r="T95" s="26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6" t="s">
        <v>236</v>
      </c>
      <c r="AU95" s="266" t="s">
        <v>77</v>
      </c>
      <c r="AV95" s="15" t="s">
        <v>230</v>
      </c>
      <c r="AW95" s="15" t="s">
        <v>38</v>
      </c>
      <c r="AX95" s="15" t="s">
        <v>83</v>
      </c>
      <c r="AY95" s="266" t="s">
        <v>224</v>
      </c>
    </row>
    <row r="96" s="2" customFormat="1" ht="16.5" customHeight="1">
      <c r="A96" s="40"/>
      <c r="B96" s="41"/>
      <c r="C96" s="215" t="s">
        <v>230</v>
      </c>
      <c r="D96" s="215" t="s">
        <v>226</v>
      </c>
      <c r="E96" s="216" t="s">
        <v>6380</v>
      </c>
      <c r="F96" s="217" t="s">
        <v>6381</v>
      </c>
      <c r="G96" s="218" t="s">
        <v>160</v>
      </c>
      <c r="H96" s="219">
        <v>245</v>
      </c>
      <c r="I96" s="220"/>
      <c r="J96" s="221">
        <f>ROUND(I96*H96,2)</f>
        <v>0</v>
      </c>
      <c r="K96" s="217" t="s">
        <v>40</v>
      </c>
      <c r="L96" s="46"/>
      <c r="M96" s="222" t="s">
        <v>40</v>
      </c>
      <c r="N96" s="223" t="s">
        <v>48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230</v>
      </c>
      <c r="AT96" s="226" t="s">
        <v>226</v>
      </c>
      <c r="AU96" s="226" t="s">
        <v>77</v>
      </c>
      <c r="AY96" s="19" t="s">
        <v>224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83</v>
      </c>
      <c r="BK96" s="227">
        <f>ROUND(I96*H96,2)</f>
        <v>0</v>
      </c>
      <c r="BL96" s="19" t="s">
        <v>230</v>
      </c>
      <c r="BM96" s="226" t="s">
        <v>279</v>
      </c>
    </row>
    <row r="97" s="2" customFormat="1">
      <c r="A97" s="40"/>
      <c r="B97" s="41"/>
      <c r="C97" s="42"/>
      <c r="D97" s="228" t="s">
        <v>232</v>
      </c>
      <c r="E97" s="42"/>
      <c r="F97" s="229" t="s">
        <v>6381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232</v>
      </c>
      <c r="AU97" s="19" t="s">
        <v>77</v>
      </c>
    </row>
    <row r="98" s="13" customFormat="1">
      <c r="A98" s="13"/>
      <c r="B98" s="235"/>
      <c r="C98" s="236"/>
      <c r="D98" s="228" t="s">
        <v>236</v>
      </c>
      <c r="E98" s="237" t="s">
        <v>40</v>
      </c>
      <c r="F98" s="238" t="s">
        <v>6382</v>
      </c>
      <c r="G98" s="236"/>
      <c r="H98" s="239">
        <v>245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236</v>
      </c>
      <c r="AU98" s="245" t="s">
        <v>77</v>
      </c>
      <c r="AV98" s="13" t="s">
        <v>85</v>
      </c>
      <c r="AW98" s="13" t="s">
        <v>38</v>
      </c>
      <c r="AX98" s="13" t="s">
        <v>77</v>
      </c>
      <c r="AY98" s="245" t="s">
        <v>224</v>
      </c>
    </row>
    <row r="99" s="15" customFormat="1">
      <c r="A99" s="15"/>
      <c r="B99" s="256"/>
      <c r="C99" s="257"/>
      <c r="D99" s="228" t="s">
        <v>236</v>
      </c>
      <c r="E99" s="258" t="s">
        <v>40</v>
      </c>
      <c r="F99" s="259" t="s">
        <v>253</v>
      </c>
      <c r="G99" s="257"/>
      <c r="H99" s="260">
        <v>245</v>
      </c>
      <c r="I99" s="261"/>
      <c r="J99" s="257"/>
      <c r="K99" s="257"/>
      <c r="L99" s="262"/>
      <c r="M99" s="263"/>
      <c r="N99" s="264"/>
      <c r="O99" s="264"/>
      <c r="P99" s="264"/>
      <c r="Q99" s="264"/>
      <c r="R99" s="264"/>
      <c r="S99" s="264"/>
      <c r="T99" s="26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6" t="s">
        <v>236</v>
      </c>
      <c r="AU99" s="266" t="s">
        <v>77</v>
      </c>
      <c r="AV99" s="15" t="s">
        <v>230</v>
      </c>
      <c r="AW99" s="15" t="s">
        <v>38</v>
      </c>
      <c r="AX99" s="15" t="s">
        <v>83</v>
      </c>
      <c r="AY99" s="266" t="s">
        <v>224</v>
      </c>
    </row>
    <row r="100" s="2" customFormat="1" ht="16.5" customHeight="1">
      <c r="A100" s="40"/>
      <c r="B100" s="41"/>
      <c r="C100" s="215" t="s">
        <v>259</v>
      </c>
      <c r="D100" s="215" t="s">
        <v>226</v>
      </c>
      <c r="E100" s="216" t="s">
        <v>6383</v>
      </c>
      <c r="F100" s="217" t="s">
        <v>6384</v>
      </c>
      <c r="G100" s="218" t="s">
        <v>160</v>
      </c>
      <c r="H100" s="219">
        <v>245</v>
      </c>
      <c r="I100" s="220"/>
      <c r="J100" s="221">
        <f>ROUND(I100*H100,2)</f>
        <v>0</v>
      </c>
      <c r="K100" s="217" t="s">
        <v>40</v>
      </c>
      <c r="L100" s="46"/>
      <c r="M100" s="222" t="s">
        <v>40</v>
      </c>
      <c r="N100" s="223" t="s">
        <v>48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230</v>
      </c>
      <c r="AT100" s="226" t="s">
        <v>226</v>
      </c>
      <c r="AU100" s="226" t="s">
        <v>77</v>
      </c>
      <c r="AY100" s="19" t="s">
        <v>224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83</v>
      </c>
      <c r="BK100" s="227">
        <f>ROUND(I100*H100,2)</f>
        <v>0</v>
      </c>
      <c r="BL100" s="19" t="s">
        <v>230</v>
      </c>
      <c r="BM100" s="226" t="s">
        <v>296</v>
      </c>
    </row>
    <row r="101" s="2" customFormat="1">
      <c r="A101" s="40"/>
      <c r="B101" s="41"/>
      <c r="C101" s="42"/>
      <c r="D101" s="228" t="s">
        <v>232</v>
      </c>
      <c r="E101" s="42"/>
      <c r="F101" s="229" t="s">
        <v>6384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232</v>
      </c>
      <c r="AU101" s="19" t="s">
        <v>77</v>
      </c>
    </row>
    <row r="102" s="2" customFormat="1" ht="16.5" customHeight="1">
      <c r="A102" s="40"/>
      <c r="B102" s="41"/>
      <c r="C102" s="215" t="s">
        <v>266</v>
      </c>
      <c r="D102" s="215" t="s">
        <v>226</v>
      </c>
      <c r="E102" s="216" t="s">
        <v>6385</v>
      </c>
      <c r="F102" s="217" t="s">
        <v>6386</v>
      </c>
      <c r="G102" s="218" t="s">
        <v>160</v>
      </c>
      <c r="H102" s="219">
        <v>70</v>
      </c>
      <c r="I102" s="220"/>
      <c r="J102" s="221">
        <f>ROUND(I102*H102,2)</f>
        <v>0</v>
      </c>
      <c r="K102" s="217" t="s">
        <v>40</v>
      </c>
      <c r="L102" s="46"/>
      <c r="M102" s="222" t="s">
        <v>40</v>
      </c>
      <c r="N102" s="223" t="s">
        <v>48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230</v>
      </c>
      <c r="AT102" s="226" t="s">
        <v>226</v>
      </c>
      <c r="AU102" s="226" t="s">
        <v>77</v>
      </c>
      <c r="AY102" s="19" t="s">
        <v>224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83</v>
      </c>
      <c r="BK102" s="227">
        <f>ROUND(I102*H102,2)</f>
        <v>0</v>
      </c>
      <c r="BL102" s="19" t="s">
        <v>230</v>
      </c>
      <c r="BM102" s="226" t="s">
        <v>311</v>
      </c>
    </row>
    <row r="103" s="2" customFormat="1">
      <c r="A103" s="40"/>
      <c r="B103" s="41"/>
      <c r="C103" s="42"/>
      <c r="D103" s="228" t="s">
        <v>232</v>
      </c>
      <c r="E103" s="42"/>
      <c r="F103" s="229" t="s">
        <v>6386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232</v>
      </c>
      <c r="AU103" s="19" t="s">
        <v>77</v>
      </c>
    </row>
    <row r="104" s="2" customFormat="1" ht="16.5" customHeight="1">
      <c r="A104" s="40"/>
      <c r="B104" s="41"/>
      <c r="C104" s="215" t="s">
        <v>272</v>
      </c>
      <c r="D104" s="215" t="s">
        <v>226</v>
      </c>
      <c r="E104" s="216" t="s">
        <v>6387</v>
      </c>
      <c r="F104" s="217" t="s">
        <v>6388</v>
      </c>
      <c r="G104" s="218" t="s">
        <v>811</v>
      </c>
      <c r="H104" s="219">
        <v>1</v>
      </c>
      <c r="I104" s="220"/>
      <c r="J104" s="221">
        <f>ROUND(I104*H104,2)</f>
        <v>0</v>
      </c>
      <c r="K104" s="217" t="s">
        <v>40</v>
      </c>
      <c r="L104" s="46"/>
      <c r="M104" s="222" t="s">
        <v>40</v>
      </c>
      <c r="N104" s="223" t="s">
        <v>48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230</v>
      </c>
      <c r="AT104" s="226" t="s">
        <v>226</v>
      </c>
      <c r="AU104" s="226" t="s">
        <v>77</v>
      </c>
      <c r="AY104" s="19" t="s">
        <v>224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83</v>
      </c>
      <c r="BK104" s="227">
        <f>ROUND(I104*H104,2)</f>
        <v>0</v>
      </c>
      <c r="BL104" s="19" t="s">
        <v>230</v>
      </c>
      <c r="BM104" s="226" t="s">
        <v>325</v>
      </c>
    </row>
    <row r="105" s="2" customFormat="1">
      <c r="A105" s="40"/>
      <c r="B105" s="41"/>
      <c r="C105" s="42"/>
      <c r="D105" s="228" t="s">
        <v>232</v>
      </c>
      <c r="E105" s="42"/>
      <c r="F105" s="229" t="s">
        <v>6388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232</v>
      </c>
      <c r="AU105" s="19" t="s">
        <v>77</v>
      </c>
    </row>
    <row r="106" s="2" customFormat="1" ht="16.5" customHeight="1">
      <c r="A106" s="40"/>
      <c r="B106" s="41"/>
      <c r="C106" s="215" t="s">
        <v>279</v>
      </c>
      <c r="D106" s="215" t="s">
        <v>226</v>
      </c>
      <c r="E106" s="216" t="s">
        <v>6389</v>
      </c>
      <c r="F106" s="217" t="s">
        <v>6390</v>
      </c>
      <c r="G106" s="218" t="s">
        <v>6391</v>
      </c>
      <c r="H106" s="219">
        <v>25000</v>
      </c>
      <c r="I106" s="220"/>
      <c r="J106" s="221">
        <f>ROUND(I106*H106,2)</f>
        <v>0</v>
      </c>
      <c r="K106" s="217" t="s">
        <v>40</v>
      </c>
      <c r="L106" s="46"/>
      <c r="M106" s="222" t="s">
        <v>40</v>
      </c>
      <c r="N106" s="223" t="s">
        <v>48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230</v>
      </c>
      <c r="AT106" s="226" t="s">
        <v>226</v>
      </c>
      <c r="AU106" s="226" t="s">
        <v>77</v>
      </c>
      <c r="AY106" s="19" t="s">
        <v>224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83</v>
      </c>
      <c r="BK106" s="227">
        <f>ROUND(I106*H106,2)</f>
        <v>0</v>
      </c>
      <c r="BL106" s="19" t="s">
        <v>230</v>
      </c>
      <c r="BM106" s="226" t="s">
        <v>340</v>
      </c>
    </row>
    <row r="107" s="2" customFormat="1">
      <c r="A107" s="40"/>
      <c r="B107" s="41"/>
      <c r="C107" s="42"/>
      <c r="D107" s="228" t="s">
        <v>232</v>
      </c>
      <c r="E107" s="42"/>
      <c r="F107" s="229" t="s">
        <v>6390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232</v>
      </c>
      <c r="AU107" s="19" t="s">
        <v>77</v>
      </c>
    </row>
    <row r="108" s="2" customFormat="1" ht="16.5" customHeight="1">
      <c r="A108" s="40"/>
      <c r="B108" s="41"/>
      <c r="C108" s="215" t="s">
        <v>286</v>
      </c>
      <c r="D108" s="215" t="s">
        <v>226</v>
      </c>
      <c r="E108" s="216" t="s">
        <v>6392</v>
      </c>
      <c r="F108" s="217" t="s">
        <v>6393</v>
      </c>
      <c r="G108" s="218" t="s">
        <v>6394</v>
      </c>
      <c r="H108" s="219">
        <v>16</v>
      </c>
      <c r="I108" s="220"/>
      <c r="J108" s="221">
        <f>ROUND(I108*H108,2)</f>
        <v>0</v>
      </c>
      <c r="K108" s="217" t="s">
        <v>40</v>
      </c>
      <c r="L108" s="46"/>
      <c r="M108" s="222" t="s">
        <v>40</v>
      </c>
      <c r="N108" s="223" t="s">
        <v>48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230</v>
      </c>
      <c r="AT108" s="226" t="s">
        <v>226</v>
      </c>
      <c r="AU108" s="226" t="s">
        <v>77</v>
      </c>
      <c r="AY108" s="19" t="s">
        <v>224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83</v>
      </c>
      <c r="BK108" s="227">
        <f>ROUND(I108*H108,2)</f>
        <v>0</v>
      </c>
      <c r="BL108" s="19" t="s">
        <v>230</v>
      </c>
      <c r="BM108" s="226" t="s">
        <v>356</v>
      </c>
    </row>
    <row r="109" s="2" customFormat="1">
      <c r="A109" s="40"/>
      <c r="B109" s="41"/>
      <c r="C109" s="42"/>
      <c r="D109" s="228" t="s">
        <v>232</v>
      </c>
      <c r="E109" s="42"/>
      <c r="F109" s="229" t="s">
        <v>6393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232</v>
      </c>
      <c r="AU109" s="19" t="s">
        <v>77</v>
      </c>
    </row>
    <row r="110" s="2" customFormat="1" ht="16.5" customHeight="1">
      <c r="A110" s="40"/>
      <c r="B110" s="41"/>
      <c r="C110" s="215" t="s">
        <v>296</v>
      </c>
      <c r="D110" s="215" t="s">
        <v>226</v>
      </c>
      <c r="E110" s="216" t="s">
        <v>6395</v>
      </c>
      <c r="F110" s="217" t="s">
        <v>6396</v>
      </c>
      <c r="G110" s="218" t="s">
        <v>6394</v>
      </c>
      <c r="H110" s="219">
        <v>8</v>
      </c>
      <c r="I110" s="220"/>
      <c r="J110" s="221">
        <f>ROUND(I110*H110,2)</f>
        <v>0</v>
      </c>
      <c r="K110" s="217" t="s">
        <v>40</v>
      </c>
      <c r="L110" s="46"/>
      <c r="M110" s="222" t="s">
        <v>40</v>
      </c>
      <c r="N110" s="223" t="s">
        <v>48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230</v>
      </c>
      <c r="AT110" s="226" t="s">
        <v>226</v>
      </c>
      <c r="AU110" s="226" t="s">
        <v>77</v>
      </c>
      <c r="AY110" s="19" t="s">
        <v>224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83</v>
      </c>
      <c r="BK110" s="227">
        <f>ROUND(I110*H110,2)</f>
        <v>0</v>
      </c>
      <c r="BL110" s="19" t="s">
        <v>230</v>
      </c>
      <c r="BM110" s="226" t="s">
        <v>373</v>
      </c>
    </row>
    <row r="111" s="2" customFormat="1">
      <c r="A111" s="40"/>
      <c r="B111" s="41"/>
      <c r="C111" s="42"/>
      <c r="D111" s="228" t="s">
        <v>232</v>
      </c>
      <c r="E111" s="42"/>
      <c r="F111" s="229" t="s">
        <v>6396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232</v>
      </c>
      <c r="AU111" s="19" t="s">
        <v>77</v>
      </c>
    </row>
    <row r="112" s="2" customFormat="1" ht="16.5" customHeight="1">
      <c r="A112" s="40"/>
      <c r="B112" s="41"/>
      <c r="C112" s="215" t="s">
        <v>304</v>
      </c>
      <c r="D112" s="215" t="s">
        <v>226</v>
      </c>
      <c r="E112" s="216" t="s">
        <v>6397</v>
      </c>
      <c r="F112" s="217" t="s">
        <v>3802</v>
      </c>
      <c r="G112" s="218" t="s">
        <v>6394</v>
      </c>
      <c r="H112" s="219">
        <v>8</v>
      </c>
      <c r="I112" s="220"/>
      <c r="J112" s="221">
        <f>ROUND(I112*H112,2)</f>
        <v>0</v>
      </c>
      <c r="K112" s="217" t="s">
        <v>40</v>
      </c>
      <c r="L112" s="46"/>
      <c r="M112" s="222" t="s">
        <v>40</v>
      </c>
      <c r="N112" s="223" t="s">
        <v>48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230</v>
      </c>
      <c r="AT112" s="226" t="s">
        <v>226</v>
      </c>
      <c r="AU112" s="226" t="s">
        <v>77</v>
      </c>
      <c r="AY112" s="19" t="s">
        <v>224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83</v>
      </c>
      <c r="BK112" s="227">
        <f>ROUND(I112*H112,2)</f>
        <v>0</v>
      </c>
      <c r="BL112" s="19" t="s">
        <v>230</v>
      </c>
      <c r="BM112" s="226" t="s">
        <v>387</v>
      </c>
    </row>
    <row r="113" s="2" customFormat="1">
      <c r="A113" s="40"/>
      <c r="B113" s="41"/>
      <c r="C113" s="42"/>
      <c r="D113" s="228" t="s">
        <v>232</v>
      </c>
      <c r="E113" s="42"/>
      <c r="F113" s="229" t="s">
        <v>3802</v>
      </c>
      <c r="G113" s="42"/>
      <c r="H113" s="42"/>
      <c r="I113" s="230"/>
      <c r="J113" s="42"/>
      <c r="K113" s="42"/>
      <c r="L113" s="46"/>
      <c r="M113" s="278"/>
      <c r="N113" s="279"/>
      <c r="O113" s="280"/>
      <c r="P113" s="280"/>
      <c r="Q113" s="280"/>
      <c r="R113" s="280"/>
      <c r="S113" s="280"/>
      <c r="T113" s="281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232</v>
      </c>
      <c r="AU113" s="19" t="s">
        <v>77</v>
      </c>
    </row>
    <row r="114" s="2" customFormat="1" ht="6.96" customHeight="1">
      <c r="A114" s="40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46"/>
      <c r="M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</sheetData>
  <sheetProtection sheet="1" autoFilter="0" formatColumns="0" formatRows="0" objects="1" scenarios="1" spinCount="100000" saltValue="Hf7/FiraVpBZcGm+gPQSfqHaPyg0PsufgsnKKTFgVDejTZgf3+yGdDL+0YhIjTBrwDSpdQF2hQYT7N8BhZ0J0w==" hashValue="U5GzEM3K8cJqna+ITdYDmnbvHO+7lMfxrUp5md3QnNS0VaWLboV5aB/Rp4VaN0zny1Rtbq50OEaPJF1vePdQbw==" algorithmName="SHA-512" password="CC35"/>
  <autoFilter ref="C84:K11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157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Brno, Mendlovo náměstí - kanalizace a vodovod</v>
      </c>
      <c r="F7" s="145"/>
      <c r="G7" s="145"/>
      <c r="H7" s="145"/>
      <c r="L7" s="22"/>
    </row>
    <row r="8" s="1" customFormat="1" ht="12" customHeight="1">
      <c r="B8" s="22"/>
      <c r="D8" s="145" t="s">
        <v>171</v>
      </c>
      <c r="L8" s="22"/>
    </row>
    <row r="9" s="2" customFormat="1" ht="16.5" customHeight="1">
      <c r="A9" s="40"/>
      <c r="B9" s="46"/>
      <c r="C9" s="40"/>
      <c r="D9" s="40"/>
      <c r="E9" s="146" t="s">
        <v>4509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179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6398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40</v>
      </c>
      <c r="G13" s="40"/>
      <c r="H13" s="40"/>
      <c r="I13" s="145" t="s">
        <v>20</v>
      </c>
      <c r="J13" s="135" t="s">
        <v>40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22</v>
      </c>
      <c r="E14" s="40"/>
      <c r="F14" s="135" t="s">
        <v>23</v>
      </c>
      <c r="G14" s="40"/>
      <c r="H14" s="40"/>
      <c r="I14" s="145" t="s">
        <v>24</v>
      </c>
      <c r="J14" s="149" t="str">
        <f>'Rekapitulace stavby'!AN8</f>
        <v>9. 9. 2021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26</v>
      </c>
      <c r="E16" s="40"/>
      <c r="F16" s="40"/>
      <c r="G16" s="40"/>
      <c r="H16" s="40"/>
      <c r="I16" s="145" t="s">
        <v>27</v>
      </c>
      <c r="J16" s="135" t="str">
        <f>IF('Rekapitulace stavby'!AN10="","",'Rekapitulace stavby'!AN10)</f>
        <v>46347275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30</v>
      </c>
      <c r="J17" s="135" t="str">
        <f>IF('Rekapitulace stavby'!AN11="","",'Rekapitulace stavby'!AN11)</f>
        <v>CZ46347275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32</v>
      </c>
      <c r="E19" s="40"/>
      <c r="F19" s="40"/>
      <c r="G19" s="40"/>
      <c r="H19" s="40"/>
      <c r="I19" s="145" t="s">
        <v>27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34</v>
      </c>
      <c r="E22" s="40"/>
      <c r="F22" s="40"/>
      <c r="G22" s="40"/>
      <c r="H22" s="40"/>
      <c r="I22" s="145" t="s">
        <v>27</v>
      </c>
      <c r="J22" s="135" t="str">
        <f>IF('Rekapitulace stavby'!AN16="","",'Rekapitulace stavby'!AN16)</f>
        <v>46347526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AQUATIS a. s.</v>
      </c>
      <c r="F23" s="40"/>
      <c r="G23" s="40"/>
      <c r="H23" s="40"/>
      <c r="I23" s="145" t="s">
        <v>30</v>
      </c>
      <c r="J23" s="135" t="str">
        <f>IF('Rekapitulace stavby'!AN17="","",'Rekapitulace stavby'!AN17)</f>
        <v>CZ46347526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39</v>
      </c>
      <c r="E25" s="40"/>
      <c r="F25" s="40"/>
      <c r="G25" s="40"/>
      <c r="H25" s="40"/>
      <c r="I25" s="145" t="s">
        <v>27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30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41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40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43</v>
      </c>
      <c r="E32" s="40"/>
      <c r="F32" s="40"/>
      <c r="G32" s="40"/>
      <c r="H32" s="40"/>
      <c r="I32" s="40"/>
      <c r="J32" s="156">
        <f>ROUND(J85,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45</v>
      </c>
      <c r="G34" s="40"/>
      <c r="H34" s="40"/>
      <c r="I34" s="157" t="s">
        <v>44</v>
      </c>
      <c r="J34" s="157" t="s">
        <v>46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47</v>
      </c>
      <c r="E35" s="145" t="s">
        <v>48</v>
      </c>
      <c r="F35" s="159">
        <f>ROUND((SUM(BE85:BE153)),  2)</f>
        <v>0</v>
      </c>
      <c r="G35" s="40"/>
      <c r="H35" s="40"/>
      <c r="I35" s="160">
        <v>0.20999999999999999</v>
      </c>
      <c r="J35" s="159">
        <f>ROUND(((SUM(BE85:BE153))*I35),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49</v>
      </c>
      <c r="F36" s="159">
        <f>ROUND((SUM(BF85:BF153)),  2)</f>
        <v>0</v>
      </c>
      <c r="G36" s="40"/>
      <c r="H36" s="40"/>
      <c r="I36" s="160">
        <v>0.14999999999999999</v>
      </c>
      <c r="J36" s="159">
        <f>ROUND(((SUM(BF85:BF153))*I36),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50</v>
      </c>
      <c r="F37" s="159">
        <f>ROUND((SUM(BG85:BG153)),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51</v>
      </c>
      <c r="F38" s="159">
        <f>ROUND((SUM(BH85:BH153)),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52</v>
      </c>
      <c r="F39" s="159">
        <f>ROUND((SUM(BI85:BI153)),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53</v>
      </c>
      <c r="E41" s="163"/>
      <c r="F41" s="163"/>
      <c r="G41" s="164" t="s">
        <v>54</v>
      </c>
      <c r="H41" s="165" t="s">
        <v>55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190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Brno, Mendlovo náměstí - kanalizace a vodovod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171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4509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179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454 - Přeložka kabelů NETBOX - Mendlovo náměstí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 xml:space="preserve"> </v>
      </c>
      <c r="G56" s="42"/>
      <c r="H56" s="42"/>
      <c r="I56" s="34" t="s">
        <v>24</v>
      </c>
      <c r="J56" s="74" t="str">
        <f>IF(J14="","",J14)</f>
        <v>9. 9. 2021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26</v>
      </c>
      <c r="D58" s="42"/>
      <c r="E58" s="42"/>
      <c r="F58" s="29" t="str">
        <f>E17</f>
        <v>Statutární město Brno</v>
      </c>
      <c r="G58" s="42"/>
      <c r="H58" s="42"/>
      <c r="I58" s="34" t="s">
        <v>34</v>
      </c>
      <c r="J58" s="38" t="str">
        <f>E23</f>
        <v>AQUATIS a. s.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32</v>
      </c>
      <c r="D59" s="42"/>
      <c r="E59" s="42"/>
      <c r="F59" s="29" t="str">
        <f>IF(E20="","",E20)</f>
        <v>Vyplň údaj</v>
      </c>
      <c r="G59" s="42"/>
      <c r="H59" s="42"/>
      <c r="I59" s="34" t="s">
        <v>39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191</v>
      </c>
      <c r="D61" s="174"/>
      <c r="E61" s="174"/>
      <c r="F61" s="174"/>
      <c r="G61" s="174"/>
      <c r="H61" s="174"/>
      <c r="I61" s="174"/>
      <c r="J61" s="175" t="s">
        <v>192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75</v>
      </c>
      <c r="D63" s="42"/>
      <c r="E63" s="42"/>
      <c r="F63" s="42"/>
      <c r="G63" s="42"/>
      <c r="H63" s="42"/>
      <c r="I63" s="42"/>
      <c r="J63" s="104">
        <f>J85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193</v>
      </c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209</v>
      </c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72" t="str">
        <f>E7</f>
        <v>Brno, Mendlovo náměstí - kanalizace a vodovod</v>
      </c>
      <c r="F73" s="34"/>
      <c r="G73" s="34"/>
      <c r="H73" s="34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1" customFormat="1" ht="12" customHeight="1">
      <c r="B74" s="23"/>
      <c r="C74" s="34" t="s">
        <v>171</v>
      </c>
      <c r="D74" s="24"/>
      <c r="E74" s="24"/>
      <c r="F74" s="24"/>
      <c r="G74" s="24"/>
      <c r="H74" s="24"/>
      <c r="I74" s="24"/>
      <c r="J74" s="24"/>
      <c r="K74" s="24"/>
      <c r="L74" s="22"/>
    </row>
    <row r="75" s="2" customFormat="1" ht="16.5" customHeight="1">
      <c r="A75" s="40"/>
      <c r="B75" s="41"/>
      <c r="C75" s="42"/>
      <c r="D75" s="42"/>
      <c r="E75" s="172" t="s">
        <v>4509</v>
      </c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179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E11</f>
        <v>SO 454 - Přeložka kabelů NETBOX - Mendlovo náměstí</v>
      </c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22</v>
      </c>
      <c r="D79" s="42"/>
      <c r="E79" s="42"/>
      <c r="F79" s="29" t="str">
        <f>F14</f>
        <v xml:space="preserve"> </v>
      </c>
      <c r="G79" s="42"/>
      <c r="H79" s="42"/>
      <c r="I79" s="34" t="s">
        <v>24</v>
      </c>
      <c r="J79" s="74" t="str">
        <f>IF(J14="","",J14)</f>
        <v>9. 9. 2021</v>
      </c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26</v>
      </c>
      <c r="D81" s="42"/>
      <c r="E81" s="42"/>
      <c r="F81" s="29" t="str">
        <f>E17</f>
        <v>Statutární město Brno</v>
      </c>
      <c r="G81" s="42"/>
      <c r="H81" s="42"/>
      <c r="I81" s="34" t="s">
        <v>34</v>
      </c>
      <c r="J81" s="38" t="str">
        <f>E23</f>
        <v>AQUATIS a. s.</v>
      </c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32</v>
      </c>
      <c r="D82" s="42"/>
      <c r="E82" s="42"/>
      <c r="F82" s="29" t="str">
        <f>IF(E20="","",E20)</f>
        <v>Vyplň údaj</v>
      </c>
      <c r="G82" s="42"/>
      <c r="H82" s="42"/>
      <c r="I82" s="34" t="s">
        <v>39</v>
      </c>
      <c r="J82" s="38" t="str">
        <f>E26</f>
        <v xml:space="preserve"> </v>
      </c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8"/>
      <c r="B84" s="189"/>
      <c r="C84" s="190" t="s">
        <v>210</v>
      </c>
      <c r="D84" s="191" t="s">
        <v>62</v>
      </c>
      <c r="E84" s="191" t="s">
        <v>58</v>
      </c>
      <c r="F84" s="191" t="s">
        <v>59</v>
      </c>
      <c r="G84" s="191" t="s">
        <v>211</v>
      </c>
      <c r="H84" s="191" t="s">
        <v>212</v>
      </c>
      <c r="I84" s="191" t="s">
        <v>213</v>
      </c>
      <c r="J84" s="191" t="s">
        <v>192</v>
      </c>
      <c r="K84" s="192" t="s">
        <v>214</v>
      </c>
      <c r="L84" s="193"/>
      <c r="M84" s="94" t="s">
        <v>40</v>
      </c>
      <c r="N84" s="95" t="s">
        <v>47</v>
      </c>
      <c r="O84" s="95" t="s">
        <v>215</v>
      </c>
      <c r="P84" s="95" t="s">
        <v>216</v>
      </c>
      <c r="Q84" s="95" t="s">
        <v>217</v>
      </c>
      <c r="R84" s="95" t="s">
        <v>218</v>
      </c>
      <c r="S84" s="95" t="s">
        <v>219</v>
      </c>
      <c r="T84" s="96" t="s">
        <v>220</v>
      </c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</row>
    <row r="85" s="2" customFormat="1" ht="22.8" customHeight="1">
      <c r="A85" s="40"/>
      <c r="B85" s="41"/>
      <c r="C85" s="101" t="s">
        <v>221</v>
      </c>
      <c r="D85" s="42"/>
      <c r="E85" s="42"/>
      <c r="F85" s="42"/>
      <c r="G85" s="42"/>
      <c r="H85" s="42"/>
      <c r="I85" s="42"/>
      <c r="J85" s="194">
        <f>BK85</f>
        <v>0</v>
      </c>
      <c r="K85" s="42"/>
      <c r="L85" s="46"/>
      <c r="M85" s="97"/>
      <c r="N85" s="195"/>
      <c r="O85" s="98"/>
      <c r="P85" s="196">
        <f>SUM(P86:P153)</f>
        <v>0</v>
      </c>
      <c r="Q85" s="98"/>
      <c r="R85" s="196">
        <f>SUM(R86:R153)</f>
        <v>0</v>
      </c>
      <c r="S85" s="98"/>
      <c r="T85" s="197">
        <f>SUM(T86:T153)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76</v>
      </c>
      <c r="AU85" s="19" t="s">
        <v>193</v>
      </c>
      <c r="BK85" s="198">
        <f>SUM(BK86:BK153)</f>
        <v>0</v>
      </c>
    </row>
    <row r="86" s="2" customFormat="1" ht="16.5" customHeight="1">
      <c r="A86" s="40"/>
      <c r="B86" s="41"/>
      <c r="C86" s="215" t="s">
        <v>83</v>
      </c>
      <c r="D86" s="215" t="s">
        <v>226</v>
      </c>
      <c r="E86" s="216" t="s">
        <v>6399</v>
      </c>
      <c r="F86" s="217" t="s">
        <v>6400</v>
      </c>
      <c r="G86" s="218" t="s">
        <v>160</v>
      </c>
      <c r="H86" s="219">
        <v>269</v>
      </c>
      <c r="I86" s="220"/>
      <c r="J86" s="221">
        <f>ROUND(I86*H86,2)</f>
        <v>0</v>
      </c>
      <c r="K86" s="217" t="s">
        <v>40</v>
      </c>
      <c r="L86" s="46"/>
      <c r="M86" s="222" t="s">
        <v>40</v>
      </c>
      <c r="N86" s="223" t="s">
        <v>48</v>
      </c>
      <c r="O86" s="86"/>
      <c r="P86" s="224">
        <f>O86*H86</f>
        <v>0</v>
      </c>
      <c r="Q86" s="224">
        <v>0</v>
      </c>
      <c r="R86" s="224">
        <f>Q86*H86</f>
        <v>0</v>
      </c>
      <c r="S86" s="224">
        <v>0</v>
      </c>
      <c r="T86" s="225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6" t="s">
        <v>230</v>
      </c>
      <c r="AT86" s="226" t="s">
        <v>226</v>
      </c>
      <c r="AU86" s="226" t="s">
        <v>77</v>
      </c>
      <c r="AY86" s="19" t="s">
        <v>224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19" t="s">
        <v>83</v>
      </c>
      <c r="BK86" s="227">
        <f>ROUND(I86*H86,2)</f>
        <v>0</v>
      </c>
      <c r="BL86" s="19" t="s">
        <v>230</v>
      </c>
      <c r="BM86" s="226" t="s">
        <v>85</v>
      </c>
    </row>
    <row r="87" s="2" customFormat="1">
      <c r="A87" s="40"/>
      <c r="B87" s="41"/>
      <c r="C87" s="42"/>
      <c r="D87" s="228" t="s">
        <v>232</v>
      </c>
      <c r="E87" s="42"/>
      <c r="F87" s="229" t="s">
        <v>6400</v>
      </c>
      <c r="G87" s="42"/>
      <c r="H87" s="42"/>
      <c r="I87" s="230"/>
      <c r="J87" s="42"/>
      <c r="K87" s="42"/>
      <c r="L87" s="46"/>
      <c r="M87" s="231"/>
      <c r="N87" s="232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232</v>
      </c>
      <c r="AU87" s="19" t="s">
        <v>77</v>
      </c>
    </row>
    <row r="88" s="2" customFormat="1" ht="16.5" customHeight="1">
      <c r="A88" s="40"/>
      <c r="B88" s="41"/>
      <c r="C88" s="215" t="s">
        <v>85</v>
      </c>
      <c r="D88" s="215" t="s">
        <v>226</v>
      </c>
      <c r="E88" s="216" t="s">
        <v>6401</v>
      </c>
      <c r="F88" s="217" t="s">
        <v>6402</v>
      </c>
      <c r="G88" s="218" t="s">
        <v>160</v>
      </c>
      <c r="H88" s="219">
        <v>269</v>
      </c>
      <c r="I88" s="220"/>
      <c r="J88" s="221">
        <f>ROUND(I88*H88,2)</f>
        <v>0</v>
      </c>
      <c r="K88" s="217" t="s">
        <v>40</v>
      </c>
      <c r="L88" s="46"/>
      <c r="M88" s="222" t="s">
        <v>40</v>
      </c>
      <c r="N88" s="223" t="s">
        <v>48</v>
      </c>
      <c r="O88" s="86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6" t="s">
        <v>230</v>
      </c>
      <c r="AT88" s="226" t="s">
        <v>226</v>
      </c>
      <c r="AU88" s="226" t="s">
        <v>77</v>
      </c>
      <c r="AY88" s="19" t="s">
        <v>224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9" t="s">
        <v>83</v>
      </c>
      <c r="BK88" s="227">
        <f>ROUND(I88*H88,2)</f>
        <v>0</v>
      </c>
      <c r="BL88" s="19" t="s">
        <v>230</v>
      </c>
      <c r="BM88" s="226" t="s">
        <v>230</v>
      </c>
    </row>
    <row r="89" s="2" customFormat="1">
      <c r="A89" s="40"/>
      <c r="B89" s="41"/>
      <c r="C89" s="42"/>
      <c r="D89" s="228" t="s">
        <v>232</v>
      </c>
      <c r="E89" s="42"/>
      <c r="F89" s="229" t="s">
        <v>6402</v>
      </c>
      <c r="G89" s="42"/>
      <c r="H89" s="42"/>
      <c r="I89" s="230"/>
      <c r="J89" s="42"/>
      <c r="K89" s="42"/>
      <c r="L89" s="46"/>
      <c r="M89" s="231"/>
      <c r="N89" s="232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232</v>
      </c>
      <c r="AU89" s="19" t="s">
        <v>77</v>
      </c>
    </row>
    <row r="90" s="2" customFormat="1" ht="16.5" customHeight="1">
      <c r="A90" s="40"/>
      <c r="B90" s="41"/>
      <c r="C90" s="215" t="s">
        <v>244</v>
      </c>
      <c r="D90" s="215" t="s">
        <v>226</v>
      </c>
      <c r="E90" s="216" t="s">
        <v>6403</v>
      </c>
      <c r="F90" s="217" t="s">
        <v>6404</v>
      </c>
      <c r="G90" s="218" t="s">
        <v>160</v>
      </c>
      <c r="H90" s="219">
        <v>234</v>
      </c>
      <c r="I90" s="220"/>
      <c r="J90" s="221">
        <f>ROUND(I90*H90,2)</f>
        <v>0</v>
      </c>
      <c r="K90" s="217" t="s">
        <v>40</v>
      </c>
      <c r="L90" s="46"/>
      <c r="M90" s="222" t="s">
        <v>40</v>
      </c>
      <c r="N90" s="223" t="s">
        <v>48</v>
      </c>
      <c r="O90" s="86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6" t="s">
        <v>230</v>
      </c>
      <c r="AT90" s="226" t="s">
        <v>226</v>
      </c>
      <c r="AU90" s="226" t="s">
        <v>77</v>
      </c>
      <c r="AY90" s="19" t="s">
        <v>224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9" t="s">
        <v>83</v>
      </c>
      <c r="BK90" s="227">
        <f>ROUND(I90*H90,2)</f>
        <v>0</v>
      </c>
      <c r="BL90" s="19" t="s">
        <v>230</v>
      </c>
      <c r="BM90" s="226" t="s">
        <v>266</v>
      </c>
    </row>
    <row r="91" s="2" customFormat="1">
      <c r="A91" s="40"/>
      <c r="B91" s="41"/>
      <c r="C91" s="42"/>
      <c r="D91" s="228" t="s">
        <v>232</v>
      </c>
      <c r="E91" s="42"/>
      <c r="F91" s="229" t="s">
        <v>6404</v>
      </c>
      <c r="G91" s="42"/>
      <c r="H91" s="42"/>
      <c r="I91" s="230"/>
      <c r="J91" s="42"/>
      <c r="K91" s="42"/>
      <c r="L91" s="46"/>
      <c r="M91" s="231"/>
      <c r="N91" s="232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232</v>
      </c>
      <c r="AU91" s="19" t="s">
        <v>77</v>
      </c>
    </row>
    <row r="92" s="2" customFormat="1" ht="16.5" customHeight="1">
      <c r="A92" s="40"/>
      <c r="B92" s="41"/>
      <c r="C92" s="215" t="s">
        <v>230</v>
      </c>
      <c r="D92" s="215" t="s">
        <v>226</v>
      </c>
      <c r="E92" s="216" t="s">
        <v>6405</v>
      </c>
      <c r="F92" s="217" t="s">
        <v>6406</v>
      </c>
      <c r="G92" s="218" t="s">
        <v>811</v>
      </c>
      <c r="H92" s="219">
        <v>6</v>
      </c>
      <c r="I92" s="220"/>
      <c r="J92" s="221">
        <f>ROUND(I92*H92,2)</f>
        <v>0</v>
      </c>
      <c r="K92" s="217" t="s">
        <v>40</v>
      </c>
      <c r="L92" s="46"/>
      <c r="M92" s="222" t="s">
        <v>40</v>
      </c>
      <c r="N92" s="223" t="s">
        <v>48</v>
      </c>
      <c r="O92" s="86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230</v>
      </c>
      <c r="AT92" s="226" t="s">
        <v>226</v>
      </c>
      <c r="AU92" s="226" t="s">
        <v>77</v>
      </c>
      <c r="AY92" s="19" t="s">
        <v>224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83</v>
      </c>
      <c r="BK92" s="227">
        <f>ROUND(I92*H92,2)</f>
        <v>0</v>
      </c>
      <c r="BL92" s="19" t="s">
        <v>230</v>
      </c>
      <c r="BM92" s="226" t="s">
        <v>279</v>
      </c>
    </row>
    <row r="93" s="2" customFormat="1">
      <c r="A93" s="40"/>
      <c r="B93" s="41"/>
      <c r="C93" s="42"/>
      <c r="D93" s="228" t="s">
        <v>232</v>
      </c>
      <c r="E93" s="42"/>
      <c r="F93" s="229" t="s">
        <v>6406</v>
      </c>
      <c r="G93" s="42"/>
      <c r="H93" s="42"/>
      <c r="I93" s="230"/>
      <c r="J93" s="42"/>
      <c r="K93" s="42"/>
      <c r="L93" s="46"/>
      <c r="M93" s="231"/>
      <c r="N93" s="23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232</v>
      </c>
      <c r="AU93" s="19" t="s">
        <v>77</v>
      </c>
    </row>
    <row r="94" s="2" customFormat="1" ht="16.5" customHeight="1">
      <c r="A94" s="40"/>
      <c r="B94" s="41"/>
      <c r="C94" s="215" t="s">
        <v>259</v>
      </c>
      <c r="D94" s="215" t="s">
        <v>226</v>
      </c>
      <c r="E94" s="216" t="s">
        <v>6407</v>
      </c>
      <c r="F94" s="217" t="s">
        <v>6408</v>
      </c>
      <c r="G94" s="218" t="s">
        <v>2169</v>
      </c>
      <c r="H94" s="219">
        <v>6</v>
      </c>
      <c r="I94" s="220"/>
      <c r="J94" s="221">
        <f>ROUND(I94*H94,2)</f>
        <v>0</v>
      </c>
      <c r="K94" s="217" t="s">
        <v>40</v>
      </c>
      <c r="L94" s="46"/>
      <c r="M94" s="222" t="s">
        <v>40</v>
      </c>
      <c r="N94" s="223" t="s">
        <v>48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230</v>
      </c>
      <c r="AT94" s="226" t="s">
        <v>226</v>
      </c>
      <c r="AU94" s="226" t="s">
        <v>77</v>
      </c>
      <c r="AY94" s="19" t="s">
        <v>224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83</v>
      </c>
      <c r="BK94" s="227">
        <f>ROUND(I94*H94,2)</f>
        <v>0</v>
      </c>
      <c r="BL94" s="19" t="s">
        <v>230</v>
      </c>
      <c r="BM94" s="226" t="s">
        <v>296</v>
      </c>
    </row>
    <row r="95" s="2" customFormat="1">
      <c r="A95" s="40"/>
      <c r="B95" s="41"/>
      <c r="C95" s="42"/>
      <c r="D95" s="228" t="s">
        <v>232</v>
      </c>
      <c r="E95" s="42"/>
      <c r="F95" s="229" t="s">
        <v>6408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232</v>
      </c>
      <c r="AU95" s="19" t="s">
        <v>77</v>
      </c>
    </row>
    <row r="96" s="2" customFormat="1" ht="16.5" customHeight="1">
      <c r="A96" s="40"/>
      <c r="B96" s="41"/>
      <c r="C96" s="215" t="s">
        <v>266</v>
      </c>
      <c r="D96" s="215" t="s">
        <v>226</v>
      </c>
      <c r="E96" s="216" t="s">
        <v>6409</v>
      </c>
      <c r="F96" s="217" t="s">
        <v>6410</v>
      </c>
      <c r="G96" s="218" t="s">
        <v>811</v>
      </c>
      <c r="H96" s="219">
        <v>2</v>
      </c>
      <c r="I96" s="220"/>
      <c r="J96" s="221">
        <f>ROUND(I96*H96,2)</f>
        <v>0</v>
      </c>
      <c r="K96" s="217" t="s">
        <v>40</v>
      </c>
      <c r="L96" s="46"/>
      <c r="M96" s="222" t="s">
        <v>40</v>
      </c>
      <c r="N96" s="223" t="s">
        <v>48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230</v>
      </c>
      <c r="AT96" s="226" t="s">
        <v>226</v>
      </c>
      <c r="AU96" s="226" t="s">
        <v>77</v>
      </c>
      <c r="AY96" s="19" t="s">
        <v>224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83</v>
      </c>
      <c r="BK96" s="227">
        <f>ROUND(I96*H96,2)</f>
        <v>0</v>
      </c>
      <c r="BL96" s="19" t="s">
        <v>230</v>
      </c>
      <c r="BM96" s="226" t="s">
        <v>311</v>
      </c>
    </row>
    <row r="97" s="2" customFormat="1">
      <c r="A97" s="40"/>
      <c r="B97" s="41"/>
      <c r="C97" s="42"/>
      <c r="D97" s="228" t="s">
        <v>232</v>
      </c>
      <c r="E97" s="42"/>
      <c r="F97" s="229" t="s">
        <v>6410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232</v>
      </c>
      <c r="AU97" s="19" t="s">
        <v>77</v>
      </c>
    </row>
    <row r="98" s="2" customFormat="1" ht="16.5" customHeight="1">
      <c r="A98" s="40"/>
      <c r="B98" s="41"/>
      <c r="C98" s="215" t="s">
        <v>272</v>
      </c>
      <c r="D98" s="215" t="s">
        <v>226</v>
      </c>
      <c r="E98" s="216" t="s">
        <v>6411</v>
      </c>
      <c r="F98" s="217" t="s">
        <v>6412</v>
      </c>
      <c r="G98" s="218" t="s">
        <v>2169</v>
      </c>
      <c r="H98" s="219">
        <v>2</v>
      </c>
      <c r="I98" s="220"/>
      <c r="J98" s="221">
        <f>ROUND(I98*H98,2)</f>
        <v>0</v>
      </c>
      <c r="K98" s="217" t="s">
        <v>40</v>
      </c>
      <c r="L98" s="46"/>
      <c r="M98" s="222" t="s">
        <v>40</v>
      </c>
      <c r="N98" s="223" t="s">
        <v>48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230</v>
      </c>
      <c r="AT98" s="226" t="s">
        <v>226</v>
      </c>
      <c r="AU98" s="226" t="s">
        <v>77</v>
      </c>
      <c r="AY98" s="19" t="s">
        <v>224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83</v>
      </c>
      <c r="BK98" s="227">
        <f>ROUND(I98*H98,2)</f>
        <v>0</v>
      </c>
      <c r="BL98" s="19" t="s">
        <v>230</v>
      </c>
      <c r="BM98" s="226" t="s">
        <v>325</v>
      </c>
    </row>
    <row r="99" s="2" customFormat="1">
      <c r="A99" s="40"/>
      <c r="B99" s="41"/>
      <c r="C99" s="42"/>
      <c r="D99" s="228" t="s">
        <v>232</v>
      </c>
      <c r="E99" s="42"/>
      <c r="F99" s="229" t="s">
        <v>6412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232</v>
      </c>
      <c r="AU99" s="19" t="s">
        <v>77</v>
      </c>
    </row>
    <row r="100" s="2" customFormat="1" ht="16.5" customHeight="1">
      <c r="A100" s="40"/>
      <c r="B100" s="41"/>
      <c r="C100" s="215" t="s">
        <v>279</v>
      </c>
      <c r="D100" s="215" t="s">
        <v>226</v>
      </c>
      <c r="E100" s="216" t="s">
        <v>6413</v>
      </c>
      <c r="F100" s="217" t="s">
        <v>6414</v>
      </c>
      <c r="G100" s="218" t="s">
        <v>160</v>
      </c>
      <c r="H100" s="219">
        <v>269</v>
      </c>
      <c r="I100" s="220"/>
      <c r="J100" s="221">
        <f>ROUND(I100*H100,2)</f>
        <v>0</v>
      </c>
      <c r="K100" s="217" t="s">
        <v>40</v>
      </c>
      <c r="L100" s="46"/>
      <c r="M100" s="222" t="s">
        <v>40</v>
      </c>
      <c r="N100" s="223" t="s">
        <v>48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230</v>
      </c>
      <c r="AT100" s="226" t="s">
        <v>226</v>
      </c>
      <c r="AU100" s="226" t="s">
        <v>77</v>
      </c>
      <c r="AY100" s="19" t="s">
        <v>224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83</v>
      </c>
      <c r="BK100" s="227">
        <f>ROUND(I100*H100,2)</f>
        <v>0</v>
      </c>
      <c r="BL100" s="19" t="s">
        <v>230</v>
      </c>
      <c r="BM100" s="226" t="s">
        <v>340</v>
      </c>
    </row>
    <row r="101" s="2" customFormat="1">
      <c r="A101" s="40"/>
      <c r="B101" s="41"/>
      <c r="C101" s="42"/>
      <c r="D101" s="228" t="s">
        <v>232</v>
      </c>
      <c r="E101" s="42"/>
      <c r="F101" s="229" t="s">
        <v>6414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232</v>
      </c>
      <c r="AU101" s="19" t="s">
        <v>77</v>
      </c>
    </row>
    <row r="102" s="2" customFormat="1" ht="16.5" customHeight="1">
      <c r="A102" s="40"/>
      <c r="B102" s="41"/>
      <c r="C102" s="215" t="s">
        <v>286</v>
      </c>
      <c r="D102" s="215" t="s">
        <v>226</v>
      </c>
      <c r="E102" s="216" t="s">
        <v>6415</v>
      </c>
      <c r="F102" s="217" t="s">
        <v>6416</v>
      </c>
      <c r="G102" s="218" t="s">
        <v>160</v>
      </c>
      <c r="H102" s="219">
        <v>269</v>
      </c>
      <c r="I102" s="220"/>
      <c r="J102" s="221">
        <f>ROUND(I102*H102,2)</f>
        <v>0</v>
      </c>
      <c r="K102" s="217" t="s">
        <v>40</v>
      </c>
      <c r="L102" s="46"/>
      <c r="M102" s="222" t="s">
        <v>40</v>
      </c>
      <c r="N102" s="223" t="s">
        <v>48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230</v>
      </c>
      <c r="AT102" s="226" t="s">
        <v>226</v>
      </c>
      <c r="AU102" s="226" t="s">
        <v>77</v>
      </c>
      <c r="AY102" s="19" t="s">
        <v>224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83</v>
      </c>
      <c r="BK102" s="227">
        <f>ROUND(I102*H102,2)</f>
        <v>0</v>
      </c>
      <c r="BL102" s="19" t="s">
        <v>230</v>
      </c>
      <c r="BM102" s="226" t="s">
        <v>356</v>
      </c>
    </row>
    <row r="103" s="2" customFormat="1">
      <c r="A103" s="40"/>
      <c r="B103" s="41"/>
      <c r="C103" s="42"/>
      <c r="D103" s="228" t="s">
        <v>232</v>
      </c>
      <c r="E103" s="42"/>
      <c r="F103" s="229" t="s">
        <v>6416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232</v>
      </c>
      <c r="AU103" s="19" t="s">
        <v>77</v>
      </c>
    </row>
    <row r="104" s="2" customFormat="1" ht="16.5" customHeight="1">
      <c r="A104" s="40"/>
      <c r="B104" s="41"/>
      <c r="C104" s="215" t="s">
        <v>296</v>
      </c>
      <c r="D104" s="215" t="s">
        <v>226</v>
      </c>
      <c r="E104" s="216" t="s">
        <v>6417</v>
      </c>
      <c r="F104" s="217" t="s">
        <v>6418</v>
      </c>
      <c r="G104" s="218" t="s">
        <v>1605</v>
      </c>
      <c r="H104" s="219">
        <v>1</v>
      </c>
      <c r="I104" s="220"/>
      <c r="J104" s="221">
        <f>ROUND(I104*H104,2)</f>
        <v>0</v>
      </c>
      <c r="K104" s="217" t="s">
        <v>40</v>
      </c>
      <c r="L104" s="46"/>
      <c r="M104" s="222" t="s">
        <v>40</v>
      </c>
      <c r="N104" s="223" t="s">
        <v>48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230</v>
      </c>
      <c r="AT104" s="226" t="s">
        <v>226</v>
      </c>
      <c r="AU104" s="226" t="s">
        <v>77</v>
      </c>
      <c r="AY104" s="19" t="s">
        <v>224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83</v>
      </c>
      <c r="BK104" s="227">
        <f>ROUND(I104*H104,2)</f>
        <v>0</v>
      </c>
      <c r="BL104" s="19" t="s">
        <v>230</v>
      </c>
      <c r="BM104" s="226" t="s">
        <v>373</v>
      </c>
    </row>
    <row r="105" s="2" customFormat="1">
      <c r="A105" s="40"/>
      <c r="B105" s="41"/>
      <c r="C105" s="42"/>
      <c r="D105" s="228" t="s">
        <v>232</v>
      </c>
      <c r="E105" s="42"/>
      <c r="F105" s="229" t="s">
        <v>6418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232</v>
      </c>
      <c r="AU105" s="19" t="s">
        <v>77</v>
      </c>
    </row>
    <row r="106" s="2" customFormat="1" ht="16.5" customHeight="1">
      <c r="A106" s="40"/>
      <c r="B106" s="41"/>
      <c r="C106" s="215" t="s">
        <v>304</v>
      </c>
      <c r="D106" s="215" t="s">
        <v>226</v>
      </c>
      <c r="E106" s="216" t="s">
        <v>6374</v>
      </c>
      <c r="F106" s="217" t="s">
        <v>6375</v>
      </c>
      <c r="G106" s="218" t="s">
        <v>6376</v>
      </c>
      <c r="H106" s="219">
        <v>0.129</v>
      </c>
      <c r="I106" s="220"/>
      <c r="J106" s="221">
        <f>ROUND(I106*H106,2)</f>
        <v>0</v>
      </c>
      <c r="K106" s="217" t="s">
        <v>40</v>
      </c>
      <c r="L106" s="46"/>
      <c r="M106" s="222" t="s">
        <v>40</v>
      </c>
      <c r="N106" s="223" t="s">
        <v>48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230</v>
      </c>
      <c r="AT106" s="226" t="s">
        <v>226</v>
      </c>
      <c r="AU106" s="226" t="s">
        <v>77</v>
      </c>
      <c r="AY106" s="19" t="s">
        <v>224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83</v>
      </c>
      <c r="BK106" s="227">
        <f>ROUND(I106*H106,2)</f>
        <v>0</v>
      </c>
      <c r="BL106" s="19" t="s">
        <v>230</v>
      </c>
      <c r="BM106" s="226" t="s">
        <v>387</v>
      </c>
    </row>
    <row r="107" s="2" customFormat="1">
      <c r="A107" s="40"/>
      <c r="B107" s="41"/>
      <c r="C107" s="42"/>
      <c r="D107" s="228" t="s">
        <v>232</v>
      </c>
      <c r="E107" s="42"/>
      <c r="F107" s="229" t="s">
        <v>6375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232</v>
      </c>
      <c r="AU107" s="19" t="s">
        <v>77</v>
      </c>
    </row>
    <row r="108" s="2" customFormat="1" ht="16.5" customHeight="1">
      <c r="A108" s="40"/>
      <c r="B108" s="41"/>
      <c r="C108" s="215" t="s">
        <v>311</v>
      </c>
      <c r="D108" s="215" t="s">
        <v>226</v>
      </c>
      <c r="E108" s="216" t="s">
        <v>6419</v>
      </c>
      <c r="F108" s="217" t="s">
        <v>6420</v>
      </c>
      <c r="G108" s="218" t="s">
        <v>811</v>
      </c>
      <c r="H108" s="219">
        <v>3</v>
      </c>
      <c r="I108" s="220"/>
      <c r="J108" s="221">
        <f>ROUND(I108*H108,2)</f>
        <v>0</v>
      </c>
      <c r="K108" s="217" t="s">
        <v>40</v>
      </c>
      <c r="L108" s="46"/>
      <c r="M108" s="222" t="s">
        <v>40</v>
      </c>
      <c r="N108" s="223" t="s">
        <v>48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230</v>
      </c>
      <c r="AT108" s="226" t="s">
        <v>226</v>
      </c>
      <c r="AU108" s="226" t="s">
        <v>77</v>
      </c>
      <c r="AY108" s="19" t="s">
        <v>224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83</v>
      </c>
      <c r="BK108" s="227">
        <f>ROUND(I108*H108,2)</f>
        <v>0</v>
      </c>
      <c r="BL108" s="19" t="s">
        <v>230</v>
      </c>
      <c r="BM108" s="226" t="s">
        <v>401</v>
      </c>
    </row>
    <row r="109" s="2" customFormat="1">
      <c r="A109" s="40"/>
      <c r="B109" s="41"/>
      <c r="C109" s="42"/>
      <c r="D109" s="228" t="s">
        <v>232</v>
      </c>
      <c r="E109" s="42"/>
      <c r="F109" s="229" t="s">
        <v>6421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232</v>
      </c>
      <c r="AU109" s="19" t="s">
        <v>77</v>
      </c>
    </row>
    <row r="110" s="2" customFormat="1" ht="16.5" customHeight="1">
      <c r="A110" s="40"/>
      <c r="B110" s="41"/>
      <c r="C110" s="215" t="s">
        <v>318</v>
      </c>
      <c r="D110" s="215" t="s">
        <v>226</v>
      </c>
      <c r="E110" s="216" t="s">
        <v>6422</v>
      </c>
      <c r="F110" s="217" t="s">
        <v>6423</v>
      </c>
      <c r="G110" s="218" t="s">
        <v>811</v>
      </c>
      <c r="H110" s="219">
        <v>3</v>
      </c>
      <c r="I110" s="220"/>
      <c r="J110" s="221">
        <f>ROUND(I110*H110,2)</f>
        <v>0</v>
      </c>
      <c r="K110" s="217" t="s">
        <v>40</v>
      </c>
      <c r="L110" s="46"/>
      <c r="M110" s="222" t="s">
        <v>40</v>
      </c>
      <c r="N110" s="223" t="s">
        <v>48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230</v>
      </c>
      <c r="AT110" s="226" t="s">
        <v>226</v>
      </c>
      <c r="AU110" s="226" t="s">
        <v>77</v>
      </c>
      <c r="AY110" s="19" t="s">
        <v>224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83</v>
      </c>
      <c r="BK110" s="227">
        <f>ROUND(I110*H110,2)</f>
        <v>0</v>
      </c>
      <c r="BL110" s="19" t="s">
        <v>230</v>
      </c>
      <c r="BM110" s="226" t="s">
        <v>416</v>
      </c>
    </row>
    <row r="111" s="2" customFormat="1">
      <c r="A111" s="40"/>
      <c r="B111" s="41"/>
      <c r="C111" s="42"/>
      <c r="D111" s="228" t="s">
        <v>232</v>
      </c>
      <c r="E111" s="42"/>
      <c r="F111" s="229" t="s">
        <v>6423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232</v>
      </c>
      <c r="AU111" s="19" t="s">
        <v>77</v>
      </c>
    </row>
    <row r="112" s="2" customFormat="1" ht="16.5" customHeight="1">
      <c r="A112" s="40"/>
      <c r="B112" s="41"/>
      <c r="C112" s="215" t="s">
        <v>325</v>
      </c>
      <c r="D112" s="215" t="s">
        <v>226</v>
      </c>
      <c r="E112" s="216" t="s">
        <v>6424</v>
      </c>
      <c r="F112" s="217" t="s">
        <v>6425</v>
      </c>
      <c r="G112" s="218" t="s">
        <v>160</v>
      </c>
      <c r="H112" s="219">
        <v>120</v>
      </c>
      <c r="I112" s="220"/>
      <c r="J112" s="221">
        <f>ROUND(I112*H112,2)</f>
        <v>0</v>
      </c>
      <c r="K112" s="217" t="s">
        <v>40</v>
      </c>
      <c r="L112" s="46"/>
      <c r="M112" s="222" t="s">
        <v>40</v>
      </c>
      <c r="N112" s="223" t="s">
        <v>48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230</v>
      </c>
      <c r="AT112" s="226" t="s">
        <v>226</v>
      </c>
      <c r="AU112" s="226" t="s">
        <v>77</v>
      </c>
      <c r="AY112" s="19" t="s">
        <v>224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83</v>
      </c>
      <c r="BK112" s="227">
        <f>ROUND(I112*H112,2)</f>
        <v>0</v>
      </c>
      <c r="BL112" s="19" t="s">
        <v>230</v>
      </c>
      <c r="BM112" s="226" t="s">
        <v>429</v>
      </c>
    </row>
    <row r="113" s="2" customFormat="1">
      <c r="A113" s="40"/>
      <c r="B113" s="41"/>
      <c r="C113" s="42"/>
      <c r="D113" s="228" t="s">
        <v>232</v>
      </c>
      <c r="E113" s="42"/>
      <c r="F113" s="229" t="s">
        <v>6426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232</v>
      </c>
      <c r="AU113" s="19" t="s">
        <v>77</v>
      </c>
    </row>
    <row r="114" s="2" customFormat="1" ht="16.5" customHeight="1">
      <c r="A114" s="40"/>
      <c r="B114" s="41"/>
      <c r="C114" s="215" t="s">
        <v>8</v>
      </c>
      <c r="D114" s="215" t="s">
        <v>226</v>
      </c>
      <c r="E114" s="216" t="s">
        <v>6427</v>
      </c>
      <c r="F114" s="217" t="s">
        <v>6428</v>
      </c>
      <c r="G114" s="218" t="s">
        <v>160</v>
      </c>
      <c r="H114" s="219">
        <v>9</v>
      </c>
      <c r="I114" s="220"/>
      <c r="J114" s="221">
        <f>ROUND(I114*H114,2)</f>
        <v>0</v>
      </c>
      <c r="K114" s="217" t="s">
        <v>40</v>
      </c>
      <c r="L114" s="46"/>
      <c r="M114" s="222" t="s">
        <v>40</v>
      </c>
      <c r="N114" s="223" t="s">
        <v>48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230</v>
      </c>
      <c r="AT114" s="226" t="s">
        <v>226</v>
      </c>
      <c r="AU114" s="226" t="s">
        <v>77</v>
      </c>
      <c r="AY114" s="19" t="s">
        <v>224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83</v>
      </c>
      <c r="BK114" s="227">
        <f>ROUND(I114*H114,2)</f>
        <v>0</v>
      </c>
      <c r="BL114" s="19" t="s">
        <v>230</v>
      </c>
      <c r="BM114" s="226" t="s">
        <v>446</v>
      </c>
    </row>
    <row r="115" s="2" customFormat="1">
      <c r="A115" s="40"/>
      <c r="B115" s="41"/>
      <c r="C115" s="42"/>
      <c r="D115" s="228" t="s">
        <v>232</v>
      </c>
      <c r="E115" s="42"/>
      <c r="F115" s="229" t="s">
        <v>6428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232</v>
      </c>
      <c r="AU115" s="19" t="s">
        <v>77</v>
      </c>
    </row>
    <row r="116" s="2" customFormat="1" ht="16.5" customHeight="1">
      <c r="A116" s="40"/>
      <c r="B116" s="41"/>
      <c r="C116" s="215" t="s">
        <v>340</v>
      </c>
      <c r="D116" s="215" t="s">
        <v>226</v>
      </c>
      <c r="E116" s="216" t="s">
        <v>6429</v>
      </c>
      <c r="F116" s="217" t="s">
        <v>6430</v>
      </c>
      <c r="G116" s="218" t="s">
        <v>160</v>
      </c>
      <c r="H116" s="219">
        <v>120</v>
      </c>
      <c r="I116" s="220"/>
      <c r="J116" s="221">
        <f>ROUND(I116*H116,2)</f>
        <v>0</v>
      </c>
      <c r="K116" s="217" t="s">
        <v>40</v>
      </c>
      <c r="L116" s="46"/>
      <c r="M116" s="222" t="s">
        <v>40</v>
      </c>
      <c r="N116" s="223" t="s">
        <v>48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230</v>
      </c>
      <c r="AT116" s="226" t="s">
        <v>226</v>
      </c>
      <c r="AU116" s="226" t="s">
        <v>77</v>
      </c>
      <c r="AY116" s="19" t="s">
        <v>224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83</v>
      </c>
      <c r="BK116" s="227">
        <f>ROUND(I116*H116,2)</f>
        <v>0</v>
      </c>
      <c r="BL116" s="19" t="s">
        <v>230</v>
      </c>
      <c r="BM116" s="226" t="s">
        <v>455</v>
      </c>
    </row>
    <row r="117" s="2" customFormat="1">
      <c r="A117" s="40"/>
      <c r="B117" s="41"/>
      <c r="C117" s="42"/>
      <c r="D117" s="228" t="s">
        <v>232</v>
      </c>
      <c r="E117" s="42"/>
      <c r="F117" s="229" t="s">
        <v>6430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232</v>
      </c>
      <c r="AU117" s="19" t="s">
        <v>77</v>
      </c>
    </row>
    <row r="118" s="2" customFormat="1" ht="16.5" customHeight="1">
      <c r="A118" s="40"/>
      <c r="B118" s="41"/>
      <c r="C118" s="215" t="s">
        <v>349</v>
      </c>
      <c r="D118" s="215" t="s">
        <v>226</v>
      </c>
      <c r="E118" s="216" t="s">
        <v>6431</v>
      </c>
      <c r="F118" s="217" t="s">
        <v>6432</v>
      </c>
      <c r="G118" s="218" t="s">
        <v>160</v>
      </c>
      <c r="H118" s="219">
        <v>138</v>
      </c>
      <c r="I118" s="220"/>
      <c r="J118" s="221">
        <f>ROUND(I118*H118,2)</f>
        <v>0</v>
      </c>
      <c r="K118" s="217" t="s">
        <v>40</v>
      </c>
      <c r="L118" s="46"/>
      <c r="M118" s="222" t="s">
        <v>40</v>
      </c>
      <c r="N118" s="223" t="s">
        <v>48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230</v>
      </c>
      <c r="AT118" s="226" t="s">
        <v>226</v>
      </c>
      <c r="AU118" s="226" t="s">
        <v>77</v>
      </c>
      <c r="AY118" s="19" t="s">
        <v>224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83</v>
      </c>
      <c r="BK118" s="227">
        <f>ROUND(I118*H118,2)</f>
        <v>0</v>
      </c>
      <c r="BL118" s="19" t="s">
        <v>230</v>
      </c>
      <c r="BM118" s="226" t="s">
        <v>468</v>
      </c>
    </row>
    <row r="119" s="2" customFormat="1">
      <c r="A119" s="40"/>
      <c r="B119" s="41"/>
      <c r="C119" s="42"/>
      <c r="D119" s="228" t="s">
        <v>232</v>
      </c>
      <c r="E119" s="42"/>
      <c r="F119" s="229" t="s">
        <v>6432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232</v>
      </c>
      <c r="AU119" s="19" t="s">
        <v>77</v>
      </c>
    </row>
    <row r="120" s="13" customFormat="1">
      <c r="A120" s="13"/>
      <c r="B120" s="235"/>
      <c r="C120" s="236"/>
      <c r="D120" s="228" t="s">
        <v>236</v>
      </c>
      <c r="E120" s="237" t="s">
        <v>40</v>
      </c>
      <c r="F120" s="238" t="s">
        <v>6433</v>
      </c>
      <c r="G120" s="236"/>
      <c r="H120" s="239">
        <v>138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236</v>
      </c>
      <c r="AU120" s="245" t="s">
        <v>77</v>
      </c>
      <c r="AV120" s="13" t="s">
        <v>85</v>
      </c>
      <c r="AW120" s="13" t="s">
        <v>38</v>
      </c>
      <c r="AX120" s="13" t="s">
        <v>77</v>
      </c>
      <c r="AY120" s="245" t="s">
        <v>224</v>
      </c>
    </row>
    <row r="121" s="15" customFormat="1">
      <c r="A121" s="15"/>
      <c r="B121" s="256"/>
      <c r="C121" s="257"/>
      <c r="D121" s="228" t="s">
        <v>236</v>
      </c>
      <c r="E121" s="258" t="s">
        <v>40</v>
      </c>
      <c r="F121" s="259" t="s">
        <v>253</v>
      </c>
      <c r="G121" s="257"/>
      <c r="H121" s="260">
        <v>138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236</v>
      </c>
      <c r="AU121" s="266" t="s">
        <v>77</v>
      </c>
      <c r="AV121" s="15" t="s">
        <v>230</v>
      </c>
      <c r="AW121" s="15" t="s">
        <v>38</v>
      </c>
      <c r="AX121" s="15" t="s">
        <v>83</v>
      </c>
      <c r="AY121" s="266" t="s">
        <v>224</v>
      </c>
    </row>
    <row r="122" s="2" customFormat="1" ht="16.5" customHeight="1">
      <c r="A122" s="40"/>
      <c r="B122" s="41"/>
      <c r="C122" s="215" t="s">
        <v>356</v>
      </c>
      <c r="D122" s="215" t="s">
        <v>226</v>
      </c>
      <c r="E122" s="216" t="s">
        <v>6434</v>
      </c>
      <c r="F122" s="217" t="s">
        <v>6435</v>
      </c>
      <c r="G122" s="218" t="s">
        <v>160</v>
      </c>
      <c r="H122" s="219">
        <v>120</v>
      </c>
      <c r="I122" s="220"/>
      <c r="J122" s="221">
        <f>ROUND(I122*H122,2)</f>
        <v>0</v>
      </c>
      <c r="K122" s="217" t="s">
        <v>40</v>
      </c>
      <c r="L122" s="46"/>
      <c r="M122" s="222" t="s">
        <v>40</v>
      </c>
      <c r="N122" s="223" t="s">
        <v>48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230</v>
      </c>
      <c r="AT122" s="226" t="s">
        <v>226</v>
      </c>
      <c r="AU122" s="226" t="s">
        <v>77</v>
      </c>
      <c r="AY122" s="19" t="s">
        <v>224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83</v>
      </c>
      <c r="BK122" s="227">
        <f>ROUND(I122*H122,2)</f>
        <v>0</v>
      </c>
      <c r="BL122" s="19" t="s">
        <v>230</v>
      </c>
      <c r="BM122" s="226" t="s">
        <v>484</v>
      </c>
    </row>
    <row r="123" s="2" customFormat="1">
      <c r="A123" s="40"/>
      <c r="B123" s="41"/>
      <c r="C123" s="42"/>
      <c r="D123" s="228" t="s">
        <v>232</v>
      </c>
      <c r="E123" s="42"/>
      <c r="F123" s="229" t="s">
        <v>6435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232</v>
      </c>
      <c r="AU123" s="19" t="s">
        <v>77</v>
      </c>
    </row>
    <row r="124" s="2" customFormat="1" ht="16.5" customHeight="1">
      <c r="A124" s="40"/>
      <c r="B124" s="41"/>
      <c r="C124" s="215" t="s">
        <v>153</v>
      </c>
      <c r="D124" s="215" t="s">
        <v>226</v>
      </c>
      <c r="E124" s="216" t="s">
        <v>6436</v>
      </c>
      <c r="F124" s="217" t="s">
        <v>6437</v>
      </c>
      <c r="G124" s="218" t="s">
        <v>160</v>
      </c>
      <c r="H124" s="219">
        <v>16</v>
      </c>
      <c r="I124" s="220"/>
      <c r="J124" s="221">
        <f>ROUND(I124*H124,2)</f>
        <v>0</v>
      </c>
      <c r="K124" s="217" t="s">
        <v>40</v>
      </c>
      <c r="L124" s="46"/>
      <c r="M124" s="222" t="s">
        <v>40</v>
      </c>
      <c r="N124" s="223" t="s">
        <v>48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230</v>
      </c>
      <c r="AT124" s="226" t="s">
        <v>226</v>
      </c>
      <c r="AU124" s="226" t="s">
        <v>77</v>
      </c>
      <c r="AY124" s="19" t="s">
        <v>224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83</v>
      </c>
      <c r="BK124" s="227">
        <f>ROUND(I124*H124,2)</f>
        <v>0</v>
      </c>
      <c r="BL124" s="19" t="s">
        <v>230</v>
      </c>
      <c r="BM124" s="226" t="s">
        <v>493</v>
      </c>
    </row>
    <row r="125" s="2" customFormat="1">
      <c r="A125" s="40"/>
      <c r="B125" s="41"/>
      <c r="C125" s="42"/>
      <c r="D125" s="228" t="s">
        <v>232</v>
      </c>
      <c r="E125" s="42"/>
      <c r="F125" s="229" t="s">
        <v>6437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232</v>
      </c>
      <c r="AU125" s="19" t="s">
        <v>77</v>
      </c>
    </row>
    <row r="126" s="2" customFormat="1" ht="16.5" customHeight="1">
      <c r="A126" s="40"/>
      <c r="B126" s="41"/>
      <c r="C126" s="215" t="s">
        <v>373</v>
      </c>
      <c r="D126" s="215" t="s">
        <v>226</v>
      </c>
      <c r="E126" s="216" t="s">
        <v>6438</v>
      </c>
      <c r="F126" s="217" t="s">
        <v>6439</v>
      </c>
      <c r="G126" s="218" t="s">
        <v>163</v>
      </c>
      <c r="H126" s="219">
        <v>1.24</v>
      </c>
      <c r="I126" s="220"/>
      <c r="J126" s="221">
        <f>ROUND(I126*H126,2)</f>
        <v>0</v>
      </c>
      <c r="K126" s="217" t="s">
        <v>40</v>
      </c>
      <c r="L126" s="46"/>
      <c r="M126" s="222" t="s">
        <v>40</v>
      </c>
      <c r="N126" s="223" t="s">
        <v>48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230</v>
      </c>
      <c r="AT126" s="226" t="s">
        <v>226</v>
      </c>
      <c r="AU126" s="226" t="s">
        <v>77</v>
      </c>
      <c r="AY126" s="19" t="s">
        <v>224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83</v>
      </c>
      <c r="BK126" s="227">
        <f>ROUND(I126*H126,2)</f>
        <v>0</v>
      </c>
      <c r="BL126" s="19" t="s">
        <v>230</v>
      </c>
      <c r="BM126" s="226" t="s">
        <v>161</v>
      </c>
    </row>
    <row r="127" s="2" customFormat="1">
      <c r="A127" s="40"/>
      <c r="B127" s="41"/>
      <c r="C127" s="42"/>
      <c r="D127" s="228" t="s">
        <v>232</v>
      </c>
      <c r="E127" s="42"/>
      <c r="F127" s="229" t="s">
        <v>6439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232</v>
      </c>
      <c r="AU127" s="19" t="s">
        <v>77</v>
      </c>
    </row>
    <row r="128" s="13" customFormat="1">
      <c r="A128" s="13"/>
      <c r="B128" s="235"/>
      <c r="C128" s="236"/>
      <c r="D128" s="228" t="s">
        <v>236</v>
      </c>
      <c r="E128" s="237" t="s">
        <v>40</v>
      </c>
      <c r="F128" s="238" t="s">
        <v>6440</v>
      </c>
      <c r="G128" s="236"/>
      <c r="H128" s="239">
        <v>1.24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236</v>
      </c>
      <c r="AU128" s="245" t="s">
        <v>77</v>
      </c>
      <c r="AV128" s="13" t="s">
        <v>85</v>
      </c>
      <c r="AW128" s="13" t="s">
        <v>38</v>
      </c>
      <c r="AX128" s="13" t="s">
        <v>77</v>
      </c>
      <c r="AY128" s="245" t="s">
        <v>224</v>
      </c>
    </row>
    <row r="129" s="15" customFormat="1">
      <c r="A129" s="15"/>
      <c r="B129" s="256"/>
      <c r="C129" s="257"/>
      <c r="D129" s="228" t="s">
        <v>236</v>
      </c>
      <c r="E129" s="258" t="s">
        <v>40</v>
      </c>
      <c r="F129" s="259" t="s">
        <v>253</v>
      </c>
      <c r="G129" s="257"/>
      <c r="H129" s="260">
        <v>1.24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236</v>
      </c>
      <c r="AU129" s="266" t="s">
        <v>77</v>
      </c>
      <c r="AV129" s="15" t="s">
        <v>230</v>
      </c>
      <c r="AW129" s="15" t="s">
        <v>38</v>
      </c>
      <c r="AX129" s="15" t="s">
        <v>83</v>
      </c>
      <c r="AY129" s="266" t="s">
        <v>224</v>
      </c>
    </row>
    <row r="130" s="2" customFormat="1" ht="16.5" customHeight="1">
      <c r="A130" s="40"/>
      <c r="B130" s="41"/>
      <c r="C130" s="215" t="s">
        <v>7</v>
      </c>
      <c r="D130" s="215" t="s">
        <v>226</v>
      </c>
      <c r="E130" s="216" t="s">
        <v>6441</v>
      </c>
      <c r="F130" s="217" t="s">
        <v>6442</v>
      </c>
      <c r="G130" s="218" t="s">
        <v>160</v>
      </c>
      <c r="H130" s="219">
        <v>4</v>
      </c>
      <c r="I130" s="220"/>
      <c r="J130" s="221">
        <f>ROUND(I130*H130,2)</f>
        <v>0</v>
      </c>
      <c r="K130" s="217" t="s">
        <v>40</v>
      </c>
      <c r="L130" s="46"/>
      <c r="M130" s="222" t="s">
        <v>40</v>
      </c>
      <c r="N130" s="223" t="s">
        <v>48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230</v>
      </c>
      <c r="AT130" s="226" t="s">
        <v>226</v>
      </c>
      <c r="AU130" s="226" t="s">
        <v>77</v>
      </c>
      <c r="AY130" s="19" t="s">
        <v>224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83</v>
      </c>
      <c r="BK130" s="227">
        <f>ROUND(I130*H130,2)</f>
        <v>0</v>
      </c>
      <c r="BL130" s="19" t="s">
        <v>230</v>
      </c>
      <c r="BM130" s="226" t="s">
        <v>521</v>
      </c>
    </row>
    <row r="131" s="2" customFormat="1">
      <c r="A131" s="40"/>
      <c r="B131" s="41"/>
      <c r="C131" s="42"/>
      <c r="D131" s="228" t="s">
        <v>232</v>
      </c>
      <c r="E131" s="42"/>
      <c r="F131" s="229" t="s">
        <v>6442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232</v>
      </c>
      <c r="AU131" s="19" t="s">
        <v>77</v>
      </c>
    </row>
    <row r="132" s="2" customFormat="1" ht="16.5" customHeight="1">
      <c r="A132" s="40"/>
      <c r="B132" s="41"/>
      <c r="C132" s="215" t="s">
        <v>387</v>
      </c>
      <c r="D132" s="215" t="s">
        <v>226</v>
      </c>
      <c r="E132" s="216" t="s">
        <v>6443</v>
      </c>
      <c r="F132" s="217" t="s">
        <v>6444</v>
      </c>
      <c r="G132" s="218" t="s">
        <v>160</v>
      </c>
      <c r="H132" s="219">
        <v>120</v>
      </c>
      <c r="I132" s="220"/>
      <c r="J132" s="221">
        <f>ROUND(I132*H132,2)</f>
        <v>0</v>
      </c>
      <c r="K132" s="217" t="s">
        <v>40</v>
      </c>
      <c r="L132" s="46"/>
      <c r="M132" s="222" t="s">
        <v>40</v>
      </c>
      <c r="N132" s="223" t="s">
        <v>48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230</v>
      </c>
      <c r="AT132" s="226" t="s">
        <v>226</v>
      </c>
      <c r="AU132" s="226" t="s">
        <v>77</v>
      </c>
      <c r="AY132" s="19" t="s">
        <v>224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83</v>
      </c>
      <c r="BK132" s="227">
        <f>ROUND(I132*H132,2)</f>
        <v>0</v>
      </c>
      <c r="BL132" s="19" t="s">
        <v>230</v>
      </c>
      <c r="BM132" s="226" t="s">
        <v>534</v>
      </c>
    </row>
    <row r="133" s="2" customFormat="1">
      <c r="A133" s="40"/>
      <c r="B133" s="41"/>
      <c r="C133" s="42"/>
      <c r="D133" s="228" t="s">
        <v>232</v>
      </c>
      <c r="E133" s="42"/>
      <c r="F133" s="229" t="s">
        <v>6444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232</v>
      </c>
      <c r="AU133" s="19" t="s">
        <v>77</v>
      </c>
    </row>
    <row r="134" s="2" customFormat="1" ht="16.5" customHeight="1">
      <c r="A134" s="40"/>
      <c r="B134" s="41"/>
      <c r="C134" s="215" t="s">
        <v>394</v>
      </c>
      <c r="D134" s="215" t="s">
        <v>226</v>
      </c>
      <c r="E134" s="216" t="s">
        <v>6445</v>
      </c>
      <c r="F134" s="217" t="s">
        <v>6446</v>
      </c>
      <c r="G134" s="218" t="s">
        <v>160</v>
      </c>
      <c r="H134" s="219">
        <v>9</v>
      </c>
      <c r="I134" s="220"/>
      <c r="J134" s="221">
        <f>ROUND(I134*H134,2)</f>
        <v>0</v>
      </c>
      <c r="K134" s="217" t="s">
        <v>40</v>
      </c>
      <c r="L134" s="46"/>
      <c r="M134" s="222" t="s">
        <v>40</v>
      </c>
      <c r="N134" s="223" t="s">
        <v>48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230</v>
      </c>
      <c r="AT134" s="226" t="s">
        <v>226</v>
      </c>
      <c r="AU134" s="226" t="s">
        <v>77</v>
      </c>
      <c r="AY134" s="19" t="s">
        <v>224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83</v>
      </c>
      <c r="BK134" s="227">
        <f>ROUND(I134*H134,2)</f>
        <v>0</v>
      </c>
      <c r="BL134" s="19" t="s">
        <v>230</v>
      </c>
      <c r="BM134" s="226" t="s">
        <v>549</v>
      </c>
    </row>
    <row r="135" s="2" customFormat="1">
      <c r="A135" s="40"/>
      <c r="B135" s="41"/>
      <c r="C135" s="42"/>
      <c r="D135" s="228" t="s">
        <v>232</v>
      </c>
      <c r="E135" s="42"/>
      <c r="F135" s="229" t="s">
        <v>6446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232</v>
      </c>
      <c r="AU135" s="19" t="s">
        <v>77</v>
      </c>
    </row>
    <row r="136" s="2" customFormat="1" ht="16.5" customHeight="1">
      <c r="A136" s="40"/>
      <c r="B136" s="41"/>
      <c r="C136" s="215" t="s">
        <v>401</v>
      </c>
      <c r="D136" s="215" t="s">
        <v>226</v>
      </c>
      <c r="E136" s="216" t="s">
        <v>6377</v>
      </c>
      <c r="F136" s="217" t="s">
        <v>6378</v>
      </c>
      <c r="G136" s="218" t="s">
        <v>163</v>
      </c>
      <c r="H136" s="219">
        <v>7.6950000000000003</v>
      </c>
      <c r="I136" s="220"/>
      <c r="J136" s="221">
        <f>ROUND(I136*H136,2)</f>
        <v>0</v>
      </c>
      <c r="K136" s="217" t="s">
        <v>40</v>
      </c>
      <c r="L136" s="46"/>
      <c r="M136" s="222" t="s">
        <v>40</v>
      </c>
      <c r="N136" s="223" t="s">
        <v>48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230</v>
      </c>
      <c r="AT136" s="226" t="s">
        <v>226</v>
      </c>
      <c r="AU136" s="226" t="s">
        <v>77</v>
      </c>
      <c r="AY136" s="19" t="s">
        <v>224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83</v>
      </c>
      <c r="BK136" s="227">
        <f>ROUND(I136*H136,2)</f>
        <v>0</v>
      </c>
      <c r="BL136" s="19" t="s">
        <v>230</v>
      </c>
      <c r="BM136" s="226" t="s">
        <v>563</v>
      </c>
    </row>
    <row r="137" s="2" customFormat="1">
      <c r="A137" s="40"/>
      <c r="B137" s="41"/>
      <c r="C137" s="42"/>
      <c r="D137" s="228" t="s">
        <v>232</v>
      </c>
      <c r="E137" s="42"/>
      <c r="F137" s="229" t="s">
        <v>6378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232</v>
      </c>
      <c r="AU137" s="19" t="s">
        <v>77</v>
      </c>
    </row>
    <row r="138" s="13" customFormat="1">
      <c r="A138" s="13"/>
      <c r="B138" s="235"/>
      <c r="C138" s="236"/>
      <c r="D138" s="228" t="s">
        <v>236</v>
      </c>
      <c r="E138" s="237" t="s">
        <v>40</v>
      </c>
      <c r="F138" s="238" t="s">
        <v>6447</v>
      </c>
      <c r="G138" s="236"/>
      <c r="H138" s="239">
        <v>7.6950000000000003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236</v>
      </c>
      <c r="AU138" s="245" t="s">
        <v>77</v>
      </c>
      <c r="AV138" s="13" t="s">
        <v>85</v>
      </c>
      <c r="AW138" s="13" t="s">
        <v>38</v>
      </c>
      <c r="AX138" s="13" t="s">
        <v>77</v>
      </c>
      <c r="AY138" s="245" t="s">
        <v>224</v>
      </c>
    </row>
    <row r="139" s="15" customFormat="1">
      <c r="A139" s="15"/>
      <c r="B139" s="256"/>
      <c r="C139" s="257"/>
      <c r="D139" s="228" t="s">
        <v>236</v>
      </c>
      <c r="E139" s="258" t="s">
        <v>40</v>
      </c>
      <c r="F139" s="259" t="s">
        <v>253</v>
      </c>
      <c r="G139" s="257"/>
      <c r="H139" s="260">
        <v>7.6950000000000003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236</v>
      </c>
      <c r="AU139" s="266" t="s">
        <v>77</v>
      </c>
      <c r="AV139" s="15" t="s">
        <v>230</v>
      </c>
      <c r="AW139" s="15" t="s">
        <v>38</v>
      </c>
      <c r="AX139" s="15" t="s">
        <v>83</v>
      </c>
      <c r="AY139" s="266" t="s">
        <v>224</v>
      </c>
    </row>
    <row r="140" s="2" customFormat="1" ht="16.5" customHeight="1">
      <c r="A140" s="40"/>
      <c r="B140" s="41"/>
      <c r="C140" s="215" t="s">
        <v>408</v>
      </c>
      <c r="D140" s="215" t="s">
        <v>226</v>
      </c>
      <c r="E140" s="216" t="s">
        <v>6448</v>
      </c>
      <c r="F140" s="217" t="s">
        <v>6449</v>
      </c>
      <c r="G140" s="218" t="s">
        <v>811</v>
      </c>
      <c r="H140" s="219">
        <v>6</v>
      </c>
      <c r="I140" s="220"/>
      <c r="J140" s="221">
        <f>ROUND(I140*H140,2)</f>
        <v>0</v>
      </c>
      <c r="K140" s="217" t="s">
        <v>40</v>
      </c>
      <c r="L140" s="46"/>
      <c r="M140" s="222" t="s">
        <v>40</v>
      </c>
      <c r="N140" s="223" t="s">
        <v>48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230</v>
      </c>
      <c r="AT140" s="226" t="s">
        <v>226</v>
      </c>
      <c r="AU140" s="226" t="s">
        <v>77</v>
      </c>
      <c r="AY140" s="19" t="s">
        <v>224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83</v>
      </c>
      <c r="BK140" s="227">
        <f>ROUND(I140*H140,2)</f>
        <v>0</v>
      </c>
      <c r="BL140" s="19" t="s">
        <v>230</v>
      </c>
      <c r="BM140" s="226" t="s">
        <v>577</v>
      </c>
    </row>
    <row r="141" s="2" customFormat="1">
      <c r="A141" s="40"/>
      <c r="B141" s="41"/>
      <c r="C141" s="42"/>
      <c r="D141" s="228" t="s">
        <v>232</v>
      </c>
      <c r="E141" s="42"/>
      <c r="F141" s="229" t="s">
        <v>6449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232</v>
      </c>
      <c r="AU141" s="19" t="s">
        <v>77</v>
      </c>
    </row>
    <row r="142" s="2" customFormat="1" ht="16.5" customHeight="1">
      <c r="A142" s="40"/>
      <c r="B142" s="41"/>
      <c r="C142" s="215" t="s">
        <v>416</v>
      </c>
      <c r="D142" s="215" t="s">
        <v>226</v>
      </c>
      <c r="E142" s="216" t="s">
        <v>6385</v>
      </c>
      <c r="F142" s="217" t="s">
        <v>6386</v>
      </c>
      <c r="G142" s="218" t="s">
        <v>160</v>
      </c>
      <c r="H142" s="219">
        <v>129</v>
      </c>
      <c r="I142" s="220"/>
      <c r="J142" s="221">
        <f>ROUND(I142*H142,2)</f>
        <v>0</v>
      </c>
      <c r="K142" s="217" t="s">
        <v>40</v>
      </c>
      <c r="L142" s="46"/>
      <c r="M142" s="222" t="s">
        <v>40</v>
      </c>
      <c r="N142" s="223" t="s">
        <v>48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230</v>
      </c>
      <c r="AT142" s="226" t="s">
        <v>226</v>
      </c>
      <c r="AU142" s="226" t="s">
        <v>77</v>
      </c>
      <c r="AY142" s="19" t="s">
        <v>224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83</v>
      </c>
      <c r="BK142" s="227">
        <f>ROUND(I142*H142,2)</f>
        <v>0</v>
      </c>
      <c r="BL142" s="19" t="s">
        <v>230</v>
      </c>
      <c r="BM142" s="226" t="s">
        <v>593</v>
      </c>
    </row>
    <row r="143" s="2" customFormat="1">
      <c r="A143" s="40"/>
      <c r="B143" s="41"/>
      <c r="C143" s="42"/>
      <c r="D143" s="228" t="s">
        <v>232</v>
      </c>
      <c r="E143" s="42"/>
      <c r="F143" s="229" t="s">
        <v>6386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232</v>
      </c>
      <c r="AU143" s="19" t="s">
        <v>77</v>
      </c>
    </row>
    <row r="144" s="2" customFormat="1" ht="16.5" customHeight="1">
      <c r="A144" s="40"/>
      <c r="B144" s="41"/>
      <c r="C144" s="215" t="s">
        <v>423</v>
      </c>
      <c r="D144" s="215" t="s">
        <v>226</v>
      </c>
      <c r="E144" s="216" t="s">
        <v>6387</v>
      </c>
      <c r="F144" s="217" t="s">
        <v>6388</v>
      </c>
      <c r="G144" s="218" t="s">
        <v>1605</v>
      </c>
      <c r="H144" s="219">
        <v>1</v>
      </c>
      <c r="I144" s="220"/>
      <c r="J144" s="221">
        <f>ROUND(I144*H144,2)</f>
        <v>0</v>
      </c>
      <c r="K144" s="217" t="s">
        <v>40</v>
      </c>
      <c r="L144" s="46"/>
      <c r="M144" s="222" t="s">
        <v>40</v>
      </c>
      <c r="N144" s="223" t="s">
        <v>48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230</v>
      </c>
      <c r="AT144" s="226" t="s">
        <v>226</v>
      </c>
      <c r="AU144" s="226" t="s">
        <v>77</v>
      </c>
      <c r="AY144" s="19" t="s">
        <v>224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83</v>
      </c>
      <c r="BK144" s="227">
        <f>ROUND(I144*H144,2)</f>
        <v>0</v>
      </c>
      <c r="BL144" s="19" t="s">
        <v>230</v>
      </c>
      <c r="BM144" s="226" t="s">
        <v>609</v>
      </c>
    </row>
    <row r="145" s="2" customFormat="1">
      <c r="A145" s="40"/>
      <c r="B145" s="41"/>
      <c r="C145" s="42"/>
      <c r="D145" s="228" t="s">
        <v>232</v>
      </c>
      <c r="E145" s="42"/>
      <c r="F145" s="229" t="s">
        <v>6388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232</v>
      </c>
      <c r="AU145" s="19" t="s">
        <v>77</v>
      </c>
    </row>
    <row r="146" s="2" customFormat="1" ht="16.5" customHeight="1">
      <c r="A146" s="40"/>
      <c r="B146" s="41"/>
      <c r="C146" s="215" t="s">
        <v>429</v>
      </c>
      <c r="D146" s="215" t="s">
        <v>226</v>
      </c>
      <c r="E146" s="216" t="s">
        <v>6389</v>
      </c>
      <c r="F146" s="217" t="s">
        <v>6390</v>
      </c>
      <c r="G146" s="218" t="s">
        <v>6391</v>
      </c>
      <c r="H146" s="219">
        <v>5000</v>
      </c>
      <c r="I146" s="220"/>
      <c r="J146" s="221">
        <f>ROUND(I146*H146,2)</f>
        <v>0</v>
      </c>
      <c r="K146" s="217" t="s">
        <v>40</v>
      </c>
      <c r="L146" s="46"/>
      <c r="M146" s="222" t="s">
        <v>40</v>
      </c>
      <c r="N146" s="223" t="s">
        <v>48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230</v>
      </c>
      <c r="AT146" s="226" t="s">
        <v>226</v>
      </c>
      <c r="AU146" s="226" t="s">
        <v>77</v>
      </c>
      <c r="AY146" s="19" t="s">
        <v>224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83</v>
      </c>
      <c r="BK146" s="227">
        <f>ROUND(I146*H146,2)</f>
        <v>0</v>
      </c>
      <c r="BL146" s="19" t="s">
        <v>230</v>
      </c>
      <c r="BM146" s="226" t="s">
        <v>622</v>
      </c>
    </row>
    <row r="147" s="2" customFormat="1">
      <c r="A147" s="40"/>
      <c r="B147" s="41"/>
      <c r="C147" s="42"/>
      <c r="D147" s="228" t="s">
        <v>232</v>
      </c>
      <c r="E147" s="42"/>
      <c r="F147" s="229" t="s">
        <v>6390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232</v>
      </c>
      <c r="AU147" s="19" t="s">
        <v>77</v>
      </c>
    </row>
    <row r="148" s="2" customFormat="1" ht="16.5" customHeight="1">
      <c r="A148" s="40"/>
      <c r="B148" s="41"/>
      <c r="C148" s="215" t="s">
        <v>440</v>
      </c>
      <c r="D148" s="215" t="s">
        <v>226</v>
      </c>
      <c r="E148" s="216" t="s">
        <v>6392</v>
      </c>
      <c r="F148" s="217" t="s">
        <v>6393</v>
      </c>
      <c r="G148" s="218" t="s">
        <v>6394</v>
      </c>
      <c r="H148" s="219">
        <v>8</v>
      </c>
      <c r="I148" s="220"/>
      <c r="J148" s="221">
        <f>ROUND(I148*H148,2)</f>
        <v>0</v>
      </c>
      <c r="K148" s="217" t="s">
        <v>40</v>
      </c>
      <c r="L148" s="46"/>
      <c r="M148" s="222" t="s">
        <v>40</v>
      </c>
      <c r="N148" s="223" t="s">
        <v>48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230</v>
      </c>
      <c r="AT148" s="226" t="s">
        <v>226</v>
      </c>
      <c r="AU148" s="226" t="s">
        <v>77</v>
      </c>
      <c r="AY148" s="19" t="s">
        <v>224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83</v>
      </c>
      <c r="BK148" s="227">
        <f>ROUND(I148*H148,2)</f>
        <v>0</v>
      </c>
      <c r="BL148" s="19" t="s">
        <v>230</v>
      </c>
      <c r="BM148" s="226" t="s">
        <v>635</v>
      </c>
    </row>
    <row r="149" s="2" customFormat="1">
      <c r="A149" s="40"/>
      <c r="B149" s="41"/>
      <c r="C149" s="42"/>
      <c r="D149" s="228" t="s">
        <v>232</v>
      </c>
      <c r="E149" s="42"/>
      <c r="F149" s="229" t="s">
        <v>6393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232</v>
      </c>
      <c r="AU149" s="19" t="s">
        <v>77</v>
      </c>
    </row>
    <row r="150" s="2" customFormat="1" ht="16.5" customHeight="1">
      <c r="A150" s="40"/>
      <c r="B150" s="41"/>
      <c r="C150" s="215" t="s">
        <v>446</v>
      </c>
      <c r="D150" s="215" t="s">
        <v>226</v>
      </c>
      <c r="E150" s="216" t="s">
        <v>6395</v>
      </c>
      <c r="F150" s="217" t="s">
        <v>6396</v>
      </c>
      <c r="G150" s="218" t="s">
        <v>6394</v>
      </c>
      <c r="H150" s="219">
        <v>12</v>
      </c>
      <c r="I150" s="220"/>
      <c r="J150" s="221">
        <f>ROUND(I150*H150,2)</f>
        <v>0</v>
      </c>
      <c r="K150" s="217" t="s">
        <v>40</v>
      </c>
      <c r="L150" s="46"/>
      <c r="M150" s="222" t="s">
        <v>40</v>
      </c>
      <c r="N150" s="223" t="s">
        <v>48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230</v>
      </c>
      <c r="AT150" s="226" t="s">
        <v>226</v>
      </c>
      <c r="AU150" s="226" t="s">
        <v>77</v>
      </c>
      <c r="AY150" s="19" t="s">
        <v>224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83</v>
      </c>
      <c r="BK150" s="227">
        <f>ROUND(I150*H150,2)</f>
        <v>0</v>
      </c>
      <c r="BL150" s="19" t="s">
        <v>230</v>
      </c>
      <c r="BM150" s="226" t="s">
        <v>647</v>
      </c>
    </row>
    <row r="151" s="2" customFormat="1">
      <c r="A151" s="40"/>
      <c r="B151" s="41"/>
      <c r="C151" s="42"/>
      <c r="D151" s="228" t="s">
        <v>232</v>
      </c>
      <c r="E151" s="42"/>
      <c r="F151" s="229" t="s">
        <v>6396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232</v>
      </c>
      <c r="AU151" s="19" t="s">
        <v>77</v>
      </c>
    </row>
    <row r="152" s="2" customFormat="1" ht="16.5" customHeight="1">
      <c r="A152" s="40"/>
      <c r="B152" s="41"/>
      <c r="C152" s="215" t="s">
        <v>451</v>
      </c>
      <c r="D152" s="215" t="s">
        <v>226</v>
      </c>
      <c r="E152" s="216" t="s">
        <v>6397</v>
      </c>
      <c r="F152" s="217" t="s">
        <v>3802</v>
      </c>
      <c r="G152" s="218" t="s">
        <v>6394</v>
      </c>
      <c r="H152" s="219">
        <v>8</v>
      </c>
      <c r="I152" s="220"/>
      <c r="J152" s="221">
        <f>ROUND(I152*H152,2)</f>
        <v>0</v>
      </c>
      <c r="K152" s="217" t="s">
        <v>40</v>
      </c>
      <c r="L152" s="46"/>
      <c r="M152" s="222" t="s">
        <v>40</v>
      </c>
      <c r="N152" s="223" t="s">
        <v>48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230</v>
      </c>
      <c r="AT152" s="226" t="s">
        <v>226</v>
      </c>
      <c r="AU152" s="226" t="s">
        <v>77</v>
      </c>
      <c r="AY152" s="19" t="s">
        <v>224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83</v>
      </c>
      <c r="BK152" s="227">
        <f>ROUND(I152*H152,2)</f>
        <v>0</v>
      </c>
      <c r="BL152" s="19" t="s">
        <v>230</v>
      </c>
      <c r="BM152" s="226" t="s">
        <v>659</v>
      </c>
    </row>
    <row r="153" s="2" customFormat="1">
      <c r="A153" s="40"/>
      <c r="B153" s="41"/>
      <c r="C153" s="42"/>
      <c r="D153" s="228" t="s">
        <v>232</v>
      </c>
      <c r="E153" s="42"/>
      <c r="F153" s="229" t="s">
        <v>3802</v>
      </c>
      <c r="G153" s="42"/>
      <c r="H153" s="42"/>
      <c r="I153" s="230"/>
      <c r="J153" s="42"/>
      <c r="K153" s="42"/>
      <c r="L153" s="46"/>
      <c r="M153" s="278"/>
      <c r="N153" s="279"/>
      <c r="O153" s="280"/>
      <c r="P153" s="280"/>
      <c r="Q153" s="280"/>
      <c r="R153" s="280"/>
      <c r="S153" s="280"/>
      <c r="T153" s="281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232</v>
      </c>
      <c r="AU153" s="19" t="s">
        <v>77</v>
      </c>
    </row>
    <row r="154" s="2" customFormat="1" ht="6.96" customHeight="1">
      <c r="A154" s="40"/>
      <c r="B154" s="61"/>
      <c r="C154" s="62"/>
      <c r="D154" s="62"/>
      <c r="E154" s="62"/>
      <c r="F154" s="62"/>
      <c r="G154" s="62"/>
      <c r="H154" s="62"/>
      <c r="I154" s="62"/>
      <c r="J154" s="62"/>
      <c r="K154" s="62"/>
      <c r="L154" s="46"/>
      <c r="M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</sheetData>
  <sheetProtection sheet="1" autoFilter="0" formatColumns="0" formatRows="0" objects="1" scenarios="1" spinCount="100000" saltValue="ObXAzTQYNFM0tYSexSFJlbrSBMmlLEfSOd7J3o8xgXIE9ErI/eprRAq+8ERvyXOxMkRonOdqjcdnj/+A+A+pyQ==" hashValue="801y3i3Lr/dnAUKnhsGI0M2D6aX8qUOqkPQqn6iJTcSu13qeKItjQfxIOvZnA9BnhFdsPbhxuX3fllB0ZWs+Dg==" algorithmName="SHA-512" password="CC35"/>
  <autoFilter ref="C84:K15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157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Brno, Mendlovo náměstí - kanalizace a vodovod</v>
      </c>
      <c r="F7" s="145"/>
      <c r="G7" s="145"/>
      <c r="H7" s="145"/>
      <c r="L7" s="22"/>
    </row>
    <row r="8" s="1" customFormat="1" ht="12" customHeight="1">
      <c r="B8" s="22"/>
      <c r="D8" s="145" t="s">
        <v>171</v>
      </c>
      <c r="L8" s="22"/>
    </row>
    <row r="9" s="2" customFormat="1" ht="16.5" customHeight="1">
      <c r="A9" s="40"/>
      <c r="B9" s="46"/>
      <c r="C9" s="40"/>
      <c r="D9" s="40"/>
      <c r="E9" s="146" t="s">
        <v>4509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179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6450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40</v>
      </c>
      <c r="G13" s="40"/>
      <c r="H13" s="40"/>
      <c r="I13" s="145" t="s">
        <v>20</v>
      </c>
      <c r="J13" s="135" t="s">
        <v>40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22</v>
      </c>
      <c r="E14" s="40"/>
      <c r="F14" s="135" t="s">
        <v>23</v>
      </c>
      <c r="G14" s="40"/>
      <c r="H14" s="40"/>
      <c r="I14" s="145" t="s">
        <v>24</v>
      </c>
      <c r="J14" s="149" t="str">
        <f>'Rekapitulace stavby'!AN8</f>
        <v>9. 9. 2021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26</v>
      </c>
      <c r="E16" s="40"/>
      <c r="F16" s="40"/>
      <c r="G16" s="40"/>
      <c r="H16" s="40"/>
      <c r="I16" s="145" t="s">
        <v>27</v>
      </c>
      <c r="J16" s="135" t="str">
        <f>IF('Rekapitulace stavby'!AN10="","",'Rekapitulace stavby'!AN10)</f>
        <v>46347275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30</v>
      </c>
      <c r="J17" s="135" t="str">
        <f>IF('Rekapitulace stavby'!AN11="","",'Rekapitulace stavby'!AN11)</f>
        <v>CZ46347275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32</v>
      </c>
      <c r="E19" s="40"/>
      <c r="F19" s="40"/>
      <c r="G19" s="40"/>
      <c r="H19" s="40"/>
      <c r="I19" s="145" t="s">
        <v>27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34</v>
      </c>
      <c r="E22" s="40"/>
      <c r="F22" s="40"/>
      <c r="G22" s="40"/>
      <c r="H22" s="40"/>
      <c r="I22" s="145" t="s">
        <v>27</v>
      </c>
      <c r="J22" s="135" t="str">
        <f>IF('Rekapitulace stavby'!AN16="","",'Rekapitulace stavby'!AN16)</f>
        <v>46347526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AQUATIS a. s.</v>
      </c>
      <c r="F23" s="40"/>
      <c r="G23" s="40"/>
      <c r="H23" s="40"/>
      <c r="I23" s="145" t="s">
        <v>30</v>
      </c>
      <c r="J23" s="135" t="str">
        <f>IF('Rekapitulace stavby'!AN17="","",'Rekapitulace stavby'!AN17)</f>
        <v>CZ46347526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39</v>
      </c>
      <c r="E25" s="40"/>
      <c r="F25" s="40"/>
      <c r="G25" s="40"/>
      <c r="H25" s="40"/>
      <c r="I25" s="145" t="s">
        <v>27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30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41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40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43</v>
      </c>
      <c r="E32" s="40"/>
      <c r="F32" s="40"/>
      <c r="G32" s="40"/>
      <c r="H32" s="40"/>
      <c r="I32" s="40"/>
      <c r="J32" s="156">
        <f>ROUND(J86,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45</v>
      </c>
      <c r="G34" s="40"/>
      <c r="H34" s="40"/>
      <c r="I34" s="157" t="s">
        <v>44</v>
      </c>
      <c r="J34" s="157" t="s">
        <v>46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47</v>
      </c>
      <c r="E35" s="145" t="s">
        <v>48</v>
      </c>
      <c r="F35" s="159">
        <f>ROUND((SUM(BE86:BE127)),  2)</f>
        <v>0</v>
      </c>
      <c r="G35" s="40"/>
      <c r="H35" s="40"/>
      <c r="I35" s="160">
        <v>0.20999999999999999</v>
      </c>
      <c r="J35" s="159">
        <f>ROUND(((SUM(BE86:BE127))*I35),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49</v>
      </c>
      <c r="F36" s="159">
        <f>ROUND((SUM(BF86:BF127)),  2)</f>
        <v>0</v>
      </c>
      <c r="G36" s="40"/>
      <c r="H36" s="40"/>
      <c r="I36" s="160">
        <v>0.14999999999999999</v>
      </c>
      <c r="J36" s="159">
        <f>ROUND(((SUM(BF86:BF127))*I36),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50</v>
      </c>
      <c r="F37" s="159">
        <f>ROUND((SUM(BG86:BG127)),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51</v>
      </c>
      <c r="F38" s="159">
        <f>ROUND((SUM(BH86:BH127)),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52</v>
      </c>
      <c r="F39" s="159">
        <f>ROUND((SUM(BI86:BI127)),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53</v>
      </c>
      <c r="E41" s="163"/>
      <c r="F41" s="163"/>
      <c r="G41" s="164" t="s">
        <v>54</v>
      </c>
      <c r="H41" s="165" t="s">
        <v>55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190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Brno, Mendlovo náměstí - kanalizace a vodovod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171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4509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179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09 - VRN - úprava veřejného prostranství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 xml:space="preserve"> </v>
      </c>
      <c r="G56" s="42"/>
      <c r="H56" s="42"/>
      <c r="I56" s="34" t="s">
        <v>24</v>
      </c>
      <c r="J56" s="74" t="str">
        <f>IF(J14="","",J14)</f>
        <v>9. 9. 2021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26</v>
      </c>
      <c r="D58" s="42"/>
      <c r="E58" s="42"/>
      <c r="F58" s="29" t="str">
        <f>E17</f>
        <v>Statutární město Brno</v>
      </c>
      <c r="G58" s="42"/>
      <c r="H58" s="42"/>
      <c r="I58" s="34" t="s">
        <v>34</v>
      </c>
      <c r="J58" s="38" t="str">
        <f>E23</f>
        <v>AQUATIS a. s.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32</v>
      </c>
      <c r="D59" s="42"/>
      <c r="E59" s="42"/>
      <c r="F59" s="29" t="str">
        <f>IF(E20="","",E20)</f>
        <v>Vyplň údaj</v>
      </c>
      <c r="G59" s="42"/>
      <c r="H59" s="42"/>
      <c r="I59" s="34" t="s">
        <v>39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191</v>
      </c>
      <c r="D61" s="174"/>
      <c r="E61" s="174"/>
      <c r="F61" s="174"/>
      <c r="G61" s="174"/>
      <c r="H61" s="174"/>
      <c r="I61" s="174"/>
      <c r="J61" s="175" t="s">
        <v>192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75</v>
      </c>
      <c r="D63" s="42"/>
      <c r="E63" s="42"/>
      <c r="F63" s="42"/>
      <c r="G63" s="42"/>
      <c r="H63" s="42"/>
      <c r="I63" s="42"/>
      <c r="J63" s="104">
        <f>J86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193</v>
      </c>
    </row>
    <row r="64" s="9" customFormat="1" ht="24.96" customHeight="1">
      <c r="A64" s="9"/>
      <c r="B64" s="177"/>
      <c r="C64" s="178"/>
      <c r="D64" s="179" t="s">
        <v>2146</v>
      </c>
      <c r="E64" s="180"/>
      <c r="F64" s="180"/>
      <c r="G64" s="180"/>
      <c r="H64" s="180"/>
      <c r="I64" s="180"/>
      <c r="J64" s="181">
        <f>J87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209</v>
      </c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2" t="str">
        <f>E7</f>
        <v>Brno, Mendlovo náměstí - kanalizace a vodovod</v>
      </c>
      <c r="F74" s="34"/>
      <c r="G74" s="34"/>
      <c r="H74" s="34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1" customFormat="1" ht="12" customHeight="1">
      <c r="B75" s="23"/>
      <c r="C75" s="34" t="s">
        <v>171</v>
      </c>
      <c r="D75" s="24"/>
      <c r="E75" s="24"/>
      <c r="F75" s="24"/>
      <c r="G75" s="24"/>
      <c r="H75" s="24"/>
      <c r="I75" s="24"/>
      <c r="J75" s="24"/>
      <c r="K75" s="24"/>
      <c r="L75" s="22"/>
    </row>
    <row r="76" s="2" customFormat="1" ht="16.5" customHeight="1">
      <c r="A76" s="40"/>
      <c r="B76" s="41"/>
      <c r="C76" s="42"/>
      <c r="D76" s="42"/>
      <c r="E76" s="172" t="s">
        <v>4509</v>
      </c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179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E11</f>
        <v>SO 09 - VRN - úprava veřejného prostranství</v>
      </c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22</v>
      </c>
      <c r="D80" s="42"/>
      <c r="E80" s="42"/>
      <c r="F80" s="29" t="str">
        <f>F14</f>
        <v xml:space="preserve"> </v>
      </c>
      <c r="G80" s="42"/>
      <c r="H80" s="42"/>
      <c r="I80" s="34" t="s">
        <v>24</v>
      </c>
      <c r="J80" s="74" t="str">
        <f>IF(J14="","",J14)</f>
        <v>9. 9. 2021</v>
      </c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26</v>
      </c>
      <c r="D82" s="42"/>
      <c r="E82" s="42"/>
      <c r="F82" s="29" t="str">
        <f>E17</f>
        <v>Statutární město Brno</v>
      </c>
      <c r="G82" s="42"/>
      <c r="H82" s="42"/>
      <c r="I82" s="34" t="s">
        <v>34</v>
      </c>
      <c r="J82" s="38" t="str">
        <f>E23</f>
        <v>AQUATIS a. s.</v>
      </c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32</v>
      </c>
      <c r="D83" s="42"/>
      <c r="E83" s="42"/>
      <c r="F83" s="29" t="str">
        <f>IF(E20="","",E20)</f>
        <v>Vyplň údaj</v>
      </c>
      <c r="G83" s="42"/>
      <c r="H83" s="42"/>
      <c r="I83" s="34" t="s">
        <v>39</v>
      </c>
      <c r="J83" s="38" t="str">
        <f>E26</f>
        <v xml:space="preserve"> </v>
      </c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8"/>
      <c r="B85" s="189"/>
      <c r="C85" s="190" t="s">
        <v>210</v>
      </c>
      <c r="D85" s="191" t="s">
        <v>62</v>
      </c>
      <c r="E85" s="191" t="s">
        <v>58</v>
      </c>
      <c r="F85" s="191" t="s">
        <v>59</v>
      </c>
      <c r="G85" s="191" t="s">
        <v>211</v>
      </c>
      <c r="H85" s="191" t="s">
        <v>212</v>
      </c>
      <c r="I85" s="191" t="s">
        <v>213</v>
      </c>
      <c r="J85" s="191" t="s">
        <v>192</v>
      </c>
      <c r="K85" s="192" t="s">
        <v>214</v>
      </c>
      <c r="L85" s="193"/>
      <c r="M85" s="94" t="s">
        <v>40</v>
      </c>
      <c r="N85" s="95" t="s">
        <v>47</v>
      </c>
      <c r="O85" s="95" t="s">
        <v>215</v>
      </c>
      <c r="P85" s="95" t="s">
        <v>216</v>
      </c>
      <c r="Q85" s="95" t="s">
        <v>217</v>
      </c>
      <c r="R85" s="95" t="s">
        <v>218</v>
      </c>
      <c r="S85" s="95" t="s">
        <v>219</v>
      </c>
      <c r="T85" s="96" t="s">
        <v>220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0"/>
      <c r="B86" s="41"/>
      <c r="C86" s="101" t="s">
        <v>221</v>
      </c>
      <c r="D86" s="42"/>
      <c r="E86" s="42"/>
      <c r="F86" s="42"/>
      <c r="G86" s="42"/>
      <c r="H86" s="42"/>
      <c r="I86" s="42"/>
      <c r="J86" s="194">
        <f>BK86</f>
        <v>0</v>
      </c>
      <c r="K86" s="42"/>
      <c r="L86" s="46"/>
      <c r="M86" s="97"/>
      <c r="N86" s="195"/>
      <c r="O86" s="98"/>
      <c r="P86" s="196">
        <f>P87</f>
        <v>0</v>
      </c>
      <c r="Q86" s="98"/>
      <c r="R86" s="196">
        <f>R87</f>
        <v>0</v>
      </c>
      <c r="S86" s="98"/>
      <c r="T86" s="197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76</v>
      </c>
      <c r="AU86" s="19" t="s">
        <v>193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76</v>
      </c>
      <c r="E87" s="202" t="s">
        <v>2211</v>
      </c>
      <c r="F87" s="202" t="s">
        <v>2212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SUM(P88:P127)</f>
        <v>0</v>
      </c>
      <c r="Q87" s="207"/>
      <c r="R87" s="208">
        <f>SUM(R88:R127)</f>
        <v>0</v>
      </c>
      <c r="S87" s="207"/>
      <c r="T87" s="209">
        <f>SUM(T88:T127)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259</v>
      </c>
      <c r="AT87" s="211" t="s">
        <v>76</v>
      </c>
      <c r="AU87" s="211" t="s">
        <v>77</v>
      </c>
      <c r="AY87" s="210" t="s">
        <v>224</v>
      </c>
      <c r="BK87" s="212">
        <f>SUM(BK88:BK127)</f>
        <v>0</v>
      </c>
    </row>
    <row r="88" s="2" customFormat="1" ht="37.8" customHeight="1">
      <c r="A88" s="40"/>
      <c r="B88" s="41"/>
      <c r="C88" s="215" t="s">
        <v>83</v>
      </c>
      <c r="D88" s="215" t="s">
        <v>226</v>
      </c>
      <c r="E88" s="216" t="s">
        <v>6451</v>
      </c>
      <c r="F88" s="217" t="s">
        <v>6452</v>
      </c>
      <c r="G88" s="218" t="s">
        <v>1605</v>
      </c>
      <c r="H88" s="219">
        <v>1</v>
      </c>
      <c r="I88" s="220"/>
      <c r="J88" s="221">
        <f>ROUND(I88*H88,2)</f>
        <v>0</v>
      </c>
      <c r="K88" s="217" t="s">
        <v>40</v>
      </c>
      <c r="L88" s="46"/>
      <c r="M88" s="222" t="s">
        <v>40</v>
      </c>
      <c r="N88" s="223" t="s">
        <v>48</v>
      </c>
      <c r="O88" s="86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6" t="s">
        <v>2216</v>
      </c>
      <c r="AT88" s="226" t="s">
        <v>226</v>
      </c>
      <c r="AU88" s="226" t="s">
        <v>83</v>
      </c>
      <c r="AY88" s="19" t="s">
        <v>224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9" t="s">
        <v>83</v>
      </c>
      <c r="BK88" s="227">
        <f>ROUND(I88*H88,2)</f>
        <v>0</v>
      </c>
      <c r="BL88" s="19" t="s">
        <v>2216</v>
      </c>
      <c r="BM88" s="226" t="s">
        <v>85</v>
      </c>
    </row>
    <row r="89" s="2" customFormat="1">
      <c r="A89" s="40"/>
      <c r="B89" s="41"/>
      <c r="C89" s="42"/>
      <c r="D89" s="228" t="s">
        <v>232</v>
      </c>
      <c r="E89" s="42"/>
      <c r="F89" s="229" t="s">
        <v>6453</v>
      </c>
      <c r="G89" s="42"/>
      <c r="H89" s="42"/>
      <c r="I89" s="230"/>
      <c r="J89" s="42"/>
      <c r="K89" s="42"/>
      <c r="L89" s="46"/>
      <c r="M89" s="231"/>
      <c r="N89" s="232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232</v>
      </c>
      <c r="AU89" s="19" t="s">
        <v>83</v>
      </c>
    </row>
    <row r="90" s="2" customFormat="1" ht="16.5" customHeight="1">
      <c r="A90" s="40"/>
      <c r="B90" s="41"/>
      <c r="C90" s="215" t="s">
        <v>85</v>
      </c>
      <c r="D90" s="215" t="s">
        <v>226</v>
      </c>
      <c r="E90" s="216" t="s">
        <v>6454</v>
      </c>
      <c r="F90" s="217" t="s">
        <v>6455</v>
      </c>
      <c r="G90" s="218" t="s">
        <v>1605</v>
      </c>
      <c r="H90" s="219">
        <v>1</v>
      </c>
      <c r="I90" s="220"/>
      <c r="J90" s="221">
        <f>ROUND(I90*H90,2)</f>
        <v>0</v>
      </c>
      <c r="K90" s="217" t="s">
        <v>40</v>
      </c>
      <c r="L90" s="46"/>
      <c r="M90" s="222" t="s">
        <v>40</v>
      </c>
      <c r="N90" s="223" t="s">
        <v>48</v>
      </c>
      <c r="O90" s="86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6" t="s">
        <v>2216</v>
      </c>
      <c r="AT90" s="226" t="s">
        <v>226</v>
      </c>
      <c r="AU90" s="226" t="s">
        <v>83</v>
      </c>
      <c r="AY90" s="19" t="s">
        <v>224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9" t="s">
        <v>83</v>
      </c>
      <c r="BK90" s="227">
        <f>ROUND(I90*H90,2)</f>
        <v>0</v>
      </c>
      <c r="BL90" s="19" t="s">
        <v>2216</v>
      </c>
      <c r="BM90" s="226" t="s">
        <v>230</v>
      </c>
    </row>
    <row r="91" s="2" customFormat="1">
      <c r="A91" s="40"/>
      <c r="B91" s="41"/>
      <c r="C91" s="42"/>
      <c r="D91" s="228" t="s">
        <v>232</v>
      </c>
      <c r="E91" s="42"/>
      <c r="F91" s="229" t="s">
        <v>6455</v>
      </c>
      <c r="G91" s="42"/>
      <c r="H91" s="42"/>
      <c r="I91" s="230"/>
      <c r="J91" s="42"/>
      <c r="K91" s="42"/>
      <c r="L91" s="46"/>
      <c r="M91" s="231"/>
      <c r="N91" s="232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232</v>
      </c>
      <c r="AU91" s="19" t="s">
        <v>83</v>
      </c>
    </row>
    <row r="92" s="2" customFormat="1" ht="24.15" customHeight="1">
      <c r="A92" s="40"/>
      <c r="B92" s="41"/>
      <c r="C92" s="215" t="s">
        <v>244</v>
      </c>
      <c r="D92" s="215" t="s">
        <v>226</v>
      </c>
      <c r="E92" s="216" t="s">
        <v>6456</v>
      </c>
      <c r="F92" s="217" t="s">
        <v>6457</v>
      </c>
      <c r="G92" s="218" t="s">
        <v>1605</v>
      </c>
      <c r="H92" s="219">
        <v>1</v>
      </c>
      <c r="I92" s="220"/>
      <c r="J92" s="221">
        <f>ROUND(I92*H92,2)</f>
        <v>0</v>
      </c>
      <c r="K92" s="217" t="s">
        <v>40</v>
      </c>
      <c r="L92" s="46"/>
      <c r="M92" s="222" t="s">
        <v>40</v>
      </c>
      <c r="N92" s="223" t="s">
        <v>48</v>
      </c>
      <c r="O92" s="86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2216</v>
      </c>
      <c r="AT92" s="226" t="s">
        <v>226</v>
      </c>
      <c r="AU92" s="226" t="s">
        <v>83</v>
      </c>
      <c r="AY92" s="19" t="s">
        <v>224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83</v>
      </c>
      <c r="BK92" s="227">
        <f>ROUND(I92*H92,2)</f>
        <v>0</v>
      </c>
      <c r="BL92" s="19" t="s">
        <v>2216</v>
      </c>
      <c r="BM92" s="226" t="s">
        <v>266</v>
      </c>
    </row>
    <row r="93" s="2" customFormat="1">
      <c r="A93" s="40"/>
      <c r="B93" s="41"/>
      <c r="C93" s="42"/>
      <c r="D93" s="228" t="s">
        <v>232</v>
      </c>
      <c r="E93" s="42"/>
      <c r="F93" s="229" t="s">
        <v>6457</v>
      </c>
      <c r="G93" s="42"/>
      <c r="H93" s="42"/>
      <c r="I93" s="230"/>
      <c r="J93" s="42"/>
      <c r="K93" s="42"/>
      <c r="L93" s="46"/>
      <c r="M93" s="231"/>
      <c r="N93" s="23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232</v>
      </c>
      <c r="AU93" s="19" t="s">
        <v>83</v>
      </c>
    </row>
    <row r="94" s="2" customFormat="1" ht="16.5" customHeight="1">
      <c r="A94" s="40"/>
      <c r="B94" s="41"/>
      <c r="C94" s="215" t="s">
        <v>230</v>
      </c>
      <c r="D94" s="215" t="s">
        <v>226</v>
      </c>
      <c r="E94" s="216" t="s">
        <v>6458</v>
      </c>
      <c r="F94" s="217" t="s">
        <v>6459</v>
      </c>
      <c r="G94" s="218" t="s">
        <v>1605</v>
      </c>
      <c r="H94" s="219">
        <v>1</v>
      </c>
      <c r="I94" s="220"/>
      <c r="J94" s="221">
        <f>ROUND(I94*H94,2)</f>
        <v>0</v>
      </c>
      <c r="K94" s="217" t="s">
        <v>40</v>
      </c>
      <c r="L94" s="46"/>
      <c r="M94" s="222" t="s">
        <v>40</v>
      </c>
      <c r="N94" s="223" t="s">
        <v>48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2216</v>
      </c>
      <c r="AT94" s="226" t="s">
        <v>226</v>
      </c>
      <c r="AU94" s="226" t="s">
        <v>83</v>
      </c>
      <c r="AY94" s="19" t="s">
        <v>224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83</v>
      </c>
      <c r="BK94" s="227">
        <f>ROUND(I94*H94,2)</f>
        <v>0</v>
      </c>
      <c r="BL94" s="19" t="s">
        <v>2216</v>
      </c>
      <c r="BM94" s="226" t="s">
        <v>279</v>
      </c>
    </row>
    <row r="95" s="2" customFormat="1">
      <c r="A95" s="40"/>
      <c r="B95" s="41"/>
      <c r="C95" s="42"/>
      <c r="D95" s="228" t="s">
        <v>232</v>
      </c>
      <c r="E95" s="42"/>
      <c r="F95" s="229" t="s">
        <v>6459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232</v>
      </c>
      <c r="AU95" s="19" t="s">
        <v>83</v>
      </c>
    </row>
    <row r="96" s="2" customFormat="1" ht="16.5" customHeight="1">
      <c r="A96" s="40"/>
      <c r="B96" s="41"/>
      <c r="C96" s="215" t="s">
        <v>259</v>
      </c>
      <c r="D96" s="215" t="s">
        <v>226</v>
      </c>
      <c r="E96" s="216" t="s">
        <v>6460</v>
      </c>
      <c r="F96" s="217" t="s">
        <v>4430</v>
      </c>
      <c r="G96" s="218" t="s">
        <v>1605</v>
      </c>
      <c r="H96" s="219">
        <v>1</v>
      </c>
      <c r="I96" s="220"/>
      <c r="J96" s="221">
        <f>ROUND(I96*H96,2)</f>
        <v>0</v>
      </c>
      <c r="K96" s="217" t="s">
        <v>40</v>
      </c>
      <c r="L96" s="46"/>
      <c r="M96" s="222" t="s">
        <v>40</v>
      </c>
      <c r="N96" s="223" t="s">
        <v>48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2216</v>
      </c>
      <c r="AT96" s="226" t="s">
        <v>226</v>
      </c>
      <c r="AU96" s="226" t="s">
        <v>83</v>
      </c>
      <c r="AY96" s="19" t="s">
        <v>224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83</v>
      </c>
      <c r="BK96" s="227">
        <f>ROUND(I96*H96,2)</f>
        <v>0</v>
      </c>
      <c r="BL96" s="19" t="s">
        <v>2216</v>
      </c>
      <c r="BM96" s="226" t="s">
        <v>296</v>
      </c>
    </row>
    <row r="97" s="2" customFormat="1">
      <c r="A97" s="40"/>
      <c r="B97" s="41"/>
      <c r="C97" s="42"/>
      <c r="D97" s="228" t="s">
        <v>232</v>
      </c>
      <c r="E97" s="42"/>
      <c r="F97" s="229" t="s">
        <v>4430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232</v>
      </c>
      <c r="AU97" s="19" t="s">
        <v>83</v>
      </c>
    </row>
    <row r="98" s="2" customFormat="1" ht="16.5" customHeight="1">
      <c r="A98" s="40"/>
      <c r="B98" s="41"/>
      <c r="C98" s="215" t="s">
        <v>266</v>
      </c>
      <c r="D98" s="215" t="s">
        <v>226</v>
      </c>
      <c r="E98" s="216" t="s">
        <v>6461</v>
      </c>
      <c r="F98" s="217" t="s">
        <v>4394</v>
      </c>
      <c r="G98" s="218" t="s">
        <v>1605</v>
      </c>
      <c r="H98" s="219">
        <v>1</v>
      </c>
      <c r="I98" s="220"/>
      <c r="J98" s="221">
        <f>ROUND(I98*H98,2)</f>
        <v>0</v>
      </c>
      <c r="K98" s="217" t="s">
        <v>40</v>
      </c>
      <c r="L98" s="46"/>
      <c r="M98" s="222" t="s">
        <v>40</v>
      </c>
      <c r="N98" s="223" t="s">
        <v>48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2216</v>
      </c>
      <c r="AT98" s="226" t="s">
        <v>226</v>
      </c>
      <c r="AU98" s="226" t="s">
        <v>83</v>
      </c>
      <c r="AY98" s="19" t="s">
        <v>224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83</v>
      </c>
      <c r="BK98" s="227">
        <f>ROUND(I98*H98,2)</f>
        <v>0</v>
      </c>
      <c r="BL98" s="19" t="s">
        <v>2216</v>
      </c>
      <c r="BM98" s="226" t="s">
        <v>311</v>
      </c>
    </row>
    <row r="99" s="2" customFormat="1">
      <c r="A99" s="40"/>
      <c r="B99" s="41"/>
      <c r="C99" s="42"/>
      <c r="D99" s="228" t="s">
        <v>232</v>
      </c>
      <c r="E99" s="42"/>
      <c r="F99" s="229" t="s">
        <v>4394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232</v>
      </c>
      <c r="AU99" s="19" t="s">
        <v>83</v>
      </c>
    </row>
    <row r="100" s="2" customFormat="1" ht="16.5" customHeight="1">
      <c r="A100" s="40"/>
      <c r="B100" s="41"/>
      <c r="C100" s="215" t="s">
        <v>272</v>
      </c>
      <c r="D100" s="215" t="s">
        <v>226</v>
      </c>
      <c r="E100" s="216" t="s">
        <v>6462</v>
      </c>
      <c r="F100" s="217" t="s">
        <v>4418</v>
      </c>
      <c r="G100" s="218" t="s">
        <v>1605</v>
      </c>
      <c r="H100" s="219">
        <v>1</v>
      </c>
      <c r="I100" s="220"/>
      <c r="J100" s="221">
        <f>ROUND(I100*H100,2)</f>
        <v>0</v>
      </c>
      <c r="K100" s="217" t="s">
        <v>40</v>
      </c>
      <c r="L100" s="46"/>
      <c r="M100" s="222" t="s">
        <v>40</v>
      </c>
      <c r="N100" s="223" t="s">
        <v>48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2216</v>
      </c>
      <c r="AT100" s="226" t="s">
        <v>226</v>
      </c>
      <c r="AU100" s="226" t="s">
        <v>83</v>
      </c>
      <c r="AY100" s="19" t="s">
        <v>224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83</v>
      </c>
      <c r="BK100" s="227">
        <f>ROUND(I100*H100,2)</f>
        <v>0</v>
      </c>
      <c r="BL100" s="19" t="s">
        <v>2216</v>
      </c>
      <c r="BM100" s="226" t="s">
        <v>325</v>
      </c>
    </row>
    <row r="101" s="2" customFormat="1">
      <c r="A101" s="40"/>
      <c r="B101" s="41"/>
      <c r="C101" s="42"/>
      <c r="D101" s="228" t="s">
        <v>232</v>
      </c>
      <c r="E101" s="42"/>
      <c r="F101" s="229" t="s">
        <v>4418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232</v>
      </c>
      <c r="AU101" s="19" t="s">
        <v>83</v>
      </c>
    </row>
    <row r="102" s="2" customFormat="1" ht="16.5" customHeight="1">
      <c r="A102" s="40"/>
      <c r="B102" s="41"/>
      <c r="C102" s="215" t="s">
        <v>279</v>
      </c>
      <c r="D102" s="215" t="s">
        <v>226</v>
      </c>
      <c r="E102" s="216" t="s">
        <v>6463</v>
      </c>
      <c r="F102" s="217" t="s">
        <v>4433</v>
      </c>
      <c r="G102" s="218" t="s">
        <v>1605</v>
      </c>
      <c r="H102" s="219">
        <v>1</v>
      </c>
      <c r="I102" s="220"/>
      <c r="J102" s="221">
        <f>ROUND(I102*H102,2)</f>
        <v>0</v>
      </c>
      <c r="K102" s="217" t="s">
        <v>40</v>
      </c>
      <c r="L102" s="46"/>
      <c r="M102" s="222" t="s">
        <v>40</v>
      </c>
      <c r="N102" s="223" t="s">
        <v>48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2216</v>
      </c>
      <c r="AT102" s="226" t="s">
        <v>226</v>
      </c>
      <c r="AU102" s="226" t="s">
        <v>83</v>
      </c>
      <c r="AY102" s="19" t="s">
        <v>224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83</v>
      </c>
      <c r="BK102" s="227">
        <f>ROUND(I102*H102,2)</f>
        <v>0</v>
      </c>
      <c r="BL102" s="19" t="s">
        <v>2216</v>
      </c>
      <c r="BM102" s="226" t="s">
        <v>340</v>
      </c>
    </row>
    <row r="103" s="2" customFormat="1">
      <c r="A103" s="40"/>
      <c r="B103" s="41"/>
      <c r="C103" s="42"/>
      <c r="D103" s="228" t="s">
        <v>232</v>
      </c>
      <c r="E103" s="42"/>
      <c r="F103" s="229" t="s">
        <v>4433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232</v>
      </c>
      <c r="AU103" s="19" t="s">
        <v>83</v>
      </c>
    </row>
    <row r="104" s="2" customFormat="1" ht="16.5" customHeight="1">
      <c r="A104" s="40"/>
      <c r="B104" s="41"/>
      <c r="C104" s="215" t="s">
        <v>286</v>
      </c>
      <c r="D104" s="215" t="s">
        <v>226</v>
      </c>
      <c r="E104" s="216" t="s">
        <v>6464</v>
      </c>
      <c r="F104" s="217" t="s">
        <v>6465</v>
      </c>
      <c r="G104" s="218" t="s">
        <v>1605</v>
      </c>
      <c r="H104" s="219">
        <v>1</v>
      </c>
      <c r="I104" s="220"/>
      <c r="J104" s="221">
        <f>ROUND(I104*H104,2)</f>
        <v>0</v>
      </c>
      <c r="K104" s="217" t="s">
        <v>40</v>
      </c>
      <c r="L104" s="46"/>
      <c r="M104" s="222" t="s">
        <v>40</v>
      </c>
      <c r="N104" s="223" t="s">
        <v>48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2216</v>
      </c>
      <c r="AT104" s="226" t="s">
        <v>226</v>
      </c>
      <c r="AU104" s="226" t="s">
        <v>83</v>
      </c>
      <c r="AY104" s="19" t="s">
        <v>224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83</v>
      </c>
      <c r="BK104" s="227">
        <f>ROUND(I104*H104,2)</f>
        <v>0</v>
      </c>
      <c r="BL104" s="19" t="s">
        <v>2216</v>
      </c>
      <c r="BM104" s="226" t="s">
        <v>356</v>
      </c>
    </row>
    <row r="105" s="2" customFormat="1">
      <c r="A105" s="40"/>
      <c r="B105" s="41"/>
      <c r="C105" s="42"/>
      <c r="D105" s="228" t="s">
        <v>232</v>
      </c>
      <c r="E105" s="42"/>
      <c r="F105" s="229" t="s">
        <v>6465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232</v>
      </c>
      <c r="AU105" s="19" t="s">
        <v>83</v>
      </c>
    </row>
    <row r="106" s="2" customFormat="1" ht="16.5" customHeight="1">
      <c r="A106" s="40"/>
      <c r="B106" s="41"/>
      <c r="C106" s="215" t="s">
        <v>296</v>
      </c>
      <c r="D106" s="215" t="s">
        <v>226</v>
      </c>
      <c r="E106" s="216" t="s">
        <v>6466</v>
      </c>
      <c r="F106" s="217" t="s">
        <v>6467</v>
      </c>
      <c r="G106" s="218" t="s">
        <v>1605</v>
      </c>
      <c r="H106" s="219">
        <v>1</v>
      </c>
      <c r="I106" s="220"/>
      <c r="J106" s="221">
        <f>ROUND(I106*H106,2)</f>
        <v>0</v>
      </c>
      <c r="K106" s="217" t="s">
        <v>40</v>
      </c>
      <c r="L106" s="46"/>
      <c r="M106" s="222" t="s">
        <v>40</v>
      </c>
      <c r="N106" s="223" t="s">
        <v>48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2216</v>
      </c>
      <c r="AT106" s="226" t="s">
        <v>226</v>
      </c>
      <c r="AU106" s="226" t="s">
        <v>83</v>
      </c>
      <c r="AY106" s="19" t="s">
        <v>224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83</v>
      </c>
      <c r="BK106" s="227">
        <f>ROUND(I106*H106,2)</f>
        <v>0</v>
      </c>
      <c r="BL106" s="19" t="s">
        <v>2216</v>
      </c>
      <c r="BM106" s="226" t="s">
        <v>373</v>
      </c>
    </row>
    <row r="107" s="2" customFormat="1">
      <c r="A107" s="40"/>
      <c r="B107" s="41"/>
      <c r="C107" s="42"/>
      <c r="D107" s="228" t="s">
        <v>232</v>
      </c>
      <c r="E107" s="42"/>
      <c r="F107" s="229" t="s">
        <v>6467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232</v>
      </c>
      <c r="AU107" s="19" t="s">
        <v>83</v>
      </c>
    </row>
    <row r="108" s="2" customFormat="1" ht="16.5" customHeight="1">
      <c r="A108" s="40"/>
      <c r="B108" s="41"/>
      <c r="C108" s="215" t="s">
        <v>304</v>
      </c>
      <c r="D108" s="215" t="s">
        <v>226</v>
      </c>
      <c r="E108" s="216" t="s">
        <v>6468</v>
      </c>
      <c r="F108" s="217" t="s">
        <v>6469</v>
      </c>
      <c r="G108" s="218" t="s">
        <v>1605</v>
      </c>
      <c r="H108" s="219">
        <v>1</v>
      </c>
      <c r="I108" s="220"/>
      <c r="J108" s="221">
        <f>ROUND(I108*H108,2)</f>
        <v>0</v>
      </c>
      <c r="K108" s="217" t="s">
        <v>40</v>
      </c>
      <c r="L108" s="46"/>
      <c r="M108" s="222" t="s">
        <v>40</v>
      </c>
      <c r="N108" s="223" t="s">
        <v>48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2216</v>
      </c>
      <c r="AT108" s="226" t="s">
        <v>226</v>
      </c>
      <c r="AU108" s="226" t="s">
        <v>83</v>
      </c>
      <c r="AY108" s="19" t="s">
        <v>224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83</v>
      </c>
      <c r="BK108" s="227">
        <f>ROUND(I108*H108,2)</f>
        <v>0</v>
      </c>
      <c r="BL108" s="19" t="s">
        <v>2216</v>
      </c>
      <c r="BM108" s="226" t="s">
        <v>387</v>
      </c>
    </row>
    <row r="109" s="2" customFormat="1">
      <c r="A109" s="40"/>
      <c r="B109" s="41"/>
      <c r="C109" s="42"/>
      <c r="D109" s="228" t="s">
        <v>232</v>
      </c>
      <c r="E109" s="42"/>
      <c r="F109" s="229" t="s">
        <v>6469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232</v>
      </c>
      <c r="AU109" s="19" t="s">
        <v>83</v>
      </c>
    </row>
    <row r="110" s="2" customFormat="1" ht="24.15" customHeight="1">
      <c r="A110" s="40"/>
      <c r="B110" s="41"/>
      <c r="C110" s="215" t="s">
        <v>311</v>
      </c>
      <c r="D110" s="215" t="s">
        <v>226</v>
      </c>
      <c r="E110" s="216" t="s">
        <v>6470</v>
      </c>
      <c r="F110" s="217" t="s">
        <v>6471</v>
      </c>
      <c r="G110" s="218" t="s">
        <v>1605</v>
      </c>
      <c r="H110" s="219">
        <v>1</v>
      </c>
      <c r="I110" s="220"/>
      <c r="J110" s="221">
        <f>ROUND(I110*H110,2)</f>
        <v>0</v>
      </c>
      <c r="K110" s="217" t="s">
        <v>40</v>
      </c>
      <c r="L110" s="46"/>
      <c r="M110" s="222" t="s">
        <v>40</v>
      </c>
      <c r="N110" s="223" t="s">
        <v>48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2216</v>
      </c>
      <c r="AT110" s="226" t="s">
        <v>226</v>
      </c>
      <c r="AU110" s="226" t="s">
        <v>83</v>
      </c>
      <c r="AY110" s="19" t="s">
        <v>224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83</v>
      </c>
      <c r="BK110" s="227">
        <f>ROUND(I110*H110,2)</f>
        <v>0</v>
      </c>
      <c r="BL110" s="19" t="s">
        <v>2216</v>
      </c>
      <c r="BM110" s="226" t="s">
        <v>401</v>
      </c>
    </row>
    <row r="111" s="2" customFormat="1">
      <c r="A111" s="40"/>
      <c r="B111" s="41"/>
      <c r="C111" s="42"/>
      <c r="D111" s="228" t="s">
        <v>232</v>
      </c>
      <c r="E111" s="42"/>
      <c r="F111" s="229" t="s">
        <v>6471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232</v>
      </c>
      <c r="AU111" s="19" t="s">
        <v>83</v>
      </c>
    </row>
    <row r="112" s="2" customFormat="1" ht="16.5" customHeight="1">
      <c r="A112" s="40"/>
      <c r="B112" s="41"/>
      <c r="C112" s="215" t="s">
        <v>318</v>
      </c>
      <c r="D112" s="215" t="s">
        <v>226</v>
      </c>
      <c r="E112" s="216" t="s">
        <v>6472</v>
      </c>
      <c r="F112" s="217" t="s">
        <v>6473</v>
      </c>
      <c r="G112" s="218" t="s">
        <v>1605</v>
      </c>
      <c r="H112" s="219">
        <v>1</v>
      </c>
      <c r="I112" s="220"/>
      <c r="J112" s="221">
        <f>ROUND(I112*H112,2)</f>
        <v>0</v>
      </c>
      <c r="K112" s="217" t="s">
        <v>40</v>
      </c>
      <c r="L112" s="46"/>
      <c r="M112" s="222" t="s">
        <v>40</v>
      </c>
      <c r="N112" s="223" t="s">
        <v>48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2216</v>
      </c>
      <c r="AT112" s="226" t="s">
        <v>226</v>
      </c>
      <c r="AU112" s="226" t="s">
        <v>83</v>
      </c>
      <c r="AY112" s="19" t="s">
        <v>224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83</v>
      </c>
      <c r="BK112" s="227">
        <f>ROUND(I112*H112,2)</f>
        <v>0</v>
      </c>
      <c r="BL112" s="19" t="s">
        <v>2216</v>
      </c>
      <c r="BM112" s="226" t="s">
        <v>416</v>
      </c>
    </row>
    <row r="113" s="2" customFormat="1">
      <c r="A113" s="40"/>
      <c r="B113" s="41"/>
      <c r="C113" s="42"/>
      <c r="D113" s="228" t="s">
        <v>232</v>
      </c>
      <c r="E113" s="42"/>
      <c r="F113" s="229" t="s">
        <v>6473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232</v>
      </c>
      <c r="AU113" s="19" t="s">
        <v>83</v>
      </c>
    </row>
    <row r="114" s="2" customFormat="1" ht="16.5" customHeight="1">
      <c r="A114" s="40"/>
      <c r="B114" s="41"/>
      <c r="C114" s="215" t="s">
        <v>325</v>
      </c>
      <c r="D114" s="215" t="s">
        <v>226</v>
      </c>
      <c r="E114" s="216" t="s">
        <v>6474</v>
      </c>
      <c r="F114" s="217" t="s">
        <v>2214</v>
      </c>
      <c r="G114" s="218" t="s">
        <v>1605</v>
      </c>
      <c r="H114" s="219">
        <v>1</v>
      </c>
      <c r="I114" s="220"/>
      <c r="J114" s="221">
        <f>ROUND(I114*H114,2)</f>
        <v>0</v>
      </c>
      <c r="K114" s="217" t="s">
        <v>40</v>
      </c>
      <c r="L114" s="46"/>
      <c r="M114" s="222" t="s">
        <v>40</v>
      </c>
      <c r="N114" s="223" t="s">
        <v>48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2216</v>
      </c>
      <c r="AT114" s="226" t="s">
        <v>226</v>
      </c>
      <c r="AU114" s="226" t="s">
        <v>83</v>
      </c>
      <c r="AY114" s="19" t="s">
        <v>224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83</v>
      </c>
      <c r="BK114" s="227">
        <f>ROUND(I114*H114,2)</f>
        <v>0</v>
      </c>
      <c r="BL114" s="19" t="s">
        <v>2216</v>
      </c>
      <c r="BM114" s="226" t="s">
        <v>429</v>
      </c>
    </row>
    <row r="115" s="2" customFormat="1">
      <c r="A115" s="40"/>
      <c r="B115" s="41"/>
      <c r="C115" s="42"/>
      <c r="D115" s="228" t="s">
        <v>232</v>
      </c>
      <c r="E115" s="42"/>
      <c r="F115" s="229" t="s">
        <v>2214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232</v>
      </c>
      <c r="AU115" s="19" t="s">
        <v>83</v>
      </c>
    </row>
    <row r="116" s="2" customFormat="1" ht="16.5" customHeight="1">
      <c r="A116" s="40"/>
      <c r="B116" s="41"/>
      <c r="C116" s="215" t="s">
        <v>8</v>
      </c>
      <c r="D116" s="215" t="s">
        <v>226</v>
      </c>
      <c r="E116" s="216" t="s">
        <v>6475</v>
      </c>
      <c r="F116" s="217" t="s">
        <v>6476</v>
      </c>
      <c r="G116" s="218" t="s">
        <v>1605</v>
      </c>
      <c r="H116" s="219">
        <v>1</v>
      </c>
      <c r="I116" s="220"/>
      <c r="J116" s="221">
        <f>ROUND(I116*H116,2)</f>
        <v>0</v>
      </c>
      <c r="K116" s="217" t="s">
        <v>40</v>
      </c>
      <c r="L116" s="46"/>
      <c r="M116" s="222" t="s">
        <v>40</v>
      </c>
      <c r="N116" s="223" t="s">
        <v>48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2216</v>
      </c>
      <c r="AT116" s="226" t="s">
        <v>226</v>
      </c>
      <c r="AU116" s="226" t="s">
        <v>83</v>
      </c>
      <c r="AY116" s="19" t="s">
        <v>224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83</v>
      </c>
      <c r="BK116" s="227">
        <f>ROUND(I116*H116,2)</f>
        <v>0</v>
      </c>
      <c r="BL116" s="19" t="s">
        <v>2216</v>
      </c>
      <c r="BM116" s="226" t="s">
        <v>446</v>
      </c>
    </row>
    <row r="117" s="2" customFormat="1">
      <c r="A117" s="40"/>
      <c r="B117" s="41"/>
      <c r="C117" s="42"/>
      <c r="D117" s="228" t="s">
        <v>232</v>
      </c>
      <c r="E117" s="42"/>
      <c r="F117" s="229" t="s">
        <v>6476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232</v>
      </c>
      <c r="AU117" s="19" t="s">
        <v>83</v>
      </c>
    </row>
    <row r="118" s="2" customFormat="1" ht="16.5" customHeight="1">
      <c r="A118" s="40"/>
      <c r="B118" s="41"/>
      <c r="C118" s="215" t="s">
        <v>340</v>
      </c>
      <c r="D118" s="215" t="s">
        <v>226</v>
      </c>
      <c r="E118" s="216" t="s">
        <v>6477</v>
      </c>
      <c r="F118" s="217" t="s">
        <v>6478</v>
      </c>
      <c r="G118" s="218" t="s">
        <v>1605</v>
      </c>
      <c r="H118" s="219">
        <v>1</v>
      </c>
      <c r="I118" s="220"/>
      <c r="J118" s="221">
        <f>ROUND(I118*H118,2)</f>
        <v>0</v>
      </c>
      <c r="K118" s="217" t="s">
        <v>40</v>
      </c>
      <c r="L118" s="46"/>
      <c r="M118" s="222" t="s">
        <v>40</v>
      </c>
      <c r="N118" s="223" t="s">
        <v>48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2216</v>
      </c>
      <c r="AT118" s="226" t="s">
        <v>226</v>
      </c>
      <c r="AU118" s="226" t="s">
        <v>83</v>
      </c>
      <c r="AY118" s="19" t="s">
        <v>224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83</v>
      </c>
      <c r="BK118" s="227">
        <f>ROUND(I118*H118,2)</f>
        <v>0</v>
      </c>
      <c r="BL118" s="19" t="s">
        <v>2216</v>
      </c>
      <c r="BM118" s="226" t="s">
        <v>455</v>
      </c>
    </row>
    <row r="119" s="2" customFormat="1">
      <c r="A119" s="40"/>
      <c r="B119" s="41"/>
      <c r="C119" s="42"/>
      <c r="D119" s="228" t="s">
        <v>232</v>
      </c>
      <c r="E119" s="42"/>
      <c r="F119" s="229" t="s">
        <v>6478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232</v>
      </c>
      <c r="AU119" s="19" t="s">
        <v>83</v>
      </c>
    </row>
    <row r="120" s="2" customFormat="1" ht="33" customHeight="1">
      <c r="A120" s="40"/>
      <c r="B120" s="41"/>
      <c r="C120" s="215" t="s">
        <v>349</v>
      </c>
      <c r="D120" s="215" t="s">
        <v>226</v>
      </c>
      <c r="E120" s="216" t="s">
        <v>6479</v>
      </c>
      <c r="F120" s="217" t="s">
        <v>6480</v>
      </c>
      <c r="G120" s="218" t="s">
        <v>1605</v>
      </c>
      <c r="H120" s="219">
        <v>1</v>
      </c>
      <c r="I120" s="220"/>
      <c r="J120" s="221">
        <f>ROUND(I120*H120,2)</f>
        <v>0</v>
      </c>
      <c r="K120" s="217" t="s">
        <v>40</v>
      </c>
      <c r="L120" s="46"/>
      <c r="M120" s="222" t="s">
        <v>40</v>
      </c>
      <c r="N120" s="223" t="s">
        <v>48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2216</v>
      </c>
      <c r="AT120" s="226" t="s">
        <v>226</v>
      </c>
      <c r="AU120" s="226" t="s">
        <v>83</v>
      </c>
      <c r="AY120" s="19" t="s">
        <v>224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83</v>
      </c>
      <c r="BK120" s="227">
        <f>ROUND(I120*H120,2)</f>
        <v>0</v>
      </c>
      <c r="BL120" s="19" t="s">
        <v>2216</v>
      </c>
      <c r="BM120" s="226" t="s">
        <v>468</v>
      </c>
    </row>
    <row r="121" s="2" customFormat="1">
      <c r="A121" s="40"/>
      <c r="B121" s="41"/>
      <c r="C121" s="42"/>
      <c r="D121" s="228" t="s">
        <v>232</v>
      </c>
      <c r="E121" s="42"/>
      <c r="F121" s="229" t="s">
        <v>6480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232</v>
      </c>
      <c r="AU121" s="19" t="s">
        <v>83</v>
      </c>
    </row>
    <row r="122" s="2" customFormat="1" ht="16.5" customHeight="1">
      <c r="A122" s="40"/>
      <c r="B122" s="41"/>
      <c r="C122" s="215" t="s">
        <v>356</v>
      </c>
      <c r="D122" s="215" t="s">
        <v>226</v>
      </c>
      <c r="E122" s="216" t="s">
        <v>6481</v>
      </c>
      <c r="F122" s="217" t="s">
        <v>6482</v>
      </c>
      <c r="G122" s="218" t="s">
        <v>1605</v>
      </c>
      <c r="H122" s="219">
        <v>1</v>
      </c>
      <c r="I122" s="220"/>
      <c r="J122" s="221">
        <f>ROUND(I122*H122,2)</f>
        <v>0</v>
      </c>
      <c r="K122" s="217" t="s">
        <v>40</v>
      </c>
      <c r="L122" s="46"/>
      <c r="M122" s="222" t="s">
        <v>40</v>
      </c>
      <c r="N122" s="223" t="s">
        <v>48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2216</v>
      </c>
      <c r="AT122" s="226" t="s">
        <v>226</v>
      </c>
      <c r="AU122" s="226" t="s">
        <v>83</v>
      </c>
      <c r="AY122" s="19" t="s">
        <v>224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83</v>
      </c>
      <c r="BK122" s="227">
        <f>ROUND(I122*H122,2)</f>
        <v>0</v>
      </c>
      <c r="BL122" s="19" t="s">
        <v>2216</v>
      </c>
      <c r="BM122" s="226" t="s">
        <v>484</v>
      </c>
    </row>
    <row r="123" s="2" customFormat="1">
      <c r="A123" s="40"/>
      <c r="B123" s="41"/>
      <c r="C123" s="42"/>
      <c r="D123" s="228" t="s">
        <v>232</v>
      </c>
      <c r="E123" s="42"/>
      <c r="F123" s="229" t="s">
        <v>6482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232</v>
      </c>
      <c r="AU123" s="19" t="s">
        <v>83</v>
      </c>
    </row>
    <row r="124" s="2" customFormat="1" ht="16.5" customHeight="1">
      <c r="A124" s="40"/>
      <c r="B124" s="41"/>
      <c r="C124" s="215" t="s">
        <v>153</v>
      </c>
      <c r="D124" s="215" t="s">
        <v>226</v>
      </c>
      <c r="E124" s="216" t="s">
        <v>6483</v>
      </c>
      <c r="F124" s="217" t="s">
        <v>6484</v>
      </c>
      <c r="G124" s="218" t="s">
        <v>1605</v>
      </c>
      <c r="H124" s="219">
        <v>1</v>
      </c>
      <c r="I124" s="220"/>
      <c r="J124" s="221">
        <f>ROUND(I124*H124,2)</f>
        <v>0</v>
      </c>
      <c r="K124" s="217" t="s">
        <v>40</v>
      </c>
      <c r="L124" s="46"/>
      <c r="M124" s="222" t="s">
        <v>40</v>
      </c>
      <c r="N124" s="223" t="s">
        <v>48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2216</v>
      </c>
      <c r="AT124" s="226" t="s">
        <v>226</v>
      </c>
      <c r="AU124" s="226" t="s">
        <v>83</v>
      </c>
      <c r="AY124" s="19" t="s">
        <v>224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83</v>
      </c>
      <c r="BK124" s="227">
        <f>ROUND(I124*H124,2)</f>
        <v>0</v>
      </c>
      <c r="BL124" s="19" t="s">
        <v>2216</v>
      </c>
      <c r="BM124" s="226" t="s">
        <v>493</v>
      </c>
    </row>
    <row r="125" s="2" customFormat="1">
      <c r="A125" s="40"/>
      <c r="B125" s="41"/>
      <c r="C125" s="42"/>
      <c r="D125" s="228" t="s">
        <v>232</v>
      </c>
      <c r="E125" s="42"/>
      <c r="F125" s="229" t="s">
        <v>6484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232</v>
      </c>
      <c r="AU125" s="19" t="s">
        <v>83</v>
      </c>
    </row>
    <row r="126" s="2" customFormat="1" ht="21.75" customHeight="1">
      <c r="A126" s="40"/>
      <c r="B126" s="41"/>
      <c r="C126" s="215" t="s">
        <v>373</v>
      </c>
      <c r="D126" s="215" t="s">
        <v>226</v>
      </c>
      <c r="E126" s="216" t="s">
        <v>6485</v>
      </c>
      <c r="F126" s="217" t="s">
        <v>6486</v>
      </c>
      <c r="G126" s="218" t="s">
        <v>1605</v>
      </c>
      <c r="H126" s="219">
        <v>1</v>
      </c>
      <c r="I126" s="220"/>
      <c r="J126" s="221">
        <f>ROUND(I126*H126,2)</f>
        <v>0</v>
      </c>
      <c r="K126" s="217" t="s">
        <v>40</v>
      </c>
      <c r="L126" s="46"/>
      <c r="M126" s="222" t="s">
        <v>40</v>
      </c>
      <c r="N126" s="223" t="s">
        <v>48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2216</v>
      </c>
      <c r="AT126" s="226" t="s">
        <v>226</v>
      </c>
      <c r="AU126" s="226" t="s">
        <v>83</v>
      </c>
      <c r="AY126" s="19" t="s">
        <v>224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83</v>
      </c>
      <c r="BK126" s="227">
        <f>ROUND(I126*H126,2)</f>
        <v>0</v>
      </c>
      <c r="BL126" s="19" t="s">
        <v>2216</v>
      </c>
      <c r="BM126" s="226" t="s">
        <v>161</v>
      </c>
    </row>
    <row r="127" s="2" customFormat="1">
      <c r="A127" s="40"/>
      <c r="B127" s="41"/>
      <c r="C127" s="42"/>
      <c r="D127" s="228" t="s">
        <v>232</v>
      </c>
      <c r="E127" s="42"/>
      <c r="F127" s="229" t="s">
        <v>6486</v>
      </c>
      <c r="G127" s="42"/>
      <c r="H127" s="42"/>
      <c r="I127" s="230"/>
      <c r="J127" s="42"/>
      <c r="K127" s="42"/>
      <c r="L127" s="46"/>
      <c r="M127" s="278"/>
      <c r="N127" s="279"/>
      <c r="O127" s="280"/>
      <c r="P127" s="280"/>
      <c r="Q127" s="280"/>
      <c r="R127" s="280"/>
      <c r="S127" s="280"/>
      <c r="T127" s="281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232</v>
      </c>
      <c r="AU127" s="19" t="s">
        <v>83</v>
      </c>
    </row>
    <row r="128" s="2" customFormat="1" ht="6.96" customHeight="1">
      <c r="A128" s="40"/>
      <c r="B128" s="61"/>
      <c r="C128" s="62"/>
      <c r="D128" s="62"/>
      <c r="E128" s="62"/>
      <c r="F128" s="62"/>
      <c r="G128" s="62"/>
      <c r="H128" s="62"/>
      <c r="I128" s="62"/>
      <c r="J128" s="62"/>
      <c r="K128" s="62"/>
      <c r="L128" s="46"/>
      <c r="M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</sheetData>
  <sheetProtection sheet="1" autoFilter="0" formatColumns="0" formatRows="0" objects="1" scenarios="1" spinCount="100000" saltValue="PPs5GxNH6Xf+6d/Gb7qcLal7e3v55PUP3GzeY2Fxe8aWe6ao9Q5DQIkX4TopjeZjMyi1psJGulsGjKArSRiuSw==" hashValue="gGQFQbHlsZATg7IcCgujw/RhkWECaA7iMTxjnL8BUbTXEvYOzbl0lnxZGfZWFNnBKzFfUy7OGyI25/mrqpDvbg==" algorithmName="SHA-512" password="CC35"/>
  <autoFilter ref="C85:K1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1"/>
      <c r="C3" s="142"/>
      <c r="D3" s="142"/>
      <c r="E3" s="142"/>
      <c r="F3" s="142"/>
      <c r="G3" s="142"/>
      <c r="H3" s="22"/>
    </row>
    <row r="4" s="1" customFormat="1" ht="24.96" customHeight="1">
      <c r="B4" s="22"/>
      <c r="C4" s="143" t="s">
        <v>6487</v>
      </c>
      <c r="H4" s="22"/>
    </row>
    <row r="5" s="1" customFormat="1" ht="12" customHeight="1">
      <c r="B5" s="22"/>
      <c r="C5" s="299" t="s">
        <v>13</v>
      </c>
      <c r="D5" s="152" t="s">
        <v>14</v>
      </c>
      <c r="E5" s="1"/>
      <c r="F5" s="1"/>
      <c r="H5" s="22"/>
    </row>
    <row r="6" s="1" customFormat="1" ht="36.96" customHeight="1">
      <c r="B6" s="22"/>
      <c r="C6" s="300" t="s">
        <v>16</v>
      </c>
      <c r="D6" s="301" t="s">
        <v>17</v>
      </c>
      <c r="E6" s="1"/>
      <c r="F6" s="1"/>
      <c r="H6" s="22"/>
    </row>
    <row r="7" s="1" customFormat="1" ht="16.5" customHeight="1">
      <c r="B7" s="22"/>
      <c r="C7" s="145" t="s">
        <v>24</v>
      </c>
      <c r="D7" s="149" t="str">
        <f>'Rekapitulace stavby'!AN8</f>
        <v>9. 9. 2021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8"/>
      <c r="B9" s="302"/>
      <c r="C9" s="303" t="s">
        <v>58</v>
      </c>
      <c r="D9" s="304" t="s">
        <v>59</v>
      </c>
      <c r="E9" s="304" t="s">
        <v>211</v>
      </c>
      <c r="F9" s="305" t="s">
        <v>6488</v>
      </c>
      <c r="G9" s="188"/>
      <c r="H9" s="302"/>
    </row>
    <row r="10" s="2" customFormat="1" ht="26.4" customHeight="1">
      <c r="A10" s="40"/>
      <c r="B10" s="46"/>
      <c r="C10" s="306" t="s">
        <v>6489</v>
      </c>
      <c r="D10" s="306" t="s">
        <v>88</v>
      </c>
      <c r="E10" s="40"/>
      <c r="F10" s="40"/>
      <c r="G10" s="40"/>
      <c r="H10" s="46"/>
    </row>
    <row r="11" s="2" customFormat="1" ht="16.8" customHeight="1">
      <c r="A11" s="40"/>
      <c r="B11" s="46"/>
      <c r="C11" s="307" t="s">
        <v>150</v>
      </c>
      <c r="D11" s="308" t="s">
        <v>151</v>
      </c>
      <c r="E11" s="309" t="s">
        <v>152</v>
      </c>
      <c r="F11" s="310">
        <v>19</v>
      </c>
      <c r="G11" s="40"/>
      <c r="H11" s="46"/>
    </row>
    <row r="12" s="2" customFormat="1" ht="16.8" customHeight="1">
      <c r="A12" s="40"/>
      <c r="B12" s="46"/>
      <c r="C12" s="311" t="s">
        <v>150</v>
      </c>
      <c r="D12" s="311" t="s">
        <v>237</v>
      </c>
      <c r="E12" s="19" t="s">
        <v>40</v>
      </c>
      <c r="F12" s="312">
        <v>19</v>
      </c>
      <c r="G12" s="40"/>
      <c r="H12" s="46"/>
    </row>
    <row r="13" s="2" customFormat="1" ht="16.8" customHeight="1">
      <c r="A13" s="40"/>
      <c r="B13" s="46"/>
      <c r="C13" s="313" t="s">
        <v>6490</v>
      </c>
      <c r="D13" s="40"/>
      <c r="E13" s="40"/>
      <c r="F13" s="40"/>
      <c r="G13" s="40"/>
      <c r="H13" s="46"/>
    </row>
    <row r="14" s="2" customFormat="1" ht="16.8" customHeight="1">
      <c r="A14" s="40"/>
      <c r="B14" s="46"/>
      <c r="C14" s="311" t="s">
        <v>227</v>
      </c>
      <c r="D14" s="311" t="s">
        <v>228</v>
      </c>
      <c r="E14" s="19" t="s">
        <v>152</v>
      </c>
      <c r="F14" s="312">
        <v>19</v>
      </c>
      <c r="G14" s="40"/>
      <c r="H14" s="46"/>
    </row>
    <row r="15" s="2" customFormat="1" ht="16.8" customHeight="1">
      <c r="A15" s="40"/>
      <c r="B15" s="46"/>
      <c r="C15" s="311" t="s">
        <v>260</v>
      </c>
      <c r="D15" s="311" t="s">
        <v>261</v>
      </c>
      <c r="E15" s="19" t="s">
        <v>152</v>
      </c>
      <c r="F15" s="312">
        <v>54.719999999999999</v>
      </c>
      <c r="G15" s="40"/>
      <c r="H15" s="46"/>
    </row>
    <row r="16" s="2" customFormat="1" ht="16.8" customHeight="1">
      <c r="A16" s="40"/>
      <c r="B16" s="46"/>
      <c r="C16" s="311" t="s">
        <v>1017</v>
      </c>
      <c r="D16" s="311" t="s">
        <v>1018</v>
      </c>
      <c r="E16" s="19" t="s">
        <v>152</v>
      </c>
      <c r="F16" s="312">
        <v>54.719999999999999</v>
      </c>
      <c r="G16" s="40"/>
      <c r="H16" s="46"/>
    </row>
    <row r="17" s="2" customFormat="1" ht="16.8" customHeight="1">
      <c r="A17" s="40"/>
      <c r="B17" s="46"/>
      <c r="C17" s="311" t="s">
        <v>1023</v>
      </c>
      <c r="D17" s="311" t="s">
        <v>1024</v>
      </c>
      <c r="E17" s="19" t="s">
        <v>152</v>
      </c>
      <c r="F17" s="312">
        <v>54.719999999999999</v>
      </c>
      <c r="G17" s="40"/>
      <c r="H17" s="46"/>
    </row>
    <row r="18" s="2" customFormat="1" ht="16.8" customHeight="1">
      <c r="A18" s="40"/>
      <c r="B18" s="46"/>
      <c r="C18" s="311" t="s">
        <v>1076</v>
      </c>
      <c r="D18" s="311" t="s">
        <v>1077</v>
      </c>
      <c r="E18" s="19" t="s">
        <v>152</v>
      </c>
      <c r="F18" s="312">
        <v>19</v>
      </c>
      <c r="G18" s="40"/>
      <c r="H18" s="46"/>
    </row>
    <row r="19" s="2" customFormat="1" ht="16.8" customHeight="1">
      <c r="A19" s="40"/>
      <c r="B19" s="46"/>
      <c r="C19" s="311" t="s">
        <v>1414</v>
      </c>
      <c r="D19" s="311" t="s">
        <v>1415</v>
      </c>
      <c r="E19" s="19" t="s">
        <v>152</v>
      </c>
      <c r="F19" s="312">
        <v>19</v>
      </c>
      <c r="G19" s="40"/>
      <c r="H19" s="46"/>
    </row>
    <row r="20" s="2" customFormat="1" ht="16.8" customHeight="1">
      <c r="A20" s="40"/>
      <c r="B20" s="46"/>
      <c r="C20" s="307" t="s">
        <v>154</v>
      </c>
      <c r="D20" s="308" t="s">
        <v>155</v>
      </c>
      <c r="E20" s="309" t="s">
        <v>152</v>
      </c>
      <c r="F20" s="310">
        <v>35.719999999999999</v>
      </c>
      <c r="G20" s="40"/>
      <c r="H20" s="46"/>
    </row>
    <row r="21" s="2" customFormat="1" ht="16.8" customHeight="1">
      <c r="A21" s="40"/>
      <c r="B21" s="46"/>
      <c r="C21" s="311" t="s">
        <v>154</v>
      </c>
      <c r="D21" s="311" t="s">
        <v>243</v>
      </c>
      <c r="E21" s="19" t="s">
        <v>40</v>
      </c>
      <c r="F21" s="312">
        <v>35.719999999999999</v>
      </c>
      <c r="G21" s="40"/>
      <c r="H21" s="46"/>
    </row>
    <row r="22" s="2" customFormat="1" ht="16.8" customHeight="1">
      <c r="A22" s="40"/>
      <c r="B22" s="46"/>
      <c r="C22" s="313" t="s">
        <v>6490</v>
      </c>
      <c r="D22" s="40"/>
      <c r="E22" s="40"/>
      <c r="F22" s="40"/>
      <c r="G22" s="40"/>
      <c r="H22" s="46"/>
    </row>
    <row r="23" s="2" customFormat="1" ht="16.8" customHeight="1">
      <c r="A23" s="40"/>
      <c r="B23" s="46"/>
      <c r="C23" s="311" t="s">
        <v>238</v>
      </c>
      <c r="D23" s="311" t="s">
        <v>239</v>
      </c>
      <c r="E23" s="19" t="s">
        <v>152</v>
      </c>
      <c r="F23" s="312">
        <v>35.719999999999999</v>
      </c>
      <c r="G23" s="40"/>
      <c r="H23" s="46"/>
    </row>
    <row r="24" s="2" customFormat="1" ht="16.8" customHeight="1">
      <c r="A24" s="40"/>
      <c r="B24" s="46"/>
      <c r="C24" s="311" t="s">
        <v>260</v>
      </c>
      <c r="D24" s="311" t="s">
        <v>261</v>
      </c>
      <c r="E24" s="19" t="s">
        <v>152</v>
      </c>
      <c r="F24" s="312">
        <v>54.719999999999999</v>
      </c>
      <c r="G24" s="40"/>
      <c r="H24" s="46"/>
    </row>
    <row r="25" s="2" customFormat="1" ht="16.8" customHeight="1">
      <c r="A25" s="40"/>
      <c r="B25" s="46"/>
      <c r="C25" s="311" t="s">
        <v>1017</v>
      </c>
      <c r="D25" s="311" t="s">
        <v>1018</v>
      </c>
      <c r="E25" s="19" t="s">
        <v>152</v>
      </c>
      <c r="F25" s="312">
        <v>54.719999999999999</v>
      </c>
      <c r="G25" s="40"/>
      <c r="H25" s="46"/>
    </row>
    <row r="26" s="2" customFormat="1" ht="16.8" customHeight="1">
      <c r="A26" s="40"/>
      <c r="B26" s="46"/>
      <c r="C26" s="311" t="s">
        <v>1023</v>
      </c>
      <c r="D26" s="311" t="s">
        <v>1024</v>
      </c>
      <c r="E26" s="19" t="s">
        <v>152</v>
      </c>
      <c r="F26" s="312">
        <v>54.719999999999999</v>
      </c>
      <c r="G26" s="40"/>
      <c r="H26" s="46"/>
    </row>
    <row r="27" s="2" customFormat="1" ht="16.8" customHeight="1">
      <c r="A27" s="40"/>
      <c r="B27" s="46"/>
      <c r="C27" s="311" t="s">
        <v>1069</v>
      </c>
      <c r="D27" s="311" t="s">
        <v>1070</v>
      </c>
      <c r="E27" s="19" t="s">
        <v>152</v>
      </c>
      <c r="F27" s="312">
        <v>35.719999999999999</v>
      </c>
      <c r="G27" s="40"/>
      <c r="H27" s="46"/>
    </row>
    <row r="28" s="2" customFormat="1" ht="16.8" customHeight="1">
      <c r="A28" s="40"/>
      <c r="B28" s="46"/>
      <c r="C28" s="311" t="s">
        <v>1420</v>
      </c>
      <c r="D28" s="311" t="s">
        <v>1421</v>
      </c>
      <c r="E28" s="19" t="s">
        <v>152</v>
      </c>
      <c r="F28" s="312">
        <v>35.719999999999999</v>
      </c>
      <c r="G28" s="40"/>
      <c r="H28" s="46"/>
    </row>
    <row r="29" s="2" customFormat="1" ht="16.8" customHeight="1">
      <c r="A29" s="40"/>
      <c r="B29" s="46"/>
      <c r="C29" s="307" t="s">
        <v>158</v>
      </c>
      <c r="D29" s="308" t="s">
        <v>159</v>
      </c>
      <c r="E29" s="309" t="s">
        <v>160</v>
      </c>
      <c r="F29" s="310">
        <v>40</v>
      </c>
      <c r="G29" s="40"/>
      <c r="H29" s="46"/>
    </row>
    <row r="30" s="2" customFormat="1" ht="16.8" customHeight="1">
      <c r="A30" s="40"/>
      <c r="B30" s="46"/>
      <c r="C30" s="311" t="s">
        <v>158</v>
      </c>
      <c r="D30" s="311" t="s">
        <v>435</v>
      </c>
      <c r="E30" s="19" t="s">
        <v>40</v>
      </c>
      <c r="F30" s="312">
        <v>40</v>
      </c>
      <c r="G30" s="40"/>
      <c r="H30" s="46"/>
    </row>
    <row r="31" s="2" customFormat="1" ht="16.8" customHeight="1">
      <c r="A31" s="40"/>
      <c r="B31" s="46"/>
      <c r="C31" s="313" t="s">
        <v>6490</v>
      </c>
      <c r="D31" s="40"/>
      <c r="E31" s="40"/>
      <c r="F31" s="40"/>
      <c r="G31" s="40"/>
      <c r="H31" s="46"/>
    </row>
    <row r="32" s="2" customFormat="1" ht="16.8" customHeight="1">
      <c r="A32" s="40"/>
      <c r="B32" s="46"/>
      <c r="C32" s="311" t="s">
        <v>430</v>
      </c>
      <c r="D32" s="311" t="s">
        <v>431</v>
      </c>
      <c r="E32" s="19" t="s">
        <v>163</v>
      </c>
      <c r="F32" s="312">
        <v>76.691999999999993</v>
      </c>
      <c r="G32" s="40"/>
      <c r="H32" s="46"/>
    </row>
    <row r="33" s="2" customFormat="1" ht="16.8" customHeight="1">
      <c r="A33" s="40"/>
      <c r="B33" s="46"/>
      <c r="C33" s="311" t="s">
        <v>767</v>
      </c>
      <c r="D33" s="311" t="s">
        <v>768</v>
      </c>
      <c r="E33" s="19" t="s">
        <v>163</v>
      </c>
      <c r="F33" s="312">
        <v>1.6000000000000001</v>
      </c>
      <c r="G33" s="40"/>
      <c r="H33" s="46"/>
    </row>
    <row r="34" s="2" customFormat="1" ht="16.8" customHeight="1">
      <c r="A34" s="40"/>
      <c r="B34" s="46"/>
      <c r="C34" s="311" t="s">
        <v>782</v>
      </c>
      <c r="D34" s="311" t="s">
        <v>783</v>
      </c>
      <c r="E34" s="19" t="s">
        <v>160</v>
      </c>
      <c r="F34" s="312">
        <v>40</v>
      </c>
      <c r="G34" s="40"/>
      <c r="H34" s="46"/>
    </row>
    <row r="35" s="2" customFormat="1" ht="16.8" customHeight="1">
      <c r="A35" s="40"/>
      <c r="B35" s="46"/>
      <c r="C35" s="311" t="s">
        <v>789</v>
      </c>
      <c r="D35" s="311" t="s">
        <v>790</v>
      </c>
      <c r="E35" s="19" t="s">
        <v>152</v>
      </c>
      <c r="F35" s="312">
        <v>276.60000000000002</v>
      </c>
      <c r="G35" s="40"/>
      <c r="H35" s="46"/>
    </row>
    <row r="36" s="2" customFormat="1" ht="16.8" customHeight="1">
      <c r="A36" s="40"/>
      <c r="B36" s="46"/>
      <c r="C36" s="311" t="s">
        <v>796</v>
      </c>
      <c r="D36" s="311" t="s">
        <v>797</v>
      </c>
      <c r="E36" s="19" t="s">
        <v>152</v>
      </c>
      <c r="F36" s="312">
        <v>116</v>
      </c>
      <c r="G36" s="40"/>
      <c r="H36" s="46"/>
    </row>
    <row r="37" s="2" customFormat="1" ht="16.8" customHeight="1">
      <c r="A37" s="40"/>
      <c r="B37" s="46"/>
      <c r="C37" s="311" t="s">
        <v>809</v>
      </c>
      <c r="D37" s="311" t="s">
        <v>810</v>
      </c>
      <c r="E37" s="19" t="s">
        <v>811</v>
      </c>
      <c r="F37" s="312">
        <v>27</v>
      </c>
      <c r="G37" s="40"/>
      <c r="H37" s="46"/>
    </row>
    <row r="38" s="2" customFormat="1" ht="16.8" customHeight="1">
      <c r="A38" s="40"/>
      <c r="B38" s="46"/>
      <c r="C38" s="311" t="s">
        <v>877</v>
      </c>
      <c r="D38" s="311" t="s">
        <v>878</v>
      </c>
      <c r="E38" s="19" t="s">
        <v>163</v>
      </c>
      <c r="F38" s="312">
        <v>9.7200000000000006</v>
      </c>
      <c r="G38" s="40"/>
      <c r="H38" s="46"/>
    </row>
    <row r="39" s="2" customFormat="1" ht="16.8" customHeight="1">
      <c r="A39" s="40"/>
      <c r="B39" s="46"/>
      <c r="C39" s="311" t="s">
        <v>885</v>
      </c>
      <c r="D39" s="311" t="s">
        <v>886</v>
      </c>
      <c r="E39" s="19" t="s">
        <v>152</v>
      </c>
      <c r="F39" s="312">
        <v>242.80000000000001</v>
      </c>
      <c r="G39" s="40"/>
      <c r="H39" s="46"/>
    </row>
    <row r="40" s="2" customFormat="1" ht="16.8" customHeight="1">
      <c r="A40" s="40"/>
      <c r="B40" s="46"/>
      <c r="C40" s="311" t="s">
        <v>891</v>
      </c>
      <c r="D40" s="311" t="s">
        <v>892</v>
      </c>
      <c r="E40" s="19" t="s">
        <v>152</v>
      </c>
      <c r="F40" s="312">
        <v>36.899999999999999</v>
      </c>
      <c r="G40" s="40"/>
      <c r="H40" s="46"/>
    </row>
    <row r="41" s="2" customFormat="1" ht="16.8" customHeight="1">
      <c r="A41" s="40"/>
      <c r="B41" s="46"/>
      <c r="C41" s="311" t="s">
        <v>906</v>
      </c>
      <c r="D41" s="311" t="s">
        <v>907</v>
      </c>
      <c r="E41" s="19" t="s">
        <v>152</v>
      </c>
      <c r="F41" s="312">
        <v>242.80000000000001</v>
      </c>
      <c r="G41" s="40"/>
      <c r="H41" s="46"/>
    </row>
    <row r="42" s="2" customFormat="1" ht="16.8" customHeight="1">
      <c r="A42" s="40"/>
      <c r="B42" s="46"/>
      <c r="C42" s="311" t="s">
        <v>974</v>
      </c>
      <c r="D42" s="311" t="s">
        <v>975</v>
      </c>
      <c r="E42" s="19" t="s">
        <v>163</v>
      </c>
      <c r="F42" s="312">
        <v>22.975000000000001</v>
      </c>
      <c r="G42" s="40"/>
      <c r="H42" s="46"/>
    </row>
    <row r="43" s="2" customFormat="1" ht="16.8" customHeight="1">
      <c r="A43" s="40"/>
      <c r="B43" s="46"/>
      <c r="C43" s="311" t="s">
        <v>984</v>
      </c>
      <c r="D43" s="311" t="s">
        <v>985</v>
      </c>
      <c r="E43" s="19" t="s">
        <v>163</v>
      </c>
      <c r="F43" s="312">
        <v>11.699999999999999</v>
      </c>
      <c r="G43" s="40"/>
      <c r="H43" s="46"/>
    </row>
    <row r="44" s="2" customFormat="1" ht="16.8" customHeight="1">
      <c r="A44" s="40"/>
      <c r="B44" s="46"/>
      <c r="C44" s="311" t="s">
        <v>992</v>
      </c>
      <c r="D44" s="311" t="s">
        <v>993</v>
      </c>
      <c r="E44" s="19" t="s">
        <v>163</v>
      </c>
      <c r="F44" s="312">
        <v>19.5</v>
      </c>
      <c r="G44" s="40"/>
      <c r="H44" s="46"/>
    </row>
    <row r="45" s="2" customFormat="1" ht="16.8" customHeight="1">
      <c r="A45" s="40"/>
      <c r="B45" s="46"/>
      <c r="C45" s="311" t="s">
        <v>999</v>
      </c>
      <c r="D45" s="311" t="s">
        <v>1000</v>
      </c>
      <c r="E45" s="19" t="s">
        <v>163</v>
      </c>
      <c r="F45" s="312">
        <v>19.5</v>
      </c>
      <c r="G45" s="40"/>
      <c r="H45" s="46"/>
    </row>
    <row r="46" s="2" customFormat="1" ht="16.8" customHeight="1">
      <c r="A46" s="40"/>
      <c r="B46" s="46"/>
      <c r="C46" s="311" t="s">
        <v>1006</v>
      </c>
      <c r="D46" s="311" t="s">
        <v>1007</v>
      </c>
      <c r="E46" s="19" t="s">
        <v>160</v>
      </c>
      <c r="F46" s="312">
        <v>40</v>
      </c>
      <c r="G46" s="40"/>
      <c r="H46" s="46"/>
    </row>
    <row r="47" s="2" customFormat="1" ht="16.8" customHeight="1">
      <c r="A47" s="40"/>
      <c r="B47" s="46"/>
      <c r="C47" s="311" t="s">
        <v>1113</v>
      </c>
      <c r="D47" s="311" t="s">
        <v>1114</v>
      </c>
      <c r="E47" s="19" t="s">
        <v>811</v>
      </c>
      <c r="F47" s="312">
        <v>16</v>
      </c>
      <c r="G47" s="40"/>
      <c r="H47" s="46"/>
    </row>
    <row r="48" s="2" customFormat="1" ht="16.8" customHeight="1">
      <c r="A48" s="40"/>
      <c r="B48" s="46"/>
      <c r="C48" s="311" t="s">
        <v>1293</v>
      </c>
      <c r="D48" s="311" t="s">
        <v>1294</v>
      </c>
      <c r="E48" s="19" t="s">
        <v>163</v>
      </c>
      <c r="F48" s="312">
        <v>72.072000000000003</v>
      </c>
      <c r="G48" s="40"/>
      <c r="H48" s="46"/>
    </row>
    <row r="49" s="2" customFormat="1" ht="16.8" customHeight="1">
      <c r="A49" s="40"/>
      <c r="B49" s="46"/>
      <c r="C49" s="311" t="s">
        <v>1333</v>
      </c>
      <c r="D49" s="311" t="s">
        <v>1334</v>
      </c>
      <c r="E49" s="19" t="s">
        <v>580</v>
      </c>
      <c r="F49" s="312">
        <v>97.968000000000004</v>
      </c>
      <c r="G49" s="40"/>
      <c r="H49" s="46"/>
    </row>
    <row r="50" s="2" customFormat="1" ht="16.8" customHeight="1">
      <c r="A50" s="40"/>
      <c r="B50" s="46"/>
      <c r="C50" s="311" t="s">
        <v>1362</v>
      </c>
      <c r="D50" s="311" t="s">
        <v>1363</v>
      </c>
      <c r="E50" s="19" t="s">
        <v>160</v>
      </c>
      <c r="F50" s="312">
        <v>24</v>
      </c>
      <c r="G50" s="40"/>
      <c r="H50" s="46"/>
    </row>
    <row r="51" s="2" customFormat="1" ht="16.8" customHeight="1">
      <c r="A51" s="40"/>
      <c r="B51" s="46"/>
      <c r="C51" s="311" t="s">
        <v>1368</v>
      </c>
      <c r="D51" s="311" t="s">
        <v>1369</v>
      </c>
      <c r="E51" s="19" t="s">
        <v>160</v>
      </c>
      <c r="F51" s="312">
        <v>4.7999999999999998</v>
      </c>
      <c r="G51" s="40"/>
      <c r="H51" s="46"/>
    </row>
    <row r="52" s="2" customFormat="1" ht="16.8" customHeight="1">
      <c r="A52" s="40"/>
      <c r="B52" s="46"/>
      <c r="C52" s="311" t="s">
        <v>1387</v>
      </c>
      <c r="D52" s="311" t="s">
        <v>1388</v>
      </c>
      <c r="E52" s="19" t="s">
        <v>160</v>
      </c>
      <c r="F52" s="312">
        <v>80</v>
      </c>
      <c r="G52" s="40"/>
      <c r="H52" s="46"/>
    </row>
    <row r="53" s="2" customFormat="1" ht="16.8" customHeight="1">
      <c r="A53" s="40"/>
      <c r="B53" s="46"/>
      <c r="C53" s="311" t="s">
        <v>1399</v>
      </c>
      <c r="D53" s="311" t="s">
        <v>1400</v>
      </c>
      <c r="E53" s="19" t="s">
        <v>152</v>
      </c>
      <c r="F53" s="312">
        <v>6.7069999999999999</v>
      </c>
      <c r="G53" s="40"/>
      <c r="H53" s="46"/>
    </row>
    <row r="54" s="2" customFormat="1" ht="16.8" customHeight="1">
      <c r="A54" s="40"/>
      <c r="B54" s="46"/>
      <c r="C54" s="311" t="s">
        <v>1012</v>
      </c>
      <c r="D54" s="311" t="s">
        <v>1013</v>
      </c>
      <c r="E54" s="19" t="s">
        <v>160</v>
      </c>
      <c r="F54" s="312">
        <v>80</v>
      </c>
      <c r="G54" s="40"/>
      <c r="H54" s="46"/>
    </row>
    <row r="55" s="2" customFormat="1" ht="16.8" customHeight="1">
      <c r="A55" s="40"/>
      <c r="B55" s="46"/>
      <c r="C55" s="307" t="s">
        <v>162</v>
      </c>
      <c r="D55" s="308" t="s">
        <v>162</v>
      </c>
      <c r="E55" s="309" t="s">
        <v>163</v>
      </c>
      <c r="F55" s="310">
        <v>15.117000000000001</v>
      </c>
      <c r="G55" s="40"/>
      <c r="H55" s="46"/>
    </row>
    <row r="56" s="2" customFormat="1" ht="16.8" customHeight="1">
      <c r="A56" s="40"/>
      <c r="B56" s="46"/>
      <c r="C56" s="311" t="s">
        <v>162</v>
      </c>
      <c r="D56" s="311" t="s">
        <v>749</v>
      </c>
      <c r="E56" s="19" t="s">
        <v>40</v>
      </c>
      <c r="F56" s="312">
        <v>15.117000000000001</v>
      </c>
      <c r="G56" s="40"/>
      <c r="H56" s="46"/>
    </row>
    <row r="57" s="2" customFormat="1" ht="16.8" customHeight="1">
      <c r="A57" s="40"/>
      <c r="B57" s="46"/>
      <c r="C57" s="313" t="s">
        <v>6490</v>
      </c>
      <c r="D57" s="40"/>
      <c r="E57" s="40"/>
      <c r="F57" s="40"/>
      <c r="G57" s="40"/>
      <c r="H57" s="46"/>
    </row>
    <row r="58" s="2" customFormat="1" ht="16.8" customHeight="1">
      <c r="A58" s="40"/>
      <c r="B58" s="46"/>
      <c r="C58" s="311" t="s">
        <v>744</v>
      </c>
      <c r="D58" s="311" t="s">
        <v>745</v>
      </c>
      <c r="E58" s="19" t="s">
        <v>163</v>
      </c>
      <c r="F58" s="312">
        <v>15.117000000000001</v>
      </c>
      <c r="G58" s="40"/>
      <c r="H58" s="46"/>
    </row>
    <row r="59" s="2" customFormat="1" ht="16.8" customHeight="1">
      <c r="A59" s="40"/>
      <c r="B59" s="46"/>
      <c r="C59" s="311" t="s">
        <v>673</v>
      </c>
      <c r="D59" s="311" t="s">
        <v>674</v>
      </c>
      <c r="E59" s="19" t="s">
        <v>163</v>
      </c>
      <c r="F59" s="312">
        <v>328.91899999999998</v>
      </c>
      <c r="G59" s="40"/>
      <c r="H59" s="46"/>
    </row>
    <row r="60" s="2" customFormat="1" ht="16.8" customHeight="1">
      <c r="A60" s="40"/>
      <c r="B60" s="46"/>
      <c r="C60" s="311" t="s">
        <v>711</v>
      </c>
      <c r="D60" s="311" t="s">
        <v>712</v>
      </c>
      <c r="E60" s="19" t="s">
        <v>163</v>
      </c>
      <c r="F60" s="312">
        <v>328.91899999999998</v>
      </c>
      <c r="G60" s="40"/>
      <c r="H60" s="46"/>
    </row>
    <row r="61" s="2" customFormat="1" ht="16.8" customHeight="1">
      <c r="A61" s="40"/>
      <c r="B61" s="46"/>
      <c r="C61" s="311" t="s">
        <v>751</v>
      </c>
      <c r="D61" s="311" t="s">
        <v>752</v>
      </c>
      <c r="E61" s="19" t="s">
        <v>604</v>
      </c>
      <c r="F61" s="312">
        <v>30.234000000000002</v>
      </c>
      <c r="G61" s="40"/>
      <c r="H61" s="46"/>
    </row>
    <row r="62" s="2" customFormat="1" ht="16.8" customHeight="1">
      <c r="A62" s="40"/>
      <c r="B62" s="46"/>
      <c r="C62" s="307" t="s">
        <v>165</v>
      </c>
      <c r="D62" s="308" t="s">
        <v>166</v>
      </c>
      <c r="E62" s="309" t="s">
        <v>163</v>
      </c>
      <c r="F62" s="310">
        <v>219.12000000000001</v>
      </c>
      <c r="G62" s="40"/>
      <c r="H62" s="46"/>
    </row>
    <row r="63" s="2" customFormat="1" ht="16.8" customHeight="1">
      <c r="A63" s="40"/>
      <c r="B63" s="46"/>
      <c r="C63" s="311" t="s">
        <v>165</v>
      </c>
      <c r="D63" s="311" t="s">
        <v>436</v>
      </c>
      <c r="E63" s="19" t="s">
        <v>40</v>
      </c>
      <c r="F63" s="312">
        <v>219.12000000000001</v>
      </c>
      <c r="G63" s="40"/>
      <c r="H63" s="46"/>
    </row>
    <row r="64" s="2" customFormat="1" ht="16.8" customHeight="1">
      <c r="A64" s="40"/>
      <c r="B64" s="46"/>
      <c r="C64" s="313" t="s">
        <v>6490</v>
      </c>
      <c r="D64" s="40"/>
      <c r="E64" s="40"/>
      <c r="F64" s="40"/>
      <c r="G64" s="40"/>
      <c r="H64" s="46"/>
    </row>
    <row r="65" s="2" customFormat="1" ht="16.8" customHeight="1">
      <c r="A65" s="40"/>
      <c r="B65" s="46"/>
      <c r="C65" s="311" t="s">
        <v>430</v>
      </c>
      <c r="D65" s="311" t="s">
        <v>431</v>
      </c>
      <c r="E65" s="19" t="s">
        <v>163</v>
      </c>
      <c r="F65" s="312">
        <v>76.691999999999993</v>
      </c>
      <c r="G65" s="40"/>
      <c r="H65" s="46"/>
    </row>
    <row r="66" s="2" customFormat="1" ht="16.8" customHeight="1">
      <c r="A66" s="40"/>
      <c r="B66" s="46"/>
      <c r="C66" s="311" t="s">
        <v>417</v>
      </c>
      <c r="D66" s="311" t="s">
        <v>418</v>
      </c>
      <c r="E66" s="19" t="s">
        <v>163</v>
      </c>
      <c r="F66" s="312">
        <v>21.911999999999999</v>
      </c>
      <c r="G66" s="40"/>
      <c r="H66" s="46"/>
    </row>
    <row r="67" s="2" customFormat="1" ht="16.8" customHeight="1">
      <c r="A67" s="40"/>
      <c r="B67" s="46"/>
      <c r="C67" s="311" t="s">
        <v>424</v>
      </c>
      <c r="D67" s="311" t="s">
        <v>425</v>
      </c>
      <c r="E67" s="19" t="s">
        <v>163</v>
      </c>
      <c r="F67" s="312">
        <v>21.911999999999999</v>
      </c>
      <c r="G67" s="40"/>
      <c r="H67" s="46"/>
    </row>
    <row r="68" s="2" customFormat="1" ht="16.8" customHeight="1">
      <c r="A68" s="40"/>
      <c r="B68" s="46"/>
      <c r="C68" s="311" t="s">
        <v>447</v>
      </c>
      <c r="D68" s="311" t="s">
        <v>448</v>
      </c>
      <c r="E68" s="19" t="s">
        <v>163</v>
      </c>
      <c r="F68" s="312">
        <v>10.956</v>
      </c>
      <c r="G68" s="40"/>
      <c r="H68" s="46"/>
    </row>
    <row r="69" s="2" customFormat="1" ht="16.8" customHeight="1">
      <c r="A69" s="40"/>
      <c r="B69" s="46"/>
      <c r="C69" s="311" t="s">
        <v>452</v>
      </c>
      <c r="D69" s="311" t="s">
        <v>453</v>
      </c>
      <c r="E69" s="19" t="s">
        <v>163</v>
      </c>
      <c r="F69" s="312">
        <v>10.956</v>
      </c>
      <c r="G69" s="40"/>
      <c r="H69" s="46"/>
    </row>
    <row r="70" s="2" customFormat="1" ht="16.8" customHeight="1">
      <c r="A70" s="40"/>
      <c r="B70" s="46"/>
      <c r="C70" s="311" t="s">
        <v>441</v>
      </c>
      <c r="D70" s="311" t="s">
        <v>442</v>
      </c>
      <c r="E70" s="19" t="s">
        <v>163</v>
      </c>
      <c r="F70" s="312">
        <v>76.691999999999993</v>
      </c>
      <c r="G70" s="40"/>
      <c r="H70" s="46"/>
    </row>
    <row r="71" s="2" customFormat="1" ht="16.8" customHeight="1">
      <c r="A71" s="40"/>
      <c r="B71" s="46"/>
      <c r="C71" s="311" t="s">
        <v>666</v>
      </c>
      <c r="D71" s="311" t="s">
        <v>667</v>
      </c>
      <c r="E71" s="19" t="s">
        <v>163</v>
      </c>
      <c r="F71" s="312">
        <v>510.42399999999998</v>
      </c>
      <c r="G71" s="40"/>
      <c r="H71" s="46"/>
    </row>
    <row r="72" s="2" customFormat="1" ht="16.8" customHeight="1">
      <c r="A72" s="40"/>
      <c r="B72" s="46"/>
      <c r="C72" s="311" t="s">
        <v>680</v>
      </c>
      <c r="D72" s="311" t="s">
        <v>681</v>
      </c>
      <c r="E72" s="19" t="s">
        <v>163</v>
      </c>
      <c r="F72" s="312">
        <v>462.04199999999997</v>
      </c>
      <c r="G72" s="40"/>
      <c r="H72" s="46"/>
    </row>
    <row r="73" s="2" customFormat="1" ht="16.8" customHeight="1">
      <c r="A73" s="40"/>
      <c r="B73" s="46"/>
      <c r="C73" s="311" t="s">
        <v>689</v>
      </c>
      <c r="D73" s="311" t="s">
        <v>690</v>
      </c>
      <c r="E73" s="19" t="s">
        <v>163</v>
      </c>
      <c r="F73" s="312">
        <v>308.02800000000002</v>
      </c>
      <c r="G73" s="40"/>
      <c r="H73" s="46"/>
    </row>
    <row r="74" s="2" customFormat="1" ht="16.8" customHeight="1">
      <c r="A74" s="40"/>
      <c r="B74" s="46"/>
      <c r="C74" s="311" t="s">
        <v>698</v>
      </c>
      <c r="D74" s="311" t="s">
        <v>699</v>
      </c>
      <c r="E74" s="19" t="s">
        <v>163</v>
      </c>
      <c r="F74" s="312">
        <v>154.47999999999999</v>
      </c>
      <c r="G74" s="40"/>
      <c r="H74" s="46"/>
    </row>
    <row r="75" s="2" customFormat="1" ht="16.8" customHeight="1">
      <c r="A75" s="40"/>
      <c r="B75" s="46"/>
      <c r="C75" s="311" t="s">
        <v>705</v>
      </c>
      <c r="D75" s="311" t="s">
        <v>706</v>
      </c>
      <c r="E75" s="19" t="s">
        <v>163</v>
      </c>
      <c r="F75" s="312">
        <v>154.47999999999999</v>
      </c>
      <c r="G75" s="40"/>
      <c r="H75" s="46"/>
    </row>
    <row r="76" s="2" customFormat="1" ht="16.8" customHeight="1">
      <c r="A76" s="40"/>
      <c r="B76" s="46"/>
      <c r="C76" s="311" t="s">
        <v>717</v>
      </c>
      <c r="D76" s="311" t="s">
        <v>718</v>
      </c>
      <c r="E76" s="19" t="s">
        <v>604</v>
      </c>
      <c r="F76" s="312">
        <v>1286.0160000000001</v>
      </c>
      <c r="G76" s="40"/>
      <c r="H76" s="46"/>
    </row>
    <row r="77" s="2" customFormat="1" ht="16.8" customHeight="1">
      <c r="A77" s="40"/>
      <c r="B77" s="46"/>
      <c r="C77" s="307" t="s">
        <v>168</v>
      </c>
      <c r="D77" s="308" t="s">
        <v>169</v>
      </c>
      <c r="E77" s="309" t="s">
        <v>152</v>
      </c>
      <c r="F77" s="310">
        <v>44.823</v>
      </c>
      <c r="G77" s="40"/>
      <c r="H77" s="46"/>
    </row>
    <row r="78" s="2" customFormat="1" ht="16.8" customHeight="1">
      <c r="A78" s="40"/>
      <c r="B78" s="46"/>
      <c r="C78" s="311" t="s">
        <v>40</v>
      </c>
      <c r="D78" s="311" t="s">
        <v>250</v>
      </c>
      <c r="E78" s="19" t="s">
        <v>40</v>
      </c>
      <c r="F78" s="312">
        <v>26.652999999999999</v>
      </c>
      <c r="G78" s="40"/>
      <c r="H78" s="46"/>
    </row>
    <row r="79" s="2" customFormat="1" ht="16.8" customHeight="1">
      <c r="A79" s="40"/>
      <c r="B79" s="46"/>
      <c r="C79" s="311" t="s">
        <v>40</v>
      </c>
      <c r="D79" s="311" t="s">
        <v>251</v>
      </c>
      <c r="E79" s="19" t="s">
        <v>40</v>
      </c>
      <c r="F79" s="312">
        <v>0</v>
      </c>
      <c r="G79" s="40"/>
      <c r="H79" s="46"/>
    </row>
    <row r="80" s="2" customFormat="1" ht="16.8" customHeight="1">
      <c r="A80" s="40"/>
      <c r="B80" s="46"/>
      <c r="C80" s="311" t="s">
        <v>40</v>
      </c>
      <c r="D80" s="311" t="s">
        <v>252</v>
      </c>
      <c r="E80" s="19" t="s">
        <v>40</v>
      </c>
      <c r="F80" s="312">
        <v>18.170000000000002</v>
      </c>
      <c r="G80" s="40"/>
      <c r="H80" s="46"/>
    </row>
    <row r="81" s="2" customFormat="1" ht="16.8" customHeight="1">
      <c r="A81" s="40"/>
      <c r="B81" s="46"/>
      <c r="C81" s="311" t="s">
        <v>168</v>
      </c>
      <c r="D81" s="311" t="s">
        <v>253</v>
      </c>
      <c r="E81" s="19" t="s">
        <v>40</v>
      </c>
      <c r="F81" s="312">
        <v>44.823</v>
      </c>
      <c r="G81" s="40"/>
      <c r="H81" s="46"/>
    </row>
    <row r="82" s="2" customFormat="1" ht="16.8" customHeight="1">
      <c r="A82" s="40"/>
      <c r="B82" s="46"/>
      <c r="C82" s="313" t="s">
        <v>6490</v>
      </c>
      <c r="D82" s="40"/>
      <c r="E82" s="40"/>
      <c r="F82" s="40"/>
      <c r="G82" s="40"/>
      <c r="H82" s="46"/>
    </row>
    <row r="83" s="2" customFormat="1" ht="16.8" customHeight="1">
      <c r="A83" s="40"/>
      <c r="B83" s="46"/>
      <c r="C83" s="311" t="s">
        <v>245</v>
      </c>
      <c r="D83" s="311" t="s">
        <v>246</v>
      </c>
      <c r="E83" s="19" t="s">
        <v>152</v>
      </c>
      <c r="F83" s="312">
        <v>44.823</v>
      </c>
      <c r="G83" s="40"/>
      <c r="H83" s="46"/>
    </row>
    <row r="84" s="2" customFormat="1" ht="16.8" customHeight="1">
      <c r="A84" s="40"/>
      <c r="B84" s="46"/>
      <c r="C84" s="311" t="s">
        <v>254</v>
      </c>
      <c r="D84" s="311" t="s">
        <v>255</v>
      </c>
      <c r="E84" s="19" t="s">
        <v>152</v>
      </c>
      <c r="F84" s="312">
        <v>44.823</v>
      </c>
      <c r="G84" s="40"/>
      <c r="H84" s="46"/>
    </row>
    <row r="85" s="2" customFormat="1" ht="16.8" customHeight="1">
      <c r="A85" s="40"/>
      <c r="B85" s="46"/>
      <c r="C85" s="311" t="s">
        <v>267</v>
      </c>
      <c r="D85" s="311" t="s">
        <v>268</v>
      </c>
      <c r="E85" s="19" t="s">
        <v>152</v>
      </c>
      <c r="F85" s="312">
        <v>44.823</v>
      </c>
      <c r="G85" s="40"/>
      <c r="H85" s="46"/>
    </row>
    <row r="86" s="2" customFormat="1" ht="16.8" customHeight="1">
      <c r="A86" s="40"/>
      <c r="B86" s="46"/>
      <c r="C86" s="311" t="s">
        <v>273</v>
      </c>
      <c r="D86" s="311" t="s">
        <v>274</v>
      </c>
      <c r="E86" s="19" t="s">
        <v>152</v>
      </c>
      <c r="F86" s="312">
        <v>273.17700000000002</v>
      </c>
      <c r="G86" s="40"/>
      <c r="H86" s="46"/>
    </row>
    <row r="87" s="2" customFormat="1" ht="16.8" customHeight="1">
      <c r="A87" s="40"/>
      <c r="B87" s="46"/>
      <c r="C87" s="311" t="s">
        <v>1023</v>
      </c>
      <c r="D87" s="311" t="s">
        <v>1024</v>
      </c>
      <c r="E87" s="19" t="s">
        <v>152</v>
      </c>
      <c r="F87" s="312">
        <v>44.823</v>
      </c>
      <c r="G87" s="40"/>
      <c r="H87" s="46"/>
    </row>
    <row r="88" s="2" customFormat="1" ht="16.8" customHeight="1">
      <c r="A88" s="40"/>
      <c r="B88" s="46"/>
      <c r="C88" s="311" t="s">
        <v>1031</v>
      </c>
      <c r="D88" s="311" t="s">
        <v>1032</v>
      </c>
      <c r="E88" s="19" t="s">
        <v>152</v>
      </c>
      <c r="F88" s="312">
        <v>44.823</v>
      </c>
      <c r="G88" s="40"/>
      <c r="H88" s="46"/>
    </row>
    <row r="89" s="2" customFormat="1" ht="16.8" customHeight="1">
      <c r="A89" s="40"/>
      <c r="B89" s="46"/>
      <c r="C89" s="311" t="s">
        <v>1037</v>
      </c>
      <c r="D89" s="311" t="s">
        <v>1038</v>
      </c>
      <c r="E89" s="19" t="s">
        <v>152</v>
      </c>
      <c r="F89" s="312">
        <v>44.823</v>
      </c>
      <c r="G89" s="40"/>
      <c r="H89" s="46"/>
    </row>
    <row r="90" s="2" customFormat="1" ht="16.8" customHeight="1">
      <c r="A90" s="40"/>
      <c r="B90" s="46"/>
      <c r="C90" s="311" t="s">
        <v>1043</v>
      </c>
      <c r="D90" s="311" t="s">
        <v>1044</v>
      </c>
      <c r="E90" s="19" t="s">
        <v>152</v>
      </c>
      <c r="F90" s="312">
        <v>44.823</v>
      </c>
      <c r="G90" s="40"/>
      <c r="H90" s="46"/>
    </row>
    <row r="91" s="2" customFormat="1" ht="16.8" customHeight="1">
      <c r="A91" s="40"/>
      <c r="B91" s="46"/>
      <c r="C91" s="311" t="s">
        <v>1049</v>
      </c>
      <c r="D91" s="311" t="s">
        <v>1050</v>
      </c>
      <c r="E91" s="19" t="s">
        <v>152</v>
      </c>
      <c r="F91" s="312">
        <v>362.82299999999998</v>
      </c>
      <c r="G91" s="40"/>
      <c r="H91" s="46"/>
    </row>
    <row r="92" s="2" customFormat="1" ht="16.8" customHeight="1">
      <c r="A92" s="40"/>
      <c r="B92" s="46"/>
      <c r="C92" s="311" t="s">
        <v>1063</v>
      </c>
      <c r="D92" s="311" t="s">
        <v>1064</v>
      </c>
      <c r="E92" s="19" t="s">
        <v>152</v>
      </c>
      <c r="F92" s="312">
        <v>44.823</v>
      </c>
      <c r="G92" s="40"/>
      <c r="H92" s="46"/>
    </row>
    <row r="93" s="2" customFormat="1" ht="16.8" customHeight="1">
      <c r="A93" s="40"/>
      <c r="B93" s="46"/>
      <c r="C93" s="307" t="s">
        <v>172</v>
      </c>
      <c r="D93" s="308" t="s">
        <v>173</v>
      </c>
      <c r="E93" s="309" t="s">
        <v>163</v>
      </c>
      <c r="F93" s="310">
        <v>78.941000000000002</v>
      </c>
      <c r="G93" s="40"/>
      <c r="H93" s="46"/>
    </row>
    <row r="94" s="2" customFormat="1" ht="16.8" customHeight="1">
      <c r="A94" s="40"/>
      <c r="B94" s="46"/>
      <c r="C94" s="311" t="s">
        <v>40</v>
      </c>
      <c r="D94" s="311" t="s">
        <v>379</v>
      </c>
      <c r="E94" s="19" t="s">
        <v>40</v>
      </c>
      <c r="F94" s="312">
        <v>78.941000000000002</v>
      </c>
      <c r="G94" s="40"/>
      <c r="H94" s="46"/>
    </row>
    <row r="95" s="2" customFormat="1" ht="16.8" customHeight="1">
      <c r="A95" s="40"/>
      <c r="B95" s="46"/>
      <c r="C95" s="311" t="s">
        <v>172</v>
      </c>
      <c r="D95" s="311" t="s">
        <v>253</v>
      </c>
      <c r="E95" s="19" t="s">
        <v>40</v>
      </c>
      <c r="F95" s="312">
        <v>78.941000000000002</v>
      </c>
      <c r="G95" s="40"/>
      <c r="H95" s="46"/>
    </row>
    <row r="96" s="2" customFormat="1" ht="16.8" customHeight="1">
      <c r="A96" s="40"/>
      <c r="B96" s="46"/>
      <c r="C96" s="313" t="s">
        <v>6490</v>
      </c>
      <c r="D96" s="40"/>
      <c r="E96" s="40"/>
      <c r="F96" s="40"/>
      <c r="G96" s="40"/>
      <c r="H96" s="46"/>
    </row>
    <row r="97" s="2" customFormat="1" ht="16.8" customHeight="1">
      <c r="A97" s="40"/>
      <c r="B97" s="46"/>
      <c r="C97" s="311" t="s">
        <v>374</v>
      </c>
      <c r="D97" s="311" t="s">
        <v>375</v>
      </c>
      <c r="E97" s="19" t="s">
        <v>163</v>
      </c>
      <c r="F97" s="312">
        <v>47.365000000000002</v>
      </c>
      <c r="G97" s="40"/>
      <c r="H97" s="46"/>
    </row>
    <row r="98" s="2" customFormat="1" ht="16.8" customHeight="1">
      <c r="A98" s="40"/>
      <c r="B98" s="46"/>
      <c r="C98" s="311" t="s">
        <v>388</v>
      </c>
      <c r="D98" s="311" t="s">
        <v>389</v>
      </c>
      <c r="E98" s="19" t="s">
        <v>163</v>
      </c>
      <c r="F98" s="312">
        <v>27.629000000000001</v>
      </c>
      <c r="G98" s="40"/>
      <c r="H98" s="46"/>
    </row>
    <row r="99" s="2" customFormat="1" ht="16.8" customHeight="1">
      <c r="A99" s="40"/>
      <c r="B99" s="46"/>
      <c r="C99" s="311" t="s">
        <v>402</v>
      </c>
      <c r="D99" s="311" t="s">
        <v>403</v>
      </c>
      <c r="E99" s="19" t="s">
        <v>163</v>
      </c>
      <c r="F99" s="312">
        <v>3.9470000000000001</v>
      </c>
      <c r="G99" s="40"/>
      <c r="H99" s="46"/>
    </row>
    <row r="100" s="2" customFormat="1" ht="16.8" customHeight="1">
      <c r="A100" s="40"/>
      <c r="B100" s="46"/>
      <c r="C100" s="311" t="s">
        <v>680</v>
      </c>
      <c r="D100" s="311" t="s">
        <v>681</v>
      </c>
      <c r="E100" s="19" t="s">
        <v>163</v>
      </c>
      <c r="F100" s="312">
        <v>462.04199999999997</v>
      </c>
      <c r="G100" s="40"/>
      <c r="H100" s="46"/>
    </row>
    <row r="101" s="2" customFormat="1" ht="16.8" customHeight="1">
      <c r="A101" s="40"/>
      <c r="B101" s="46"/>
      <c r="C101" s="311" t="s">
        <v>689</v>
      </c>
      <c r="D101" s="311" t="s">
        <v>690</v>
      </c>
      <c r="E101" s="19" t="s">
        <v>163</v>
      </c>
      <c r="F101" s="312">
        <v>308.02800000000002</v>
      </c>
      <c r="G101" s="40"/>
      <c r="H101" s="46"/>
    </row>
    <row r="102" s="2" customFormat="1" ht="16.8" customHeight="1">
      <c r="A102" s="40"/>
      <c r="B102" s="46"/>
      <c r="C102" s="311" t="s">
        <v>717</v>
      </c>
      <c r="D102" s="311" t="s">
        <v>718</v>
      </c>
      <c r="E102" s="19" t="s">
        <v>604</v>
      </c>
      <c r="F102" s="312">
        <v>1286.0160000000001</v>
      </c>
      <c r="G102" s="40"/>
      <c r="H102" s="46"/>
    </row>
    <row r="103" s="2" customFormat="1" ht="16.8" customHeight="1">
      <c r="A103" s="40"/>
      <c r="B103" s="46"/>
      <c r="C103" s="311" t="s">
        <v>726</v>
      </c>
      <c r="D103" s="311" t="s">
        <v>727</v>
      </c>
      <c r="E103" s="19" t="s">
        <v>163</v>
      </c>
      <c r="F103" s="312">
        <v>313.80200000000002</v>
      </c>
      <c r="G103" s="40"/>
      <c r="H103" s="46"/>
    </row>
    <row r="104" s="2" customFormat="1" ht="16.8" customHeight="1">
      <c r="A104" s="40"/>
      <c r="B104" s="46"/>
      <c r="C104" s="307" t="s">
        <v>176</v>
      </c>
      <c r="D104" s="308" t="s">
        <v>177</v>
      </c>
      <c r="E104" s="309" t="s">
        <v>163</v>
      </c>
      <c r="F104" s="310">
        <v>88</v>
      </c>
      <c r="G104" s="40"/>
      <c r="H104" s="46"/>
    </row>
    <row r="105" s="2" customFormat="1" ht="16.8" customHeight="1">
      <c r="A105" s="40"/>
      <c r="B105" s="46"/>
      <c r="C105" s="311" t="s">
        <v>40</v>
      </c>
      <c r="D105" s="311" t="s">
        <v>368</v>
      </c>
      <c r="E105" s="19" t="s">
        <v>40</v>
      </c>
      <c r="F105" s="312">
        <v>0</v>
      </c>
      <c r="G105" s="40"/>
      <c r="H105" s="46"/>
    </row>
    <row r="106" s="2" customFormat="1" ht="16.8" customHeight="1">
      <c r="A106" s="40"/>
      <c r="B106" s="46"/>
      <c r="C106" s="311" t="s">
        <v>40</v>
      </c>
      <c r="D106" s="311" t="s">
        <v>369</v>
      </c>
      <c r="E106" s="19" t="s">
        <v>40</v>
      </c>
      <c r="F106" s="312">
        <v>48</v>
      </c>
      <c r="G106" s="40"/>
      <c r="H106" s="46"/>
    </row>
    <row r="107" s="2" customFormat="1" ht="16.8" customHeight="1">
      <c r="A107" s="40"/>
      <c r="B107" s="46"/>
      <c r="C107" s="311" t="s">
        <v>40</v>
      </c>
      <c r="D107" s="311" t="s">
        <v>370</v>
      </c>
      <c r="E107" s="19" t="s">
        <v>40</v>
      </c>
      <c r="F107" s="312">
        <v>16</v>
      </c>
      <c r="G107" s="40"/>
      <c r="H107" s="46"/>
    </row>
    <row r="108" s="2" customFormat="1" ht="16.8" customHeight="1">
      <c r="A108" s="40"/>
      <c r="B108" s="46"/>
      <c r="C108" s="311" t="s">
        <v>40</v>
      </c>
      <c r="D108" s="311" t="s">
        <v>371</v>
      </c>
      <c r="E108" s="19" t="s">
        <v>40</v>
      </c>
      <c r="F108" s="312">
        <v>24</v>
      </c>
      <c r="G108" s="40"/>
      <c r="H108" s="46"/>
    </row>
    <row r="109" s="2" customFormat="1" ht="16.8" customHeight="1">
      <c r="A109" s="40"/>
      <c r="B109" s="46"/>
      <c r="C109" s="311" t="s">
        <v>176</v>
      </c>
      <c r="D109" s="311" t="s">
        <v>253</v>
      </c>
      <c r="E109" s="19" t="s">
        <v>40</v>
      </c>
      <c r="F109" s="312">
        <v>88</v>
      </c>
      <c r="G109" s="40"/>
      <c r="H109" s="46"/>
    </row>
    <row r="110" s="2" customFormat="1" ht="16.8" customHeight="1">
      <c r="A110" s="40"/>
      <c r="B110" s="46"/>
      <c r="C110" s="313" t="s">
        <v>6490</v>
      </c>
      <c r="D110" s="40"/>
      <c r="E110" s="40"/>
      <c r="F110" s="40"/>
      <c r="G110" s="40"/>
      <c r="H110" s="46"/>
    </row>
    <row r="111" s="2" customFormat="1" ht="16.8" customHeight="1">
      <c r="A111" s="40"/>
      <c r="B111" s="46"/>
      <c r="C111" s="311" t="s">
        <v>363</v>
      </c>
      <c r="D111" s="311" t="s">
        <v>364</v>
      </c>
      <c r="E111" s="19" t="s">
        <v>163</v>
      </c>
      <c r="F111" s="312">
        <v>52.799999999999997</v>
      </c>
      <c r="G111" s="40"/>
      <c r="H111" s="46"/>
    </row>
    <row r="112" s="2" customFormat="1" ht="16.8" customHeight="1">
      <c r="A112" s="40"/>
      <c r="B112" s="46"/>
      <c r="C112" s="311" t="s">
        <v>381</v>
      </c>
      <c r="D112" s="311" t="s">
        <v>382</v>
      </c>
      <c r="E112" s="19" t="s">
        <v>163</v>
      </c>
      <c r="F112" s="312">
        <v>30.800000000000001</v>
      </c>
      <c r="G112" s="40"/>
      <c r="H112" s="46"/>
    </row>
    <row r="113" s="2" customFormat="1" ht="16.8" customHeight="1">
      <c r="A113" s="40"/>
      <c r="B113" s="46"/>
      <c r="C113" s="311" t="s">
        <v>395</v>
      </c>
      <c r="D113" s="311" t="s">
        <v>396</v>
      </c>
      <c r="E113" s="19" t="s">
        <v>163</v>
      </c>
      <c r="F113" s="312">
        <v>4.4000000000000004</v>
      </c>
      <c r="G113" s="40"/>
      <c r="H113" s="46"/>
    </row>
    <row r="114" s="2" customFormat="1" ht="16.8" customHeight="1">
      <c r="A114" s="40"/>
      <c r="B114" s="46"/>
      <c r="C114" s="311" t="s">
        <v>680</v>
      </c>
      <c r="D114" s="311" t="s">
        <v>681</v>
      </c>
      <c r="E114" s="19" t="s">
        <v>163</v>
      </c>
      <c r="F114" s="312">
        <v>462.04199999999997</v>
      </c>
      <c r="G114" s="40"/>
      <c r="H114" s="46"/>
    </row>
    <row r="115" s="2" customFormat="1" ht="16.8" customHeight="1">
      <c r="A115" s="40"/>
      <c r="B115" s="46"/>
      <c r="C115" s="311" t="s">
        <v>689</v>
      </c>
      <c r="D115" s="311" t="s">
        <v>690</v>
      </c>
      <c r="E115" s="19" t="s">
        <v>163</v>
      </c>
      <c r="F115" s="312">
        <v>308.02800000000002</v>
      </c>
      <c r="G115" s="40"/>
      <c r="H115" s="46"/>
    </row>
    <row r="116" s="2" customFormat="1" ht="16.8" customHeight="1">
      <c r="A116" s="40"/>
      <c r="B116" s="46"/>
      <c r="C116" s="311" t="s">
        <v>717</v>
      </c>
      <c r="D116" s="311" t="s">
        <v>718</v>
      </c>
      <c r="E116" s="19" t="s">
        <v>604</v>
      </c>
      <c r="F116" s="312">
        <v>1286.0160000000001</v>
      </c>
      <c r="G116" s="40"/>
      <c r="H116" s="46"/>
    </row>
    <row r="117" s="2" customFormat="1" ht="16.8" customHeight="1">
      <c r="A117" s="40"/>
      <c r="B117" s="46"/>
      <c r="C117" s="311" t="s">
        <v>726</v>
      </c>
      <c r="D117" s="311" t="s">
        <v>727</v>
      </c>
      <c r="E117" s="19" t="s">
        <v>163</v>
      </c>
      <c r="F117" s="312">
        <v>313.80200000000002</v>
      </c>
      <c r="G117" s="40"/>
      <c r="H117" s="46"/>
    </row>
    <row r="118" s="2" customFormat="1" ht="16.8" customHeight="1">
      <c r="A118" s="40"/>
      <c r="B118" s="46"/>
      <c r="C118" s="307" t="s">
        <v>180</v>
      </c>
      <c r="D118" s="308" t="s">
        <v>181</v>
      </c>
      <c r="E118" s="309" t="s">
        <v>163</v>
      </c>
      <c r="F118" s="310">
        <v>92.703999999999994</v>
      </c>
      <c r="G118" s="40"/>
      <c r="H118" s="46"/>
    </row>
    <row r="119" s="2" customFormat="1" ht="16.8" customHeight="1">
      <c r="A119" s="40"/>
      <c r="B119" s="46"/>
      <c r="C119" s="311" t="s">
        <v>180</v>
      </c>
      <c r="D119" s="311" t="s">
        <v>347</v>
      </c>
      <c r="E119" s="19" t="s">
        <v>40</v>
      </c>
      <c r="F119" s="312">
        <v>92.703999999999994</v>
      </c>
      <c r="G119" s="40"/>
      <c r="H119" s="46"/>
    </row>
    <row r="120" s="2" customFormat="1" ht="16.8" customHeight="1">
      <c r="A120" s="40"/>
      <c r="B120" s="46"/>
      <c r="C120" s="313" t="s">
        <v>6490</v>
      </c>
      <c r="D120" s="40"/>
      <c r="E120" s="40"/>
      <c r="F120" s="40"/>
      <c r="G120" s="40"/>
      <c r="H120" s="46"/>
    </row>
    <row r="121" s="2" customFormat="1" ht="16.8" customHeight="1">
      <c r="A121" s="40"/>
      <c r="B121" s="46"/>
      <c r="C121" s="311" t="s">
        <v>341</v>
      </c>
      <c r="D121" s="311" t="s">
        <v>342</v>
      </c>
      <c r="E121" s="19" t="s">
        <v>163</v>
      </c>
      <c r="F121" s="312">
        <v>55.622</v>
      </c>
      <c r="G121" s="40"/>
      <c r="H121" s="46"/>
    </row>
    <row r="122" s="2" customFormat="1" ht="16.8" customHeight="1">
      <c r="A122" s="40"/>
      <c r="B122" s="46"/>
      <c r="C122" s="311" t="s">
        <v>350</v>
      </c>
      <c r="D122" s="311" t="s">
        <v>351</v>
      </c>
      <c r="E122" s="19" t="s">
        <v>163</v>
      </c>
      <c r="F122" s="312">
        <v>32.445999999999998</v>
      </c>
      <c r="G122" s="40"/>
      <c r="H122" s="46"/>
    </row>
    <row r="123" s="2" customFormat="1" ht="16.8" customHeight="1">
      <c r="A123" s="40"/>
      <c r="B123" s="46"/>
      <c r="C123" s="311" t="s">
        <v>357</v>
      </c>
      <c r="D123" s="311" t="s">
        <v>358</v>
      </c>
      <c r="E123" s="19" t="s">
        <v>163</v>
      </c>
      <c r="F123" s="312">
        <v>4.6349999999999998</v>
      </c>
      <c r="G123" s="40"/>
      <c r="H123" s="46"/>
    </row>
    <row r="124" s="2" customFormat="1" ht="16.8" customHeight="1">
      <c r="A124" s="40"/>
      <c r="B124" s="46"/>
      <c r="C124" s="311" t="s">
        <v>680</v>
      </c>
      <c r="D124" s="311" t="s">
        <v>681</v>
      </c>
      <c r="E124" s="19" t="s">
        <v>163</v>
      </c>
      <c r="F124" s="312">
        <v>462.04199999999997</v>
      </c>
      <c r="G124" s="40"/>
      <c r="H124" s="46"/>
    </row>
    <row r="125" s="2" customFormat="1" ht="16.8" customHeight="1">
      <c r="A125" s="40"/>
      <c r="B125" s="46"/>
      <c r="C125" s="311" t="s">
        <v>689</v>
      </c>
      <c r="D125" s="311" t="s">
        <v>690</v>
      </c>
      <c r="E125" s="19" t="s">
        <v>163</v>
      </c>
      <c r="F125" s="312">
        <v>308.02800000000002</v>
      </c>
      <c r="G125" s="40"/>
      <c r="H125" s="46"/>
    </row>
    <row r="126" s="2" customFormat="1" ht="16.8" customHeight="1">
      <c r="A126" s="40"/>
      <c r="B126" s="46"/>
      <c r="C126" s="311" t="s">
        <v>717</v>
      </c>
      <c r="D126" s="311" t="s">
        <v>718</v>
      </c>
      <c r="E126" s="19" t="s">
        <v>604</v>
      </c>
      <c r="F126" s="312">
        <v>1286.0160000000001</v>
      </c>
      <c r="G126" s="40"/>
      <c r="H126" s="46"/>
    </row>
    <row r="127" s="2" customFormat="1" ht="16.8" customHeight="1">
      <c r="A127" s="40"/>
      <c r="B127" s="46"/>
      <c r="C127" s="311" t="s">
        <v>726</v>
      </c>
      <c r="D127" s="311" t="s">
        <v>727</v>
      </c>
      <c r="E127" s="19" t="s">
        <v>163</v>
      </c>
      <c r="F127" s="312">
        <v>313.80200000000002</v>
      </c>
      <c r="G127" s="40"/>
      <c r="H127" s="46"/>
    </row>
    <row r="128" s="2" customFormat="1" ht="16.8" customHeight="1">
      <c r="A128" s="40"/>
      <c r="B128" s="46"/>
      <c r="C128" s="307" t="s">
        <v>184</v>
      </c>
      <c r="D128" s="308" t="s">
        <v>173</v>
      </c>
      <c r="E128" s="309" t="s">
        <v>163</v>
      </c>
      <c r="F128" s="310">
        <v>178.28800000000001</v>
      </c>
      <c r="G128" s="40"/>
      <c r="H128" s="46"/>
    </row>
    <row r="129" s="2" customFormat="1" ht="16.8" customHeight="1">
      <c r="A129" s="40"/>
      <c r="B129" s="46"/>
      <c r="C129" s="311" t="s">
        <v>40</v>
      </c>
      <c r="D129" s="311" t="s">
        <v>251</v>
      </c>
      <c r="E129" s="19" t="s">
        <v>40</v>
      </c>
      <c r="F129" s="312">
        <v>0</v>
      </c>
      <c r="G129" s="40"/>
      <c r="H129" s="46"/>
    </row>
    <row r="130" s="2" customFormat="1" ht="16.8" customHeight="1">
      <c r="A130" s="40"/>
      <c r="B130" s="46"/>
      <c r="C130" s="311" t="s">
        <v>40</v>
      </c>
      <c r="D130" s="311" t="s">
        <v>474</v>
      </c>
      <c r="E130" s="19" t="s">
        <v>40</v>
      </c>
      <c r="F130" s="312">
        <v>81.582999999999998</v>
      </c>
      <c r="G130" s="40"/>
      <c r="H130" s="46"/>
    </row>
    <row r="131" s="2" customFormat="1" ht="16.8" customHeight="1">
      <c r="A131" s="40"/>
      <c r="B131" s="46"/>
      <c r="C131" s="311" t="s">
        <v>40</v>
      </c>
      <c r="D131" s="311" t="s">
        <v>475</v>
      </c>
      <c r="E131" s="19" t="s">
        <v>40</v>
      </c>
      <c r="F131" s="312">
        <v>96.140000000000001</v>
      </c>
      <c r="G131" s="40"/>
      <c r="H131" s="46"/>
    </row>
    <row r="132" s="2" customFormat="1" ht="16.8" customHeight="1">
      <c r="A132" s="40"/>
      <c r="B132" s="46"/>
      <c r="C132" s="311" t="s">
        <v>40</v>
      </c>
      <c r="D132" s="311" t="s">
        <v>476</v>
      </c>
      <c r="E132" s="19" t="s">
        <v>40</v>
      </c>
      <c r="F132" s="312">
        <v>0.56499999999999995</v>
      </c>
      <c r="G132" s="40"/>
      <c r="H132" s="46"/>
    </row>
    <row r="133" s="2" customFormat="1" ht="16.8" customHeight="1">
      <c r="A133" s="40"/>
      <c r="B133" s="46"/>
      <c r="C133" s="311" t="s">
        <v>184</v>
      </c>
      <c r="D133" s="311" t="s">
        <v>253</v>
      </c>
      <c r="E133" s="19" t="s">
        <v>40</v>
      </c>
      <c r="F133" s="312">
        <v>178.28800000000001</v>
      </c>
      <c r="G133" s="40"/>
      <c r="H133" s="46"/>
    </row>
    <row r="134" s="2" customFormat="1" ht="16.8" customHeight="1">
      <c r="A134" s="40"/>
      <c r="B134" s="46"/>
      <c r="C134" s="313" t="s">
        <v>6490</v>
      </c>
      <c r="D134" s="40"/>
      <c r="E134" s="40"/>
      <c r="F134" s="40"/>
      <c r="G134" s="40"/>
      <c r="H134" s="46"/>
    </row>
    <row r="135" s="2" customFormat="1" ht="16.8" customHeight="1">
      <c r="A135" s="40"/>
      <c r="B135" s="46"/>
      <c r="C135" s="311" t="s">
        <v>469</v>
      </c>
      <c r="D135" s="311" t="s">
        <v>470</v>
      </c>
      <c r="E135" s="19" t="s">
        <v>163</v>
      </c>
      <c r="F135" s="312">
        <v>62.401000000000003</v>
      </c>
      <c r="G135" s="40"/>
      <c r="H135" s="46"/>
    </row>
    <row r="136" s="2" customFormat="1" ht="16.8" customHeight="1">
      <c r="A136" s="40"/>
      <c r="B136" s="46"/>
      <c r="C136" s="311" t="s">
        <v>456</v>
      </c>
      <c r="D136" s="311" t="s">
        <v>457</v>
      </c>
      <c r="E136" s="19" t="s">
        <v>163</v>
      </c>
      <c r="F136" s="312">
        <v>17.829000000000001</v>
      </c>
      <c r="G136" s="40"/>
      <c r="H136" s="46"/>
    </row>
    <row r="137" s="2" customFormat="1" ht="16.8" customHeight="1">
      <c r="A137" s="40"/>
      <c r="B137" s="46"/>
      <c r="C137" s="311" t="s">
        <v>463</v>
      </c>
      <c r="D137" s="311" t="s">
        <v>464</v>
      </c>
      <c r="E137" s="19" t="s">
        <v>163</v>
      </c>
      <c r="F137" s="312">
        <v>17.829000000000001</v>
      </c>
      <c r="G137" s="40"/>
      <c r="H137" s="46"/>
    </row>
    <row r="138" s="2" customFormat="1" ht="16.8" customHeight="1">
      <c r="A138" s="40"/>
      <c r="B138" s="46"/>
      <c r="C138" s="311" t="s">
        <v>485</v>
      </c>
      <c r="D138" s="311" t="s">
        <v>486</v>
      </c>
      <c r="E138" s="19" t="s">
        <v>163</v>
      </c>
      <c r="F138" s="312">
        <v>8.9139999999999997</v>
      </c>
      <c r="G138" s="40"/>
      <c r="H138" s="46"/>
    </row>
    <row r="139" s="2" customFormat="1" ht="16.8" customHeight="1">
      <c r="A139" s="40"/>
      <c r="B139" s="46"/>
      <c r="C139" s="311" t="s">
        <v>490</v>
      </c>
      <c r="D139" s="311" t="s">
        <v>491</v>
      </c>
      <c r="E139" s="19" t="s">
        <v>163</v>
      </c>
      <c r="F139" s="312">
        <v>8.9139999999999997</v>
      </c>
      <c r="G139" s="40"/>
      <c r="H139" s="46"/>
    </row>
    <row r="140" s="2" customFormat="1" ht="16.8" customHeight="1">
      <c r="A140" s="40"/>
      <c r="B140" s="46"/>
      <c r="C140" s="311" t="s">
        <v>479</v>
      </c>
      <c r="D140" s="311" t="s">
        <v>480</v>
      </c>
      <c r="E140" s="19" t="s">
        <v>163</v>
      </c>
      <c r="F140" s="312">
        <v>62.401000000000003</v>
      </c>
      <c r="G140" s="40"/>
      <c r="H140" s="46"/>
    </row>
    <row r="141" s="2" customFormat="1" ht="16.8" customHeight="1">
      <c r="A141" s="40"/>
      <c r="B141" s="46"/>
      <c r="C141" s="311" t="s">
        <v>666</v>
      </c>
      <c r="D141" s="311" t="s">
        <v>667</v>
      </c>
      <c r="E141" s="19" t="s">
        <v>163</v>
      </c>
      <c r="F141" s="312">
        <v>510.42399999999998</v>
      </c>
      <c r="G141" s="40"/>
      <c r="H141" s="46"/>
    </row>
    <row r="142" s="2" customFormat="1" ht="16.8" customHeight="1">
      <c r="A142" s="40"/>
      <c r="B142" s="46"/>
      <c r="C142" s="311" t="s">
        <v>680</v>
      </c>
      <c r="D142" s="311" t="s">
        <v>681</v>
      </c>
      <c r="E142" s="19" t="s">
        <v>163</v>
      </c>
      <c r="F142" s="312">
        <v>462.04199999999997</v>
      </c>
      <c r="G142" s="40"/>
      <c r="H142" s="46"/>
    </row>
    <row r="143" s="2" customFormat="1" ht="16.8" customHeight="1">
      <c r="A143" s="40"/>
      <c r="B143" s="46"/>
      <c r="C143" s="311" t="s">
        <v>689</v>
      </c>
      <c r="D143" s="311" t="s">
        <v>690</v>
      </c>
      <c r="E143" s="19" t="s">
        <v>163</v>
      </c>
      <c r="F143" s="312">
        <v>308.02800000000002</v>
      </c>
      <c r="G143" s="40"/>
      <c r="H143" s="46"/>
    </row>
    <row r="144" s="2" customFormat="1" ht="16.8" customHeight="1">
      <c r="A144" s="40"/>
      <c r="B144" s="46"/>
      <c r="C144" s="311" t="s">
        <v>717</v>
      </c>
      <c r="D144" s="311" t="s">
        <v>718</v>
      </c>
      <c r="E144" s="19" t="s">
        <v>604</v>
      </c>
      <c r="F144" s="312">
        <v>1286.0160000000001</v>
      </c>
      <c r="G144" s="40"/>
      <c r="H144" s="46"/>
    </row>
    <row r="145" s="2" customFormat="1" ht="16.8" customHeight="1">
      <c r="A145" s="40"/>
      <c r="B145" s="46"/>
      <c r="C145" s="307" t="s">
        <v>186</v>
      </c>
      <c r="D145" s="308" t="s">
        <v>187</v>
      </c>
      <c r="E145" s="309" t="s">
        <v>163</v>
      </c>
      <c r="F145" s="310">
        <v>313.80200000000002</v>
      </c>
      <c r="G145" s="40"/>
      <c r="H145" s="46"/>
    </row>
    <row r="146" s="2" customFormat="1" ht="16.8" customHeight="1">
      <c r="A146" s="40"/>
      <c r="B146" s="46"/>
      <c r="C146" s="311" t="s">
        <v>40</v>
      </c>
      <c r="D146" s="311" t="s">
        <v>731</v>
      </c>
      <c r="E146" s="19" t="s">
        <v>40</v>
      </c>
      <c r="F146" s="312">
        <v>0</v>
      </c>
      <c r="G146" s="40"/>
      <c r="H146" s="46"/>
    </row>
    <row r="147" s="2" customFormat="1" ht="16.8" customHeight="1">
      <c r="A147" s="40"/>
      <c r="B147" s="46"/>
      <c r="C147" s="311" t="s">
        <v>40</v>
      </c>
      <c r="D147" s="311" t="s">
        <v>732</v>
      </c>
      <c r="E147" s="19" t="s">
        <v>40</v>
      </c>
      <c r="F147" s="312">
        <v>102.48</v>
      </c>
      <c r="G147" s="40"/>
      <c r="H147" s="46"/>
    </row>
    <row r="148" s="2" customFormat="1" ht="16.8" customHeight="1">
      <c r="A148" s="40"/>
      <c r="B148" s="46"/>
      <c r="C148" s="311" t="s">
        <v>40</v>
      </c>
      <c r="D148" s="311" t="s">
        <v>733</v>
      </c>
      <c r="E148" s="19" t="s">
        <v>40</v>
      </c>
      <c r="F148" s="312">
        <v>-54.905000000000001</v>
      </c>
      <c r="G148" s="40"/>
      <c r="H148" s="46"/>
    </row>
    <row r="149" s="2" customFormat="1" ht="16.8" customHeight="1">
      <c r="A149" s="40"/>
      <c r="B149" s="46"/>
      <c r="C149" s="311" t="s">
        <v>40</v>
      </c>
      <c r="D149" s="311" t="s">
        <v>251</v>
      </c>
      <c r="E149" s="19" t="s">
        <v>40</v>
      </c>
      <c r="F149" s="312">
        <v>0</v>
      </c>
      <c r="G149" s="40"/>
      <c r="H149" s="46"/>
    </row>
    <row r="150" s="2" customFormat="1" ht="16.8" customHeight="1">
      <c r="A150" s="40"/>
      <c r="B150" s="46"/>
      <c r="C150" s="311" t="s">
        <v>40</v>
      </c>
      <c r="D150" s="311" t="s">
        <v>734</v>
      </c>
      <c r="E150" s="19" t="s">
        <v>40</v>
      </c>
      <c r="F150" s="312">
        <v>12.552</v>
      </c>
      <c r="G150" s="40"/>
      <c r="H150" s="46"/>
    </row>
    <row r="151" s="2" customFormat="1" ht="16.8" customHeight="1">
      <c r="A151" s="40"/>
      <c r="B151" s="46"/>
      <c r="C151" s="311" t="s">
        <v>40</v>
      </c>
      <c r="D151" s="311" t="s">
        <v>735</v>
      </c>
      <c r="E151" s="19" t="s">
        <v>40</v>
      </c>
      <c r="F151" s="312">
        <v>86.733999999999995</v>
      </c>
      <c r="G151" s="40"/>
      <c r="H151" s="46"/>
    </row>
    <row r="152" s="2" customFormat="1" ht="16.8" customHeight="1">
      <c r="A152" s="40"/>
      <c r="B152" s="46"/>
      <c r="C152" s="311" t="s">
        <v>40</v>
      </c>
      <c r="D152" s="311" t="s">
        <v>736</v>
      </c>
      <c r="E152" s="19" t="s">
        <v>40</v>
      </c>
      <c r="F152" s="312">
        <v>166.941</v>
      </c>
      <c r="G152" s="40"/>
      <c r="H152" s="46"/>
    </row>
    <row r="153" s="2" customFormat="1" ht="16.8" customHeight="1">
      <c r="A153" s="40"/>
      <c r="B153" s="46"/>
      <c r="C153" s="311" t="s">
        <v>186</v>
      </c>
      <c r="D153" s="311" t="s">
        <v>253</v>
      </c>
      <c r="E153" s="19" t="s">
        <v>40</v>
      </c>
      <c r="F153" s="312">
        <v>313.80200000000002</v>
      </c>
      <c r="G153" s="40"/>
      <c r="H153" s="46"/>
    </row>
    <row r="154" s="2" customFormat="1" ht="16.8" customHeight="1">
      <c r="A154" s="40"/>
      <c r="B154" s="46"/>
      <c r="C154" s="313" t="s">
        <v>6490</v>
      </c>
      <c r="D154" s="40"/>
      <c r="E154" s="40"/>
      <c r="F154" s="40"/>
      <c r="G154" s="40"/>
      <c r="H154" s="46"/>
    </row>
    <row r="155" s="2" customFormat="1" ht="16.8" customHeight="1">
      <c r="A155" s="40"/>
      <c r="B155" s="46"/>
      <c r="C155" s="311" t="s">
        <v>726</v>
      </c>
      <c r="D155" s="311" t="s">
        <v>727</v>
      </c>
      <c r="E155" s="19" t="s">
        <v>163</v>
      </c>
      <c r="F155" s="312">
        <v>313.80200000000002</v>
      </c>
      <c r="G155" s="40"/>
      <c r="H155" s="46"/>
    </row>
    <row r="156" s="2" customFormat="1" ht="16.8" customHeight="1">
      <c r="A156" s="40"/>
      <c r="B156" s="46"/>
      <c r="C156" s="311" t="s">
        <v>673</v>
      </c>
      <c r="D156" s="311" t="s">
        <v>674</v>
      </c>
      <c r="E156" s="19" t="s">
        <v>163</v>
      </c>
      <c r="F156" s="312">
        <v>328.91899999999998</v>
      </c>
      <c r="G156" s="40"/>
      <c r="H156" s="46"/>
    </row>
    <row r="157" s="2" customFormat="1" ht="16.8" customHeight="1">
      <c r="A157" s="40"/>
      <c r="B157" s="46"/>
      <c r="C157" s="311" t="s">
        <v>711</v>
      </c>
      <c r="D157" s="311" t="s">
        <v>712</v>
      </c>
      <c r="E157" s="19" t="s">
        <v>163</v>
      </c>
      <c r="F157" s="312">
        <v>328.91899999999998</v>
      </c>
      <c r="G157" s="40"/>
      <c r="H157" s="46"/>
    </row>
    <row r="158" s="2" customFormat="1" ht="16.8" customHeight="1">
      <c r="A158" s="40"/>
      <c r="B158" s="46"/>
      <c r="C158" s="311" t="s">
        <v>738</v>
      </c>
      <c r="D158" s="311" t="s">
        <v>739</v>
      </c>
      <c r="E158" s="19" t="s">
        <v>604</v>
      </c>
      <c r="F158" s="312">
        <v>627.60400000000004</v>
      </c>
      <c r="G158" s="40"/>
      <c r="H158" s="46"/>
    </row>
    <row r="159" s="2" customFormat="1" ht="26.4" customHeight="1">
      <c r="A159" s="40"/>
      <c r="B159" s="46"/>
      <c r="C159" s="306" t="s">
        <v>6491</v>
      </c>
      <c r="D159" s="306" t="s">
        <v>93</v>
      </c>
      <c r="E159" s="40"/>
      <c r="F159" s="40"/>
      <c r="G159" s="40"/>
      <c r="H159" s="46"/>
    </row>
    <row r="160" s="2" customFormat="1" ht="16.8" customHeight="1">
      <c r="A160" s="40"/>
      <c r="B160" s="46"/>
      <c r="C160" s="307" t="s">
        <v>158</v>
      </c>
      <c r="D160" s="308" t="s">
        <v>159</v>
      </c>
      <c r="E160" s="309" t="s">
        <v>160</v>
      </c>
      <c r="F160" s="310">
        <v>55.840000000000003</v>
      </c>
      <c r="G160" s="40"/>
      <c r="H160" s="46"/>
    </row>
    <row r="161" s="2" customFormat="1" ht="16.8" customHeight="1">
      <c r="A161" s="40"/>
      <c r="B161" s="46"/>
      <c r="C161" s="307" t="s">
        <v>162</v>
      </c>
      <c r="D161" s="308" t="s">
        <v>162</v>
      </c>
      <c r="E161" s="309" t="s">
        <v>163</v>
      </c>
      <c r="F161" s="310">
        <v>197.55000000000001</v>
      </c>
      <c r="G161" s="40"/>
      <c r="H161" s="46"/>
    </row>
    <row r="162" s="2" customFormat="1" ht="16.8" customHeight="1">
      <c r="A162" s="40"/>
      <c r="B162" s="46"/>
      <c r="C162" s="311" t="s">
        <v>40</v>
      </c>
      <c r="D162" s="311" t="s">
        <v>731</v>
      </c>
      <c r="E162" s="19" t="s">
        <v>40</v>
      </c>
      <c r="F162" s="312">
        <v>0</v>
      </c>
      <c r="G162" s="40"/>
      <c r="H162" s="46"/>
    </row>
    <row r="163" s="2" customFormat="1" ht="16.8" customHeight="1">
      <c r="A163" s="40"/>
      <c r="B163" s="46"/>
      <c r="C163" s="311" t="s">
        <v>40</v>
      </c>
      <c r="D163" s="311" t="s">
        <v>1787</v>
      </c>
      <c r="E163" s="19" t="s">
        <v>40</v>
      </c>
      <c r="F163" s="312">
        <v>183.31399999999999</v>
      </c>
      <c r="G163" s="40"/>
      <c r="H163" s="46"/>
    </row>
    <row r="164" s="2" customFormat="1" ht="16.8" customHeight="1">
      <c r="A164" s="40"/>
      <c r="B164" s="46"/>
      <c r="C164" s="311" t="s">
        <v>40</v>
      </c>
      <c r="D164" s="311" t="s">
        <v>1788</v>
      </c>
      <c r="E164" s="19" t="s">
        <v>40</v>
      </c>
      <c r="F164" s="312">
        <v>14.236000000000001</v>
      </c>
      <c r="G164" s="40"/>
      <c r="H164" s="46"/>
    </row>
    <row r="165" s="2" customFormat="1" ht="16.8" customHeight="1">
      <c r="A165" s="40"/>
      <c r="B165" s="46"/>
      <c r="C165" s="311" t="s">
        <v>162</v>
      </c>
      <c r="D165" s="311" t="s">
        <v>253</v>
      </c>
      <c r="E165" s="19" t="s">
        <v>40</v>
      </c>
      <c r="F165" s="312">
        <v>197.55000000000001</v>
      </c>
      <c r="G165" s="40"/>
      <c r="H165" s="46"/>
    </row>
    <row r="166" s="2" customFormat="1" ht="16.8" customHeight="1">
      <c r="A166" s="40"/>
      <c r="B166" s="46"/>
      <c r="C166" s="313" t="s">
        <v>6490</v>
      </c>
      <c r="D166" s="40"/>
      <c r="E166" s="40"/>
      <c r="F166" s="40"/>
      <c r="G166" s="40"/>
      <c r="H166" s="46"/>
    </row>
    <row r="167" s="2" customFormat="1" ht="16.8" customHeight="1">
      <c r="A167" s="40"/>
      <c r="B167" s="46"/>
      <c r="C167" s="311" t="s">
        <v>744</v>
      </c>
      <c r="D167" s="311" t="s">
        <v>745</v>
      </c>
      <c r="E167" s="19" t="s">
        <v>163</v>
      </c>
      <c r="F167" s="312">
        <v>197.55000000000001</v>
      </c>
      <c r="G167" s="40"/>
      <c r="H167" s="46"/>
    </row>
    <row r="168" s="2" customFormat="1" ht="16.8" customHeight="1">
      <c r="A168" s="40"/>
      <c r="B168" s="46"/>
      <c r="C168" s="311" t="s">
        <v>673</v>
      </c>
      <c r="D168" s="311" t="s">
        <v>674</v>
      </c>
      <c r="E168" s="19" t="s">
        <v>163</v>
      </c>
      <c r="F168" s="312">
        <v>1497.0250000000001</v>
      </c>
      <c r="G168" s="40"/>
      <c r="H168" s="46"/>
    </row>
    <row r="169" s="2" customFormat="1" ht="16.8" customHeight="1">
      <c r="A169" s="40"/>
      <c r="B169" s="46"/>
      <c r="C169" s="311" t="s">
        <v>711</v>
      </c>
      <c r="D169" s="311" t="s">
        <v>712</v>
      </c>
      <c r="E169" s="19" t="s">
        <v>163</v>
      </c>
      <c r="F169" s="312">
        <v>1497.0250000000001</v>
      </c>
      <c r="G169" s="40"/>
      <c r="H169" s="46"/>
    </row>
    <row r="170" s="2" customFormat="1" ht="16.8" customHeight="1">
      <c r="A170" s="40"/>
      <c r="B170" s="46"/>
      <c r="C170" s="307" t="s">
        <v>168</v>
      </c>
      <c r="D170" s="308" t="s">
        <v>1554</v>
      </c>
      <c r="E170" s="309" t="s">
        <v>152</v>
      </c>
      <c r="F170" s="310">
        <v>423.99000000000001</v>
      </c>
      <c r="G170" s="40"/>
      <c r="H170" s="46"/>
    </row>
    <row r="171" s="2" customFormat="1" ht="16.8" customHeight="1">
      <c r="A171" s="40"/>
      <c r="B171" s="46"/>
      <c r="C171" s="311" t="s">
        <v>40</v>
      </c>
      <c r="D171" s="311" t="s">
        <v>731</v>
      </c>
      <c r="E171" s="19" t="s">
        <v>40</v>
      </c>
      <c r="F171" s="312">
        <v>0</v>
      </c>
      <c r="G171" s="40"/>
      <c r="H171" s="46"/>
    </row>
    <row r="172" s="2" customFormat="1" ht="16.8" customHeight="1">
      <c r="A172" s="40"/>
      <c r="B172" s="46"/>
      <c r="C172" s="311" t="s">
        <v>40</v>
      </c>
      <c r="D172" s="311" t="s">
        <v>1573</v>
      </c>
      <c r="E172" s="19" t="s">
        <v>40</v>
      </c>
      <c r="F172" s="312">
        <v>314.512</v>
      </c>
      <c r="G172" s="40"/>
      <c r="H172" s="46"/>
    </row>
    <row r="173" s="2" customFormat="1" ht="16.8" customHeight="1">
      <c r="A173" s="40"/>
      <c r="B173" s="46"/>
      <c r="C173" s="311" t="s">
        <v>40</v>
      </c>
      <c r="D173" s="311" t="s">
        <v>1574</v>
      </c>
      <c r="E173" s="19" t="s">
        <v>40</v>
      </c>
      <c r="F173" s="312">
        <v>23.338000000000001</v>
      </c>
      <c r="G173" s="40"/>
      <c r="H173" s="46"/>
    </row>
    <row r="174" s="2" customFormat="1" ht="16.8" customHeight="1">
      <c r="A174" s="40"/>
      <c r="B174" s="46"/>
      <c r="C174" s="311" t="s">
        <v>40</v>
      </c>
      <c r="D174" s="311" t="s">
        <v>251</v>
      </c>
      <c r="E174" s="19" t="s">
        <v>40</v>
      </c>
      <c r="F174" s="312">
        <v>0</v>
      </c>
      <c r="G174" s="40"/>
      <c r="H174" s="46"/>
    </row>
    <row r="175" s="2" customFormat="1" ht="16.8" customHeight="1">
      <c r="A175" s="40"/>
      <c r="B175" s="46"/>
      <c r="C175" s="311" t="s">
        <v>40</v>
      </c>
      <c r="D175" s="311" t="s">
        <v>1575</v>
      </c>
      <c r="E175" s="19" t="s">
        <v>40</v>
      </c>
      <c r="F175" s="312">
        <v>21.66</v>
      </c>
      <c r="G175" s="40"/>
      <c r="H175" s="46"/>
    </row>
    <row r="176" s="2" customFormat="1" ht="16.8" customHeight="1">
      <c r="A176" s="40"/>
      <c r="B176" s="46"/>
      <c r="C176" s="311" t="s">
        <v>40</v>
      </c>
      <c r="D176" s="311" t="s">
        <v>1576</v>
      </c>
      <c r="E176" s="19" t="s">
        <v>40</v>
      </c>
      <c r="F176" s="312">
        <v>21.989999999999998</v>
      </c>
      <c r="G176" s="40"/>
      <c r="H176" s="46"/>
    </row>
    <row r="177" s="2" customFormat="1" ht="16.8" customHeight="1">
      <c r="A177" s="40"/>
      <c r="B177" s="46"/>
      <c r="C177" s="311" t="s">
        <v>40</v>
      </c>
      <c r="D177" s="311" t="s">
        <v>1577</v>
      </c>
      <c r="E177" s="19" t="s">
        <v>40</v>
      </c>
      <c r="F177" s="312">
        <v>10.24</v>
      </c>
      <c r="G177" s="40"/>
      <c r="H177" s="46"/>
    </row>
    <row r="178" s="2" customFormat="1" ht="16.8" customHeight="1">
      <c r="A178" s="40"/>
      <c r="B178" s="46"/>
      <c r="C178" s="311" t="s">
        <v>40</v>
      </c>
      <c r="D178" s="311" t="s">
        <v>1578</v>
      </c>
      <c r="E178" s="19" t="s">
        <v>40</v>
      </c>
      <c r="F178" s="312">
        <v>32.25</v>
      </c>
      <c r="G178" s="40"/>
      <c r="H178" s="46"/>
    </row>
    <row r="179" s="2" customFormat="1" ht="16.8" customHeight="1">
      <c r="A179" s="40"/>
      <c r="B179" s="46"/>
      <c r="C179" s="311" t="s">
        <v>168</v>
      </c>
      <c r="D179" s="311" t="s">
        <v>253</v>
      </c>
      <c r="E179" s="19" t="s">
        <v>40</v>
      </c>
      <c r="F179" s="312">
        <v>423.99000000000001</v>
      </c>
      <c r="G179" s="40"/>
      <c r="H179" s="46"/>
    </row>
    <row r="180" s="2" customFormat="1" ht="16.8" customHeight="1">
      <c r="A180" s="40"/>
      <c r="B180" s="46"/>
      <c r="C180" s="313" t="s">
        <v>6490</v>
      </c>
      <c r="D180" s="40"/>
      <c r="E180" s="40"/>
      <c r="F180" s="40"/>
      <c r="G180" s="40"/>
      <c r="H180" s="46"/>
    </row>
    <row r="181" s="2" customFormat="1" ht="16.8" customHeight="1">
      <c r="A181" s="40"/>
      <c r="B181" s="46"/>
      <c r="C181" s="311" t="s">
        <v>1568</v>
      </c>
      <c r="D181" s="311" t="s">
        <v>1569</v>
      </c>
      <c r="E181" s="19" t="s">
        <v>152</v>
      </c>
      <c r="F181" s="312">
        <v>423.99000000000001</v>
      </c>
      <c r="G181" s="40"/>
      <c r="H181" s="46"/>
    </row>
    <row r="182" s="2" customFormat="1" ht="16.8" customHeight="1">
      <c r="A182" s="40"/>
      <c r="B182" s="46"/>
      <c r="C182" s="311" t="s">
        <v>254</v>
      </c>
      <c r="D182" s="311" t="s">
        <v>255</v>
      </c>
      <c r="E182" s="19" t="s">
        <v>152</v>
      </c>
      <c r="F182" s="312">
        <v>847.98000000000002</v>
      </c>
      <c r="G182" s="40"/>
      <c r="H182" s="46"/>
    </row>
    <row r="183" s="2" customFormat="1" ht="16.8" customHeight="1">
      <c r="A183" s="40"/>
      <c r="B183" s="46"/>
      <c r="C183" s="311" t="s">
        <v>1880</v>
      </c>
      <c r="D183" s="311" t="s">
        <v>1881</v>
      </c>
      <c r="E183" s="19" t="s">
        <v>152</v>
      </c>
      <c r="F183" s="312">
        <v>423.99000000000001</v>
      </c>
      <c r="G183" s="40"/>
      <c r="H183" s="46"/>
    </row>
    <row r="184" s="2" customFormat="1" ht="16.8" customHeight="1">
      <c r="A184" s="40"/>
      <c r="B184" s="46"/>
      <c r="C184" s="311" t="s">
        <v>1885</v>
      </c>
      <c r="D184" s="311" t="s">
        <v>1886</v>
      </c>
      <c r="E184" s="19" t="s">
        <v>152</v>
      </c>
      <c r="F184" s="312">
        <v>423.99000000000001</v>
      </c>
      <c r="G184" s="40"/>
      <c r="H184" s="46"/>
    </row>
    <row r="185" s="2" customFormat="1" ht="16.8" customHeight="1">
      <c r="A185" s="40"/>
      <c r="B185" s="46"/>
      <c r="C185" s="311" t="s">
        <v>1890</v>
      </c>
      <c r="D185" s="311" t="s">
        <v>1891</v>
      </c>
      <c r="E185" s="19" t="s">
        <v>152</v>
      </c>
      <c r="F185" s="312">
        <v>423.99000000000001</v>
      </c>
      <c r="G185" s="40"/>
      <c r="H185" s="46"/>
    </row>
    <row r="186" s="2" customFormat="1" ht="16.8" customHeight="1">
      <c r="A186" s="40"/>
      <c r="B186" s="46"/>
      <c r="C186" s="311" t="s">
        <v>1056</v>
      </c>
      <c r="D186" s="311" t="s">
        <v>1895</v>
      </c>
      <c r="E186" s="19" t="s">
        <v>152</v>
      </c>
      <c r="F186" s="312">
        <v>423.99000000000001</v>
      </c>
      <c r="G186" s="40"/>
      <c r="H186" s="46"/>
    </row>
    <row r="187" s="2" customFormat="1" ht="16.8" customHeight="1">
      <c r="A187" s="40"/>
      <c r="B187" s="46"/>
      <c r="C187" s="307" t="s">
        <v>172</v>
      </c>
      <c r="D187" s="308" t="s">
        <v>1556</v>
      </c>
      <c r="E187" s="309" t="s">
        <v>163</v>
      </c>
      <c r="F187" s="310">
        <v>1098.1199999999999</v>
      </c>
      <c r="G187" s="40"/>
      <c r="H187" s="46"/>
    </row>
    <row r="188" s="2" customFormat="1" ht="16.8" customHeight="1">
      <c r="A188" s="40"/>
      <c r="B188" s="46"/>
      <c r="C188" s="311" t="s">
        <v>40</v>
      </c>
      <c r="D188" s="311" t="s">
        <v>1613</v>
      </c>
      <c r="E188" s="19" t="s">
        <v>40</v>
      </c>
      <c r="F188" s="312">
        <v>0</v>
      </c>
      <c r="G188" s="40"/>
      <c r="H188" s="46"/>
    </row>
    <row r="189" s="2" customFormat="1" ht="16.8" customHeight="1">
      <c r="A189" s="40"/>
      <c r="B189" s="46"/>
      <c r="C189" s="311" t="s">
        <v>40</v>
      </c>
      <c r="D189" s="311" t="s">
        <v>1628</v>
      </c>
      <c r="E189" s="19" t="s">
        <v>40</v>
      </c>
      <c r="F189" s="312">
        <v>507.83499999999998</v>
      </c>
      <c r="G189" s="40"/>
      <c r="H189" s="46"/>
    </row>
    <row r="190" s="2" customFormat="1" ht="16.8" customHeight="1">
      <c r="A190" s="40"/>
      <c r="B190" s="46"/>
      <c r="C190" s="311" t="s">
        <v>40</v>
      </c>
      <c r="D190" s="311" t="s">
        <v>1629</v>
      </c>
      <c r="E190" s="19" t="s">
        <v>40</v>
      </c>
      <c r="F190" s="312">
        <v>163.38</v>
      </c>
      <c r="G190" s="40"/>
      <c r="H190" s="46"/>
    </row>
    <row r="191" s="2" customFormat="1" ht="16.8" customHeight="1">
      <c r="A191" s="40"/>
      <c r="B191" s="46"/>
      <c r="C191" s="311" t="s">
        <v>40</v>
      </c>
      <c r="D191" s="311" t="s">
        <v>1630</v>
      </c>
      <c r="E191" s="19" t="s">
        <v>40</v>
      </c>
      <c r="F191" s="312">
        <v>393.71699999999998</v>
      </c>
      <c r="G191" s="40"/>
      <c r="H191" s="46"/>
    </row>
    <row r="192" s="2" customFormat="1" ht="16.8" customHeight="1">
      <c r="A192" s="40"/>
      <c r="B192" s="46"/>
      <c r="C192" s="311" t="s">
        <v>40</v>
      </c>
      <c r="D192" s="311" t="s">
        <v>1631</v>
      </c>
      <c r="E192" s="19" t="s">
        <v>40</v>
      </c>
      <c r="F192" s="312">
        <v>-65.415000000000006</v>
      </c>
      <c r="G192" s="40"/>
      <c r="H192" s="46"/>
    </row>
    <row r="193" s="2" customFormat="1" ht="16.8" customHeight="1">
      <c r="A193" s="40"/>
      <c r="B193" s="46"/>
      <c r="C193" s="311" t="s">
        <v>40</v>
      </c>
      <c r="D193" s="311" t="s">
        <v>1632</v>
      </c>
      <c r="E193" s="19" t="s">
        <v>40</v>
      </c>
      <c r="F193" s="312">
        <v>0</v>
      </c>
      <c r="G193" s="40"/>
      <c r="H193" s="46"/>
    </row>
    <row r="194" s="2" customFormat="1" ht="16.8" customHeight="1">
      <c r="A194" s="40"/>
      <c r="B194" s="46"/>
      <c r="C194" s="311" t="s">
        <v>40</v>
      </c>
      <c r="D194" s="311" t="s">
        <v>1633</v>
      </c>
      <c r="E194" s="19" t="s">
        <v>40</v>
      </c>
      <c r="F194" s="312">
        <v>98.602999999999994</v>
      </c>
      <c r="G194" s="40"/>
      <c r="H194" s="46"/>
    </row>
    <row r="195" s="2" customFormat="1" ht="16.8" customHeight="1">
      <c r="A195" s="40"/>
      <c r="B195" s="46"/>
      <c r="C195" s="311" t="s">
        <v>172</v>
      </c>
      <c r="D195" s="311" t="s">
        <v>253</v>
      </c>
      <c r="E195" s="19" t="s">
        <v>40</v>
      </c>
      <c r="F195" s="312">
        <v>1098.1199999999999</v>
      </c>
      <c r="G195" s="40"/>
      <c r="H195" s="46"/>
    </row>
    <row r="196" s="2" customFormat="1" ht="16.8" customHeight="1">
      <c r="A196" s="40"/>
      <c r="B196" s="46"/>
      <c r="C196" s="313" t="s">
        <v>6490</v>
      </c>
      <c r="D196" s="40"/>
      <c r="E196" s="40"/>
      <c r="F196" s="40"/>
      <c r="G196" s="40"/>
      <c r="H196" s="46"/>
    </row>
    <row r="197" s="2" customFormat="1" ht="16.8" customHeight="1">
      <c r="A197" s="40"/>
      <c r="B197" s="46"/>
      <c r="C197" s="311" t="s">
        <v>1623</v>
      </c>
      <c r="D197" s="311" t="s">
        <v>1624</v>
      </c>
      <c r="E197" s="19" t="s">
        <v>163</v>
      </c>
      <c r="F197" s="312">
        <v>658.87199999999996</v>
      </c>
      <c r="G197" s="40"/>
      <c r="H197" s="46"/>
    </row>
    <row r="198" s="2" customFormat="1" ht="16.8" customHeight="1">
      <c r="A198" s="40"/>
      <c r="B198" s="46"/>
      <c r="C198" s="311" t="s">
        <v>1646</v>
      </c>
      <c r="D198" s="311" t="s">
        <v>1647</v>
      </c>
      <c r="E198" s="19" t="s">
        <v>163</v>
      </c>
      <c r="F198" s="312">
        <v>384.34199999999998</v>
      </c>
      <c r="G198" s="40"/>
      <c r="H198" s="46"/>
    </row>
    <row r="199" s="2" customFormat="1" ht="16.8" customHeight="1">
      <c r="A199" s="40"/>
      <c r="B199" s="46"/>
      <c r="C199" s="311" t="s">
        <v>1663</v>
      </c>
      <c r="D199" s="311" t="s">
        <v>1664</v>
      </c>
      <c r="E199" s="19" t="s">
        <v>163</v>
      </c>
      <c r="F199" s="312">
        <v>54.905999999999999</v>
      </c>
      <c r="G199" s="40"/>
      <c r="H199" s="46"/>
    </row>
    <row r="200" s="2" customFormat="1" ht="16.8" customHeight="1">
      <c r="A200" s="40"/>
      <c r="B200" s="46"/>
      <c r="C200" s="311" t="s">
        <v>1753</v>
      </c>
      <c r="D200" s="311" t="s">
        <v>1754</v>
      </c>
      <c r="E200" s="19" t="s">
        <v>163</v>
      </c>
      <c r="F200" s="312">
        <v>631.76700000000005</v>
      </c>
      <c r="G200" s="40"/>
      <c r="H200" s="46"/>
    </row>
    <row r="201" s="2" customFormat="1" ht="16.8" customHeight="1">
      <c r="A201" s="40"/>
      <c r="B201" s="46"/>
      <c r="C201" s="311" t="s">
        <v>1759</v>
      </c>
      <c r="D201" s="311" t="s">
        <v>1760</v>
      </c>
      <c r="E201" s="19" t="s">
        <v>163</v>
      </c>
      <c r="F201" s="312">
        <v>421.178</v>
      </c>
      <c r="G201" s="40"/>
      <c r="H201" s="46"/>
    </row>
    <row r="202" s="2" customFormat="1" ht="16.8" customHeight="1">
      <c r="A202" s="40"/>
      <c r="B202" s="46"/>
      <c r="C202" s="311" t="s">
        <v>680</v>
      </c>
      <c r="D202" s="311" t="s">
        <v>681</v>
      </c>
      <c r="E202" s="19" t="s">
        <v>163</v>
      </c>
      <c r="F202" s="312">
        <v>1218.3530000000001</v>
      </c>
      <c r="G202" s="40"/>
      <c r="H202" s="46"/>
    </row>
    <row r="203" s="2" customFormat="1" ht="16.8" customHeight="1">
      <c r="A203" s="40"/>
      <c r="B203" s="46"/>
      <c r="C203" s="311" t="s">
        <v>689</v>
      </c>
      <c r="D203" s="311" t="s">
        <v>690</v>
      </c>
      <c r="E203" s="19" t="s">
        <v>163</v>
      </c>
      <c r="F203" s="312">
        <v>812.23500000000001</v>
      </c>
      <c r="G203" s="40"/>
      <c r="H203" s="46"/>
    </row>
    <row r="204" s="2" customFormat="1" ht="16.8" customHeight="1">
      <c r="A204" s="40"/>
      <c r="B204" s="46"/>
      <c r="C204" s="311" t="s">
        <v>717</v>
      </c>
      <c r="D204" s="311" t="s">
        <v>718</v>
      </c>
      <c r="E204" s="19" t="s">
        <v>604</v>
      </c>
      <c r="F204" s="312">
        <v>3391.0819999999999</v>
      </c>
      <c r="G204" s="40"/>
      <c r="H204" s="46"/>
    </row>
    <row r="205" s="2" customFormat="1" ht="16.8" customHeight="1">
      <c r="A205" s="40"/>
      <c r="B205" s="46"/>
      <c r="C205" s="311" t="s">
        <v>726</v>
      </c>
      <c r="D205" s="311" t="s">
        <v>727</v>
      </c>
      <c r="E205" s="19" t="s">
        <v>163</v>
      </c>
      <c r="F205" s="312">
        <v>1299.4749999999999</v>
      </c>
      <c r="G205" s="40"/>
      <c r="H205" s="46"/>
    </row>
    <row r="206" s="2" customFormat="1" ht="16.8" customHeight="1">
      <c r="A206" s="40"/>
      <c r="B206" s="46"/>
      <c r="C206" s="307" t="s">
        <v>176</v>
      </c>
      <c r="D206" s="308" t="s">
        <v>177</v>
      </c>
      <c r="E206" s="309" t="s">
        <v>163</v>
      </c>
      <c r="F206" s="310">
        <v>58.799999999999997</v>
      </c>
      <c r="G206" s="40"/>
      <c r="H206" s="46"/>
    </row>
    <row r="207" s="2" customFormat="1" ht="16.8" customHeight="1">
      <c r="A207" s="40"/>
      <c r="B207" s="46"/>
      <c r="C207" s="311" t="s">
        <v>40</v>
      </c>
      <c r="D207" s="311" t="s">
        <v>368</v>
      </c>
      <c r="E207" s="19" t="s">
        <v>40</v>
      </c>
      <c r="F207" s="312">
        <v>0</v>
      </c>
      <c r="G207" s="40"/>
      <c r="H207" s="46"/>
    </row>
    <row r="208" s="2" customFormat="1" ht="16.8" customHeight="1">
      <c r="A208" s="40"/>
      <c r="B208" s="46"/>
      <c r="C208" s="311" t="s">
        <v>40</v>
      </c>
      <c r="D208" s="311" t="s">
        <v>1669</v>
      </c>
      <c r="E208" s="19" t="s">
        <v>40</v>
      </c>
      <c r="F208" s="312">
        <v>58.799999999999997</v>
      </c>
      <c r="G208" s="40"/>
      <c r="H208" s="46"/>
    </row>
    <row r="209" s="2" customFormat="1" ht="16.8" customHeight="1">
      <c r="A209" s="40"/>
      <c r="B209" s="46"/>
      <c r="C209" s="311" t="s">
        <v>176</v>
      </c>
      <c r="D209" s="311" t="s">
        <v>253</v>
      </c>
      <c r="E209" s="19" t="s">
        <v>40</v>
      </c>
      <c r="F209" s="312">
        <v>58.799999999999997</v>
      </c>
      <c r="G209" s="40"/>
      <c r="H209" s="46"/>
    </row>
    <row r="210" s="2" customFormat="1" ht="16.8" customHeight="1">
      <c r="A210" s="40"/>
      <c r="B210" s="46"/>
      <c r="C210" s="313" t="s">
        <v>6490</v>
      </c>
      <c r="D210" s="40"/>
      <c r="E210" s="40"/>
      <c r="F210" s="40"/>
      <c r="G210" s="40"/>
      <c r="H210" s="46"/>
    </row>
    <row r="211" s="2" customFormat="1" ht="16.8" customHeight="1">
      <c r="A211" s="40"/>
      <c r="B211" s="46"/>
      <c r="C211" s="311" t="s">
        <v>363</v>
      </c>
      <c r="D211" s="311" t="s">
        <v>364</v>
      </c>
      <c r="E211" s="19" t="s">
        <v>163</v>
      </c>
      <c r="F211" s="312">
        <v>35.280000000000001</v>
      </c>
      <c r="G211" s="40"/>
      <c r="H211" s="46"/>
    </row>
    <row r="212" s="2" customFormat="1" ht="16.8" customHeight="1">
      <c r="A212" s="40"/>
      <c r="B212" s="46"/>
      <c r="C212" s="311" t="s">
        <v>381</v>
      </c>
      <c r="D212" s="311" t="s">
        <v>382</v>
      </c>
      <c r="E212" s="19" t="s">
        <v>163</v>
      </c>
      <c r="F212" s="312">
        <v>20.579999999999998</v>
      </c>
      <c r="G212" s="40"/>
      <c r="H212" s="46"/>
    </row>
    <row r="213" s="2" customFormat="1" ht="16.8" customHeight="1">
      <c r="A213" s="40"/>
      <c r="B213" s="46"/>
      <c r="C213" s="311" t="s">
        <v>395</v>
      </c>
      <c r="D213" s="311" t="s">
        <v>396</v>
      </c>
      <c r="E213" s="19" t="s">
        <v>163</v>
      </c>
      <c r="F213" s="312">
        <v>2.9399999999999999</v>
      </c>
      <c r="G213" s="40"/>
      <c r="H213" s="46"/>
    </row>
    <row r="214" s="2" customFormat="1" ht="16.8" customHeight="1">
      <c r="A214" s="40"/>
      <c r="B214" s="46"/>
      <c r="C214" s="311" t="s">
        <v>680</v>
      </c>
      <c r="D214" s="311" t="s">
        <v>681</v>
      </c>
      <c r="E214" s="19" t="s">
        <v>163</v>
      </c>
      <c r="F214" s="312">
        <v>1218.3530000000001</v>
      </c>
      <c r="G214" s="40"/>
      <c r="H214" s="46"/>
    </row>
    <row r="215" s="2" customFormat="1" ht="16.8" customHeight="1">
      <c r="A215" s="40"/>
      <c r="B215" s="46"/>
      <c r="C215" s="311" t="s">
        <v>689</v>
      </c>
      <c r="D215" s="311" t="s">
        <v>690</v>
      </c>
      <c r="E215" s="19" t="s">
        <v>163</v>
      </c>
      <c r="F215" s="312">
        <v>812.23500000000001</v>
      </c>
      <c r="G215" s="40"/>
      <c r="H215" s="46"/>
    </row>
    <row r="216" s="2" customFormat="1" ht="16.8" customHeight="1">
      <c r="A216" s="40"/>
      <c r="B216" s="46"/>
      <c r="C216" s="311" t="s">
        <v>717</v>
      </c>
      <c r="D216" s="311" t="s">
        <v>718</v>
      </c>
      <c r="E216" s="19" t="s">
        <v>604</v>
      </c>
      <c r="F216" s="312">
        <v>3391.0819999999999</v>
      </c>
      <c r="G216" s="40"/>
      <c r="H216" s="46"/>
    </row>
    <row r="217" s="2" customFormat="1" ht="16.8" customHeight="1">
      <c r="A217" s="40"/>
      <c r="B217" s="46"/>
      <c r="C217" s="311" t="s">
        <v>726</v>
      </c>
      <c r="D217" s="311" t="s">
        <v>727</v>
      </c>
      <c r="E217" s="19" t="s">
        <v>163</v>
      </c>
      <c r="F217" s="312">
        <v>1299.4749999999999</v>
      </c>
      <c r="G217" s="40"/>
      <c r="H217" s="46"/>
    </row>
    <row r="218" s="2" customFormat="1" ht="16.8" customHeight="1">
      <c r="A218" s="40"/>
      <c r="B218" s="46"/>
      <c r="C218" s="307" t="s">
        <v>1559</v>
      </c>
      <c r="D218" s="308" t="s">
        <v>1560</v>
      </c>
      <c r="E218" s="309" t="s">
        <v>163</v>
      </c>
      <c r="F218" s="310">
        <v>406.08600000000001</v>
      </c>
      <c r="G218" s="40"/>
      <c r="H218" s="46"/>
    </row>
    <row r="219" s="2" customFormat="1" ht="16.8" customHeight="1">
      <c r="A219" s="40"/>
      <c r="B219" s="46"/>
      <c r="C219" s="311" t="s">
        <v>40</v>
      </c>
      <c r="D219" s="311" t="s">
        <v>1613</v>
      </c>
      <c r="E219" s="19" t="s">
        <v>40</v>
      </c>
      <c r="F219" s="312">
        <v>0</v>
      </c>
      <c r="G219" s="40"/>
      <c r="H219" s="46"/>
    </row>
    <row r="220" s="2" customFormat="1" ht="16.8" customHeight="1">
      <c r="A220" s="40"/>
      <c r="B220" s="46"/>
      <c r="C220" s="311" t="s">
        <v>40</v>
      </c>
      <c r="D220" s="311" t="s">
        <v>1614</v>
      </c>
      <c r="E220" s="19" t="s">
        <v>40</v>
      </c>
      <c r="F220" s="312">
        <v>436.221</v>
      </c>
      <c r="G220" s="40"/>
      <c r="H220" s="46"/>
    </row>
    <row r="221" s="2" customFormat="1" ht="16.8" customHeight="1">
      <c r="A221" s="40"/>
      <c r="B221" s="46"/>
      <c r="C221" s="311" t="s">
        <v>40</v>
      </c>
      <c r="D221" s="311" t="s">
        <v>1615</v>
      </c>
      <c r="E221" s="19" t="s">
        <v>40</v>
      </c>
      <c r="F221" s="312">
        <v>-30.135000000000002</v>
      </c>
      <c r="G221" s="40"/>
      <c r="H221" s="46"/>
    </row>
    <row r="222" s="2" customFormat="1" ht="16.8" customHeight="1">
      <c r="A222" s="40"/>
      <c r="B222" s="46"/>
      <c r="C222" s="311" t="s">
        <v>1559</v>
      </c>
      <c r="D222" s="311" t="s">
        <v>253</v>
      </c>
      <c r="E222" s="19" t="s">
        <v>40</v>
      </c>
      <c r="F222" s="312">
        <v>406.08600000000001</v>
      </c>
      <c r="G222" s="40"/>
      <c r="H222" s="46"/>
    </row>
    <row r="223" s="2" customFormat="1" ht="16.8" customHeight="1">
      <c r="A223" s="40"/>
      <c r="B223" s="46"/>
      <c r="C223" s="313" t="s">
        <v>6490</v>
      </c>
      <c r="D223" s="40"/>
      <c r="E223" s="40"/>
      <c r="F223" s="40"/>
      <c r="G223" s="40"/>
      <c r="H223" s="46"/>
    </row>
    <row r="224" s="2" customFormat="1" ht="16.8" customHeight="1">
      <c r="A224" s="40"/>
      <c r="B224" s="46"/>
      <c r="C224" s="311" t="s">
        <v>1608</v>
      </c>
      <c r="D224" s="311" t="s">
        <v>1609</v>
      </c>
      <c r="E224" s="19" t="s">
        <v>163</v>
      </c>
      <c r="F224" s="312">
        <v>97.460999999999999</v>
      </c>
      <c r="G224" s="40"/>
      <c r="H224" s="46"/>
    </row>
    <row r="225" s="2" customFormat="1" ht="16.8" customHeight="1">
      <c r="A225" s="40"/>
      <c r="B225" s="46"/>
      <c r="C225" s="311" t="s">
        <v>1617</v>
      </c>
      <c r="D225" s="311" t="s">
        <v>1618</v>
      </c>
      <c r="E225" s="19" t="s">
        <v>163</v>
      </c>
      <c r="F225" s="312">
        <v>146.191</v>
      </c>
      <c r="G225" s="40"/>
      <c r="H225" s="46"/>
    </row>
    <row r="226" s="2" customFormat="1" ht="16.8" customHeight="1">
      <c r="A226" s="40"/>
      <c r="B226" s="46"/>
      <c r="C226" s="311" t="s">
        <v>1634</v>
      </c>
      <c r="D226" s="311" t="s">
        <v>1635</v>
      </c>
      <c r="E226" s="19" t="s">
        <v>163</v>
      </c>
      <c r="F226" s="312">
        <v>56.851999999999997</v>
      </c>
      <c r="G226" s="40"/>
      <c r="H226" s="46"/>
    </row>
    <row r="227" s="2" customFormat="1" ht="16.8" customHeight="1">
      <c r="A227" s="40"/>
      <c r="B227" s="46"/>
      <c r="C227" s="311" t="s">
        <v>1640</v>
      </c>
      <c r="D227" s="311" t="s">
        <v>1641</v>
      </c>
      <c r="E227" s="19" t="s">
        <v>163</v>
      </c>
      <c r="F227" s="312">
        <v>85.278000000000006</v>
      </c>
      <c r="G227" s="40"/>
      <c r="H227" s="46"/>
    </row>
    <row r="228" s="2" customFormat="1" ht="16.8" customHeight="1">
      <c r="A228" s="40"/>
      <c r="B228" s="46"/>
      <c r="C228" s="311" t="s">
        <v>1651</v>
      </c>
      <c r="D228" s="311" t="s">
        <v>1652</v>
      </c>
      <c r="E228" s="19" t="s">
        <v>163</v>
      </c>
      <c r="F228" s="312">
        <v>8.1219999999999999</v>
      </c>
      <c r="G228" s="40"/>
      <c r="H228" s="46"/>
    </row>
    <row r="229" s="2" customFormat="1" ht="16.8" customHeight="1">
      <c r="A229" s="40"/>
      <c r="B229" s="46"/>
      <c r="C229" s="311" t="s">
        <v>1657</v>
      </c>
      <c r="D229" s="311" t="s">
        <v>1658</v>
      </c>
      <c r="E229" s="19" t="s">
        <v>163</v>
      </c>
      <c r="F229" s="312">
        <v>12.183</v>
      </c>
      <c r="G229" s="40"/>
      <c r="H229" s="46"/>
    </row>
    <row r="230" s="2" customFormat="1" ht="16.8" customHeight="1">
      <c r="A230" s="40"/>
      <c r="B230" s="46"/>
      <c r="C230" s="311" t="s">
        <v>1753</v>
      </c>
      <c r="D230" s="311" t="s">
        <v>1754</v>
      </c>
      <c r="E230" s="19" t="s">
        <v>163</v>
      </c>
      <c r="F230" s="312">
        <v>631.76700000000005</v>
      </c>
      <c r="G230" s="40"/>
      <c r="H230" s="46"/>
    </row>
    <row r="231" s="2" customFormat="1" ht="16.8" customHeight="1">
      <c r="A231" s="40"/>
      <c r="B231" s="46"/>
      <c r="C231" s="311" t="s">
        <v>1759</v>
      </c>
      <c r="D231" s="311" t="s">
        <v>1760</v>
      </c>
      <c r="E231" s="19" t="s">
        <v>163</v>
      </c>
      <c r="F231" s="312">
        <v>421.178</v>
      </c>
      <c r="G231" s="40"/>
      <c r="H231" s="46"/>
    </row>
    <row r="232" s="2" customFormat="1" ht="16.8" customHeight="1">
      <c r="A232" s="40"/>
      <c r="B232" s="46"/>
      <c r="C232" s="311" t="s">
        <v>680</v>
      </c>
      <c r="D232" s="311" t="s">
        <v>681</v>
      </c>
      <c r="E232" s="19" t="s">
        <v>163</v>
      </c>
      <c r="F232" s="312">
        <v>1218.3530000000001</v>
      </c>
      <c r="G232" s="40"/>
      <c r="H232" s="46"/>
    </row>
    <row r="233" s="2" customFormat="1" ht="16.8" customHeight="1">
      <c r="A233" s="40"/>
      <c r="B233" s="46"/>
      <c r="C233" s="311" t="s">
        <v>689</v>
      </c>
      <c r="D233" s="311" t="s">
        <v>690</v>
      </c>
      <c r="E233" s="19" t="s">
        <v>163</v>
      </c>
      <c r="F233" s="312">
        <v>812.23500000000001</v>
      </c>
      <c r="G233" s="40"/>
      <c r="H233" s="46"/>
    </row>
    <row r="234" s="2" customFormat="1" ht="16.8" customHeight="1">
      <c r="A234" s="40"/>
      <c r="B234" s="46"/>
      <c r="C234" s="311" t="s">
        <v>717</v>
      </c>
      <c r="D234" s="311" t="s">
        <v>718</v>
      </c>
      <c r="E234" s="19" t="s">
        <v>604</v>
      </c>
      <c r="F234" s="312">
        <v>3391.0819999999999</v>
      </c>
      <c r="G234" s="40"/>
      <c r="H234" s="46"/>
    </row>
    <row r="235" s="2" customFormat="1" ht="16.8" customHeight="1">
      <c r="A235" s="40"/>
      <c r="B235" s="46"/>
      <c r="C235" s="311" t="s">
        <v>726</v>
      </c>
      <c r="D235" s="311" t="s">
        <v>727</v>
      </c>
      <c r="E235" s="19" t="s">
        <v>163</v>
      </c>
      <c r="F235" s="312">
        <v>1299.4749999999999</v>
      </c>
      <c r="G235" s="40"/>
      <c r="H235" s="46"/>
    </row>
    <row r="236" s="2" customFormat="1" ht="16.8" customHeight="1">
      <c r="A236" s="40"/>
      <c r="B236" s="46"/>
      <c r="C236" s="307" t="s">
        <v>184</v>
      </c>
      <c r="D236" s="308" t="s">
        <v>1562</v>
      </c>
      <c r="E236" s="309" t="s">
        <v>163</v>
      </c>
      <c r="F236" s="310">
        <v>467.58199999999999</v>
      </c>
      <c r="G236" s="40"/>
      <c r="H236" s="46"/>
    </row>
    <row r="237" s="2" customFormat="1" ht="16.8" customHeight="1">
      <c r="A237" s="40"/>
      <c r="B237" s="46"/>
      <c r="C237" s="311" t="s">
        <v>40</v>
      </c>
      <c r="D237" s="311" t="s">
        <v>251</v>
      </c>
      <c r="E237" s="19" t="s">
        <v>40</v>
      </c>
      <c r="F237" s="312">
        <v>0</v>
      </c>
      <c r="G237" s="40"/>
      <c r="H237" s="46"/>
    </row>
    <row r="238" s="2" customFormat="1" ht="16.8" customHeight="1">
      <c r="A238" s="40"/>
      <c r="B238" s="46"/>
      <c r="C238" s="311" t="s">
        <v>40</v>
      </c>
      <c r="D238" s="311" t="s">
        <v>1671</v>
      </c>
      <c r="E238" s="19" t="s">
        <v>40</v>
      </c>
      <c r="F238" s="312">
        <v>114.148</v>
      </c>
      <c r="G238" s="40"/>
      <c r="H238" s="46"/>
    </row>
    <row r="239" s="2" customFormat="1" ht="16.8" customHeight="1">
      <c r="A239" s="40"/>
      <c r="B239" s="46"/>
      <c r="C239" s="311" t="s">
        <v>40</v>
      </c>
      <c r="D239" s="311" t="s">
        <v>1672</v>
      </c>
      <c r="E239" s="19" t="s">
        <v>40</v>
      </c>
      <c r="F239" s="312">
        <v>114.964</v>
      </c>
      <c r="G239" s="40"/>
      <c r="H239" s="46"/>
    </row>
    <row r="240" s="2" customFormat="1" ht="16.8" customHeight="1">
      <c r="A240" s="40"/>
      <c r="B240" s="46"/>
      <c r="C240" s="311" t="s">
        <v>40</v>
      </c>
      <c r="D240" s="311" t="s">
        <v>1673</v>
      </c>
      <c r="E240" s="19" t="s">
        <v>40</v>
      </c>
      <c r="F240" s="312">
        <v>52.223999999999997</v>
      </c>
      <c r="G240" s="40"/>
      <c r="H240" s="46"/>
    </row>
    <row r="241" s="2" customFormat="1" ht="16.8" customHeight="1">
      <c r="A241" s="40"/>
      <c r="B241" s="46"/>
      <c r="C241" s="311" t="s">
        <v>40</v>
      </c>
      <c r="D241" s="311" t="s">
        <v>1674</v>
      </c>
      <c r="E241" s="19" t="s">
        <v>40</v>
      </c>
      <c r="F241" s="312">
        <v>185.11500000000001</v>
      </c>
      <c r="G241" s="40"/>
      <c r="H241" s="46"/>
    </row>
    <row r="242" s="2" customFormat="1" ht="16.8" customHeight="1">
      <c r="A242" s="40"/>
      <c r="B242" s="46"/>
      <c r="C242" s="311" t="s">
        <v>40</v>
      </c>
      <c r="D242" s="311" t="s">
        <v>1675</v>
      </c>
      <c r="E242" s="19" t="s">
        <v>40</v>
      </c>
      <c r="F242" s="312">
        <v>1.131</v>
      </c>
      <c r="G242" s="40"/>
      <c r="H242" s="46"/>
    </row>
    <row r="243" s="2" customFormat="1" ht="16.8" customHeight="1">
      <c r="A243" s="40"/>
      <c r="B243" s="46"/>
      <c r="C243" s="311" t="s">
        <v>184</v>
      </c>
      <c r="D243" s="311" t="s">
        <v>253</v>
      </c>
      <c r="E243" s="19" t="s">
        <v>40</v>
      </c>
      <c r="F243" s="312">
        <v>467.58199999999999</v>
      </c>
      <c r="G243" s="40"/>
      <c r="H243" s="46"/>
    </row>
    <row r="244" s="2" customFormat="1" ht="16.8" customHeight="1">
      <c r="A244" s="40"/>
      <c r="B244" s="46"/>
      <c r="C244" s="313" t="s">
        <v>6490</v>
      </c>
      <c r="D244" s="40"/>
      <c r="E244" s="40"/>
      <c r="F244" s="40"/>
      <c r="G244" s="40"/>
      <c r="H244" s="46"/>
    </row>
    <row r="245" s="2" customFormat="1" ht="16.8" customHeight="1">
      <c r="A245" s="40"/>
      <c r="B245" s="46"/>
      <c r="C245" s="311" t="s">
        <v>374</v>
      </c>
      <c r="D245" s="311" t="s">
        <v>375</v>
      </c>
      <c r="E245" s="19" t="s">
        <v>163</v>
      </c>
      <c r="F245" s="312">
        <v>280.54899999999998</v>
      </c>
      <c r="G245" s="40"/>
      <c r="H245" s="46"/>
    </row>
    <row r="246" s="2" customFormat="1" ht="16.8" customHeight="1">
      <c r="A246" s="40"/>
      <c r="B246" s="46"/>
      <c r="C246" s="311" t="s">
        <v>388</v>
      </c>
      <c r="D246" s="311" t="s">
        <v>389</v>
      </c>
      <c r="E246" s="19" t="s">
        <v>163</v>
      </c>
      <c r="F246" s="312">
        <v>163.654</v>
      </c>
      <c r="G246" s="40"/>
      <c r="H246" s="46"/>
    </row>
    <row r="247" s="2" customFormat="1" ht="16.8" customHeight="1">
      <c r="A247" s="40"/>
      <c r="B247" s="46"/>
      <c r="C247" s="311" t="s">
        <v>402</v>
      </c>
      <c r="D247" s="311" t="s">
        <v>403</v>
      </c>
      <c r="E247" s="19" t="s">
        <v>163</v>
      </c>
      <c r="F247" s="312">
        <v>23.379000000000001</v>
      </c>
      <c r="G247" s="40"/>
      <c r="H247" s="46"/>
    </row>
    <row r="248" s="2" customFormat="1" ht="16.8" customHeight="1">
      <c r="A248" s="40"/>
      <c r="B248" s="46"/>
      <c r="C248" s="311" t="s">
        <v>680</v>
      </c>
      <c r="D248" s="311" t="s">
        <v>681</v>
      </c>
      <c r="E248" s="19" t="s">
        <v>163</v>
      </c>
      <c r="F248" s="312">
        <v>1218.3530000000001</v>
      </c>
      <c r="G248" s="40"/>
      <c r="H248" s="46"/>
    </row>
    <row r="249" s="2" customFormat="1" ht="16.8" customHeight="1">
      <c r="A249" s="40"/>
      <c r="B249" s="46"/>
      <c r="C249" s="311" t="s">
        <v>689</v>
      </c>
      <c r="D249" s="311" t="s">
        <v>690</v>
      </c>
      <c r="E249" s="19" t="s">
        <v>163</v>
      </c>
      <c r="F249" s="312">
        <v>812.23500000000001</v>
      </c>
      <c r="G249" s="40"/>
      <c r="H249" s="46"/>
    </row>
    <row r="250" s="2" customFormat="1" ht="16.8" customHeight="1">
      <c r="A250" s="40"/>
      <c r="B250" s="46"/>
      <c r="C250" s="311" t="s">
        <v>717</v>
      </c>
      <c r="D250" s="311" t="s">
        <v>718</v>
      </c>
      <c r="E250" s="19" t="s">
        <v>604</v>
      </c>
      <c r="F250" s="312">
        <v>3391.0819999999999</v>
      </c>
      <c r="G250" s="40"/>
      <c r="H250" s="46"/>
    </row>
    <row r="251" s="2" customFormat="1" ht="16.8" customHeight="1">
      <c r="A251" s="40"/>
      <c r="B251" s="46"/>
      <c r="C251" s="311" t="s">
        <v>726</v>
      </c>
      <c r="D251" s="311" t="s">
        <v>727</v>
      </c>
      <c r="E251" s="19" t="s">
        <v>163</v>
      </c>
      <c r="F251" s="312">
        <v>1299.4749999999999</v>
      </c>
      <c r="G251" s="40"/>
      <c r="H251" s="46"/>
    </row>
    <row r="252" s="2" customFormat="1" ht="16.8" customHeight="1">
      <c r="A252" s="40"/>
      <c r="B252" s="46"/>
      <c r="C252" s="307" t="s">
        <v>186</v>
      </c>
      <c r="D252" s="308" t="s">
        <v>1564</v>
      </c>
      <c r="E252" s="309" t="s">
        <v>163</v>
      </c>
      <c r="F252" s="310">
        <v>1299.4749999999999</v>
      </c>
      <c r="G252" s="40"/>
      <c r="H252" s="46"/>
    </row>
    <row r="253" s="2" customFormat="1" ht="16.8" customHeight="1">
      <c r="A253" s="40"/>
      <c r="B253" s="46"/>
      <c r="C253" s="311" t="s">
        <v>40</v>
      </c>
      <c r="D253" s="311" t="s">
        <v>731</v>
      </c>
      <c r="E253" s="19" t="s">
        <v>40</v>
      </c>
      <c r="F253" s="312">
        <v>0</v>
      </c>
      <c r="G253" s="40"/>
      <c r="H253" s="46"/>
    </row>
    <row r="254" s="2" customFormat="1" ht="16.8" customHeight="1">
      <c r="A254" s="40"/>
      <c r="B254" s="46"/>
      <c r="C254" s="311" t="s">
        <v>40</v>
      </c>
      <c r="D254" s="311" t="s">
        <v>1774</v>
      </c>
      <c r="E254" s="19" t="s">
        <v>40</v>
      </c>
      <c r="F254" s="312">
        <v>1504.2059999999999</v>
      </c>
      <c r="G254" s="40"/>
      <c r="H254" s="46"/>
    </row>
    <row r="255" s="2" customFormat="1" ht="16.8" customHeight="1">
      <c r="A255" s="40"/>
      <c r="B255" s="46"/>
      <c r="C255" s="311" t="s">
        <v>40</v>
      </c>
      <c r="D255" s="311" t="s">
        <v>1775</v>
      </c>
      <c r="E255" s="19" t="s">
        <v>40</v>
      </c>
      <c r="F255" s="312">
        <v>95.549999999999997</v>
      </c>
      <c r="G255" s="40"/>
      <c r="H255" s="46"/>
    </row>
    <row r="256" s="2" customFormat="1" ht="16.8" customHeight="1">
      <c r="A256" s="40"/>
      <c r="B256" s="46"/>
      <c r="C256" s="311" t="s">
        <v>40</v>
      </c>
      <c r="D256" s="311" t="s">
        <v>1776</v>
      </c>
      <c r="E256" s="19" t="s">
        <v>40</v>
      </c>
      <c r="F256" s="312">
        <v>0</v>
      </c>
      <c r="G256" s="40"/>
      <c r="H256" s="46"/>
    </row>
    <row r="257" s="2" customFormat="1" ht="16.8" customHeight="1">
      <c r="A257" s="40"/>
      <c r="B257" s="46"/>
      <c r="C257" s="311" t="s">
        <v>40</v>
      </c>
      <c r="D257" s="311" t="s">
        <v>1777</v>
      </c>
      <c r="E257" s="19" t="s">
        <v>40</v>
      </c>
      <c r="F257" s="312">
        <v>-697.553</v>
      </c>
      <c r="G257" s="40"/>
      <c r="H257" s="46"/>
    </row>
    <row r="258" s="2" customFormat="1" ht="16.8" customHeight="1">
      <c r="A258" s="40"/>
      <c r="B258" s="46"/>
      <c r="C258" s="311" t="s">
        <v>40</v>
      </c>
      <c r="D258" s="311" t="s">
        <v>1778</v>
      </c>
      <c r="E258" s="19" t="s">
        <v>40</v>
      </c>
      <c r="F258" s="312">
        <v>-18.670000000000002</v>
      </c>
      <c r="G258" s="40"/>
      <c r="H258" s="46"/>
    </row>
    <row r="259" s="2" customFormat="1" ht="16.8" customHeight="1">
      <c r="A259" s="40"/>
      <c r="B259" s="46"/>
      <c r="C259" s="311" t="s">
        <v>40</v>
      </c>
      <c r="D259" s="311" t="s">
        <v>251</v>
      </c>
      <c r="E259" s="19" t="s">
        <v>40</v>
      </c>
      <c r="F259" s="312">
        <v>0</v>
      </c>
      <c r="G259" s="40"/>
      <c r="H259" s="46"/>
    </row>
    <row r="260" s="2" customFormat="1" ht="16.8" customHeight="1">
      <c r="A260" s="40"/>
      <c r="B260" s="46"/>
      <c r="C260" s="311" t="s">
        <v>40</v>
      </c>
      <c r="D260" s="311" t="s">
        <v>184</v>
      </c>
      <c r="E260" s="19" t="s">
        <v>40</v>
      </c>
      <c r="F260" s="312">
        <v>467.58199999999999</v>
      </c>
      <c r="G260" s="40"/>
      <c r="H260" s="46"/>
    </row>
    <row r="261" s="2" customFormat="1" ht="16.8" customHeight="1">
      <c r="A261" s="40"/>
      <c r="B261" s="46"/>
      <c r="C261" s="311" t="s">
        <v>40</v>
      </c>
      <c r="D261" s="311" t="s">
        <v>1779</v>
      </c>
      <c r="E261" s="19" t="s">
        <v>40</v>
      </c>
      <c r="F261" s="312">
        <v>0</v>
      </c>
      <c r="G261" s="40"/>
      <c r="H261" s="46"/>
    </row>
    <row r="262" s="2" customFormat="1" ht="16.8" customHeight="1">
      <c r="A262" s="40"/>
      <c r="B262" s="46"/>
      <c r="C262" s="311" t="s">
        <v>40</v>
      </c>
      <c r="D262" s="311" t="s">
        <v>1780</v>
      </c>
      <c r="E262" s="19" t="s">
        <v>40</v>
      </c>
      <c r="F262" s="312">
        <v>-27.792999999999999</v>
      </c>
      <c r="G262" s="40"/>
      <c r="H262" s="46"/>
    </row>
    <row r="263" s="2" customFormat="1" ht="16.8" customHeight="1">
      <c r="A263" s="40"/>
      <c r="B263" s="46"/>
      <c r="C263" s="311" t="s">
        <v>40</v>
      </c>
      <c r="D263" s="311" t="s">
        <v>1781</v>
      </c>
      <c r="E263" s="19" t="s">
        <v>40</v>
      </c>
      <c r="F263" s="312">
        <v>-21.463999999999999</v>
      </c>
      <c r="G263" s="40"/>
      <c r="H263" s="46"/>
    </row>
    <row r="264" s="2" customFormat="1" ht="16.8" customHeight="1">
      <c r="A264" s="40"/>
      <c r="B264" s="46"/>
      <c r="C264" s="311" t="s">
        <v>40</v>
      </c>
      <c r="D264" s="311" t="s">
        <v>1782</v>
      </c>
      <c r="E264" s="19" t="s">
        <v>40</v>
      </c>
      <c r="F264" s="312">
        <v>-10.868</v>
      </c>
      <c r="G264" s="40"/>
      <c r="H264" s="46"/>
    </row>
    <row r="265" s="2" customFormat="1" ht="16.8" customHeight="1">
      <c r="A265" s="40"/>
      <c r="B265" s="46"/>
      <c r="C265" s="311" t="s">
        <v>40</v>
      </c>
      <c r="D265" s="311" t="s">
        <v>1783</v>
      </c>
      <c r="E265" s="19" t="s">
        <v>40</v>
      </c>
      <c r="F265" s="312">
        <v>-50.314999999999998</v>
      </c>
      <c r="G265" s="40"/>
      <c r="H265" s="46"/>
    </row>
    <row r="266" s="2" customFormat="1" ht="16.8" customHeight="1">
      <c r="A266" s="40"/>
      <c r="B266" s="46"/>
      <c r="C266" s="311" t="s">
        <v>40</v>
      </c>
      <c r="D266" s="311" t="s">
        <v>1784</v>
      </c>
      <c r="E266" s="19" t="s">
        <v>40</v>
      </c>
      <c r="F266" s="312">
        <v>58.799999999999997</v>
      </c>
      <c r="G266" s="40"/>
      <c r="H266" s="46"/>
    </row>
    <row r="267" s="2" customFormat="1" ht="16.8" customHeight="1">
      <c r="A267" s="40"/>
      <c r="B267" s="46"/>
      <c r="C267" s="311" t="s">
        <v>186</v>
      </c>
      <c r="D267" s="311" t="s">
        <v>253</v>
      </c>
      <c r="E267" s="19" t="s">
        <v>40</v>
      </c>
      <c r="F267" s="312">
        <v>1299.4749999999999</v>
      </c>
      <c r="G267" s="40"/>
      <c r="H267" s="46"/>
    </row>
    <row r="268" s="2" customFormat="1" ht="16.8" customHeight="1">
      <c r="A268" s="40"/>
      <c r="B268" s="46"/>
      <c r="C268" s="313" t="s">
        <v>6490</v>
      </c>
      <c r="D268" s="40"/>
      <c r="E268" s="40"/>
      <c r="F268" s="40"/>
      <c r="G268" s="40"/>
      <c r="H268" s="46"/>
    </row>
    <row r="269" s="2" customFormat="1" ht="16.8" customHeight="1">
      <c r="A269" s="40"/>
      <c r="B269" s="46"/>
      <c r="C269" s="311" t="s">
        <v>726</v>
      </c>
      <c r="D269" s="311" t="s">
        <v>727</v>
      </c>
      <c r="E269" s="19" t="s">
        <v>163</v>
      </c>
      <c r="F269" s="312">
        <v>1299.4749999999999</v>
      </c>
      <c r="G269" s="40"/>
      <c r="H269" s="46"/>
    </row>
    <row r="270" s="2" customFormat="1" ht="16.8" customHeight="1">
      <c r="A270" s="40"/>
      <c r="B270" s="46"/>
      <c r="C270" s="311" t="s">
        <v>673</v>
      </c>
      <c r="D270" s="311" t="s">
        <v>674</v>
      </c>
      <c r="E270" s="19" t="s">
        <v>163</v>
      </c>
      <c r="F270" s="312">
        <v>1497.0250000000001</v>
      </c>
      <c r="G270" s="40"/>
      <c r="H270" s="46"/>
    </row>
    <row r="271" s="2" customFormat="1" ht="16.8" customHeight="1">
      <c r="A271" s="40"/>
      <c r="B271" s="46"/>
      <c r="C271" s="311" t="s">
        <v>711</v>
      </c>
      <c r="D271" s="311" t="s">
        <v>712</v>
      </c>
      <c r="E271" s="19" t="s">
        <v>163</v>
      </c>
      <c r="F271" s="312">
        <v>1497.0250000000001</v>
      </c>
      <c r="G271" s="40"/>
      <c r="H271" s="46"/>
    </row>
    <row r="272" s="2" customFormat="1" ht="16.8" customHeight="1">
      <c r="A272" s="40"/>
      <c r="B272" s="46"/>
      <c r="C272" s="311" t="s">
        <v>738</v>
      </c>
      <c r="D272" s="311" t="s">
        <v>739</v>
      </c>
      <c r="E272" s="19" t="s">
        <v>604</v>
      </c>
      <c r="F272" s="312">
        <v>2598.9499999999998</v>
      </c>
      <c r="G272" s="40"/>
      <c r="H272" s="46"/>
    </row>
    <row r="273" s="2" customFormat="1" ht="26.4" customHeight="1">
      <c r="A273" s="40"/>
      <c r="B273" s="46"/>
      <c r="C273" s="306" t="s">
        <v>6492</v>
      </c>
      <c r="D273" s="306" t="s">
        <v>99</v>
      </c>
      <c r="E273" s="40"/>
      <c r="F273" s="40"/>
      <c r="G273" s="40"/>
      <c r="H273" s="46"/>
    </row>
    <row r="274" s="2" customFormat="1" ht="16.8" customHeight="1">
      <c r="A274" s="40"/>
      <c r="B274" s="46"/>
      <c r="C274" s="307" t="s">
        <v>2231</v>
      </c>
      <c r="D274" s="308" t="s">
        <v>2232</v>
      </c>
      <c r="E274" s="309" t="s">
        <v>163</v>
      </c>
      <c r="F274" s="310">
        <v>49</v>
      </c>
      <c r="G274" s="40"/>
      <c r="H274" s="46"/>
    </row>
    <row r="275" s="2" customFormat="1" ht="16.8" customHeight="1">
      <c r="A275" s="40"/>
      <c r="B275" s="46"/>
      <c r="C275" s="311" t="s">
        <v>40</v>
      </c>
      <c r="D275" s="311" t="s">
        <v>2341</v>
      </c>
      <c r="E275" s="19" t="s">
        <v>40</v>
      </c>
      <c r="F275" s="312">
        <v>49</v>
      </c>
      <c r="G275" s="40"/>
      <c r="H275" s="46"/>
    </row>
    <row r="276" s="2" customFormat="1" ht="16.8" customHeight="1">
      <c r="A276" s="40"/>
      <c r="B276" s="46"/>
      <c r="C276" s="311" t="s">
        <v>2231</v>
      </c>
      <c r="D276" s="311" t="s">
        <v>253</v>
      </c>
      <c r="E276" s="19" t="s">
        <v>40</v>
      </c>
      <c r="F276" s="312">
        <v>49</v>
      </c>
      <c r="G276" s="40"/>
      <c r="H276" s="46"/>
    </row>
    <row r="277" s="2" customFormat="1" ht="16.8" customHeight="1">
      <c r="A277" s="40"/>
      <c r="B277" s="46"/>
      <c r="C277" s="313" t="s">
        <v>6490</v>
      </c>
      <c r="D277" s="40"/>
      <c r="E277" s="40"/>
      <c r="F277" s="40"/>
      <c r="G277" s="40"/>
      <c r="H277" s="46"/>
    </row>
    <row r="278" s="2" customFormat="1" ht="16.8" customHeight="1">
      <c r="A278" s="40"/>
      <c r="B278" s="46"/>
      <c r="C278" s="311" t="s">
        <v>2336</v>
      </c>
      <c r="D278" s="311" t="s">
        <v>2337</v>
      </c>
      <c r="E278" s="19" t="s">
        <v>163</v>
      </c>
      <c r="F278" s="312">
        <v>39.200000000000003</v>
      </c>
      <c r="G278" s="40"/>
      <c r="H278" s="46"/>
    </row>
    <row r="279" s="2" customFormat="1" ht="16.8" customHeight="1">
      <c r="A279" s="40"/>
      <c r="B279" s="46"/>
      <c r="C279" s="311" t="s">
        <v>2344</v>
      </c>
      <c r="D279" s="311" t="s">
        <v>2345</v>
      </c>
      <c r="E279" s="19" t="s">
        <v>163</v>
      </c>
      <c r="F279" s="312">
        <v>9.8000000000000007</v>
      </c>
      <c r="G279" s="40"/>
      <c r="H279" s="46"/>
    </row>
    <row r="280" s="2" customFormat="1" ht="16.8" customHeight="1">
      <c r="A280" s="40"/>
      <c r="B280" s="46"/>
      <c r="C280" s="311" t="s">
        <v>680</v>
      </c>
      <c r="D280" s="311" t="s">
        <v>681</v>
      </c>
      <c r="E280" s="19" t="s">
        <v>163</v>
      </c>
      <c r="F280" s="312">
        <v>556</v>
      </c>
      <c r="G280" s="40"/>
      <c r="H280" s="46"/>
    </row>
    <row r="281" s="2" customFormat="1" ht="16.8" customHeight="1">
      <c r="A281" s="40"/>
      <c r="B281" s="46"/>
      <c r="C281" s="311" t="s">
        <v>689</v>
      </c>
      <c r="D281" s="311" t="s">
        <v>690</v>
      </c>
      <c r="E281" s="19" t="s">
        <v>163</v>
      </c>
      <c r="F281" s="312">
        <v>139</v>
      </c>
      <c r="G281" s="40"/>
      <c r="H281" s="46"/>
    </row>
    <row r="282" s="2" customFormat="1" ht="16.8" customHeight="1">
      <c r="A282" s="40"/>
      <c r="B282" s="46"/>
      <c r="C282" s="311" t="s">
        <v>717</v>
      </c>
      <c r="D282" s="311" t="s">
        <v>718</v>
      </c>
      <c r="E282" s="19" t="s">
        <v>604</v>
      </c>
      <c r="F282" s="312">
        <v>1390</v>
      </c>
      <c r="G282" s="40"/>
      <c r="H282" s="46"/>
    </row>
    <row r="283" s="2" customFormat="1" ht="16.8" customHeight="1">
      <c r="A283" s="40"/>
      <c r="B283" s="46"/>
      <c r="C283" s="311" t="s">
        <v>2418</v>
      </c>
      <c r="D283" s="311" t="s">
        <v>2419</v>
      </c>
      <c r="E283" s="19" t="s">
        <v>163</v>
      </c>
      <c r="F283" s="312">
        <v>695</v>
      </c>
      <c r="G283" s="40"/>
      <c r="H283" s="46"/>
    </row>
    <row r="284" s="2" customFormat="1" ht="16.8" customHeight="1">
      <c r="A284" s="40"/>
      <c r="B284" s="46"/>
      <c r="C284" s="307" t="s">
        <v>2219</v>
      </c>
      <c r="D284" s="308" t="s">
        <v>2220</v>
      </c>
      <c r="E284" s="309" t="s">
        <v>163</v>
      </c>
      <c r="F284" s="310">
        <v>3.6000000000000001</v>
      </c>
      <c r="G284" s="40"/>
      <c r="H284" s="46"/>
    </row>
    <row r="285" s="2" customFormat="1" ht="16.8" customHeight="1">
      <c r="A285" s="40"/>
      <c r="B285" s="46"/>
      <c r="C285" s="311" t="s">
        <v>2219</v>
      </c>
      <c r="D285" s="311" t="s">
        <v>2355</v>
      </c>
      <c r="E285" s="19" t="s">
        <v>40</v>
      </c>
      <c r="F285" s="312">
        <v>3.6000000000000001</v>
      </c>
      <c r="G285" s="40"/>
      <c r="H285" s="46"/>
    </row>
    <row r="286" s="2" customFormat="1" ht="16.8" customHeight="1">
      <c r="A286" s="40"/>
      <c r="B286" s="46"/>
      <c r="C286" s="313" t="s">
        <v>6490</v>
      </c>
      <c r="D286" s="40"/>
      <c r="E286" s="40"/>
      <c r="F286" s="40"/>
      <c r="G286" s="40"/>
      <c r="H286" s="46"/>
    </row>
    <row r="287" s="2" customFormat="1" ht="16.8" customHeight="1">
      <c r="A287" s="40"/>
      <c r="B287" s="46"/>
      <c r="C287" s="311" t="s">
        <v>2350</v>
      </c>
      <c r="D287" s="311" t="s">
        <v>2351</v>
      </c>
      <c r="E287" s="19" t="s">
        <v>163</v>
      </c>
      <c r="F287" s="312">
        <v>3.6000000000000001</v>
      </c>
      <c r="G287" s="40"/>
      <c r="H287" s="46"/>
    </row>
    <row r="288" s="2" customFormat="1" ht="16.8" customHeight="1">
      <c r="A288" s="40"/>
      <c r="B288" s="46"/>
      <c r="C288" s="311" t="s">
        <v>680</v>
      </c>
      <c r="D288" s="311" t="s">
        <v>681</v>
      </c>
      <c r="E288" s="19" t="s">
        <v>163</v>
      </c>
      <c r="F288" s="312">
        <v>556</v>
      </c>
      <c r="G288" s="40"/>
      <c r="H288" s="46"/>
    </row>
    <row r="289" s="2" customFormat="1" ht="16.8" customHeight="1">
      <c r="A289" s="40"/>
      <c r="B289" s="46"/>
      <c r="C289" s="311" t="s">
        <v>689</v>
      </c>
      <c r="D289" s="311" t="s">
        <v>690</v>
      </c>
      <c r="E289" s="19" t="s">
        <v>163</v>
      </c>
      <c r="F289" s="312">
        <v>139</v>
      </c>
      <c r="G289" s="40"/>
      <c r="H289" s="46"/>
    </row>
    <row r="290" s="2" customFormat="1" ht="16.8" customHeight="1">
      <c r="A290" s="40"/>
      <c r="B290" s="46"/>
      <c r="C290" s="311" t="s">
        <v>717</v>
      </c>
      <c r="D290" s="311" t="s">
        <v>718</v>
      </c>
      <c r="E290" s="19" t="s">
        <v>604</v>
      </c>
      <c r="F290" s="312">
        <v>1390</v>
      </c>
      <c r="G290" s="40"/>
      <c r="H290" s="46"/>
    </row>
    <row r="291" s="2" customFormat="1" ht="16.8" customHeight="1">
      <c r="A291" s="40"/>
      <c r="B291" s="46"/>
      <c r="C291" s="311" t="s">
        <v>2418</v>
      </c>
      <c r="D291" s="311" t="s">
        <v>2419</v>
      </c>
      <c r="E291" s="19" t="s">
        <v>163</v>
      </c>
      <c r="F291" s="312">
        <v>695</v>
      </c>
      <c r="G291" s="40"/>
      <c r="H291" s="46"/>
    </row>
    <row r="292" s="2" customFormat="1" ht="16.8" customHeight="1">
      <c r="A292" s="40"/>
      <c r="B292" s="46"/>
      <c r="C292" s="307" t="s">
        <v>2222</v>
      </c>
      <c r="D292" s="308" t="s">
        <v>2223</v>
      </c>
      <c r="E292" s="309" t="s">
        <v>163</v>
      </c>
      <c r="F292" s="310">
        <v>642.39999999999998</v>
      </c>
      <c r="G292" s="40"/>
      <c r="H292" s="46"/>
    </row>
    <row r="293" s="2" customFormat="1" ht="16.8" customHeight="1">
      <c r="A293" s="40"/>
      <c r="B293" s="46"/>
      <c r="C293" s="311" t="s">
        <v>40</v>
      </c>
      <c r="D293" s="311" t="s">
        <v>2361</v>
      </c>
      <c r="E293" s="19" t="s">
        <v>40</v>
      </c>
      <c r="F293" s="312">
        <v>642.39999999999998</v>
      </c>
      <c r="G293" s="40"/>
      <c r="H293" s="46"/>
    </row>
    <row r="294" s="2" customFormat="1" ht="16.8" customHeight="1">
      <c r="A294" s="40"/>
      <c r="B294" s="46"/>
      <c r="C294" s="311" t="s">
        <v>2222</v>
      </c>
      <c r="D294" s="311" t="s">
        <v>253</v>
      </c>
      <c r="E294" s="19" t="s">
        <v>40</v>
      </c>
      <c r="F294" s="312">
        <v>642.39999999999998</v>
      </c>
      <c r="G294" s="40"/>
      <c r="H294" s="46"/>
    </row>
    <row r="295" s="2" customFormat="1" ht="16.8" customHeight="1">
      <c r="A295" s="40"/>
      <c r="B295" s="46"/>
      <c r="C295" s="313" t="s">
        <v>6490</v>
      </c>
      <c r="D295" s="40"/>
      <c r="E295" s="40"/>
      <c r="F295" s="40"/>
      <c r="G295" s="40"/>
      <c r="H295" s="46"/>
    </row>
    <row r="296" s="2" customFormat="1" ht="16.8" customHeight="1">
      <c r="A296" s="40"/>
      <c r="B296" s="46"/>
      <c r="C296" s="311" t="s">
        <v>2356</v>
      </c>
      <c r="D296" s="311" t="s">
        <v>2357</v>
      </c>
      <c r="E296" s="19" t="s">
        <v>163</v>
      </c>
      <c r="F296" s="312">
        <v>513.91999999999996</v>
      </c>
      <c r="G296" s="40"/>
      <c r="H296" s="46"/>
    </row>
    <row r="297" s="2" customFormat="1" ht="16.8" customHeight="1">
      <c r="A297" s="40"/>
      <c r="B297" s="46"/>
      <c r="C297" s="311" t="s">
        <v>2363</v>
      </c>
      <c r="D297" s="311" t="s">
        <v>2364</v>
      </c>
      <c r="E297" s="19" t="s">
        <v>163</v>
      </c>
      <c r="F297" s="312">
        <v>128.47999999999999</v>
      </c>
      <c r="G297" s="40"/>
      <c r="H297" s="46"/>
    </row>
    <row r="298" s="2" customFormat="1" ht="16.8" customHeight="1">
      <c r="A298" s="40"/>
      <c r="B298" s="46"/>
      <c r="C298" s="311" t="s">
        <v>680</v>
      </c>
      <c r="D298" s="311" t="s">
        <v>681</v>
      </c>
      <c r="E298" s="19" t="s">
        <v>163</v>
      </c>
      <c r="F298" s="312">
        <v>556</v>
      </c>
      <c r="G298" s="40"/>
      <c r="H298" s="46"/>
    </row>
    <row r="299" s="2" customFormat="1" ht="16.8" customHeight="1">
      <c r="A299" s="40"/>
      <c r="B299" s="46"/>
      <c r="C299" s="311" t="s">
        <v>689</v>
      </c>
      <c r="D299" s="311" t="s">
        <v>690</v>
      </c>
      <c r="E299" s="19" t="s">
        <v>163</v>
      </c>
      <c r="F299" s="312">
        <v>139</v>
      </c>
      <c r="G299" s="40"/>
      <c r="H299" s="46"/>
    </row>
    <row r="300" s="2" customFormat="1" ht="16.8" customHeight="1">
      <c r="A300" s="40"/>
      <c r="B300" s="46"/>
      <c r="C300" s="311" t="s">
        <v>717</v>
      </c>
      <c r="D300" s="311" t="s">
        <v>718</v>
      </c>
      <c r="E300" s="19" t="s">
        <v>604</v>
      </c>
      <c r="F300" s="312">
        <v>1390</v>
      </c>
      <c r="G300" s="40"/>
      <c r="H300" s="46"/>
    </row>
    <row r="301" s="2" customFormat="1" ht="16.8" customHeight="1">
      <c r="A301" s="40"/>
      <c r="B301" s="46"/>
      <c r="C301" s="311" t="s">
        <v>2418</v>
      </c>
      <c r="D301" s="311" t="s">
        <v>2419</v>
      </c>
      <c r="E301" s="19" t="s">
        <v>163</v>
      </c>
      <c r="F301" s="312">
        <v>695</v>
      </c>
      <c r="G301" s="40"/>
      <c r="H301" s="46"/>
    </row>
    <row r="302" s="2" customFormat="1" ht="16.8" customHeight="1">
      <c r="A302" s="40"/>
      <c r="B302" s="46"/>
      <c r="C302" s="307" t="s">
        <v>2430</v>
      </c>
      <c r="D302" s="308" t="s">
        <v>6493</v>
      </c>
      <c r="E302" s="309" t="s">
        <v>163</v>
      </c>
      <c r="F302" s="310">
        <v>404.30000000000001</v>
      </c>
      <c r="G302" s="40"/>
      <c r="H302" s="46"/>
    </row>
    <row r="303" s="2" customFormat="1" ht="16.8" customHeight="1">
      <c r="A303" s="40"/>
      <c r="B303" s="46"/>
      <c r="C303" s="311" t="s">
        <v>40</v>
      </c>
      <c r="D303" s="311" t="s">
        <v>2425</v>
      </c>
      <c r="E303" s="19" t="s">
        <v>40</v>
      </c>
      <c r="F303" s="312">
        <v>0</v>
      </c>
      <c r="G303" s="40"/>
      <c r="H303" s="46"/>
    </row>
    <row r="304" s="2" customFormat="1" ht="16.8" customHeight="1">
      <c r="A304" s="40"/>
      <c r="B304" s="46"/>
      <c r="C304" s="311" t="s">
        <v>40</v>
      </c>
      <c r="D304" s="311" t="s">
        <v>2426</v>
      </c>
      <c r="E304" s="19" t="s">
        <v>40</v>
      </c>
      <c r="F304" s="312">
        <v>395.39999999999998</v>
      </c>
      <c r="G304" s="40"/>
      <c r="H304" s="46"/>
    </row>
    <row r="305" s="2" customFormat="1" ht="16.8" customHeight="1">
      <c r="A305" s="40"/>
      <c r="B305" s="46"/>
      <c r="C305" s="311" t="s">
        <v>40</v>
      </c>
      <c r="D305" s="311" t="s">
        <v>2428</v>
      </c>
      <c r="E305" s="19" t="s">
        <v>40</v>
      </c>
      <c r="F305" s="312">
        <v>0</v>
      </c>
      <c r="G305" s="40"/>
      <c r="H305" s="46"/>
    </row>
    <row r="306" s="2" customFormat="1" ht="16.8" customHeight="1">
      <c r="A306" s="40"/>
      <c r="B306" s="46"/>
      <c r="C306" s="311" t="s">
        <v>40</v>
      </c>
      <c r="D306" s="311" t="s">
        <v>2429</v>
      </c>
      <c r="E306" s="19" t="s">
        <v>40</v>
      </c>
      <c r="F306" s="312">
        <v>8.9000000000000004</v>
      </c>
      <c r="G306" s="40"/>
      <c r="H306" s="46"/>
    </row>
    <row r="307" s="2" customFormat="1" ht="16.8" customHeight="1">
      <c r="A307" s="40"/>
      <c r="B307" s="46"/>
      <c r="C307" s="311" t="s">
        <v>2430</v>
      </c>
      <c r="D307" s="311" t="s">
        <v>253</v>
      </c>
      <c r="E307" s="19" t="s">
        <v>40</v>
      </c>
      <c r="F307" s="312">
        <v>404.30000000000001</v>
      </c>
      <c r="G307" s="40"/>
      <c r="H307" s="46"/>
    </row>
    <row r="308" s="2" customFormat="1" ht="16.8" customHeight="1">
      <c r="A308" s="40"/>
      <c r="B308" s="46"/>
      <c r="C308" s="307" t="s">
        <v>2233</v>
      </c>
      <c r="D308" s="308" t="s">
        <v>2234</v>
      </c>
      <c r="E308" s="309" t="s">
        <v>163</v>
      </c>
      <c r="F308" s="310">
        <v>395.39999999999998</v>
      </c>
      <c r="G308" s="40"/>
      <c r="H308" s="46"/>
    </row>
    <row r="309" s="2" customFormat="1" ht="16.8" customHeight="1">
      <c r="A309" s="40"/>
      <c r="B309" s="46"/>
      <c r="C309" s="311" t="s">
        <v>40</v>
      </c>
      <c r="D309" s="311" t="s">
        <v>2425</v>
      </c>
      <c r="E309" s="19" t="s">
        <v>40</v>
      </c>
      <c r="F309" s="312">
        <v>0</v>
      </c>
      <c r="G309" s="40"/>
      <c r="H309" s="46"/>
    </row>
    <row r="310" s="2" customFormat="1" ht="16.8" customHeight="1">
      <c r="A310" s="40"/>
      <c r="B310" s="46"/>
      <c r="C310" s="311" t="s">
        <v>40</v>
      </c>
      <c r="D310" s="311" t="s">
        <v>2426</v>
      </c>
      <c r="E310" s="19" t="s">
        <v>40</v>
      </c>
      <c r="F310" s="312">
        <v>395.39999999999998</v>
      </c>
      <c r="G310" s="40"/>
      <c r="H310" s="46"/>
    </row>
    <row r="311" s="2" customFormat="1" ht="16.8" customHeight="1">
      <c r="A311" s="40"/>
      <c r="B311" s="46"/>
      <c r="C311" s="311" t="s">
        <v>2233</v>
      </c>
      <c r="D311" s="311" t="s">
        <v>2427</v>
      </c>
      <c r="E311" s="19" t="s">
        <v>40</v>
      </c>
      <c r="F311" s="312">
        <v>395.39999999999998</v>
      </c>
      <c r="G311" s="40"/>
      <c r="H311" s="46"/>
    </row>
    <row r="312" s="2" customFormat="1" ht="16.8" customHeight="1">
      <c r="A312" s="40"/>
      <c r="B312" s="46"/>
      <c r="C312" s="313" t="s">
        <v>6490</v>
      </c>
      <c r="D312" s="40"/>
      <c r="E312" s="40"/>
      <c r="F312" s="40"/>
      <c r="G312" s="40"/>
      <c r="H312" s="46"/>
    </row>
    <row r="313" s="2" customFormat="1" ht="16.8" customHeight="1">
      <c r="A313" s="40"/>
      <c r="B313" s="46"/>
      <c r="C313" s="311" t="s">
        <v>726</v>
      </c>
      <c r="D313" s="311" t="s">
        <v>727</v>
      </c>
      <c r="E313" s="19" t="s">
        <v>163</v>
      </c>
      <c r="F313" s="312">
        <v>404.30000000000001</v>
      </c>
      <c r="G313" s="40"/>
      <c r="H313" s="46"/>
    </row>
    <row r="314" s="2" customFormat="1" ht="16.8" customHeight="1">
      <c r="A314" s="40"/>
      <c r="B314" s="46"/>
      <c r="C314" s="311" t="s">
        <v>2431</v>
      </c>
      <c r="D314" s="311" t="s">
        <v>2432</v>
      </c>
      <c r="E314" s="19" t="s">
        <v>604</v>
      </c>
      <c r="F314" s="312">
        <v>678.90200000000004</v>
      </c>
      <c r="G314" s="40"/>
      <c r="H314" s="46"/>
    </row>
    <row r="315" s="2" customFormat="1" ht="16.8" customHeight="1">
      <c r="A315" s="40"/>
      <c r="B315" s="46"/>
      <c r="C315" s="307" t="s">
        <v>2236</v>
      </c>
      <c r="D315" s="308" t="s">
        <v>2237</v>
      </c>
      <c r="E315" s="309" t="s">
        <v>163</v>
      </c>
      <c r="F315" s="310">
        <v>8.9000000000000004</v>
      </c>
      <c r="G315" s="40"/>
      <c r="H315" s="46"/>
    </row>
    <row r="316" s="2" customFormat="1" ht="16.8" customHeight="1">
      <c r="A316" s="40"/>
      <c r="B316" s="46"/>
      <c r="C316" s="311" t="s">
        <v>40</v>
      </c>
      <c r="D316" s="311" t="s">
        <v>2428</v>
      </c>
      <c r="E316" s="19" t="s">
        <v>40</v>
      </c>
      <c r="F316" s="312">
        <v>0</v>
      </c>
      <c r="G316" s="40"/>
      <c r="H316" s="46"/>
    </row>
    <row r="317" s="2" customFormat="1" ht="16.8" customHeight="1">
      <c r="A317" s="40"/>
      <c r="B317" s="46"/>
      <c r="C317" s="311" t="s">
        <v>40</v>
      </c>
      <c r="D317" s="311" t="s">
        <v>2429</v>
      </c>
      <c r="E317" s="19" t="s">
        <v>40</v>
      </c>
      <c r="F317" s="312">
        <v>8.9000000000000004</v>
      </c>
      <c r="G317" s="40"/>
      <c r="H317" s="46"/>
    </row>
    <row r="318" s="2" customFormat="1" ht="16.8" customHeight="1">
      <c r="A318" s="40"/>
      <c r="B318" s="46"/>
      <c r="C318" s="311" t="s">
        <v>2236</v>
      </c>
      <c r="D318" s="311" t="s">
        <v>2427</v>
      </c>
      <c r="E318" s="19" t="s">
        <v>40</v>
      </c>
      <c r="F318" s="312">
        <v>8.9000000000000004</v>
      </c>
      <c r="G318" s="40"/>
      <c r="H318" s="46"/>
    </row>
    <row r="319" s="2" customFormat="1" ht="16.8" customHeight="1">
      <c r="A319" s="40"/>
      <c r="B319" s="46"/>
      <c r="C319" s="313" t="s">
        <v>6490</v>
      </c>
      <c r="D319" s="40"/>
      <c r="E319" s="40"/>
      <c r="F319" s="40"/>
      <c r="G319" s="40"/>
      <c r="H319" s="46"/>
    </row>
    <row r="320" s="2" customFormat="1" ht="16.8" customHeight="1">
      <c r="A320" s="40"/>
      <c r="B320" s="46"/>
      <c r="C320" s="311" t="s">
        <v>726</v>
      </c>
      <c r="D320" s="311" t="s">
        <v>727</v>
      </c>
      <c r="E320" s="19" t="s">
        <v>163</v>
      </c>
      <c r="F320" s="312">
        <v>404.30000000000001</v>
      </c>
      <c r="G320" s="40"/>
      <c r="H320" s="46"/>
    </row>
    <row r="321" s="2" customFormat="1" ht="16.8" customHeight="1">
      <c r="A321" s="40"/>
      <c r="B321" s="46"/>
      <c r="C321" s="311" t="s">
        <v>2436</v>
      </c>
      <c r="D321" s="311" t="s">
        <v>2437</v>
      </c>
      <c r="E321" s="19" t="s">
        <v>604</v>
      </c>
      <c r="F321" s="312">
        <v>17.079000000000001</v>
      </c>
      <c r="G321" s="40"/>
      <c r="H321" s="46"/>
    </row>
    <row r="322" s="2" customFormat="1" ht="16.8" customHeight="1">
      <c r="A322" s="40"/>
      <c r="B322" s="46"/>
      <c r="C322" s="307" t="s">
        <v>6494</v>
      </c>
      <c r="D322" s="308" t="s">
        <v>2237</v>
      </c>
      <c r="E322" s="309" t="s">
        <v>163</v>
      </c>
      <c r="F322" s="310">
        <v>3.6000000000000001</v>
      </c>
      <c r="G322" s="40"/>
      <c r="H322" s="46"/>
    </row>
    <row r="323" s="2" customFormat="1" ht="16.8" customHeight="1">
      <c r="A323" s="40"/>
      <c r="B323" s="46"/>
      <c r="C323" s="307" t="s">
        <v>2225</v>
      </c>
      <c r="D323" s="308" t="s">
        <v>2226</v>
      </c>
      <c r="E323" s="309" t="s">
        <v>163</v>
      </c>
      <c r="F323" s="310">
        <v>233.09999999999999</v>
      </c>
      <c r="G323" s="40"/>
      <c r="H323" s="46"/>
    </row>
    <row r="324" s="2" customFormat="1" ht="16.8" customHeight="1">
      <c r="A324" s="40"/>
      <c r="B324" s="46"/>
      <c r="C324" s="311" t="s">
        <v>40</v>
      </c>
      <c r="D324" s="311" t="s">
        <v>2442</v>
      </c>
      <c r="E324" s="19" t="s">
        <v>40</v>
      </c>
      <c r="F324" s="312">
        <v>233.09999999999999</v>
      </c>
      <c r="G324" s="40"/>
      <c r="H324" s="46"/>
    </row>
    <row r="325" s="2" customFormat="1" ht="16.8" customHeight="1">
      <c r="A325" s="40"/>
      <c r="B325" s="46"/>
      <c r="C325" s="311" t="s">
        <v>2225</v>
      </c>
      <c r="D325" s="311" t="s">
        <v>253</v>
      </c>
      <c r="E325" s="19" t="s">
        <v>40</v>
      </c>
      <c r="F325" s="312">
        <v>233.09999999999999</v>
      </c>
      <c r="G325" s="40"/>
      <c r="H325" s="46"/>
    </row>
    <row r="326" s="2" customFormat="1" ht="16.8" customHeight="1">
      <c r="A326" s="40"/>
      <c r="B326" s="46"/>
      <c r="C326" s="313" t="s">
        <v>6490</v>
      </c>
      <c r="D326" s="40"/>
      <c r="E326" s="40"/>
      <c r="F326" s="40"/>
      <c r="G326" s="40"/>
      <c r="H326" s="46"/>
    </row>
    <row r="327" s="2" customFormat="1" ht="16.8" customHeight="1">
      <c r="A327" s="40"/>
      <c r="B327" s="46"/>
      <c r="C327" s="311" t="s">
        <v>744</v>
      </c>
      <c r="D327" s="311" t="s">
        <v>745</v>
      </c>
      <c r="E327" s="19" t="s">
        <v>163</v>
      </c>
      <c r="F327" s="312">
        <v>233.09999999999999</v>
      </c>
      <c r="G327" s="40"/>
      <c r="H327" s="46"/>
    </row>
    <row r="328" s="2" customFormat="1" ht="16.8" customHeight="1">
      <c r="A328" s="40"/>
      <c r="B328" s="46"/>
      <c r="C328" s="311" t="s">
        <v>2443</v>
      </c>
      <c r="D328" s="311" t="s">
        <v>2444</v>
      </c>
      <c r="E328" s="19" t="s">
        <v>604</v>
      </c>
      <c r="F328" s="312">
        <v>400.233</v>
      </c>
      <c r="G328" s="40"/>
      <c r="H328" s="46"/>
    </row>
    <row r="329" s="2" customFormat="1" ht="16.8" customHeight="1">
      <c r="A329" s="40"/>
      <c r="B329" s="46"/>
      <c r="C329" s="307" t="s">
        <v>3907</v>
      </c>
      <c r="D329" s="308" t="s">
        <v>6495</v>
      </c>
      <c r="E329" s="309" t="s">
        <v>163</v>
      </c>
      <c r="F329" s="310">
        <v>233.09999999999999</v>
      </c>
      <c r="G329" s="40"/>
      <c r="H329" s="46"/>
    </row>
    <row r="330" s="2" customFormat="1" ht="16.8" customHeight="1">
      <c r="A330" s="40"/>
      <c r="B330" s="46"/>
      <c r="C330" s="307" t="s">
        <v>2455</v>
      </c>
      <c r="D330" s="308" t="s">
        <v>6496</v>
      </c>
      <c r="E330" s="309" t="s">
        <v>163</v>
      </c>
      <c r="F330" s="310">
        <v>41.450000000000003</v>
      </c>
      <c r="G330" s="40"/>
      <c r="H330" s="46"/>
    </row>
    <row r="331" s="2" customFormat="1" ht="16.8" customHeight="1">
      <c r="A331" s="40"/>
      <c r="B331" s="46"/>
      <c r="C331" s="311" t="s">
        <v>40</v>
      </c>
      <c r="D331" s="311" t="s">
        <v>2454</v>
      </c>
      <c r="E331" s="19" t="s">
        <v>40</v>
      </c>
      <c r="F331" s="312">
        <v>41.450000000000003</v>
      </c>
      <c r="G331" s="40"/>
      <c r="H331" s="46"/>
    </row>
    <row r="332" s="2" customFormat="1" ht="16.8" customHeight="1">
      <c r="A332" s="40"/>
      <c r="B332" s="46"/>
      <c r="C332" s="311" t="s">
        <v>2455</v>
      </c>
      <c r="D332" s="311" t="s">
        <v>253</v>
      </c>
      <c r="E332" s="19" t="s">
        <v>40</v>
      </c>
      <c r="F332" s="312">
        <v>41.450000000000003</v>
      </c>
      <c r="G332" s="40"/>
      <c r="H332" s="46"/>
    </row>
    <row r="333" s="2" customFormat="1" ht="16.8" customHeight="1">
      <c r="A333" s="40"/>
      <c r="B333" s="46"/>
      <c r="C333" s="307" t="s">
        <v>2228</v>
      </c>
      <c r="D333" s="308" t="s">
        <v>2229</v>
      </c>
      <c r="E333" s="309" t="s">
        <v>604</v>
      </c>
      <c r="F333" s="310">
        <v>439.63099999999997</v>
      </c>
      <c r="G333" s="40"/>
      <c r="H333" s="46"/>
    </row>
    <row r="334" s="2" customFormat="1" ht="16.8" customHeight="1">
      <c r="A334" s="40"/>
      <c r="B334" s="46"/>
      <c r="C334" s="311" t="s">
        <v>40</v>
      </c>
      <c r="D334" s="311" t="s">
        <v>3479</v>
      </c>
      <c r="E334" s="19" t="s">
        <v>40</v>
      </c>
      <c r="F334" s="312">
        <v>285.51100000000002</v>
      </c>
      <c r="G334" s="40"/>
      <c r="H334" s="46"/>
    </row>
    <row r="335" s="2" customFormat="1" ht="16.8" customHeight="1">
      <c r="A335" s="40"/>
      <c r="B335" s="46"/>
      <c r="C335" s="311" t="s">
        <v>40</v>
      </c>
      <c r="D335" s="311" t="s">
        <v>3480</v>
      </c>
      <c r="E335" s="19" t="s">
        <v>40</v>
      </c>
      <c r="F335" s="312">
        <v>154.12000000000001</v>
      </c>
      <c r="G335" s="40"/>
      <c r="H335" s="46"/>
    </row>
    <row r="336" s="2" customFormat="1" ht="16.8" customHeight="1">
      <c r="A336" s="40"/>
      <c r="B336" s="46"/>
      <c r="C336" s="311" t="s">
        <v>2228</v>
      </c>
      <c r="D336" s="311" t="s">
        <v>253</v>
      </c>
      <c r="E336" s="19" t="s">
        <v>40</v>
      </c>
      <c r="F336" s="312">
        <v>439.63099999999997</v>
      </c>
      <c r="G336" s="40"/>
      <c r="H336" s="46"/>
    </row>
    <row r="337" s="2" customFormat="1" ht="16.8" customHeight="1">
      <c r="A337" s="40"/>
      <c r="B337" s="46"/>
      <c r="C337" s="313" t="s">
        <v>6490</v>
      </c>
      <c r="D337" s="40"/>
      <c r="E337" s="40"/>
      <c r="F337" s="40"/>
      <c r="G337" s="40"/>
      <c r="H337" s="46"/>
    </row>
    <row r="338" s="2" customFormat="1" ht="16.8" customHeight="1">
      <c r="A338" s="40"/>
      <c r="B338" s="46"/>
      <c r="C338" s="311" t="s">
        <v>1469</v>
      </c>
      <c r="D338" s="311" t="s">
        <v>1470</v>
      </c>
      <c r="E338" s="19" t="s">
        <v>604</v>
      </c>
      <c r="F338" s="312">
        <v>439.63099999999997</v>
      </c>
      <c r="G338" s="40"/>
      <c r="H338" s="46"/>
    </row>
    <row r="339" s="2" customFormat="1" ht="16.8" customHeight="1">
      <c r="A339" s="40"/>
      <c r="B339" s="46"/>
      <c r="C339" s="311" t="s">
        <v>1476</v>
      </c>
      <c r="D339" s="311" t="s">
        <v>1477</v>
      </c>
      <c r="E339" s="19" t="s">
        <v>604</v>
      </c>
      <c r="F339" s="312">
        <v>3956.6790000000001</v>
      </c>
      <c r="G339" s="40"/>
      <c r="H339" s="46"/>
    </row>
    <row r="340" s="2" customFormat="1" ht="26.4" customHeight="1">
      <c r="A340" s="40"/>
      <c r="B340" s="46"/>
      <c r="C340" s="306" t="s">
        <v>6497</v>
      </c>
      <c r="D340" s="306" t="s">
        <v>103</v>
      </c>
      <c r="E340" s="40"/>
      <c r="F340" s="40"/>
      <c r="G340" s="40"/>
      <c r="H340" s="46"/>
    </row>
    <row r="341" s="2" customFormat="1" ht="16.8" customHeight="1">
      <c r="A341" s="40"/>
      <c r="B341" s="46"/>
      <c r="C341" s="307" t="s">
        <v>2231</v>
      </c>
      <c r="D341" s="308" t="s">
        <v>2232</v>
      </c>
      <c r="E341" s="309" t="s">
        <v>163</v>
      </c>
      <c r="F341" s="310">
        <v>26.399999999999999</v>
      </c>
      <c r="G341" s="40"/>
      <c r="H341" s="46"/>
    </row>
    <row r="342" s="2" customFormat="1" ht="16.8" customHeight="1">
      <c r="A342" s="40"/>
      <c r="B342" s="46"/>
      <c r="C342" s="311" t="s">
        <v>40</v>
      </c>
      <c r="D342" s="311" t="s">
        <v>3881</v>
      </c>
      <c r="E342" s="19" t="s">
        <v>40</v>
      </c>
      <c r="F342" s="312">
        <v>26.399999999999999</v>
      </c>
      <c r="G342" s="40"/>
      <c r="H342" s="46"/>
    </row>
    <row r="343" s="2" customFormat="1" ht="16.8" customHeight="1">
      <c r="A343" s="40"/>
      <c r="B343" s="46"/>
      <c r="C343" s="311" t="s">
        <v>2231</v>
      </c>
      <c r="D343" s="311" t="s">
        <v>253</v>
      </c>
      <c r="E343" s="19" t="s">
        <v>40</v>
      </c>
      <c r="F343" s="312">
        <v>26.399999999999999</v>
      </c>
      <c r="G343" s="40"/>
      <c r="H343" s="46"/>
    </row>
    <row r="344" s="2" customFormat="1" ht="16.8" customHeight="1">
      <c r="A344" s="40"/>
      <c r="B344" s="46"/>
      <c r="C344" s="313" t="s">
        <v>6490</v>
      </c>
      <c r="D344" s="40"/>
      <c r="E344" s="40"/>
      <c r="F344" s="40"/>
      <c r="G344" s="40"/>
      <c r="H344" s="46"/>
    </row>
    <row r="345" s="2" customFormat="1" ht="16.8" customHeight="1">
      <c r="A345" s="40"/>
      <c r="B345" s="46"/>
      <c r="C345" s="311" t="s">
        <v>3876</v>
      </c>
      <c r="D345" s="311" t="s">
        <v>3877</v>
      </c>
      <c r="E345" s="19" t="s">
        <v>163</v>
      </c>
      <c r="F345" s="312">
        <v>21.120000000000001</v>
      </c>
      <c r="G345" s="40"/>
      <c r="H345" s="46"/>
    </row>
    <row r="346" s="2" customFormat="1" ht="16.8" customHeight="1">
      <c r="A346" s="40"/>
      <c r="B346" s="46"/>
      <c r="C346" s="311" t="s">
        <v>2336</v>
      </c>
      <c r="D346" s="311" t="s">
        <v>2337</v>
      </c>
      <c r="E346" s="19" t="s">
        <v>163</v>
      </c>
      <c r="F346" s="312">
        <v>5.2800000000000002</v>
      </c>
      <c r="G346" s="40"/>
      <c r="H346" s="46"/>
    </row>
    <row r="347" s="2" customFormat="1" ht="16.8" customHeight="1">
      <c r="A347" s="40"/>
      <c r="B347" s="46"/>
      <c r="C347" s="311" t="s">
        <v>680</v>
      </c>
      <c r="D347" s="311" t="s">
        <v>681</v>
      </c>
      <c r="E347" s="19" t="s">
        <v>163</v>
      </c>
      <c r="F347" s="312">
        <v>85.439999999999998</v>
      </c>
      <c r="G347" s="40"/>
      <c r="H347" s="46"/>
    </row>
    <row r="348" s="2" customFormat="1" ht="16.8" customHeight="1">
      <c r="A348" s="40"/>
      <c r="B348" s="46"/>
      <c r="C348" s="311" t="s">
        <v>689</v>
      </c>
      <c r="D348" s="311" t="s">
        <v>690</v>
      </c>
      <c r="E348" s="19" t="s">
        <v>163</v>
      </c>
      <c r="F348" s="312">
        <v>21.359999999999999</v>
      </c>
      <c r="G348" s="40"/>
      <c r="H348" s="46"/>
    </row>
    <row r="349" s="2" customFormat="1" ht="16.8" customHeight="1">
      <c r="A349" s="40"/>
      <c r="B349" s="46"/>
      <c r="C349" s="311" t="s">
        <v>717</v>
      </c>
      <c r="D349" s="311" t="s">
        <v>718</v>
      </c>
      <c r="E349" s="19" t="s">
        <v>604</v>
      </c>
      <c r="F349" s="312">
        <v>213.59999999999999</v>
      </c>
      <c r="G349" s="40"/>
      <c r="H349" s="46"/>
    </row>
    <row r="350" s="2" customFormat="1" ht="16.8" customHeight="1">
      <c r="A350" s="40"/>
      <c r="B350" s="46"/>
      <c r="C350" s="311" t="s">
        <v>2418</v>
      </c>
      <c r="D350" s="311" t="s">
        <v>2419</v>
      </c>
      <c r="E350" s="19" t="s">
        <v>163</v>
      </c>
      <c r="F350" s="312">
        <v>106.8</v>
      </c>
      <c r="G350" s="40"/>
      <c r="H350" s="46"/>
    </row>
    <row r="351" s="2" customFormat="1" ht="16.8" customHeight="1">
      <c r="A351" s="40"/>
      <c r="B351" s="46"/>
      <c r="C351" s="307" t="s">
        <v>2219</v>
      </c>
      <c r="D351" s="308" t="s">
        <v>2220</v>
      </c>
      <c r="E351" s="309" t="s">
        <v>163</v>
      </c>
      <c r="F351" s="310">
        <v>8.0999999999999996</v>
      </c>
      <c r="G351" s="40"/>
      <c r="H351" s="46"/>
    </row>
    <row r="352" s="2" customFormat="1" ht="16.8" customHeight="1">
      <c r="A352" s="40"/>
      <c r="B352" s="46"/>
      <c r="C352" s="311" t="s">
        <v>2219</v>
      </c>
      <c r="D352" s="311" t="s">
        <v>3884</v>
      </c>
      <c r="E352" s="19" t="s">
        <v>40</v>
      </c>
      <c r="F352" s="312">
        <v>8.0999999999999996</v>
      </c>
      <c r="G352" s="40"/>
      <c r="H352" s="46"/>
    </row>
    <row r="353" s="2" customFormat="1" ht="16.8" customHeight="1">
      <c r="A353" s="40"/>
      <c r="B353" s="46"/>
      <c r="C353" s="313" t="s">
        <v>6490</v>
      </c>
      <c r="D353" s="40"/>
      <c r="E353" s="40"/>
      <c r="F353" s="40"/>
      <c r="G353" s="40"/>
      <c r="H353" s="46"/>
    </row>
    <row r="354" s="2" customFormat="1" ht="16.8" customHeight="1">
      <c r="A354" s="40"/>
      <c r="B354" s="46"/>
      <c r="C354" s="311" t="s">
        <v>2350</v>
      </c>
      <c r="D354" s="311" t="s">
        <v>2351</v>
      </c>
      <c r="E354" s="19" t="s">
        <v>163</v>
      </c>
      <c r="F354" s="312">
        <v>8.0999999999999996</v>
      </c>
      <c r="G354" s="40"/>
      <c r="H354" s="46"/>
    </row>
    <row r="355" s="2" customFormat="1" ht="16.8" customHeight="1">
      <c r="A355" s="40"/>
      <c r="B355" s="46"/>
      <c r="C355" s="311" t="s">
        <v>680</v>
      </c>
      <c r="D355" s="311" t="s">
        <v>681</v>
      </c>
      <c r="E355" s="19" t="s">
        <v>163</v>
      </c>
      <c r="F355" s="312">
        <v>85.439999999999998</v>
      </c>
      <c r="G355" s="40"/>
      <c r="H355" s="46"/>
    </row>
    <row r="356" s="2" customFormat="1" ht="16.8" customHeight="1">
      <c r="A356" s="40"/>
      <c r="B356" s="46"/>
      <c r="C356" s="311" t="s">
        <v>689</v>
      </c>
      <c r="D356" s="311" t="s">
        <v>690</v>
      </c>
      <c r="E356" s="19" t="s">
        <v>163</v>
      </c>
      <c r="F356" s="312">
        <v>21.359999999999999</v>
      </c>
      <c r="G356" s="40"/>
      <c r="H356" s="46"/>
    </row>
    <row r="357" s="2" customFormat="1" ht="16.8" customHeight="1">
      <c r="A357" s="40"/>
      <c r="B357" s="46"/>
      <c r="C357" s="311" t="s">
        <v>717</v>
      </c>
      <c r="D357" s="311" t="s">
        <v>718</v>
      </c>
      <c r="E357" s="19" t="s">
        <v>604</v>
      </c>
      <c r="F357" s="312">
        <v>213.59999999999999</v>
      </c>
      <c r="G357" s="40"/>
      <c r="H357" s="46"/>
    </row>
    <row r="358" s="2" customFormat="1" ht="16.8" customHeight="1">
      <c r="A358" s="40"/>
      <c r="B358" s="46"/>
      <c r="C358" s="311" t="s">
        <v>2418</v>
      </c>
      <c r="D358" s="311" t="s">
        <v>2419</v>
      </c>
      <c r="E358" s="19" t="s">
        <v>163</v>
      </c>
      <c r="F358" s="312">
        <v>106.8</v>
      </c>
      <c r="G358" s="40"/>
      <c r="H358" s="46"/>
    </row>
    <row r="359" s="2" customFormat="1" ht="16.8" customHeight="1">
      <c r="A359" s="40"/>
      <c r="B359" s="46"/>
      <c r="C359" s="307" t="s">
        <v>2222</v>
      </c>
      <c r="D359" s="308" t="s">
        <v>2223</v>
      </c>
      <c r="E359" s="309" t="s">
        <v>163</v>
      </c>
      <c r="F359" s="310">
        <v>72.299999999999997</v>
      </c>
      <c r="G359" s="40"/>
      <c r="H359" s="46"/>
    </row>
    <row r="360" s="2" customFormat="1" ht="16.8" customHeight="1">
      <c r="A360" s="40"/>
      <c r="B360" s="46"/>
      <c r="C360" s="311" t="s">
        <v>40</v>
      </c>
      <c r="D360" s="311" t="s">
        <v>3889</v>
      </c>
      <c r="E360" s="19" t="s">
        <v>40</v>
      </c>
      <c r="F360" s="312">
        <v>72.299999999999997</v>
      </c>
      <c r="G360" s="40"/>
      <c r="H360" s="46"/>
    </row>
    <row r="361" s="2" customFormat="1" ht="16.8" customHeight="1">
      <c r="A361" s="40"/>
      <c r="B361" s="46"/>
      <c r="C361" s="311" t="s">
        <v>2222</v>
      </c>
      <c r="D361" s="311" t="s">
        <v>253</v>
      </c>
      <c r="E361" s="19" t="s">
        <v>40</v>
      </c>
      <c r="F361" s="312">
        <v>72.299999999999997</v>
      </c>
      <c r="G361" s="40"/>
      <c r="H361" s="46"/>
    </row>
    <row r="362" s="2" customFormat="1" ht="16.8" customHeight="1">
      <c r="A362" s="40"/>
      <c r="B362" s="46"/>
      <c r="C362" s="313" t="s">
        <v>6490</v>
      </c>
      <c r="D362" s="40"/>
      <c r="E362" s="40"/>
      <c r="F362" s="40"/>
      <c r="G362" s="40"/>
      <c r="H362" s="46"/>
    </row>
    <row r="363" s="2" customFormat="1" ht="16.8" customHeight="1">
      <c r="A363" s="40"/>
      <c r="B363" s="46"/>
      <c r="C363" s="311" t="s">
        <v>3885</v>
      </c>
      <c r="D363" s="311" t="s">
        <v>3886</v>
      </c>
      <c r="E363" s="19" t="s">
        <v>163</v>
      </c>
      <c r="F363" s="312">
        <v>57.840000000000003</v>
      </c>
      <c r="G363" s="40"/>
      <c r="H363" s="46"/>
    </row>
    <row r="364" s="2" customFormat="1" ht="16.8" customHeight="1">
      <c r="A364" s="40"/>
      <c r="B364" s="46"/>
      <c r="C364" s="311" t="s">
        <v>3890</v>
      </c>
      <c r="D364" s="311" t="s">
        <v>3891</v>
      </c>
      <c r="E364" s="19" t="s">
        <v>163</v>
      </c>
      <c r="F364" s="312">
        <v>14.460000000000001</v>
      </c>
      <c r="G364" s="40"/>
      <c r="H364" s="46"/>
    </row>
    <row r="365" s="2" customFormat="1" ht="16.8" customHeight="1">
      <c r="A365" s="40"/>
      <c r="B365" s="46"/>
      <c r="C365" s="311" t="s">
        <v>680</v>
      </c>
      <c r="D365" s="311" t="s">
        <v>681</v>
      </c>
      <c r="E365" s="19" t="s">
        <v>163</v>
      </c>
      <c r="F365" s="312">
        <v>85.439999999999998</v>
      </c>
      <c r="G365" s="40"/>
      <c r="H365" s="46"/>
    </row>
    <row r="366" s="2" customFormat="1" ht="16.8" customHeight="1">
      <c r="A366" s="40"/>
      <c r="B366" s="46"/>
      <c r="C366" s="311" t="s">
        <v>689</v>
      </c>
      <c r="D366" s="311" t="s">
        <v>690</v>
      </c>
      <c r="E366" s="19" t="s">
        <v>163</v>
      </c>
      <c r="F366" s="312">
        <v>21.359999999999999</v>
      </c>
      <c r="G366" s="40"/>
      <c r="H366" s="46"/>
    </row>
    <row r="367" s="2" customFormat="1" ht="16.8" customHeight="1">
      <c r="A367" s="40"/>
      <c r="B367" s="46"/>
      <c r="C367" s="311" t="s">
        <v>717</v>
      </c>
      <c r="D367" s="311" t="s">
        <v>718</v>
      </c>
      <c r="E367" s="19" t="s">
        <v>604</v>
      </c>
      <c r="F367" s="312">
        <v>213.59999999999999</v>
      </c>
      <c r="G367" s="40"/>
      <c r="H367" s="46"/>
    </row>
    <row r="368" s="2" customFormat="1" ht="16.8" customHeight="1">
      <c r="A368" s="40"/>
      <c r="B368" s="46"/>
      <c r="C368" s="311" t="s">
        <v>2418</v>
      </c>
      <c r="D368" s="311" t="s">
        <v>2419</v>
      </c>
      <c r="E368" s="19" t="s">
        <v>163</v>
      </c>
      <c r="F368" s="312">
        <v>106.8</v>
      </c>
      <c r="G368" s="40"/>
      <c r="H368" s="46"/>
    </row>
    <row r="369" s="2" customFormat="1" ht="16.8" customHeight="1">
      <c r="A369" s="40"/>
      <c r="B369" s="46"/>
      <c r="C369" s="307" t="s">
        <v>2430</v>
      </c>
      <c r="D369" s="308" t="s">
        <v>6493</v>
      </c>
      <c r="E369" s="309" t="s">
        <v>163</v>
      </c>
      <c r="F369" s="310">
        <v>90.200000000000003</v>
      </c>
      <c r="G369" s="40"/>
      <c r="H369" s="46"/>
    </row>
    <row r="370" s="2" customFormat="1" ht="16.8" customHeight="1">
      <c r="A370" s="40"/>
      <c r="B370" s="46"/>
      <c r="C370" s="311" t="s">
        <v>40</v>
      </c>
      <c r="D370" s="311" t="s">
        <v>2274</v>
      </c>
      <c r="E370" s="19" t="s">
        <v>40</v>
      </c>
      <c r="F370" s="312">
        <v>0</v>
      </c>
      <c r="G370" s="40"/>
      <c r="H370" s="46"/>
    </row>
    <row r="371" s="2" customFormat="1" ht="16.8" customHeight="1">
      <c r="A371" s="40"/>
      <c r="B371" s="46"/>
      <c r="C371" s="311" t="s">
        <v>2233</v>
      </c>
      <c r="D371" s="311" t="s">
        <v>3903</v>
      </c>
      <c r="E371" s="19" t="s">
        <v>40</v>
      </c>
      <c r="F371" s="312">
        <v>67.5</v>
      </c>
      <c r="G371" s="40"/>
      <c r="H371" s="46"/>
    </row>
    <row r="372" s="2" customFormat="1" ht="16.8" customHeight="1">
      <c r="A372" s="40"/>
      <c r="B372" s="46"/>
      <c r="C372" s="311" t="s">
        <v>2236</v>
      </c>
      <c r="D372" s="311" t="s">
        <v>3904</v>
      </c>
      <c r="E372" s="19" t="s">
        <v>40</v>
      </c>
      <c r="F372" s="312">
        <v>22.699999999999999</v>
      </c>
      <c r="G372" s="40"/>
      <c r="H372" s="46"/>
    </row>
    <row r="373" s="2" customFormat="1" ht="16.8" customHeight="1">
      <c r="A373" s="40"/>
      <c r="B373" s="46"/>
      <c r="C373" s="311" t="s">
        <v>2430</v>
      </c>
      <c r="D373" s="311" t="s">
        <v>253</v>
      </c>
      <c r="E373" s="19" t="s">
        <v>40</v>
      </c>
      <c r="F373" s="312">
        <v>90.200000000000003</v>
      </c>
      <c r="G373" s="40"/>
      <c r="H373" s="46"/>
    </row>
    <row r="374" s="2" customFormat="1" ht="16.8" customHeight="1">
      <c r="A374" s="40"/>
      <c r="B374" s="46"/>
      <c r="C374" s="307" t="s">
        <v>2233</v>
      </c>
      <c r="D374" s="308" t="s">
        <v>3844</v>
      </c>
      <c r="E374" s="309" t="s">
        <v>163</v>
      </c>
      <c r="F374" s="310">
        <v>67.5</v>
      </c>
      <c r="G374" s="40"/>
      <c r="H374" s="46"/>
    </row>
    <row r="375" s="2" customFormat="1" ht="16.8" customHeight="1">
      <c r="A375" s="40"/>
      <c r="B375" s="46"/>
      <c r="C375" s="311" t="s">
        <v>40</v>
      </c>
      <c r="D375" s="311" t="s">
        <v>2274</v>
      </c>
      <c r="E375" s="19" t="s">
        <v>40</v>
      </c>
      <c r="F375" s="312">
        <v>0</v>
      </c>
      <c r="G375" s="40"/>
      <c r="H375" s="46"/>
    </row>
    <row r="376" s="2" customFormat="1" ht="16.8" customHeight="1">
      <c r="A376" s="40"/>
      <c r="B376" s="46"/>
      <c r="C376" s="311" t="s">
        <v>2233</v>
      </c>
      <c r="D376" s="311" t="s">
        <v>3903</v>
      </c>
      <c r="E376" s="19" t="s">
        <v>40</v>
      </c>
      <c r="F376" s="312">
        <v>67.5</v>
      </c>
      <c r="G376" s="40"/>
      <c r="H376" s="46"/>
    </row>
    <row r="377" s="2" customFormat="1" ht="16.8" customHeight="1">
      <c r="A377" s="40"/>
      <c r="B377" s="46"/>
      <c r="C377" s="313" t="s">
        <v>6490</v>
      </c>
      <c r="D377" s="40"/>
      <c r="E377" s="40"/>
      <c r="F377" s="40"/>
      <c r="G377" s="40"/>
      <c r="H377" s="46"/>
    </row>
    <row r="378" s="2" customFormat="1" ht="16.8" customHeight="1">
      <c r="A378" s="40"/>
      <c r="B378" s="46"/>
      <c r="C378" s="311" t="s">
        <v>726</v>
      </c>
      <c r="D378" s="311" t="s">
        <v>727</v>
      </c>
      <c r="E378" s="19" t="s">
        <v>163</v>
      </c>
      <c r="F378" s="312">
        <v>90.200000000000003</v>
      </c>
      <c r="G378" s="40"/>
      <c r="H378" s="46"/>
    </row>
    <row r="379" s="2" customFormat="1" ht="16.8" customHeight="1">
      <c r="A379" s="40"/>
      <c r="B379" s="46"/>
      <c r="C379" s="311" t="s">
        <v>2431</v>
      </c>
      <c r="D379" s="311" t="s">
        <v>2432</v>
      </c>
      <c r="E379" s="19" t="s">
        <v>604</v>
      </c>
      <c r="F379" s="312">
        <v>115.898</v>
      </c>
      <c r="G379" s="40"/>
      <c r="H379" s="46"/>
    </row>
    <row r="380" s="2" customFormat="1" ht="16.8" customHeight="1">
      <c r="A380" s="40"/>
      <c r="B380" s="46"/>
      <c r="C380" s="307" t="s">
        <v>2236</v>
      </c>
      <c r="D380" s="308" t="s">
        <v>2428</v>
      </c>
      <c r="E380" s="309" t="s">
        <v>163</v>
      </c>
      <c r="F380" s="310">
        <v>22.699999999999999</v>
      </c>
      <c r="G380" s="40"/>
      <c r="H380" s="46"/>
    </row>
    <row r="381" s="2" customFormat="1" ht="16.8" customHeight="1">
      <c r="A381" s="40"/>
      <c r="B381" s="46"/>
      <c r="C381" s="311" t="s">
        <v>2236</v>
      </c>
      <c r="D381" s="311" t="s">
        <v>3904</v>
      </c>
      <c r="E381" s="19" t="s">
        <v>40</v>
      </c>
      <c r="F381" s="312">
        <v>22.699999999999999</v>
      </c>
      <c r="G381" s="40"/>
      <c r="H381" s="46"/>
    </row>
    <row r="382" s="2" customFormat="1" ht="16.8" customHeight="1">
      <c r="A382" s="40"/>
      <c r="B382" s="46"/>
      <c r="C382" s="313" t="s">
        <v>6490</v>
      </c>
      <c r="D382" s="40"/>
      <c r="E382" s="40"/>
      <c r="F382" s="40"/>
      <c r="G382" s="40"/>
      <c r="H382" s="46"/>
    </row>
    <row r="383" s="2" customFormat="1" ht="16.8" customHeight="1">
      <c r="A383" s="40"/>
      <c r="B383" s="46"/>
      <c r="C383" s="311" t="s">
        <v>726</v>
      </c>
      <c r="D383" s="311" t="s">
        <v>727</v>
      </c>
      <c r="E383" s="19" t="s">
        <v>163</v>
      </c>
      <c r="F383" s="312">
        <v>90.200000000000003</v>
      </c>
      <c r="G383" s="40"/>
      <c r="H383" s="46"/>
    </row>
    <row r="384" s="2" customFormat="1" ht="16.8" customHeight="1">
      <c r="A384" s="40"/>
      <c r="B384" s="46"/>
      <c r="C384" s="311" t="s">
        <v>2436</v>
      </c>
      <c r="D384" s="311" t="s">
        <v>2437</v>
      </c>
      <c r="E384" s="19" t="s">
        <v>604</v>
      </c>
      <c r="F384" s="312">
        <v>43.561</v>
      </c>
      <c r="G384" s="40"/>
      <c r="H384" s="46"/>
    </row>
    <row r="385" s="2" customFormat="1" ht="16.8" customHeight="1">
      <c r="A385" s="40"/>
      <c r="B385" s="46"/>
      <c r="C385" s="307" t="s">
        <v>6494</v>
      </c>
      <c r="D385" s="308" t="s">
        <v>2237</v>
      </c>
      <c r="E385" s="309" t="s">
        <v>163</v>
      </c>
      <c r="F385" s="310">
        <v>3.6000000000000001</v>
      </c>
      <c r="G385" s="40"/>
      <c r="H385" s="46"/>
    </row>
    <row r="386" s="2" customFormat="1" ht="16.8" customHeight="1">
      <c r="A386" s="40"/>
      <c r="B386" s="46"/>
      <c r="C386" s="307" t="s">
        <v>2225</v>
      </c>
      <c r="D386" s="308" t="s">
        <v>2226</v>
      </c>
      <c r="E386" s="309" t="s">
        <v>163</v>
      </c>
      <c r="F386" s="310">
        <v>36.25</v>
      </c>
      <c r="G386" s="40"/>
      <c r="H386" s="46"/>
    </row>
    <row r="387" s="2" customFormat="1" ht="16.8" customHeight="1">
      <c r="A387" s="40"/>
      <c r="B387" s="46"/>
      <c r="C387" s="311" t="s">
        <v>40</v>
      </c>
      <c r="D387" s="311" t="s">
        <v>3906</v>
      </c>
      <c r="E387" s="19" t="s">
        <v>40</v>
      </c>
      <c r="F387" s="312">
        <v>39.100000000000001</v>
      </c>
      <c r="G387" s="40"/>
      <c r="H387" s="46"/>
    </row>
    <row r="388" s="2" customFormat="1" ht="16.8" customHeight="1">
      <c r="A388" s="40"/>
      <c r="B388" s="46"/>
      <c r="C388" s="311" t="s">
        <v>40</v>
      </c>
      <c r="D388" s="311" t="s">
        <v>3908</v>
      </c>
      <c r="E388" s="19" t="s">
        <v>40</v>
      </c>
      <c r="F388" s="312">
        <v>-2.8500000000000001</v>
      </c>
      <c r="G388" s="40"/>
      <c r="H388" s="46"/>
    </row>
    <row r="389" s="2" customFormat="1" ht="16.8" customHeight="1">
      <c r="A389" s="40"/>
      <c r="B389" s="46"/>
      <c r="C389" s="311" t="s">
        <v>2225</v>
      </c>
      <c r="D389" s="311" t="s">
        <v>253</v>
      </c>
      <c r="E389" s="19" t="s">
        <v>40</v>
      </c>
      <c r="F389" s="312">
        <v>36.25</v>
      </c>
      <c r="G389" s="40"/>
      <c r="H389" s="46"/>
    </row>
    <row r="390" s="2" customFormat="1" ht="16.8" customHeight="1">
      <c r="A390" s="40"/>
      <c r="B390" s="46"/>
      <c r="C390" s="313" t="s">
        <v>6490</v>
      </c>
      <c r="D390" s="40"/>
      <c r="E390" s="40"/>
      <c r="F390" s="40"/>
      <c r="G390" s="40"/>
      <c r="H390" s="46"/>
    </row>
    <row r="391" s="2" customFormat="1" ht="16.8" customHeight="1">
      <c r="A391" s="40"/>
      <c r="B391" s="46"/>
      <c r="C391" s="311" t="s">
        <v>744</v>
      </c>
      <c r="D391" s="311" t="s">
        <v>745</v>
      </c>
      <c r="E391" s="19" t="s">
        <v>163</v>
      </c>
      <c r="F391" s="312">
        <v>36.25</v>
      </c>
      <c r="G391" s="40"/>
      <c r="H391" s="46"/>
    </row>
    <row r="392" s="2" customFormat="1" ht="16.8" customHeight="1">
      <c r="A392" s="40"/>
      <c r="B392" s="46"/>
      <c r="C392" s="311" t="s">
        <v>2443</v>
      </c>
      <c r="D392" s="311" t="s">
        <v>2444</v>
      </c>
      <c r="E392" s="19" t="s">
        <v>604</v>
      </c>
      <c r="F392" s="312">
        <v>62.241</v>
      </c>
      <c r="G392" s="40"/>
      <c r="H392" s="46"/>
    </row>
    <row r="393" s="2" customFormat="1" ht="16.8" customHeight="1">
      <c r="A393" s="40"/>
      <c r="B393" s="46"/>
      <c r="C393" s="307" t="s">
        <v>3907</v>
      </c>
      <c r="D393" s="308" t="s">
        <v>6495</v>
      </c>
      <c r="E393" s="309" t="s">
        <v>163</v>
      </c>
      <c r="F393" s="310">
        <v>39.100000000000001</v>
      </c>
      <c r="G393" s="40"/>
      <c r="H393" s="46"/>
    </row>
    <row r="394" s="2" customFormat="1" ht="16.8" customHeight="1">
      <c r="A394" s="40"/>
      <c r="B394" s="46"/>
      <c r="C394" s="311" t="s">
        <v>40</v>
      </c>
      <c r="D394" s="311" t="s">
        <v>3906</v>
      </c>
      <c r="E394" s="19" t="s">
        <v>40</v>
      </c>
      <c r="F394" s="312">
        <v>39.100000000000001</v>
      </c>
      <c r="G394" s="40"/>
      <c r="H394" s="46"/>
    </row>
    <row r="395" s="2" customFormat="1" ht="16.8" customHeight="1">
      <c r="A395" s="40"/>
      <c r="B395" s="46"/>
      <c r="C395" s="311" t="s">
        <v>3907</v>
      </c>
      <c r="D395" s="311" t="s">
        <v>2427</v>
      </c>
      <c r="E395" s="19" t="s">
        <v>40</v>
      </c>
      <c r="F395" s="312">
        <v>39.100000000000001</v>
      </c>
      <c r="G395" s="40"/>
      <c r="H395" s="46"/>
    </row>
    <row r="396" s="2" customFormat="1" ht="16.8" customHeight="1">
      <c r="A396" s="40"/>
      <c r="B396" s="46"/>
      <c r="C396" s="307" t="s">
        <v>2455</v>
      </c>
      <c r="D396" s="308" t="s">
        <v>6496</v>
      </c>
      <c r="E396" s="309" t="s">
        <v>163</v>
      </c>
      <c r="F396" s="310">
        <v>7.5</v>
      </c>
      <c r="G396" s="40"/>
      <c r="H396" s="46"/>
    </row>
    <row r="397" s="2" customFormat="1" ht="16.8" customHeight="1">
      <c r="A397" s="40"/>
      <c r="B397" s="46"/>
      <c r="C397" s="311" t="s">
        <v>40</v>
      </c>
      <c r="D397" s="311" t="s">
        <v>3909</v>
      </c>
      <c r="E397" s="19" t="s">
        <v>40</v>
      </c>
      <c r="F397" s="312">
        <v>7.5</v>
      </c>
      <c r="G397" s="40"/>
      <c r="H397" s="46"/>
    </row>
    <row r="398" s="2" customFormat="1" ht="16.8" customHeight="1">
      <c r="A398" s="40"/>
      <c r="B398" s="46"/>
      <c r="C398" s="311" t="s">
        <v>2455</v>
      </c>
      <c r="D398" s="311" t="s">
        <v>253</v>
      </c>
      <c r="E398" s="19" t="s">
        <v>40</v>
      </c>
      <c r="F398" s="312">
        <v>7.5</v>
      </c>
      <c r="G398" s="40"/>
      <c r="H398" s="46"/>
    </row>
    <row r="399" s="2" customFormat="1" ht="16.8" customHeight="1">
      <c r="A399" s="40"/>
      <c r="B399" s="46"/>
      <c r="C399" s="307" t="s">
        <v>2228</v>
      </c>
      <c r="D399" s="308" t="s">
        <v>2229</v>
      </c>
      <c r="E399" s="309" t="s">
        <v>604</v>
      </c>
      <c r="F399" s="310">
        <v>216.64599999999999</v>
      </c>
      <c r="G399" s="40"/>
      <c r="H399" s="46"/>
    </row>
    <row r="400" s="2" customFormat="1" ht="16.8" customHeight="1">
      <c r="A400" s="40"/>
      <c r="B400" s="46"/>
      <c r="C400" s="311" t="s">
        <v>40</v>
      </c>
      <c r="D400" s="311" t="s">
        <v>4244</v>
      </c>
      <c r="E400" s="19" t="s">
        <v>40</v>
      </c>
      <c r="F400" s="312">
        <v>123.325</v>
      </c>
      <c r="G400" s="40"/>
      <c r="H400" s="46"/>
    </row>
    <row r="401" s="2" customFormat="1" ht="16.8" customHeight="1">
      <c r="A401" s="40"/>
      <c r="B401" s="46"/>
      <c r="C401" s="311" t="s">
        <v>40</v>
      </c>
      <c r="D401" s="311" t="s">
        <v>4245</v>
      </c>
      <c r="E401" s="19" t="s">
        <v>40</v>
      </c>
      <c r="F401" s="312">
        <v>93.320999999999998</v>
      </c>
      <c r="G401" s="40"/>
      <c r="H401" s="46"/>
    </row>
    <row r="402" s="2" customFormat="1" ht="16.8" customHeight="1">
      <c r="A402" s="40"/>
      <c r="B402" s="46"/>
      <c r="C402" s="311" t="s">
        <v>2228</v>
      </c>
      <c r="D402" s="311" t="s">
        <v>253</v>
      </c>
      <c r="E402" s="19" t="s">
        <v>40</v>
      </c>
      <c r="F402" s="312">
        <v>216.64599999999999</v>
      </c>
      <c r="G402" s="40"/>
      <c r="H402" s="46"/>
    </row>
    <row r="403" s="2" customFormat="1" ht="16.8" customHeight="1">
      <c r="A403" s="40"/>
      <c r="B403" s="46"/>
      <c r="C403" s="313" t="s">
        <v>6490</v>
      </c>
      <c r="D403" s="40"/>
      <c r="E403" s="40"/>
      <c r="F403" s="40"/>
      <c r="G403" s="40"/>
      <c r="H403" s="46"/>
    </row>
    <row r="404" s="2" customFormat="1" ht="16.8" customHeight="1">
      <c r="A404" s="40"/>
      <c r="B404" s="46"/>
      <c r="C404" s="311" t="s">
        <v>1469</v>
      </c>
      <c r="D404" s="311" t="s">
        <v>1470</v>
      </c>
      <c r="E404" s="19" t="s">
        <v>604</v>
      </c>
      <c r="F404" s="312">
        <v>216.64599999999999</v>
      </c>
      <c r="G404" s="40"/>
      <c r="H404" s="46"/>
    </row>
    <row r="405" s="2" customFormat="1" ht="16.8" customHeight="1">
      <c r="A405" s="40"/>
      <c r="B405" s="46"/>
      <c r="C405" s="311" t="s">
        <v>1476</v>
      </c>
      <c r="D405" s="311" t="s">
        <v>1477</v>
      </c>
      <c r="E405" s="19" t="s">
        <v>604</v>
      </c>
      <c r="F405" s="312">
        <v>1949.8140000000001</v>
      </c>
      <c r="G405" s="40"/>
      <c r="H405" s="46"/>
    </row>
    <row r="406" s="2" customFormat="1" ht="26.4" customHeight="1">
      <c r="A406" s="40"/>
      <c r="B406" s="46"/>
      <c r="C406" s="306" t="s">
        <v>6498</v>
      </c>
      <c r="D406" s="306" t="s">
        <v>106</v>
      </c>
      <c r="E406" s="40"/>
      <c r="F406" s="40"/>
      <c r="G406" s="40"/>
      <c r="H406" s="46"/>
    </row>
    <row r="407" s="2" customFormat="1" ht="16.8" customHeight="1">
      <c r="A407" s="40"/>
      <c r="B407" s="46"/>
      <c r="C407" s="307" t="s">
        <v>168</v>
      </c>
      <c r="D407" s="308" t="s">
        <v>169</v>
      </c>
      <c r="E407" s="309" t="s">
        <v>152</v>
      </c>
      <c r="F407" s="310">
        <v>39.350000000000001</v>
      </c>
      <c r="G407" s="40"/>
      <c r="H407" s="46"/>
    </row>
    <row r="408" s="2" customFormat="1" ht="7.44" customHeight="1">
      <c r="A408" s="40"/>
      <c r="B408" s="168"/>
      <c r="C408" s="169"/>
      <c r="D408" s="169"/>
      <c r="E408" s="169"/>
      <c r="F408" s="169"/>
      <c r="G408" s="169"/>
      <c r="H408" s="46"/>
    </row>
    <row r="409" s="2" customFormat="1">
      <c r="A409" s="40"/>
      <c r="B409" s="40"/>
      <c r="C409" s="40"/>
      <c r="D409" s="40"/>
      <c r="E409" s="40"/>
      <c r="F409" s="40"/>
      <c r="G409" s="40"/>
      <c r="H409" s="40"/>
    </row>
  </sheetData>
  <sheetProtection sheet="1" formatColumns="0" formatRows="0" objects="1" scenarios="1" spinCount="100000" saltValue="MR27UBzmqkzjPfyv9AxdSfFsY7woxcyc3UH8bYJgqqzlmF0+gRpPVwyLZvKX/QdDkXIdXiKpmyVPI924/INsmw==" hashValue="PuXK/mjmk2zZvvWKDN0P6W3fjkim0WjQXpnuF2fwOg9KO+06qd1YySSNW22z/C+CU0Cn4SH1T+HeXteVCiZhYQ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14" customWidth="1"/>
    <col min="2" max="2" width="1.667969" style="314" customWidth="1"/>
    <col min="3" max="4" width="5" style="314" customWidth="1"/>
    <col min="5" max="5" width="11.66016" style="314" customWidth="1"/>
    <col min="6" max="6" width="9.160156" style="314" customWidth="1"/>
    <col min="7" max="7" width="5" style="314" customWidth="1"/>
    <col min="8" max="8" width="77.83203" style="314" customWidth="1"/>
    <col min="9" max="10" width="20" style="314" customWidth="1"/>
    <col min="11" max="11" width="1.667969" style="314" customWidth="1"/>
  </cols>
  <sheetData>
    <row r="1" s="1" customFormat="1" ht="37.5" customHeight="1"/>
    <row r="2" s="1" customFormat="1" ht="7.5" customHeight="1">
      <c r="B2" s="315"/>
      <c r="C2" s="316"/>
      <c r="D2" s="316"/>
      <c r="E2" s="316"/>
      <c r="F2" s="316"/>
      <c r="G2" s="316"/>
      <c r="H2" s="316"/>
      <c r="I2" s="316"/>
      <c r="J2" s="316"/>
      <c r="K2" s="317"/>
    </row>
    <row r="3" s="17" customFormat="1" ht="45" customHeight="1">
      <c r="B3" s="318"/>
      <c r="C3" s="319" t="s">
        <v>6499</v>
      </c>
      <c r="D3" s="319"/>
      <c r="E3" s="319"/>
      <c r="F3" s="319"/>
      <c r="G3" s="319"/>
      <c r="H3" s="319"/>
      <c r="I3" s="319"/>
      <c r="J3" s="319"/>
      <c r="K3" s="320"/>
    </row>
    <row r="4" s="1" customFormat="1" ht="25.5" customHeight="1">
      <c r="B4" s="321"/>
      <c r="C4" s="322" t="s">
        <v>6500</v>
      </c>
      <c r="D4" s="322"/>
      <c r="E4" s="322"/>
      <c r="F4" s="322"/>
      <c r="G4" s="322"/>
      <c r="H4" s="322"/>
      <c r="I4" s="322"/>
      <c r="J4" s="322"/>
      <c r="K4" s="323"/>
    </row>
    <row r="5" s="1" customFormat="1" ht="5.25" customHeight="1">
      <c r="B5" s="321"/>
      <c r="C5" s="324"/>
      <c r="D5" s="324"/>
      <c r="E5" s="324"/>
      <c r="F5" s="324"/>
      <c r="G5" s="324"/>
      <c r="H5" s="324"/>
      <c r="I5" s="324"/>
      <c r="J5" s="324"/>
      <c r="K5" s="323"/>
    </row>
    <row r="6" s="1" customFormat="1" ht="15" customHeight="1">
      <c r="B6" s="321"/>
      <c r="C6" s="325" t="s">
        <v>6501</v>
      </c>
      <c r="D6" s="325"/>
      <c r="E6" s="325"/>
      <c r="F6" s="325"/>
      <c r="G6" s="325"/>
      <c r="H6" s="325"/>
      <c r="I6" s="325"/>
      <c r="J6" s="325"/>
      <c r="K6" s="323"/>
    </row>
    <row r="7" s="1" customFormat="1" ht="15" customHeight="1">
      <c r="B7" s="326"/>
      <c r="C7" s="325" t="s">
        <v>6502</v>
      </c>
      <c r="D7" s="325"/>
      <c r="E7" s="325"/>
      <c r="F7" s="325"/>
      <c r="G7" s="325"/>
      <c r="H7" s="325"/>
      <c r="I7" s="325"/>
      <c r="J7" s="325"/>
      <c r="K7" s="323"/>
    </row>
    <row r="8" s="1" customFormat="1" ht="12.75" customHeight="1">
      <c r="B8" s="326"/>
      <c r="C8" s="325"/>
      <c r="D8" s="325"/>
      <c r="E8" s="325"/>
      <c r="F8" s="325"/>
      <c r="G8" s="325"/>
      <c r="H8" s="325"/>
      <c r="I8" s="325"/>
      <c r="J8" s="325"/>
      <c r="K8" s="323"/>
    </row>
    <row r="9" s="1" customFormat="1" ht="15" customHeight="1">
      <c r="B9" s="326"/>
      <c r="C9" s="325" t="s">
        <v>6503</v>
      </c>
      <c r="D9" s="325"/>
      <c r="E9" s="325"/>
      <c r="F9" s="325"/>
      <c r="G9" s="325"/>
      <c r="H9" s="325"/>
      <c r="I9" s="325"/>
      <c r="J9" s="325"/>
      <c r="K9" s="323"/>
    </row>
    <row r="10" s="1" customFormat="1" ht="15" customHeight="1">
      <c r="B10" s="326"/>
      <c r="C10" s="325"/>
      <c r="D10" s="325" t="s">
        <v>6504</v>
      </c>
      <c r="E10" s="325"/>
      <c r="F10" s="325"/>
      <c r="G10" s="325"/>
      <c r="H10" s="325"/>
      <c r="I10" s="325"/>
      <c r="J10" s="325"/>
      <c r="K10" s="323"/>
    </row>
    <row r="11" s="1" customFormat="1" ht="15" customHeight="1">
      <c r="B11" s="326"/>
      <c r="C11" s="327"/>
      <c r="D11" s="325" t="s">
        <v>6505</v>
      </c>
      <c r="E11" s="325"/>
      <c r="F11" s="325"/>
      <c r="G11" s="325"/>
      <c r="H11" s="325"/>
      <c r="I11" s="325"/>
      <c r="J11" s="325"/>
      <c r="K11" s="323"/>
    </row>
    <row r="12" s="1" customFormat="1" ht="15" customHeight="1">
      <c r="B12" s="326"/>
      <c r="C12" s="327"/>
      <c r="D12" s="325"/>
      <c r="E12" s="325"/>
      <c r="F12" s="325"/>
      <c r="G12" s="325"/>
      <c r="H12" s="325"/>
      <c r="I12" s="325"/>
      <c r="J12" s="325"/>
      <c r="K12" s="323"/>
    </row>
    <row r="13" s="1" customFormat="1" ht="15" customHeight="1">
      <c r="B13" s="326"/>
      <c r="C13" s="327"/>
      <c r="D13" s="328" t="s">
        <v>6506</v>
      </c>
      <c r="E13" s="325"/>
      <c r="F13" s="325"/>
      <c r="G13" s="325"/>
      <c r="H13" s="325"/>
      <c r="I13" s="325"/>
      <c r="J13" s="325"/>
      <c r="K13" s="323"/>
    </row>
    <row r="14" s="1" customFormat="1" ht="12.75" customHeight="1">
      <c r="B14" s="326"/>
      <c r="C14" s="327"/>
      <c r="D14" s="327"/>
      <c r="E14" s="327"/>
      <c r="F14" s="327"/>
      <c r="G14" s="327"/>
      <c r="H14" s="327"/>
      <c r="I14" s="327"/>
      <c r="J14" s="327"/>
      <c r="K14" s="323"/>
    </row>
    <row r="15" s="1" customFormat="1" ht="15" customHeight="1">
      <c r="B15" s="326"/>
      <c r="C15" s="327"/>
      <c r="D15" s="325" t="s">
        <v>6507</v>
      </c>
      <c r="E15" s="325"/>
      <c r="F15" s="325"/>
      <c r="G15" s="325"/>
      <c r="H15" s="325"/>
      <c r="I15" s="325"/>
      <c r="J15" s="325"/>
      <c r="K15" s="323"/>
    </row>
    <row r="16" s="1" customFormat="1" ht="15" customHeight="1">
      <c r="B16" s="326"/>
      <c r="C16" s="327"/>
      <c r="D16" s="325" t="s">
        <v>6508</v>
      </c>
      <c r="E16" s="325"/>
      <c r="F16" s="325"/>
      <c r="G16" s="325"/>
      <c r="H16" s="325"/>
      <c r="I16" s="325"/>
      <c r="J16" s="325"/>
      <c r="K16" s="323"/>
    </row>
    <row r="17" s="1" customFormat="1" ht="15" customHeight="1">
      <c r="B17" s="326"/>
      <c r="C17" s="327"/>
      <c r="D17" s="325" t="s">
        <v>6509</v>
      </c>
      <c r="E17" s="325"/>
      <c r="F17" s="325"/>
      <c r="G17" s="325"/>
      <c r="H17" s="325"/>
      <c r="I17" s="325"/>
      <c r="J17" s="325"/>
      <c r="K17" s="323"/>
    </row>
    <row r="18" s="1" customFormat="1" ht="15" customHeight="1">
      <c r="B18" s="326"/>
      <c r="C18" s="327"/>
      <c r="D18" s="327"/>
      <c r="E18" s="329" t="s">
        <v>82</v>
      </c>
      <c r="F18" s="325" t="s">
        <v>6510</v>
      </c>
      <c r="G18" s="325"/>
      <c r="H18" s="325"/>
      <c r="I18" s="325"/>
      <c r="J18" s="325"/>
      <c r="K18" s="323"/>
    </row>
    <row r="19" s="1" customFormat="1" ht="15" customHeight="1">
      <c r="B19" s="326"/>
      <c r="C19" s="327"/>
      <c r="D19" s="327"/>
      <c r="E19" s="329" t="s">
        <v>6511</v>
      </c>
      <c r="F19" s="325" t="s">
        <v>6512</v>
      </c>
      <c r="G19" s="325"/>
      <c r="H19" s="325"/>
      <c r="I19" s="325"/>
      <c r="J19" s="325"/>
      <c r="K19" s="323"/>
    </row>
    <row r="20" s="1" customFormat="1" ht="15" customHeight="1">
      <c r="B20" s="326"/>
      <c r="C20" s="327"/>
      <c r="D20" s="327"/>
      <c r="E20" s="329" t="s">
        <v>6513</v>
      </c>
      <c r="F20" s="325" t="s">
        <v>6514</v>
      </c>
      <c r="G20" s="325"/>
      <c r="H20" s="325"/>
      <c r="I20" s="325"/>
      <c r="J20" s="325"/>
      <c r="K20" s="323"/>
    </row>
    <row r="21" s="1" customFormat="1" ht="15" customHeight="1">
      <c r="B21" s="326"/>
      <c r="C21" s="327"/>
      <c r="D21" s="327"/>
      <c r="E21" s="329" t="s">
        <v>6515</v>
      </c>
      <c r="F21" s="325" t="s">
        <v>106</v>
      </c>
      <c r="G21" s="325"/>
      <c r="H21" s="325"/>
      <c r="I21" s="325"/>
      <c r="J21" s="325"/>
      <c r="K21" s="323"/>
    </row>
    <row r="22" s="1" customFormat="1" ht="15" customHeight="1">
      <c r="B22" s="326"/>
      <c r="C22" s="327"/>
      <c r="D22" s="327"/>
      <c r="E22" s="329" t="s">
        <v>6516</v>
      </c>
      <c r="F22" s="325" t="s">
        <v>4392</v>
      </c>
      <c r="G22" s="325"/>
      <c r="H22" s="325"/>
      <c r="I22" s="325"/>
      <c r="J22" s="325"/>
      <c r="K22" s="323"/>
    </row>
    <row r="23" s="1" customFormat="1" ht="15" customHeight="1">
      <c r="B23" s="326"/>
      <c r="C23" s="327"/>
      <c r="D23" s="327"/>
      <c r="E23" s="329" t="s">
        <v>89</v>
      </c>
      <c r="F23" s="325" t="s">
        <v>6517</v>
      </c>
      <c r="G23" s="325"/>
      <c r="H23" s="325"/>
      <c r="I23" s="325"/>
      <c r="J23" s="325"/>
      <c r="K23" s="323"/>
    </row>
    <row r="24" s="1" customFormat="1" ht="12.75" customHeight="1">
      <c r="B24" s="326"/>
      <c r="C24" s="327"/>
      <c r="D24" s="327"/>
      <c r="E24" s="327"/>
      <c r="F24" s="327"/>
      <c r="G24" s="327"/>
      <c r="H24" s="327"/>
      <c r="I24" s="327"/>
      <c r="J24" s="327"/>
      <c r="K24" s="323"/>
    </row>
    <row r="25" s="1" customFormat="1" ht="15" customHeight="1">
      <c r="B25" s="326"/>
      <c r="C25" s="325" t="s">
        <v>6518</v>
      </c>
      <c r="D25" s="325"/>
      <c r="E25" s="325"/>
      <c r="F25" s="325"/>
      <c r="G25" s="325"/>
      <c r="H25" s="325"/>
      <c r="I25" s="325"/>
      <c r="J25" s="325"/>
      <c r="K25" s="323"/>
    </row>
    <row r="26" s="1" customFormat="1" ht="15" customHeight="1">
      <c r="B26" s="326"/>
      <c r="C26" s="325" t="s">
        <v>6519</v>
      </c>
      <c r="D26" s="325"/>
      <c r="E26" s="325"/>
      <c r="F26" s="325"/>
      <c r="G26" s="325"/>
      <c r="H26" s="325"/>
      <c r="I26" s="325"/>
      <c r="J26" s="325"/>
      <c r="K26" s="323"/>
    </row>
    <row r="27" s="1" customFormat="1" ht="15" customHeight="1">
      <c r="B27" s="326"/>
      <c r="C27" s="325"/>
      <c r="D27" s="325" t="s">
        <v>6520</v>
      </c>
      <c r="E27" s="325"/>
      <c r="F27" s="325"/>
      <c r="G27" s="325"/>
      <c r="H27" s="325"/>
      <c r="I27" s="325"/>
      <c r="J27" s="325"/>
      <c r="K27" s="323"/>
    </row>
    <row r="28" s="1" customFormat="1" ht="15" customHeight="1">
      <c r="B28" s="326"/>
      <c r="C28" s="327"/>
      <c r="D28" s="325" t="s">
        <v>6521</v>
      </c>
      <c r="E28" s="325"/>
      <c r="F28" s="325"/>
      <c r="G28" s="325"/>
      <c r="H28" s="325"/>
      <c r="I28" s="325"/>
      <c r="J28" s="325"/>
      <c r="K28" s="323"/>
    </row>
    <row r="29" s="1" customFormat="1" ht="12.75" customHeight="1">
      <c r="B29" s="326"/>
      <c r="C29" s="327"/>
      <c r="D29" s="327"/>
      <c r="E29" s="327"/>
      <c r="F29" s="327"/>
      <c r="G29" s="327"/>
      <c r="H29" s="327"/>
      <c r="I29" s="327"/>
      <c r="J29" s="327"/>
      <c r="K29" s="323"/>
    </row>
    <row r="30" s="1" customFormat="1" ht="15" customHeight="1">
      <c r="B30" s="326"/>
      <c r="C30" s="327"/>
      <c r="D30" s="325" t="s">
        <v>6522</v>
      </c>
      <c r="E30" s="325"/>
      <c r="F30" s="325"/>
      <c r="G30" s="325"/>
      <c r="H30" s="325"/>
      <c r="I30" s="325"/>
      <c r="J30" s="325"/>
      <c r="K30" s="323"/>
    </row>
    <row r="31" s="1" customFormat="1" ht="15" customHeight="1">
      <c r="B31" s="326"/>
      <c r="C31" s="327"/>
      <c r="D31" s="325" t="s">
        <v>6523</v>
      </c>
      <c r="E31" s="325"/>
      <c r="F31" s="325"/>
      <c r="G31" s="325"/>
      <c r="H31" s="325"/>
      <c r="I31" s="325"/>
      <c r="J31" s="325"/>
      <c r="K31" s="323"/>
    </row>
    <row r="32" s="1" customFormat="1" ht="12.75" customHeight="1">
      <c r="B32" s="326"/>
      <c r="C32" s="327"/>
      <c r="D32" s="327"/>
      <c r="E32" s="327"/>
      <c r="F32" s="327"/>
      <c r="G32" s="327"/>
      <c r="H32" s="327"/>
      <c r="I32" s="327"/>
      <c r="J32" s="327"/>
      <c r="K32" s="323"/>
    </row>
    <row r="33" s="1" customFormat="1" ht="15" customHeight="1">
      <c r="B33" s="326"/>
      <c r="C33" s="327"/>
      <c r="D33" s="325" t="s">
        <v>6524</v>
      </c>
      <c r="E33" s="325"/>
      <c r="F33" s="325"/>
      <c r="G33" s="325"/>
      <c r="H33" s="325"/>
      <c r="I33" s="325"/>
      <c r="J33" s="325"/>
      <c r="K33" s="323"/>
    </row>
    <row r="34" s="1" customFormat="1" ht="15" customHeight="1">
      <c r="B34" s="326"/>
      <c r="C34" s="327"/>
      <c r="D34" s="325" t="s">
        <v>6525</v>
      </c>
      <c r="E34" s="325"/>
      <c r="F34" s="325"/>
      <c r="G34" s="325"/>
      <c r="H34" s="325"/>
      <c r="I34" s="325"/>
      <c r="J34" s="325"/>
      <c r="K34" s="323"/>
    </row>
    <row r="35" s="1" customFormat="1" ht="15" customHeight="1">
      <c r="B35" s="326"/>
      <c r="C35" s="327"/>
      <c r="D35" s="325" t="s">
        <v>6526</v>
      </c>
      <c r="E35" s="325"/>
      <c r="F35" s="325"/>
      <c r="G35" s="325"/>
      <c r="H35" s="325"/>
      <c r="I35" s="325"/>
      <c r="J35" s="325"/>
      <c r="K35" s="323"/>
    </row>
    <row r="36" s="1" customFormat="1" ht="15" customHeight="1">
      <c r="B36" s="326"/>
      <c r="C36" s="327"/>
      <c r="D36" s="325"/>
      <c r="E36" s="328" t="s">
        <v>210</v>
      </c>
      <c r="F36" s="325"/>
      <c r="G36" s="325" t="s">
        <v>6527</v>
      </c>
      <c r="H36" s="325"/>
      <c r="I36" s="325"/>
      <c r="J36" s="325"/>
      <c r="K36" s="323"/>
    </row>
    <row r="37" s="1" customFormat="1" ht="30.75" customHeight="1">
      <c r="B37" s="326"/>
      <c r="C37" s="327"/>
      <c r="D37" s="325"/>
      <c r="E37" s="328" t="s">
        <v>6528</v>
      </c>
      <c r="F37" s="325"/>
      <c r="G37" s="325" t="s">
        <v>6529</v>
      </c>
      <c r="H37" s="325"/>
      <c r="I37" s="325"/>
      <c r="J37" s="325"/>
      <c r="K37" s="323"/>
    </row>
    <row r="38" s="1" customFormat="1" ht="15" customHeight="1">
      <c r="B38" s="326"/>
      <c r="C38" s="327"/>
      <c r="D38" s="325"/>
      <c r="E38" s="328" t="s">
        <v>58</v>
      </c>
      <c r="F38" s="325"/>
      <c r="G38" s="325" t="s">
        <v>6530</v>
      </c>
      <c r="H38" s="325"/>
      <c r="I38" s="325"/>
      <c r="J38" s="325"/>
      <c r="K38" s="323"/>
    </row>
    <row r="39" s="1" customFormat="1" ht="15" customHeight="1">
      <c r="B39" s="326"/>
      <c r="C39" s="327"/>
      <c r="D39" s="325"/>
      <c r="E39" s="328" t="s">
        <v>59</v>
      </c>
      <c r="F39" s="325"/>
      <c r="G39" s="325" t="s">
        <v>6531</v>
      </c>
      <c r="H39" s="325"/>
      <c r="I39" s="325"/>
      <c r="J39" s="325"/>
      <c r="K39" s="323"/>
    </row>
    <row r="40" s="1" customFormat="1" ht="15" customHeight="1">
      <c r="B40" s="326"/>
      <c r="C40" s="327"/>
      <c r="D40" s="325"/>
      <c r="E40" s="328" t="s">
        <v>211</v>
      </c>
      <c r="F40" s="325"/>
      <c r="G40" s="325" t="s">
        <v>6532</v>
      </c>
      <c r="H40" s="325"/>
      <c r="I40" s="325"/>
      <c r="J40" s="325"/>
      <c r="K40" s="323"/>
    </row>
    <row r="41" s="1" customFormat="1" ht="15" customHeight="1">
      <c r="B41" s="326"/>
      <c r="C41" s="327"/>
      <c r="D41" s="325"/>
      <c r="E41" s="328" t="s">
        <v>212</v>
      </c>
      <c r="F41" s="325"/>
      <c r="G41" s="325" t="s">
        <v>6533</v>
      </c>
      <c r="H41" s="325"/>
      <c r="I41" s="325"/>
      <c r="J41" s="325"/>
      <c r="K41" s="323"/>
    </row>
    <row r="42" s="1" customFormat="1" ht="15" customHeight="1">
      <c r="B42" s="326"/>
      <c r="C42" s="327"/>
      <c r="D42" s="325"/>
      <c r="E42" s="328" t="s">
        <v>6534</v>
      </c>
      <c r="F42" s="325"/>
      <c r="G42" s="325" t="s">
        <v>6535</v>
      </c>
      <c r="H42" s="325"/>
      <c r="I42" s="325"/>
      <c r="J42" s="325"/>
      <c r="K42" s="323"/>
    </row>
    <row r="43" s="1" customFormat="1" ht="15" customHeight="1">
      <c r="B43" s="326"/>
      <c r="C43" s="327"/>
      <c r="D43" s="325"/>
      <c r="E43" s="328"/>
      <c r="F43" s="325"/>
      <c r="G43" s="325" t="s">
        <v>6536</v>
      </c>
      <c r="H43" s="325"/>
      <c r="I43" s="325"/>
      <c r="J43" s="325"/>
      <c r="K43" s="323"/>
    </row>
    <row r="44" s="1" customFormat="1" ht="15" customHeight="1">
      <c r="B44" s="326"/>
      <c r="C44" s="327"/>
      <c r="D44" s="325"/>
      <c r="E44" s="328" t="s">
        <v>6537</v>
      </c>
      <c r="F44" s="325"/>
      <c r="G44" s="325" t="s">
        <v>6538</v>
      </c>
      <c r="H44" s="325"/>
      <c r="I44" s="325"/>
      <c r="J44" s="325"/>
      <c r="K44" s="323"/>
    </row>
    <row r="45" s="1" customFormat="1" ht="15" customHeight="1">
      <c r="B45" s="326"/>
      <c r="C45" s="327"/>
      <c r="D45" s="325"/>
      <c r="E45" s="328" t="s">
        <v>214</v>
      </c>
      <c r="F45" s="325"/>
      <c r="G45" s="325" t="s">
        <v>6539</v>
      </c>
      <c r="H45" s="325"/>
      <c r="I45" s="325"/>
      <c r="J45" s="325"/>
      <c r="K45" s="323"/>
    </row>
    <row r="46" s="1" customFormat="1" ht="12.75" customHeight="1">
      <c r="B46" s="326"/>
      <c r="C46" s="327"/>
      <c r="D46" s="325"/>
      <c r="E46" s="325"/>
      <c r="F46" s="325"/>
      <c r="G46" s="325"/>
      <c r="H46" s="325"/>
      <c r="I46" s="325"/>
      <c r="J46" s="325"/>
      <c r="K46" s="323"/>
    </row>
    <row r="47" s="1" customFormat="1" ht="15" customHeight="1">
      <c r="B47" s="326"/>
      <c r="C47" s="327"/>
      <c r="D47" s="325" t="s">
        <v>6540</v>
      </c>
      <c r="E47" s="325"/>
      <c r="F47" s="325"/>
      <c r="G47" s="325"/>
      <c r="H47" s="325"/>
      <c r="I47" s="325"/>
      <c r="J47" s="325"/>
      <c r="K47" s="323"/>
    </row>
    <row r="48" s="1" customFormat="1" ht="15" customHeight="1">
      <c r="B48" s="326"/>
      <c r="C48" s="327"/>
      <c r="D48" s="327"/>
      <c r="E48" s="325" t="s">
        <v>6541</v>
      </c>
      <c r="F48" s="325"/>
      <c r="G48" s="325"/>
      <c r="H48" s="325"/>
      <c r="I48" s="325"/>
      <c r="J48" s="325"/>
      <c r="K48" s="323"/>
    </row>
    <row r="49" s="1" customFormat="1" ht="15" customHeight="1">
      <c r="B49" s="326"/>
      <c r="C49" s="327"/>
      <c r="D49" s="327"/>
      <c r="E49" s="325" t="s">
        <v>6542</v>
      </c>
      <c r="F49" s="325"/>
      <c r="G49" s="325"/>
      <c r="H49" s="325"/>
      <c r="I49" s="325"/>
      <c r="J49" s="325"/>
      <c r="K49" s="323"/>
    </row>
    <row r="50" s="1" customFormat="1" ht="15" customHeight="1">
      <c r="B50" s="326"/>
      <c r="C50" s="327"/>
      <c r="D50" s="327"/>
      <c r="E50" s="325" t="s">
        <v>6543</v>
      </c>
      <c r="F50" s="325"/>
      <c r="G50" s="325"/>
      <c r="H50" s="325"/>
      <c r="I50" s="325"/>
      <c r="J50" s="325"/>
      <c r="K50" s="323"/>
    </row>
    <row r="51" s="1" customFormat="1" ht="15" customHeight="1">
      <c r="B51" s="326"/>
      <c r="C51" s="327"/>
      <c r="D51" s="325" t="s">
        <v>6544</v>
      </c>
      <c r="E51" s="325"/>
      <c r="F51" s="325"/>
      <c r="G51" s="325"/>
      <c r="H51" s="325"/>
      <c r="I51" s="325"/>
      <c r="J51" s="325"/>
      <c r="K51" s="323"/>
    </row>
    <row r="52" s="1" customFormat="1" ht="25.5" customHeight="1">
      <c r="B52" s="321"/>
      <c r="C52" s="322" t="s">
        <v>6545</v>
      </c>
      <c r="D52" s="322"/>
      <c r="E52" s="322"/>
      <c r="F52" s="322"/>
      <c r="G52" s="322"/>
      <c r="H52" s="322"/>
      <c r="I52" s="322"/>
      <c r="J52" s="322"/>
      <c r="K52" s="323"/>
    </row>
    <row r="53" s="1" customFormat="1" ht="5.25" customHeight="1">
      <c r="B53" s="321"/>
      <c r="C53" s="324"/>
      <c r="D53" s="324"/>
      <c r="E53" s="324"/>
      <c r="F53" s="324"/>
      <c r="G53" s="324"/>
      <c r="H53" s="324"/>
      <c r="I53" s="324"/>
      <c r="J53" s="324"/>
      <c r="K53" s="323"/>
    </row>
    <row r="54" s="1" customFormat="1" ht="15" customHeight="1">
      <c r="B54" s="321"/>
      <c r="C54" s="325" t="s">
        <v>6546</v>
      </c>
      <c r="D54" s="325"/>
      <c r="E54" s="325"/>
      <c r="F54" s="325"/>
      <c r="G54" s="325"/>
      <c r="H54" s="325"/>
      <c r="I54" s="325"/>
      <c r="J54" s="325"/>
      <c r="K54" s="323"/>
    </row>
    <row r="55" s="1" customFormat="1" ht="15" customHeight="1">
      <c r="B55" s="321"/>
      <c r="C55" s="325" t="s">
        <v>6547</v>
      </c>
      <c r="D55" s="325"/>
      <c r="E55" s="325"/>
      <c r="F55" s="325"/>
      <c r="G55" s="325"/>
      <c r="H55" s="325"/>
      <c r="I55" s="325"/>
      <c r="J55" s="325"/>
      <c r="K55" s="323"/>
    </row>
    <row r="56" s="1" customFormat="1" ht="12.75" customHeight="1">
      <c r="B56" s="321"/>
      <c r="C56" s="325"/>
      <c r="D56" s="325"/>
      <c r="E56" s="325"/>
      <c r="F56" s="325"/>
      <c r="G56" s="325"/>
      <c r="H56" s="325"/>
      <c r="I56" s="325"/>
      <c r="J56" s="325"/>
      <c r="K56" s="323"/>
    </row>
    <row r="57" s="1" customFormat="1" ht="15" customHeight="1">
      <c r="B57" s="321"/>
      <c r="C57" s="325" t="s">
        <v>6548</v>
      </c>
      <c r="D57" s="325"/>
      <c r="E57" s="325"/>
      <c r="F57" s="325"/>
      <c r="G57" s="325"/>
      <c r="H57" s="325"/>
      <c r="I57" s="325"/>
      <c r="J57" s="325"/>
      <c r="K57" s="323"/>
    </row>
    <row r="58" s="1" customFormat="1" ht="15" customHeight="1">
      <c r="B58" s="321"/>
      <c r="C58" s="327"/>
      <c r="D58" s="325" t="s">
        <v>6549</v>
      </c>
      <c r="E58" s="325"/>
      <c r="F58" s="325"/>
      <c r="G58" s="325"/>
      <c r="H58" s="325"/>
      <c r="I58" s="325"/>
      <c r="J58" s="325"/>
      <c r="K58" s="323"/>
    </row>
    <row r="59" s="1" customFormat="1" ht="15" customHeight="1">
      <c r="B59" s="321"/>
      <c r="C59" s="327"/>
      <c r="D59" s="325" t="s">
        <v>6550</v>
      </c>
      <c r="E59" s="325"/>
      <c r="F59" s="325"/>
      <c r="G59" s="325"/>
      <c r="H59" s="325"/>
      <c r="I59" s="325"/>
      <c r="J59" s="325"/>
      <c r="K59" s="323"/>
    </row>
    <row r="60" s="1" customFormat="1" ht="15" customHeight="1">
      <c r="B60" s="321"/>
      <c r="C60" s="327"/>
      <c r="D60" s="325" t="s">
        <v>6551</v>
      </c>
      <c r="E60" s="325"/>
      <c r="F60" s="325"/>
      <c r="G60" s="325"/>
      <c r="H60" s="325"/>
      <c r="I60" s="325"/>
      <c r="J60" s="325"/>
      <c r="K60" s="323"/>
    </row>
    <row r="61" s="1" customFormat="1" ht="15" customHeight="1">
      <c r="B61" s="321"/>
      <c r="C61" s="327"/>
      <c r="D61" s="325" t="s">
        <v>6552</v>
      </c>
      <c r="E61" s="325"/>
      <c r="F61" s="325"/>
      <c r="G61" s="325"/>
      <c r="H61" s="325"/>
      <c r="I61" s="325"/>
      <c r="J61" s="325"/>
      <c r="K61" s="323"/>
    </row>
    <row r="62" s="1" customFormat="1" ht="15" customHeight="1">
      <c r="B62" s="321"/>
      <c r="C62" s="327"/>
      <c r="D62" s="330" t="s">
        <v>6553</v>
      </c>
      <c r="E62" s="330"/>
      <c r="F62" s="330"/>
      <c r="G62" s="330"/>
      <c r="H62" s="330"/>
      <c r="I62" s="330"/>
      <c r="J62" s="330"/>
      <c r="K62" s="323"/>
    </row>
    <row r="63" s="1" customFormat="1" ht="15" customHeight="1">
      <c r="B63" s="321"/>
      <c r="C63" s="327"/>
      <c r="D63" s="325" t="s">
        <v>6554</v>
      </c>
      <c r="E63" s="325"/>
      <c r="F63" s="325"/>
      <c r="G63" s="325"/>
      <c r="H63" s="325"/>
      <c r="I63" s="325"/>
      <c r="J63" s="325"/>
      <c r="K63" s="323"/>
    </row>
    <row r="64" s="1" customFormat="1" ht="12.75" customHeight="1">
      <c r="B64" s="321"/>
      <c r="C64" s="327"/>
      <c r="D64" s="327"/>
      <c r="E64" s="331"/>
      <c r="F64" s="327"/>
      <c r="G64" s="327"/>
      <c r="H64" s="327"/>
      <c r="I64" s="327"/>
      <c r="J64" s="327"/>
      <c r="K64" s="323"/>
    </row>
    <row r="65" s="1" customFormat="1" ht="15" customHeight="1">
      <c r="B65" s="321"/>
      <c r="C65" s="327"/>
      <c r="D65" s="325" t="s">
        <v>6555</v>
      </c>
      <c r="E65" s="325"/>
      <c r="F65" s="325"/>
      <c r="G65" s="325"/>
      <c r="H65" s="325"/>
      <c r="I65" s="325"/>
      <c r="J65" s="325"/>
      <c r="K65" s="323"/>
    </row>
    <row r="66" s="1" customFormat="1" ht="15" customHeight="1">
      <c r="B66" s="321"/>
      <c r="C66" s="327"/>
      <c r="D66" s="330" t="s">
        <v>6556</v>
      </c>
      <c r="E66" s="330"/>
      <c r="F66" s="330"/>
      <c r="G66" s="330"/>
      <c r="H66" s="330"/>
      <c r="I66" s="330"/>
      <c r="J66" s="330"/>
      <c r="K66" s="323"/>
    </row>
    <row r="67" s="1" customFormat="1" ht="15" customHeight="1">
      <c r="B67" s="321"/>
      <c r="C67" s="327"/>
      <c r="D67" s="325" t="s">
        <v>6557</v>
      </c>
      <c r="E67" s="325"/>
      <c r="F67" s="325"/>
      <c r="G67" s="325"/>
      <c r="H67" s="325"/>
      <c r="I67" s="325"/>
      <c r="J67" s="325"/>
      <c r="K67" s="323"/>
    </row>
    <row r="68" s="1" customFormat="1" ht="15" customHeight="1">
      <c r="B68" s="321"/>
      <c r="C68" s="327"/>
      <c r="D68" s="325" t="s">
        <v>6558</v>
      </c>
      <c r="E68" s="325"/>
      <c r="F68" s="325"/>
      <c r="G68" s="325"/>
      <c r="H68" s="325"/>
      <c r="I68" s="325"/>
      <c r="J68" s="325"/>
      <c r="K68" s="323"/>
    </row>
    <row r="69" s="1" customFormat="1" ht="15" customHeight="1">
      <c r="B69" s="321"/>
      <c r="C69" s="327"/>
      <c r="D69" s="325" t="s">
        <v>6559</v>
      </c>
      <c r="E69" s="325"/>
      <c r="F69" s="325"/>
      <c r="G69" s="325"/>
      <c r="H69" s="325"/>
      <c r="I69" s="325"/>
      <c r="J69" s="325"/>
      <c r="K69" s="323"/>
    </row>
    <row r="70" s="1" customFormat="1" ht="15" customHeight="1">
      <c r="B70" s="321"/>
      <c r="C70" s="327"/>
      <c r="D70" s="325" t="s">
        <v>6560</v>
      </c>
      <c r="E70" s="325"/>
      <c r="F70" s="325"/>
      <c r="G70" s="325"/>
      <c r="H70" s="325"/>
      <c r="I70" s="325"/>
      <c r="J70" s="325"/>
      <c r="K70" s="323"/>
    </row>
    <row r="71" s="1" customFormat="1" ht="12.75" customHeight="1">
      <c r="B71" s="332"/>
      <c r="C71" s="333"/>
      <c r="D71" s="333"/>
      <c r="E71" s="333"/>
      <c r="F71" s="333"/>
      <c r="G71" s="333"/>
      <c r="H71" s="333"/>
      <c r="I71" s="333"/>
      <c r="J71" s="333"/>
      <c r="K71" s="334"/>
    </row>
    <row r="72" s="1" customFormat="1" ht="18.75" customHeight="1">
      <c r="B72" s="335"/>
      <c r="C72" s="335"/>
      <c r="D72" s="335"/>
      <c r="E72" s="335"/>
      <c r="F72" s="335"/>
      <c r="G72" s="335"/>
      <c r="H72" s="335"/>
      <c r="I72" s="335"/>
      <c r="J72" s="335"/>
      <c r="K72" s="336"/>
    </row>
    <row r="73" s="1" customFormat="1" ht="18.75" customHeight="1">
      <c r="B73" s="336"/>
      <c r="C73" s="336"/>
      <c r="D73" s="336"/>
      <c r="E73" s="336"/>
      <c r="F73" s="336"/>
      <c r="G73" s="336"/>
      <c r="H73" s="336"/>
      <c r="I73" s="336"/>
      <c r="J73" s="336"/>
      <c r="K73" s="336"/>
    </row>
    <row r="74" s="1" customFormat="1" ht="7.5" customHeight="1">
      <c r="B74" s="337"/>
      <c r="C74" s="338"/>
      <c r="D74" s="338"/>
      <c r="E74" s="338"/>
      <c r="F74" s="338"/>
      <c r="G74" s="338"/>
      <c r="H74" s="338"/>
      <c r="I74" s="338"/>
      <c r="J74" s="338"/>
      <c r="K74" s="339"/>
    </row>
    <row r="75" s="1" customFormat="1" ht="45" customHeight="1">
      <c r="B75" s="340"/>
      <c r="C75" s="341" t="s">
        <v>6561</v>
      </c>
      <c r="D75" s="341"/>
      <c r="E75" s="341"/>
      <c r="F75" s="341"/>
      <c r="G75" s="341"/>
      <c r="H75" s="341"/>
      <c r="I75" s="341"/>
      <c r="J75" s="341"/>
      <c r="K75" s="342"/>
    </row>
    <row r="76" s="1" customFormat="1" ht="17.25" customHeight="1">
      <c r="B76" s="340"/>
      <c r="C76" s="343" t="s">
        <v>6562</v>
      </c>
      <c r="D76" s="343"/>
      <c r="E76" s="343"/>
      <c r="F76" s="343" t="s">
        <v>6563</v>
      </c>
      <c r="G76" s="344"/>
      <c r="H76" s="343" t="s">
        <v>59</v>
      </c>
      <c r="I76" s="343" t="s">
        <v>62</v>
      </c>
      <c r="J76" s="343" t="s">
        <v>6564</v>
      </c>
      <c r="K76" s="342"/>
    </row>
    <row r="77" s="1" customFormat="1" ht="17.25" customHeight="1">
      <c r="B77" s="340"/>
      <c r="C77" s="345" t="s">
        <v>6565</v>
      </c>
      <c r="D77" s="345"/>
      <c r="E77" s="345"/>
      <c r="F77" s="346" t="s">
        <v>6566</v>
      </c>
      <c r="G77" s="347"/>
      <c r="H77" s="345"/>
      <c r="I77" s="345"/>
      <c r="J77" s="345" t="s">
        <v>6567</v>
      </c>
      <c r="K77" s="342"/>
    </row>
    <row r="78" s="1" customFormat="1" ht="5.25" customHeight="1">
      <c r="B78" s="340"/>
      <c r="C78" s="348"/>
      <c r="D78" s="348"/>
      <c r="E78" s="348"/>
      <c r="F78" s="348"/>
      <c r="G78" s="349"/>
      <c r="H78" s="348"/>
      <c r="I78" s="348"/>
      <c r="J78" s="348"/>
      <c r="K78" s="342"/>
    </row>
    <row r="79" s="1" customFormat="1" ht="15" customHeight="1">
      <c r="B79" s="340"/>
      <c r="C79" s="328" t="s">
        <v>58</v>
      </c>
      <c r="D79" s="350"/>
      <c r="E79" s="350"/>
      <c r="F79" s="351" t="s">
        <v>6568</v>
      </c>
      <c r="G79" s="352"/>
      <c r="H79" s="328" t="s">
        <v>6569</v>
      </c>
      <c r="I79" s="328" t="s">
        <v>6570</v>
      </c>
      <c r="J79" s="328">
        <v>20</v>
      </c>
      <c r="K79" s="342"/>
    </row>
    <row r="80" s="1" customFormat="1" ht="15" customHeight="1">
      <c r="B80" s="340"/>
      <c r="C80" s="328" t="s">
        <v>6571</v>
      </c>
      <c r="D80" s="328"/>
      <c r="E80" s="328"/>
      <c r="F80" s="351" t="s">
        <v>6568</v>
      </c>
      <c r="G80" s="352"/>
      <c r="H80" s="328" t="s">
        <v>6572</v>
      </c>
      <c r="I80" s="328" t="s">
        <v>6570</v>
      </c>
      <c r="J80" s="328">
        <v>120</v>
      </c>
      <c r="K80" s="342"/>
    </row>
    <row r="81" s="1" customFormat="1" ht="15" customHeight="1">
      <c r="B81" s="353"/>
      <c r="C81" s="328" t="s">
        <v>6573</v>
      </c>
      <c r="D81" s="328"/>
      <c r="E81" s="328"/>
      <c r="F81" s="351" t="s">
        <v>6574</v>
      </c>
      <c r="G81" s="352"/>
      <c r="H81" s="328" t="s">
        <v>6575</v>
      </c>
      <c r="I81" s="328" t="s">
        <v>6570</v>
      </c>
      <c r="J81" s="328">
        <v>50</v>
      </c>
      <c r="K81" s="342"/>
    </row>
    <row r="82" s="1" customFormat="1" ht="15" customHeight="1">
      <c r="B82" s="353"/>
      <c r="C82" s="328" t="s">
        <v>6576</v>
      </c>
      <c r="D82" s="328"/>
      <c r="E82" s="328"/>
      <c r="F82" s="351" t="s">
        <v>6568</v>
      </c>
      <c r="G82" s="352"/>
      <c r="H82" s="328" t="s">
        <v>6577</v>
      </c>
      <c r="I82" s="328" t="s">
        <v>6578</v>
      </c>
      <c r="J82" s="328"/>
      <c r="K82" s="342"/>
    </row>
    <row r="83" s="1" customFormat="1" ht="15" customHeight="1">
      <c r="B83" s="353"/>
      <c r="C83" s="354" t="s">
        <v>6579</v>
      </c>
      <c r="D83" s="354"/>
      <c r="E83" s="354"/>
      <c r="F83" s="355" t="s">
        <v>6574</v>
      </c>
      <c r="G83" s="354"/>
      <c r="H83" s="354" t="s">
        <v>6580</v>
      </c>
      <c r="I83" s="354" t="s">
        <v>6570</v>
      </c>
      <c r="J83" s="354">
        <v>15</v>
      </c>
      <c r="K83" s="342"/>
    </row>
    <row r="84" s="1" customFormat="1" ht="15" customHeight="1">
      <c r="B84" s="353"/>
      <c r="C84" s="354" t="s">
        <v>6581</v>
      </c>
      <c r="D84" s="354"/>
      <c r="E84" s="354"/>
      <c r="F84" s="355" t="s">
        <v>6574</v>
      </c>
      <c r="G84" s="354"/>
      <c r="H84" s="354" t="s">
        <v>6582</v>
      </c>
      <c r="I84" s="354" t="s">
        <v>6570</v>
      </c>
      <c r="J84" s="354">
        <v>15</v>
      </c>
      <c r="K84" s="342"/>
    </row>
    <row r="85" s="1" customFormat="1" ht="15" customHeight="1">
      <c r="B85" s="353"/>
      <c r="C85" s="354" t="s">
        <v>6583</v>
      </c>
      <c r="D85" s="354"/>
      <c r="E85" s="354"/>
      <c r="F85" s="355" t="s">
        <v>6574</v>
      </c>
      <c r="G85" s="354"/>
      <c r="H85" s="354" t="s">
        <v>6584</v>
      </c>
      <c r="I85" s="354" t="s">
        <v>6570</v>
      </c>
      <c r="J85" s="354">
        <v>20</v>
      </c>
      <c r="K85" s="342"/>
    </row>
    <row r="86" s="1" customFormat="1" ht="15" customHeight="1">
      <c r="B86" s="353"/>
      <c r="C86" s="354" t="s">
        <v>6585</v>
      </c>
      <c r="D86" s="354"/>
      <c r="E86" s="354"/>
      <c r="F86" s="355" t="s">
        <v>6574</v>
      </c>
      <c r="G86" s="354"/>
      <c r="H86" s="354" t="s">
        <v>6586</v>
      </c>
      <c r="I86" s="354" t="s">
        <v>6570</v>
      </c>
      <c r="J86" s="354">
        <v>20</v>
      </c>
      <c r="K86" s="342"/>
    </row>
    <row r="87" s="1" customFormat="1" ht="15" customHeight="1">
      <c r="B87" s="353"/>
      <c r="C87" s="328" t="s">
        <v>6587</v>
      </c>
      <c r="D87" s="328"/>
      <c r="E87" s="328"/>
      <c r="F87" s="351" t="s">
        <v>6574</v>
      </c>
      <c r="G87" s="352"/>
      <c r="H87" s="328" t="s">
        <v>6588</v>
      </c>
      <c r="I87" s="328" t="s">
        <v>6570</v>
      </c>
      <c r="J87" s="328">
        <v>50</v>
      </c>
      <c r="K87" s="342"/>
    </row>
    <row r="88" s="1" customFormat="1" ht="15" customHeight="1">
      <c r="B88" s="353"/>
      <c r="C88" s="328" t="s">
        <v>6589</v>
      </c>
      <c r="D88" s="328"/>
      <c r="E88" s="328"/>
      <c r="F88" s="351" t="s">
        <v>6574</v>
      </c>
      <c r="G88" s="352"/>
      <c r="H88" s="328" t="s">
        <v>6590</v>
      </c>
      <c r="I88" s="328" t="s">
        <v>6570</v>
      </c>
      <c r="J88" s="328">
        <v>20</v>
      </c>
      <c r="K88" s="342"/>
    </row>
    <row r="89" s="1" customFormat="1" ht="15" customHeight="1">
      <c r="B89" s="353"/>
      <c r="C89" s="328" t="s">
        <v>6591</v>
      </c>
      <c r="D89" s="328"/>
      <c r="E89" s="328"/>
      <c r="F89" s="351" t="s">
        <v>6574</v>
      </c>
      <c r="G89" s="352"/>
      <c r="H89" s="328" t="s">
        <v>6592</v>
      </c>
      <c r="I89" s="328" t="s">
        <v>6570</v>
      </c>
      <c r="J89" s="328">
        <v>20</v>
      </c>
      <c r="K89" s="342"/>
    </row>
    <row r="90" s="1" customFormat="1" ht="15" customHeight="1">
      <c r="B90" s="353"/>
      <c r="C90" s="328" t="s">
        <v>6593</v>
      </c>
      <c r="D90" s="328"/>
      <c r="E90" s="328"/>
      <c r="F90" s="351" t="s">
        <v>6574</v>
      </c>
      <c r="G90" s="352"/>
      <c r="H90" s="328" t="s">
        <v>6594</v>
      </c>
      <c r="I90" s="328" t="s">
        <v>6570</v>
      </c>
      <c r="J90" s="328">
        <v>50</v>
      </c>
      <c r="K90" s="342"/>
    </row>
    <row r="91" s="1" customFormat="1" ht="15" customHeight="1">
      <c r="B91" s="353"/>
      <c r="C91" s="328" t="s">
        <v>6595</v>
      </c>
      <c r="D91" s="328"/>
      <c r="E91" s="328"/>
      <c r="F91" s="351" t="s">
        <v>6574</v>
      </c>
      <c r="G91" s="352"/>
      <c r="H91" s="328" t="s">
        <v>6595</v>
      </c>
      <c r="I91" s="328" t="s">
        <v>6570</v>
      </c>
      <c r="J91" s="328">
        <v>50</v>
      </c>
      <c r="K91" s="342"/>
    </row>
    <row r="92" s="1" customFormat="1" ht="15" customHeight="1">
      <c r="B92" s="353"/>
      <c r="C92" s="328" t="s">
        <v>6596</v>
      </c>
      <c r="D92" s="328"/>
      <c r="E92" s="328"/>
      <c r="F92" s="351" t="s">
        <v>6574</v>
      </c>
      <c r="G92" s="352"/>
      <c r="H92" s="328" t="s">
        <v>6597</v>
      </c>
      <c r="I92" s="328" t="s">
        <v>6570</v>
      </c>
      <c r="J92" s="328">
        <v>255</v>
      </c>
      <c r="K92" s="342"/>
    </row>
    <row r="93" s="1" customFormat="1" ht="15" customHeight="1">
      <c r="B93" s="353"/>
      <c r="C93" s="328" t="s">
        <v>6598</v>
      </c>
      <c r="D93" s="328"/>
      <c r="E93" s="328"/>
      <c r="F93" s="351" t="s">
        <v>6568</v>
      </c>
      <c r="G93" s="352"/>
      <c r="H93" s="328" t="s">
        <v>6599</v>
      </c>
      <c r="I93" s="328" t="s">
        <v>6600</v>
      </c>
      <c r="J93" s="328"/>
      <c r="K93" s="342"/>
    </row>
    <row r="94" s="1" customFormat="1" ht="15" customHeight="1">
      <c r="B94" s="353"/>
      <c r="C94" s="328" t="s">
        <v>6601</v>
      </c>
      <c r="D94" s="328"/>
      <c r="E94" s="328"/>
      <c r="F94" s="351" t="s">
        <v>6568</v>
      </c>
      <c r="G94" s="352"/>
      <c r="H94" s="328" t="s">
        <v>6602</v>
      </c>
      <c r="I94" s="328" t="s">
        <v>6603</v>
      </c>
      <c r="J94" s="328"/>
      <c r="K94" s="342"/>
    </row>
    <row r="95" s="1" customFormat="1" ht="15" customHeight="1">
      <c r="B95" s="353"/>
      <c r="C95" s="328" t="s">
        <v>6604</v>
      </c>
      <c r="D95" s="328"/>
      <c r="E95" s="328"/>
      <c r="F95" s="351" t="s">
        <v>6568</v>
      </c>
      <c r="G95" s="352"/>
      <c r="H95" s="328" t="s">
        <v>6604</v>
      </c>
      <c r="I95" s="328" t="s">
        <v>6603</v>
      </c>
      <c r="J95" s="328"/>
      <c r="K95" s="342"/>
    </row>
    <row r="96" s="1" customFormat="1" ht="15" customHeight="1">
      <c r="B96" s="353"/>
      <c r="C96" s="328" t="s">
        <v>43</v>
      </c>
      <c r="D96" s="328"/>
      <c r="E96" s="328"/>
      <c r="F96" s="351" t="s">
        <v>6568</v>
      </c>
      <c r="G96" s="352"/>
      <c r="H96" s="328" t="s">
        <v>6605</v>
      </c>
      <c r="I96" s="328" t="s">
        <v>6603</v>
      </c>
      <c r="J96" s="328"/>
      <c r="K96" s="342"/>
    </row>
    <row r="97" s="1" customFormat="1" ht="15" customHeight="1">
      <c r="B97" s="353"/>
      <c r="C97" s="328" t="s">
        <v>53</v>
      </c>
      <c r="D97" s="328"/>
      <c r="E97" s="328"/>
      <c r="F97" s="351" t="s">
        <v>6568</v>
      </c>
      <c r="G97" s="352"/>
      <c r="H97" s="328" t="s">
        <v>6606</v>
      </c>
      <c r="I97" s="328" t="s">
        <v>6603</v>
      </c>
      <c r="J97" s="328"/>
      <c r="K97" s="342"/>
    </row>
    <row r="98" s="1" customFormat="1" ht="15" customHeight="1">
      <c r="B98" s="356"/>
      <c r="C98" s="357"/>
      <c r="D98" s="357"/>
      <c r="E98" s="357"/>
      <c r="F98" s="357"/>
      <c r="G98" s="357"/>
      <c r="H98" s="357"/>
      <c r="I98" s="357"/>
      <c r="J98" s="357"/>
      <c r="K98" s="358"/>
    </row>
    <row r="99" s="1" customFormat="1" ht="18.75" customHeight="1">
      <c r="B99" s="359"/>
      <c r="C99" s="360"/>
      <c r="D99" s="360"/>
      <c r="E99" s="360"/>
      <c r="F99" s="360"/>
      <c r="G99" s="360"/>
      <c r="H99" s="360"/>
      <c r="I99" s="360"/>
      <c r="J99" s="360"/>
      <c r="K99" s="359"/>
    </row>
    <row r="100" s="1" customFormat="1" ht="18.75" customHeight="1">
      <c r="B100" s="336"/>
      <c r="C100" s="336"/>
      <c r="D100" s="336"/>
      <c r="E100" s="336"/>
      <c r="F100" s="336"/>
      <c r="G100" s="336"/>
      <c r="H100" s="336"/>
      <c r="I100" s="336"/>
      <c r="J100" s="336"/>
      <c r="K100" s="336"/>
    </row>
    <row r="101" s="1" customFormat="1" ht="7.5" customHeight="1">
      <c r="B101" s="337"/>
      <c r="C101" s="338"/>
      <c r="D101" s="338"/>
      <c r="E101" s="338"/>
      <c r="F101" s="338"/>
      <c r="G101" s="338"/>
      <c r="H101" s="338"/>
      <c r="I101" s="338"/>
      <c r="J101" s="338"/>
      <c r="K101" s="339"/>
    </row>
    <row r="102" s="1" customFormat="1" ht="45" customHeight="1">
      <c r="B102" s="340"/>
      <c r="C102" s="341" t="s">
        <v>6607</v>
      </c>
      <c r="D102" s="341"/>
      <c r="E102" s="341"/>
      <c r="F102" s="341"/>
      <c r="G102" s="341"/>
      <c r="H102" s="341"/>
      <c r="I102" s="341"/>
      <c r="J102" s="341"/>
      <c r="K102" s="342"/>
    </row>
    <row r="103" s="1" customFormat="1" ht="17.25" customHeight="1">
      <c r="B103" s="340"/>
      <c r="C103" s="343" t="s">
        <v>6562</v>
      </c>
      <c r="D103" s="343"/>
      <c r="E103" s="343"/>
      <c r="F103" s="343" t="s">
        <v>6563</v>
      </c>
      <c r="G103" s="344"/>
      <c r="H103" s="343" t="s">
        <v>59</v>
      </c>
      <c r="I103" s="343" t="s">
        <v>62</v>
      </c>
      <c r="J103" s="343" t="s">
        <v>6564</v>
      </c>
      <c r="K103" s="342"/>
    </row>
    <row r="104" s="1" customFormat="1" ht="17.25" customHeight="1">
      <c r="B104" s="340"/>
      <c r="C104" s="345" t="s">
        <v>6565</v>
      </c>
      <c r="D104" s="345"/>
      <c r="E104" s="345"/>
      <c r="F104" s="346" t="s">
        <v>6566</v>
      </c>
      <c r="G104" s="347"/>
      <c r="H104" s="345"/>
      <c r="I104" s="345"/>
      <c r="J104" s="345" t="s">
        <v>6567</v>
      </c>
      <c r="K104" s="342"/>
    </row>
    <row r="105" s="1" customFormat="1" ht="5.25" customHeight="1">
      <c r="B105" s="340"/>
      <c r="C105" s="343"/>
      <c r="D105" s="343"/>
      <c r="E105" s="343"/>
      <c r="F105" s="343"/>
      <c r="G105" s="361"/>
      <c r="H105" s="343"/>
      <c r="I105" s="343"/>
      <c r="J105" s="343"/>
      <c r="K105" s="342"/>
    </row>
    <row r="106" s="1" customFormat="1" ht="15" customHeight="1">
      <c r="B106" s="340"/>
      <c r="C106" s="328" t="s">
        <v>58</v>
      </c>
      <c r="D106" s="350"/>
      <c r="E106" s="350"/>
      <c r="F106" s="351" t="s">
        <v>6568</v>
      </c>
      <c r="G106" s="328"/>
      <c r="H106" s="328" t="s">
        <v>6608</v>
      </c>
      <c r="I106" s="328" t="s">
        <v>6570</v>
      </c>
      <c r="J106" s="328">
        <v>20</v>
      </c>
      <c r="K106" s="342"/>
    </row>
    <row r="107" s="1" customFormat="1" ht="15" customHeight="1">
      <c r="B107" s="340"/>
      <c r="C107" s="328" t="s">
        <v>6571</v>
      </c>
      <c r="D107" s="328"/>
      <c r="E107" s="328"/>
      <c r="F107" s="351" t="s">
        <v>6568</v>
      </c>
      <c r="G107" s="328"/>
      <c r="H107" s="328" t="s">
        <v>6608</v>
      </c>
      <c r="I107" s="328" t="s">
        <v>6570</v>
      </c>
      <c r="J107" s="328">
        <v>120</v>
      </c>
      <c r="K107" s="342"/>
    </row>
    <row r="108" s="1" customFormat="1" ht="15" customHeight="1">
      <c r="B108" s="353"/>
      <c r="C108" s="328" t="s">
        <v>6573</v>
      </c>
      <c r="D108" s="328"/>
      <c r="E108" s="328"/>
      <c r="F108" s="351" t="s">
        <v>6574</v>
      </c>
      <c r="G108" s="328"/>
      <c r="H108" s="328" t="s">
        <v>6608</v>
      </c>
      <c r="I108" s="328" t="s">
        <v>6570</v>
      </c>
      <c r="J108" s="328">
        <v>50</v>
      </c>
      <c r="K108" s="342"/>
    </row>
    <row r="109" s="1" customFormat="1" ht="15" customHeight="1">
      <c r="B109" s="353"/>
      <c r="C109" s="328" t="s">
        <v>6576</v>
      </c>
      <c r="D109" s="328"/>
      <c r="E109" s="328"/>
      <c r="F109" s="351" t="s">
        <v>6568</v>
      </c>
      <c r="G109" s="328"/>
      <c r="H109" s="328" t="s">
        <v>6608</v>
      </c>
      <c r="I109" s="328" t="s">
        <v>6578</v>
      </c>
      <c r="J109" s="328"/>
      <c r="K109" s="342"/>
    </row>
    <row r="110" s="1" customFormat="1" ht="15" customHeight="1">
      <c r="B110" s="353"/>
      <c r="C110" s="328" t="s">
        <v>6587</v>
      </c>
      <c r="D110" s="328"/>
      <c r="E110" s="328"/>
      <c r="F110" s="351" t="s">
        <v>6574</v>
      </c>
      <c r="G110" s="328"/>
      <c r="H110" s="328" t="s">
        <v>6608</v>
      </c>
      <c r="I110" s="328" t="s">
        <v>6570</v>
      </c>
      <c r="J110" s="328">
        <v>50</v>
      </c>
      <c r="K110" s="342"/>
    </row>
    <row r="111" s="1" customFormat="1" ht="15" customHeight="1">
      <c r="B111" s="353"/>
      <c r="C111" s="328" t="s">
        <v>6595</v>
      </c>
      <c r="D111" s="328"/>
      <c r="E111" s="328"/>
      <c r="F111" s="351" t="s">
        <v>6574</v>
      </c>
      <c r="G111" s="328"/>
      <c r="H111" s="328" t="s">
        <v>6608</v>
      </c>
      <c r="I111" s="328" t="s">
        <v>6570</v>
      </c>
      <c r="J111" s="328">
        <v>50</v>
      </c>
      <c r="K111" s="342"/>
    </row>
    <row r="112" s="1" customFormat="1" ht="15" customHeight="1">
      <c r="B112" s="353"/>
      <c r="C112" s="328" t="s">
        <v>6593</v>
      </c>
      <c r="D112" s="328"/>
      <c r="E112" s="328"/>
      <c r="F112" s="351" t="s">
        <v>6574</v>
      </c>
      <c r="G112" s="328"/>
      <c r="H112" s="328" t="s">
        <v>6608</v>
      </c>
      <c r="I112" s="328" t="s">
        <v>6570</v>
      </c>
      <c r="J112" s="328">
        <v>50</v>
      </c>
      <c r="K112" s="342"/>
    </row>
    <row r="113" s="1" customFormat="1" ht="15" customHeight="1">
      <c r="B113" s="353"/>
      <c r="C113" s="328" t="s">
        <v>58</v>
      </c>
      <c r="D113" s="328"/>
      <c r="E113" s="328"/>
      <c r="F113" s="351" t="s">
        <v>6568</v>
      </c>
      <c r="G113" s="328"/>
      <c r="H113" s="328" t="s">
        <v>6609</v>
      </c>
      <c r="I113" s="328" t="s">
        <v>6570</v>
      </c>
      <c r="J113" s="328">
        <v>20</v>
      </c>
      <c r="K113" s="342"/>
    </row>
    <row r="114" s="1" customFormat="1" ht="15" customHeight="1">
      <c r="B114" s="353"/>
      <c r="C114" s="328" t="s">
        <v>6610</v>
      </c>
      <c r="D114" s="328"/>
      <c r="E114" s="328"/>
      <c r="F114" s="351" t="s">
        <v>6568</v>
      </c>
      <c r="G114" s="328"/>
      <c r="H114" s="328" t="s">
        <v>6611</v>
      </c>
      <c r="I114" s="328" t="s">
        <v>6570</v>
      </c>
      <c r="J114" s="328">
        <v>120</v>
      </c>
      <c r="K114" s="342"/>
    </row>
    <row r="115" s="1" customFormat="1" ht="15" customHeight="1">
      <c r="B115" s="353"/>
      <c r="C115" s="328" t="s">
        <v>43</v>
      </c>
      <c r="D115" s="328"/>
      <c r="E115" s="328"/>
      <c r="F115" s="351" t="s">
        <v>6568</v>
      </c>
      <c r="G115" s="328"/>
      <c r="H115" s="328" t="s">
        <v>6612</v>
      </c>
      <c r="I115" s="328" t="s">
        <v>6603</v>
      </c>
      <c r="J115" s="328"/>
      <c r="K115" s="342"/>
    </row>
    <row r="116" s="1" customFormat="1" ht="15" customHeight="1">
      <c r="B116" s="353"/>
      <c r="C116" s="328" t="s">
        <v>53</v>
      </c>
      <c r="D116" s="328"/>
      <c r="E116" s="328"/>
      <c r="F116" s="351" t="s">
        <v>6568</v>
      </c>
      <c r="G116" s="328"/>
      <c r="H116" s="328" t="s">
        <v>6613</v>
      </c>
      <c r="I116" s="328" t="s">
        <v>6603</v>
      </c>
      <c r="J116" s="328"/>
      <c r="K116" s="342"/>
    </row>
    <row r="117" s="1" customFormat="1" ht="15" customHeight="1">
      <c r="B117" s="353"/>
      <c r="C117" s="328" t="s">
        <v>62</v>
      </c>
      <c r="D117" s="328"/>
      <c r="E117" s="328"/>
      <c r="F117" s="351" t="s">
        <v>6568</v>
      </c>
      <c r="G117" s="328"/>
      <c r="H117" s="328" t="s">
        <v>6614</v>
      </c>
      <c r="I117" s="328" t="s">
        <v>6615</v>
      </c>
      <c r="J117" s="328"/>
      <c r="K117" s="342"/>
    </row>
    <row r="118" s="1" customFormat="1" ht="15" customHeight="1">
      <c r="B118" s="356"/>
      <c r="C118" s="362"/>
      <c r="D118" s="362"/>
      <c r="E118" s="362"/>
      <c r="F118" s="362"/>
      <c r="G118" s="362"/>
      <c r="H118" s="362"/>
      <c r="I118" s="362"/>
      <c r="J118" s="362"/>
      <c r="K118" s="358"/>
    </row>
    <row r="119" s="1" customFormat="1" ht="18.75" customHeight="1">
      <c r="B119" s="363"/>
      <c r="C119" s="364"/>
      <c r="D119" s="364"/>
      <c r="E119" s="364"/>
      <c r="F119" s="365"/>
      <c r="G119" s="364"/>
      <c r="H119" s="364"/>
      <c r="I119" s="364"/>
      <c r="J119" s="364"/>
      <c r="K119" s="363"/>
    </row>
    <row r="120" s="1" customFormat="1" ht="18.75" customHeight="1">
      <c r="B120" s="336"/>
      <c r="C120" s="336"/>
      <c r="D120" s="336"/>
      <c r="E120" s="336"/>
      <c r="F120" s="336"/>
      <c r="G120" s="336"/>
      <c r="H120" s="336"/>
      <c r="I120" s="336"/>
      <c r="J120" s="336"/>
      <c r="K120" s="336"/>
    </row>
    <row r="121" s="1" customFormat="1" ht="7.5" customHeight="1">
      <c r="B121" s="366"/>
      <c r="C121" s="367"/>
      <c r="D121" s="367"/>
      <c r="E121" s="367"/>
      <c r="F121" s="367"/>
      <c r="G121" s="367"/>
      <c r="H121" s="367"/>
      <c r="I121" s="367"/>
      <c r="J121" s="367"/>
      <c r="K121" s="368"/>
    </row>
    <row r="122" s="1" customFormat="1" ht="45" customHeight="1">
      <c r="B122" s="369"/>
      <c r="C122" s="319" t="s">
        <v>6616</v>
      </c>
      <c r="D122" s="319"/>
      <c r="E122" s="319"/>
      <c r="F122" s="319"/>
      <c r="G122" s="319"/>
      <c r="H122" s="319"/>
      <c r="I122" s="319"/>
      <c r="J122" s="319"/>
      <c r="K122" s="370"/>
    </row>
    <row r="123" s="1" customFormat="1" ht="17.25" customHeight="1">
      <c r="B123" s="371"/>
      <c r="C123" s="343" t="s">
        <v>6562</v>
      </c>
      <c r="D123" s="343"/>
      <c r="E123" s="343"/>
      <c r="F123" s="343" t="s">
        <v>6563</v>
      </c>
      <c r="G123" s="344"/>
      <c r="H123" s="343" t="s">
        <v>59</v>
      </c>
      <c r="I123" s="343" t="s">
        <v>62</v>
      </c>
      <c r="J123" s="343" t="s">
        <v>6564</v>
      </c>
      <c r="K123" s="372"/>
    </row>
    <row r="124" s="1" customFormat="1" ht="17.25" customHeight="1">
      <c r="B124" s="371"/>
      <c r="C124" s="345" t="s">
        <v>6565</v>
      </c>
      <c r="D124" s="345"/>
      <c r="E124" s="345"/>
      <c r="F124" s="346" t="s">
        <v>6566</v>
      </c>
      <c r="G124" s="347"/>
      <c r="H124" s="345"/>
      <c r="I124" s="345"/>
      <c r="J124" s="345" t="s">
        <v>6567</v>
      </c>
      <c r="K124" s="372"/>
    </row>
    <row r="125" s="1" customFormat="1" ht="5.25" customHeight="1">
      <c r="B125" s="373"/>
      <c r="C125" s="348"/>
      <c r="D125" s="348"/>
      <c r="E125" s="348"/>
      <c r="F125" s="348"/>
      <c r="G125" s="374"/>
      <c r="H125" s="348"/>
      <c r="I125" s="348"/>
      <c r="J125" s="348"/>
      <c r="K125" s="375"/>
    </row>
    <row r="126" s="1" customFormat="1" ht="15" customHeight="1">
      <c r="B126" s="373"/>
      <c r="C126" s="328" t="s">
        <v>6571</v>
      </c>
      <c r="D126" s="350"/>
      <c r="E126" s="350"/>
      <c r="F126" s="351" t="s">
        <v>6568</v>
      </c>
      <c r="G126" s="328"/>
      <c r="H126" s="328" t="s">
        <v>6608</v>
      </c>
      <c r="I126" s="328" t="s">
        <v>6570</v>
      </c>
      <c r="J126" s="328">
        <v>120</v>
      </c>
      <c r="K126" s="376"/>
    </row>
    <row r="127" s="1" customFormat="1" ht="15" customHeight="1">
      <c r="B127" s="373"/>
      <c r="C127" s="328" t="s">
        <v>6617</v>
      </c>
      <c r="D127" s="328"/>
      <c r="E127" s="328"/>
      <c r="F127" s="351" t="s">
        <v>6568</v>
      </c>
      <c r="G127" s="328"/>
      <c r="H127" s="328" t="s">
        <v>6618</v>
      </c>
      <c r="I127" s="328" t="s">
        <v>6570</v>
      </c>
      <c r="J127" s="328" t="s">
        <v>6619</v>
      </c>
      <c r="K127" s="376"/>
    </row>
    <row r="128" s="1" customFormat="1" ht="15" customHeight="1">
      <c r="B128" s="373"/>
      <c r="C128" s="328" t="s">
        <v>89</v>
      </c>
      <c r="D128" s="328"/>
      <c r="E128" s="328"/>
      <c r="F128" s="351" t="s">
        <v>6568</v>
      </c>
      <c r="G128" s="328"/>
      <c r="H128" s="328" t="s">
        <v>6620</v>
      </c>
      <c r="I128" s="328" t="s">
        <v>6570</v>
      </c>
      <c r="J128" s="328" t="s">
        <v>6619</v>
      </c>
      <c r="K128" s="376"/>
    </row>
    <row r="129" s="1" customFormat="1" ht="15" customHeight="1">
      <c r="B129" s="373"/>
      <c r="C129" s="328" t="s">
        <v>6579</v>
      </c>
      <c r="D129" s="328"/>
      <c r="E129" s="328"/>
      <c r="F129" s="351" t="s">
        <v>6574</v>
      </c>
      <c r="G129" s="328"/>
      <c r="H129" s="328" t="s">
        <v>6580</v>
      </c>
      <c r="I129" s="328" t="s">
        <v>6570</v>
      </c>
      <c r="J129" s="328">
        <v>15</v>
      </c>
      <c r="K129" s="376"/>
    </row>
    <row r="130" s="1" customFormat="1" ht="15" customHeight="1">
      <c r="B130" s="373"/>
      <c r="C130" s="354" t="s">
        <v>6581</v>
      </c>
      <c r="D130" s="354"/>
      <c r="E130" s="354"/>
      <c r="F130" s="355" t="s">
        <v>6574</v>
      </c>
      <c r="G130" s="354"/>
      <c r="H130" s="354" t="s">
        <v>6582</v>
      </c>
      <c r="I130" s="354" t="s">
        <v>6570</v>
      </c>
      <c r="J130" s="354">
        <v>15</v>
      </c>
      <c r="K130" s="376"/>
    </row>
    <row r="131" s="1" customFormat="1" ht="15" customHeight="1">
      <c r="B131" s="373"/>
      <c r="C131" s="354" t="s">
        <v>6583</v>
      </c>
      <c r="D131" s="354"/>
      <c r="E131" s="354"/>
      <c r="F131" s="355" t="s">
        <v>6574</v>
      </c>
      <c r="G131" s="354"/>
      <c r="H131" s="354" t="s">
        <v>6584</v>
      </c>
      <c r="I131" s="354" t="s">
        <v>6570</v>
      </c>
      <c r="J131" s="354">
        <v>20</v>
      </c>
      <c r="K131" s="376"/>
    </row>
    <row r="132" s="1" customFormat="1" ht="15" customHeight="1">
      <c r="B132" s="373"/>
      <c r="C132" s="354" t="s">
        <v>6585</v>
      </c>
      <c r="D132" s="354"/>
      <c r="E132" s="354"/>
      <c r="F132" s="355" t="s">
        <v>6574</v>
      </c>
      <c r="G132" s="354"/>
      <c r="H132" s="354" t="s">
        <v>6586</v>
      </c>
      <c r="I132" s="354" t="s">
        <v>6570</v>
      </c>
      <c r="J132" s="354">
        <v>20</v>
      </c>
      <c r="K132" s="376"/>
    </row>
    <row r="133" s="1" customFormat="1" ht="15" customHeight="1">
      <c r="B133" s="373"/>
      <c r="C133" s="328" t="s">
        <v>6573</v>
      </c>
      <c r="D133" s="328"/>
      <c r="E133" s="328"/>
      <c r="F133" s="351" t="s">
        <v>6574</v>
      </c>
      <c r="G133" s="328"/>
      <c r="H133" s="328" t="s">
        <v>6608</v>
      </c>
      <c r="I133" s="328" t="s">
        <v>6570</v>
      </c>
      <c r="J133" s="328">
        <v>50</v>
      </c>
      <c r="K133" s="376"/>
    </row>
    <row r="134" s="1" customFormat="1" ht="15" customHeight="1">
      <c r="B134" s="373"/>
      <c r="C134" s="328" t="s">
        <v>6587</v>
      </c>
      <c r="D134" s="328"/>
      <c r="E134" s="328"/>
      <c r="F134" s="351" t="s">
        <v>6574</v>
      </c>
      <c r="G134" s="328"/>
      <c r="H134" s="328" t="s">
        <v>6608</v>
      </c>
      <c r="I134" s="328" t="s">
        <v>6570</v>
      </c>
      <c r="J134" s="328">
        <v>50</v>
      </c>
      <c r="K134" s="376"/>
    </row>
    <row r="135" s="1" customFormat="1" ht="15" customHeight="1">
      <c r="B135" s="373"/>
      <c r="C135" s="328" t="s">
        <v>6593</v>
      </c>
      <c r="D135" s="328"/>
      <c r="E135" s="328"/>
      <c r="F135" s="351" t="s">
        <v>6574</v>
      </c>
      <c r="G135" s="328"/>
      <c r="H135" s="328" t="s">
        <v>6608</v>
      </c>
      <c r="I135" s="328" t="s">
        <v>6570</v>
      </c>
      <c r="J135" s="328">
        <v>50</v>
      </c>
      <c r="K135" s="376"/>
    </row>
    <row r="136" s="1" customFormat="1" ht="15" customHeight="1">
      <c r="B136" s="373"/>
      <c r="C136" s="328" t="s">
        <v>6595</v>
      </c>
      <c r="D136" s="328"/>
      <c r="E136" s="328"/>
      <c r="F136" s="351" t="s">
        <v>6574</v>
      </c>
      <c r="G136" s="328"/>
      <c r="H136" s="328" t="s">
        <v>6608</v>
      </c>
      <c r="I136" s="328" t="s">
        <v>6570</v>
      </c>
      <c r="J136" s="328">
        <v>50</v>
      </c>
      <c r="K136" s="376"/>
    </row>
    <row r="137" s="1" customFormat="1" ht="15" customHeight="1">
      <c r="B137" s="373"/>
      <c r="C137" s="328" t="s">
        <v>6596</v>
      </c>
      <c r="D137" s="328"/>
      <c r="E137" s="328"/>
      <c r="F137" s="351" t="s">
        <v>6574</v>
      </c>
      <c r="G137" s="328"/>
      <c r="H137" s="328" t="s">
        <v>6621</v>
      </c>
      <c r="I137" s="328" t="s">
        <v>6570</v>
      </c>
      <c r="J137" s="328">
        <v>255</v>
      </c>
      <c r="K137" s="376"/>
    </row>
    <row r="138" s="1" customFormat="1" ht="15" customHeight="1">
      <c r="B138" s="373"/>
      <c r="C138" s="328" t="s">
        <v>6598</v>
      </c>
      <c r="D138" s="328"/>
      <c r="E138" s="328"/>
      <c r="F138" s="351" t="s">
        <v>6568</v>
      </c>
      <c r="G138" s="328"/>
      <c r="H138" s="328" t="s">
        <v>6622</v>
      </c>
      <c r="I138" s="328" t="s">
        <v>6600</v>
      </c>
      <c r="J138" s="328"/>
      <c r="K138" s="376"/>
    </row>
    <row r="139" s="1" customFormat="1" ht="15" customHeight="1">
      <c r="B139" s="373"/>
      <c r="C139" s="328" t="s">
        <v>6601</v>
      </c>
      <c r="D139" s="328"/>
      <c r="E139" s="328"/>
      <c r="F139" s="351" t="s">
        <v>6568</v>
      </c>
      <c r="G139" s="328"/>
      <c r="H139" s="328" t="s">
        <v>6623</v>
      </c>
      <c r="I139" s="328" t="s">
        <v>6603</v>
      </c>
      <c r="J139" s="328"/>
      <c r="K139" s="376"/>
    </row>
    <row r="140" s="1" customFormat="1" ht="15" customHeight="1">
      <c r="B140" s="373"/>
      <c r="C140" s="328" t="s">
        <v>6604</v>
      </c>
      <c r="D140" s="328"/>
      <c r="E140" s="328"/>
      <c r="F140" s="351" t="s">
        <v>6568</v>
      </c>
      <c r="G140" s="328"/>
      <c r="H140" s="328" t="s">
        <v>6604</v>
      </c>
      <c r="I140" s="328" t="s">
        <v>6603</v>
      </c>
      <c r="J140" s="328"/>
      <c r="K140" s="376"/>
    </row>
    <row r="141" s="1" customFormat="1" ht="15" customHeight="1">
      <c r="B141" s="373"/>
      <c r="C141" s="328" t="s">
        <v>43</v>
      </c>
      <c r="D141" s="328"/>
      <c r="E141" s="328"/>
      <c r="F141" s="351" t="s">
        <v>6568</v>
      </c>
      <c r="G141" s="328"/>
      <c r="H141" s="328" t="s">
        <v>6624</v>
      </c>
      <c r="I141" s="328" t="s">
        <v>6603</v>
      </c>
      <c r="J141" s="328"/>
      <c r="K141" s="376"/>
    </row>
    <row r="142" s="1" customFormat="1" ht="15" customHeight="1">
      <c r="B142" s="373"/>
      <c r="C142" s="328" t="s">
        <v>6625</v>
      </c>
      <c r="D142" s="328"/>
      <c r="E142" s="328"/>
      <c r="F142" s="351" t="s">
        <v>6568</v>
      </c>
      <c r="G142" s="328"/>
      <c r="H142" s="328" t="s">
        <v>6626</v>
      </c>
      <c r="I142" s="328" t="s">
        <v>6603</v>
      </c>
      <c r="J142" s="328"/>
      <c r="K142" s="376"/>
    </row>
    <row r="143" s="1" customFormat="1" ht="15" customHeight="1">
      <c r="B143" s="377"/>
      <c r="C143" s="378"/>
      <c r="D143" s="378"/>
      <c r="E143" s="378"/>
      <c r="F143" s="378"/>
      <c r="G143" s="378"/>
      <c r="H143" s="378"/>
      <c r="I143" s="378"/>
      <c r="J143" s="378"/>
      <c r="K143" s="379"/>
    </row>
    <row r="144" s="1" customFormat="1" ht="18.75" customHeight="1">
      <c r="B144" s="364"/>
      <c r="C144" s="364"/>
      <c r="D144" s="364"/>
      <c r="E144" s="364"/>
      <c r="F144" s="365"/>
      <c r="G144" s="364"/>
      <c r="H144" s="364"/>
      <c r="I144" s="364"/>
      <c r="J144" s="364"/>
      <c r="K144" s="364"/>
    </row>
    <row r="145" s="1" customFormat="1" ht="18.75" customHeight="1">
      <c r="B145" s="336"/>
      <c r="C145" s="336"/>
      <c r="D145" s="336"/>
      <c r="E145" s="336"/>
      <c r="F145" s="336"/>
      <c r="G145" s="336"/>
      <c r="H145" s="336"/>
      <c r="I145" s="336"/>
      <c r="J145" s="336"/>
      <c r="K145" s="336"/>
    </row>
    <row r="146" s="1" customFormat="1" ht="7.5" customHeight="1">
      <c r="B146" s="337"/>
      <c r="C146" s="338"/>
      <c r="D146" s="338"/>
      <c r="E146" s="338"/>
      <c r="F146" s="338"/>
      <c r="G146" s="338"/>
      <c r="H146" s="338"/>
      <c r="I146" s="338"/>
      <c r="J146" s="338"/>
      <c r="K146" s="339"/>
    </row>
    <row r="147" s="1" customFormat="1" ht="45" customHeight="1">
      <c r="B147" s="340"/>
      <c r="C147" s="341" t="s">
        <v>6627</v>
      </c>
      <c r="D147" s="341"/>
      <c r="E147" s="341"/>
      <c r="F147" s="341"/>
      <c r="G147" s="341"/>
      <c r="H147" s="341"/>
      <c r="I147" s="341"/>
      <c r="J147" s="341"/>
      <c r="K147" s="342"/>
    </row>
    <row r="148" s="1" customFormat="1" ht="17.25" customHeight="1">
      <c r="B148" s="340"/>
      <c r="C148" s="343" t="s">
        <v>6562</v>
      </c>
      <c r="D148" s="343"/>
      <c r="E148" s="343"/>
      <c r="F148" s="343" t="s">
        <v>6563</v>
      </c>
      <c r="G148" s="344"/>
      <c r="H148" s="343" t="s">
        <v>59</v>
      </c>
      <c r="I148" s="343" t="s">
        <v>62</v>
      </c>
      <c r="J148" s="343" t="s">
        <v>6564</v>
      </c>
      <c r="K148" s="342"/>
    </row>
    <row r="149" s="1" customFormat="1" ht="17.25" customHeight="1">
      <c r="B149" s="340"/>
      <c r="C149" s="345" t="s">
        <v>6565</v>
      </c>
      <c r="D149" s="345"/>
      <c r="E149" s="345"/>
      <c r="F149" s="346" t="s">
        <v>6566</v>
      </c>
      <c r="G149" s="347"/>
      <c r="H149" s="345"/>
      <c r="I149" s="345"/>
      <c r="J149" s="345" t="s">
        <v>6567</v>
      </c>
      <c r="K149" s="342"/>
    </row>
    <row r="150" s="1" customFormat="1" ht="5.25" customHeight="1">
      <c r="B150" s="353"/>
      <c r="C150" s="348"/>
      <c r="D150" s="348"/>
      <c r="E150" s="348"/>
      <c r="F150" s="348"/>
      <c r="G150" s="349"/>
      <c r="H150" s="348"/>
      <c r="I150" s="348"/>
      <c r="J150" s="348"/>
      <c r="K150" s="376"/>
    </row>
    <row r="151" s="1" customFormat="1" ht="15" customHeight="1">
      <c r="B151" s="353"/>
      <c r="C151" s="380" t="s">
        <v>6571</v>
      </c>
      <c r="D151" s="328"/>
      <c r="E151" s="328"/>
      <c r="F151" s="381" t="s">
        <v>6568</v>
      </c>
      <c r="G151" s="328"/>
      <c r="H151" s="380" t="s">
        <v>6608</v>
      </c>
      <c r="I151" s="380" t="s">
        <v>6570</v>
      </c>
      <c r="J151" s="380">
        <v>120</v>
      </c>
      <c r="K151" s="376"/>
    </row>
    <row r="152" s="1" customFormat="1" ht="15" customHeight="1">
      <c r="B152" s="353"/>
      <c r="C152" s="380" t="s">
        <v>6617</v>
      </c>
      <c r="D152" s="328"/>
      <c r="E152" s="328"/>
      <c r="F152" s="381" t="s">
        <v>6568</v>
      </c>
      <c r="G152" s="328"/>
      <c r="H152" s="380" t="s">
        <v>6628</v>
      </c>
      <c r="I152" s="380" t="s">
        <v>6570</v>
      </c>
      <c r="J152" s="380" t="s">
        <v>6619</v>
      </c>
      <c r="K152" s="376"/>
    </row>
    <row r="153" s="1" customFormat="1" ht="15" customHeight="1">
      <c r="B153" s="353"/>
      <c r="C153" s="380" t="s">
        <v>89</v>
      </c>
      <c r="D153" s="328"/>
      <c r="E153" s="328"/>
      <c r="F153" s="381" t="s">
        <v>6568</v>
      </c>
      <c r="G153" s="328"/>
      <c r="H153" s="380" t="s">
        <v>6629</v>
      </c>
      <c r="I153" s="380" t="s">
        <v>6570</v>
      </c>
      <c r="J153" s="380" t="s">
        <v>6619</v>
      </c>
      <c r="K153" s="376"/>
    </row>
    <row r="154" s="1" customFormat="1" ht="15" customHeight="1">
      <c r="B154" s="353"/>
      <c r="C154" s="380" t="s">
        <v>6573</v>
      </c>
      <c r="D154" s="328"/>
      <c r="E154" s="328"/>
      <c r="F154" s="381" t="s">
        <v>6574</v>
      </c>
      <c r="G154" s="328"/>
      <c r="H154" s="380" t="s">
        <v>6608</v>
      </c>
      <c r="I154" s="380" t="s">
        <v>6570</v>
      </c>
      <c r="J154" s="380">
        <v>50</v>
      </c>
      <c r="K154" s="376"/>
    </row>
    <row r="155" s="1" customFormat="1" ht="15" customHeight="1">
      <c r="B155" s="353"/>
      <c r="C155" s="380" t="s">
        <v>6576</v>
      </c>
      <c r="D155" s="328"/>
      <c r="E155" s="328"/>
      <c r="F155" s="381" t="s">
        <v>6568</v>
      </c>
      <c r="G155" s="328"/>
      <c r="H155" s="380" t="s">
        <v>6608</v>
      </c>
      <c r="I155" s="380" t="s">
        <v>6578</v>
      </c>
      <c r="J155" s="380"/>
      <c r="K155" s="376"/>
    </row>
    <row r="156" s="1" customFormat="1" ht="15" customHeight="1">
      <c r="B156" s="353"/>
      <c r="C156" s="380" t="s">
        <v>6587</v>
      </c>
      <c r="D156" s="328"/>
      <c r="E156" s="328"/>
      <c r="F156" s="381" t="s">
        <v>6574</v>
      </c>
      <c r="G156" s="328"/>
      <c r="H156" s="380" t="s">
        <v>6608</v>
      </c>
      <c r="I156" s="380" t="s">
        <v>6570</v>
      </c>
      <c r="J156" s="380">
        <v>50</v>
      </c>
      <c r="K156" s="376"/>
    </row>
    <row r="157" s="1" customFormat="1" ht="15" customHeight="1">
      <c r="B157" s="353"/>
      <c r="C157" s="380" t="s">
        <v>6595</v>
      </c>
      <c r="D157" s="328"/>
      <c r="E157" s="328"/>
      <c r="F157" s="381" t="s">
        <v>6574</v>
      </c>
      <c r="G157" s="328"/>
      <c r="H157" s="380" t="s">
        <v>6608</v>
      </c>
      <c r="I157" s="380" t="s">
        <v>6570</v>
      </c>
      <c r="J157" s="380">
        <v>50</v>
      </c>
      <c r="K157" s="376"/>
    </row>
    <row r="158" s="1" customFormat="1" ht="15" customHeight="1">
      <c r="B158" s="353"/>
      <c r="C158" s="380" t="s">
        <v>6593</v>
      </c>
      <c r="D158" s="328"/>
      <c r="E158" s="328"/>
      <c r="F158" s="381" t="s">
        <v>6574</v>
      </c>
      <c r="G158" s="328"/>
      <c r="H158" s="380" t="s">
        <v>6608</v>
      </c>
      <c r="I158" s="380" t="s">
        <v>6570</v>
      </c>
      <c r="J158" s="380">
        <v>50</v>
      </c>
      <c r="K158" s="376"/>
    </row>
    <row r="159" s="1" customFormat="1" ht="15" customHeight="1">
      <c r="B159" s="353"/>
      <c r="C159" s="380" t="s">
        <v>191</v>
      </c>
      <c r="D159" s="328"/>
      <c r="E159" s="328"/>
      <c r="F159" s="381" t="s">
        <v>6568</v>
      </c>
      <c r="G159" s="328"/>
      <c r="H159" s="380" t="s">
        <v>6630</v>
      </c>
      <c r="I159" s="380" t="s">
        <v>6570</v>
      </c>
      <c r="J159" s="380" t="s">
        <v>6631</v>
      </c>
      <c r="K159" s="376"/>
    </row>
    <row r="160" s="1" customFormat="1" ht="15" customHeight="1">
      <c r="B160" s="353"/>
      <c r="C160" s="380" t="s">
        <v>6632</v>
      </c>
      <c r="D160" s="328"/>
      <c r="E160" s="328"/>
      <c r="F160" s="381" t="s">
        <v>6568</v>
      </c>
      <c r="G160" s="328"/>
      <c r="H160" s="380" t="s">
        <v>6633</v>
      </c>
      <c r="I160" s="380" t="s">
        <v>6603</v>
      </c>
      <c r="J160" s="380"/>
      <c r="K160" s="376"/>
    </row>
    <row r="161" s="1" customFormat="1" ht="15" customHeight="1">
      <c r="B161" s="382"/>
      <c r="C161" s="362"/>
      <c r="D161" s="362"/>
      <c r="E161" s="362"/>
      <c r="F161" s="362"/>
      <c r="G161" s="362"/>
      <c r="H161" s="362"/>
      <c r="I161" s="362"/>
      <c r="J161" s="362"/>
      <c r="K161" s="383"/>
    </row>
    <row r="162" s="1" customFormat="1" ht="18.75" customHeight="1">
      <c r="B162" s="364"/>
      <c r="C162" s="374"/>
      <c r="D162" s="374"/>
      <c r="E162" s="374"/>
      <c r="F162" s="384"/>
      <c r="G162" s="374"/>
      <c r="H162" s="374"/>
      <c r="I162" s="374"/>
      <c r="J162" s="374"/>
      <c r="K162" s="364"/>
    </row>
    <row r="163" s="1" customFormat="1" ht="18.75" customHeight="1">
      <c r="B163" s="336"/>
      <c r="C163" s="336"/>
      <c r="D163" s="336"/>
      <c r="E163" s="336"/>
      <c r="F163" s="336"/>
      <c r="G163" s="336"/>
      <c r="H163" s="336"/>
      <c r="I163" s="336"/>
      <c r="J163" s="336"/>
      <c r="K163" s="336"/>
    </row>
    <row r="164" s="1" customFormat="1" ht="7.5" customHeight="1">
      <c r="B164" s="315"/>
      <c r="C164" s="316"/>
      <c r="D164" s="316"/>
      <c r="E164" s="316"/>
      <c r="F164" s="316"/>
      <c r="G164" s="316"/>
      <c r="H164" s="316"/>
      <c r="I164" s="316"/>
      <c r="J164" s="316"/>
      <c r="K164" s="317"/>
    </row>
    <row r="165" s="1" customFormat="1" ht="45" customHeight="1">
      <c r="B165" s="318"/>
      <c r="C165" s="319" t="s">
        <v>6634</v>
      </c>
      <c r="D165" s="319"/>
      <c r="E165" s="319"/>
      <c r="F165" s="319"/>
      <c r="G165" s="319"/>
      <c r="H165" s="319"/>
      <c r="I165" s="319"/>
      <c r="J165" s="319"/>
      <c r="K165" s="320"/>
    </row>
    <row r="166" s="1" customFormat="1" ht="17.25" customHeight="1">
      <c r="B166" s="318"/>
      <c r="C166" s="343" t="s">
        <v>6562</v>
      </c>
      <c r="D166" s="343"/>
      <c r="E166" s="343"/>
      <c r="F166" s="343" t="s">
        <v>6563</v>
      </c>
      <c r="G166" s="385"/>
      <c r="H166" s="386" t="s">
        <v>59</v>
      </c>
      <c r="I166" s="386" t="s">
        <v>62</v>
      </c>
      <c r="J166" s="343" t="s">
        <v>6564</v>
      </c>
      <c r="K166" s="320"/>
    </row>
    <row r="167" s="1" customFormat="1" ht="17.25" customHeight="1">
      <c r="B167" s="321"/>
      <c r="C167" s="345" t="s">
        <v>6565</v>
      </c>
      <c r="D167" s="345"/>
      <c r="E167" s="345"/>
      <c r="F167" s="346" t="s">
        <v>6566</v>
      </c>
      <c r="G167" s="387"/>
      <c r="H167" s="388"/>
      <c r="I167" s="388"/>
      <c r="J167" s="345" t="s">
        <v>6567</v>
      </c>
      <c r="K167" s="323"/>
    </row>
    <row r="168" s="1" customFormat="1" ht="5.25" customHeight="1">
      <c r="B168" s="353"/>
      <c r="C168" s="348"/>
      <c r="D168" s="348"/>
      <c r="E168" s="348"/>
      <c r="F168" s="348"/>
      <c r="G168" s="349"/>
      <c r="H168" s="348"/>
      <c r="I168" s="348"/>
      <c r="J168" s="348"/>
      <c r="K168" s="376"/>
    </row>
    <row r="169" s="1" customFormat="1" ht="15" customHeight="1">
      <c r="B169" s="353"/>
      <c r="C169" s="328" t="s">
        <v>6571</v>
      </c>
      <c r="D169" s="328"/>
      <c r="E169" s="328"/>
      <c r="F169" s="351" t="s">
        <v>6568</v>
      </c>
      <c r="G169" s="328"/>
      <c r="H169" s="328" t="s">
        <v>6608</v>
      </c>
      <c r="I169" s="328" t="s">
        <v>6570</v>
      </c>
      <c r="J169" s="328">
        <v>120</v>
      </c>
      <c r="K169" s="376"/>
    </row>
    <row r="170" s="1" customFormat="1" ht="15" customHeight="1">
      <c r="B170" s="353"/>
      <c r="C170" s="328" t="s">
        <v>6617</v>
      </c>
      <c r="D170" s="328"/>
      <c r="E170" s="328"/>
      <c r="F170" s="351" t="s">
        <v>6568</v>
      </c>
      <c r="G170" s="328"/>
      <c r="H170" s="328" t="s">
        <v>6618</v>
      </c>
      <c r="I170" s="328" t="s">
        <v>6570</v>
      </c>
      <c r="J170" s="328" t="s">
        <v>6619</v>
      </c>
      <c r="K170" s="376"/>
    </row>
    <row r="171" s="1" customFormat="1" ht="15" customHeight="1">
      <c r="B171" s="353"/>
      <c r="C171" s="328" t="s">
        <v>89</v>
      </c>
      <c r="D171" s="328"/>
      <c r="E171" s="328"/>
      <c r="F171" s="351" t="s">
        <v>6568</v>
      </c>
      <c r="G171" s="328"/>
      <c r="H171" s="328" t="s">
        <v>6635</v>
      </c>
      <c r="I171" s="328" t="s">
        <v>6570</v>
      </c>
      <c r="J171" s="328" t="s">
        <v>6619</v>
      </c>
      <c r="K171" s="376"/>
    </row>
    <row r="172" s="1" customFormat="1" ht="15" customHeight="1">
      <c r="B172" s="353"/>
      <c r="C172" s="328" t="s">
        <v>6573</v>
      </c>
      <c r="D172" s="328"/>
      <c r="E172" s="328"/>
      <c r="F172" s="351" t="s">
        <v>6574</v>
      </c>
      <c r="G172" s="328"/>
      <c r="H172" s="328" t="s">
        <v>6635</v>
      </c>
      <c r="I172" s="328" t="s">
        <v>6570</v>
      </c>
      <c r="J172" s="328">
        <v>50</v>
      </c>
      <c r="K172" s="376"/>
    </row>
    <row r="173" s="1" customFormat="1" ht="15" customHeight="1">
      <c r="B173" s="353"/>
      <c r="C173" s="328" t="s">
        <v>6576</v>
      </c>
      <c r="D173" s="328"/>
      <c r="E173" s="328"/>
      <c r="F173" s="351" t="s">
        <v>6568</v>
      </c>
      <c r="G173" s="328"/>
      <c r="H173" s="328" t="s">
        <v>6635</v>
      </c>
      <c r="I173" s="328" t="s">
        <v>6578</v>
      </c>
      <c r="J173" s="328"/>
      <c r="K173" s="376"/>
    </row>
    <row r="174" s="1" customFormat="1" ht="15" customHeight="1">
      <c r="B174" s="353"/>
      <c r="C174" s="328" t="s">
        <v>6587</v>
      </c>
      <c r="D174" s="328"/>
      <c r="E174" s="328"/>
      <c r="F174" s="351" t="s">
        <v>6574</v>
      </c>
      <c r="G174" s="328"/>
      <c r="H174" s="328" t="s">
        <v>6635</v>
      </c>
      <c r="I174" s="328" t="s">
        <v>6570</v>
      </c>
      <c r="J174" s="328">
        <v>50</v>
      </c>
      <c r="K174" s="376"/>
    </row>
    <row r="175" s="1" customFormat="1" ht="15" customHeight="1">
      <c r="B175" s="353"/>
      <c r="C175" s="328" t="s">
        <v>6595</v>
      </c>
      <c r="D175" s="328"/>
      <c r="E175" s="328"/>
      <c r="F175" s="351" t="s">
        <v>6574</v>
      </c>
      <c r="G175" s="328"/>
      <c r="H175" s="328" t="s">
        <v>6635</v>
      </c>
      <c r="I175" s="328" t="s">
        <v>6570</v>
      </c>
      <c r="J175" s="328">
        <v>50</v>
      </c>
      <c r="K175" s="376"/>
    </row>
    <row r="176" s="1" customFormat="1" ht="15" customHeight="1">
      <c r="B176" s="353"/>
      <c r="C176" s="328" t="s">
        <v>6593</v>
      </c>
      <c r="D176" s="328"/>
      <c r="E176" s="328"/>
      <c r="F176" s="351" t="s">
        <v>6574</v>
      </c>
      <c r="G176" s="328"/>
      <c r="H176" s="328" t="s">
        <v>6635</v>
      </c>
      <c r="I176" s="328" t="s">
        <v>6570</v>
      </c>
      <c r="J176" s="328">
        <v>50</v>
      </c>
      <c r="K176" s="376"/>
    </row>
    <row r="177" s="1" customFormat="1" ht="15" customHeight="1">
      <c r="B177" s="353"/>
      <c r="C177" s="328" t="s">
        <v>210</v>
      </c>
      <c r="D177" s="328"/>
      <c r="E177" s="328"/>
      <c r="F177" s="351" t="s">
        <v>6568</v>
      </c>
      <c r="G177" s="328"/>
      <c r="H177" s="328" t="s">
        <v>6636</v>
      </c>
      <c r="I177" s="328" t="s">
        <v>6637</v>
      </c>
      <c r="J177" s="328"/>
      <c r="K177" s="376"/>
    </row>
    <row r="178" s="1" customFormat="1" ht="15" customHeight="1">
      <c r="B178" s="353"/>
      <c r="C178" s="328" t="s">
        <v>62</v>
      </c>
      <c r="D178" s="328"/>
      <c r="E178" s="328"/>
      <c r="F178" s="351" t="s">
        <v>6568</v>
      </c>
      <c r="G178" s="328"/>
      <c r="H178" s="328" t="s">
        <v>6638</v>
      </c>
      <c r="I178" s="328" t="s">
        <v>6639</v>
      </c>
      <c r="J178" s="328">
        <v>1</v>
      </c>
      <c r="K178" s="376"/>
    </row>
    <row r="179" s="1" customFormat="1" ht="15" customHeight="1">
      <c r="B179" s="353"/>
      <c r="C179" s="328" t="s">
        <v>58</v>
      </c>
      <c r="D179" s="328"/>
      <c r="E179" s="328"/>
      <c r="F179" s="351" t="s">
        <v>6568</v>
      </c>
      <c r="G179" s="328"/>
      <c r="H179" s="328" t="s">
        <v>6640</v>
      </c>
      <c r="I179" s="328" t="s">
        <v>6570</v>
      </c>
      <c r="J179" s="328">
        <v>20</v>
      </c>
      <c r="K179" s="376"/>
    </row>
    <row r="180" s="1" customFormat="1" ht="15" customHeight="1">
      <c r="B180" s="353"/>
      <c r="C180" s="328" t="s">
        <v>59</v>
      </c>
      <c r="D180" s="328"/>
      <c r="E180" s="328"/>
      <c r="F180" s="351" t="s">
        <v>6568</v>
      </c>
      <c r="G180" s="328"/>
      <c r="H180" s="328" t="s">
        <v>6641</v>
      </c>
      <c r="I180" s="328" t="s">
        <v>6570</v>
      </c>
      <c r="J180" s="328">
        <v>255</v>
      </c>
      <c r="K180" s="376"/>
    </row>
    <row r="181" s="1" customFormat="1" ht="15" customHeight="1">
      <c r="B181" s="353"/>
      <c r="C181" s="328" t="s">
        <v>211</v>
      </c>
      <c r="D181" s="328"/>
      <c r="E181" s="328"/>
      <c r="F181" s="351" t="s">
        <v>6568</v>
      </c>
      <c r="G181" s="328"/>
      <c r="H181" s="328" t="s">
        <v>6532</v>
      </c>
      <c r="I181" s="328" t="s">
        <v>6570</v>
      </c>
      <c r="J181" s="328">
        <v>10</v>
      </c>
      <c r="K181" s="376"/>
    </row>
    <row r="182" s="1" customFormat="1" ht="15" customHeight="1">
      <c r="B182" s="353"/>
      <c r="C182" s="328" t="s">
        <v>212</v>
      </c>
      <c r="D182" s="328"/>
      <c r="E182" s="328"/>
      <c r="F182" s="351" t="s">
        <v>6568</v>
      </c>
      <c r="G182" s="328"/>
      <c r="H182" s="328" t="s">
        <v>6642</v>
      </c>
      <c r="I182" s="328" t="s">
        <v>6603</v>
      </c>
      <c r="J182" s="328"/>
      <c r="K182" s="376"/>
    </row>
    <row r="183" s="1" customFormat="1" ht="15" customHeight="1">
      <c r="B183" s="353"/>
      <c r="C183" s="328" t="s">
        <v>6643</v>
      </c>
      <c r="D183" s="328"/>
      <c r="E183" s="328"/>
      <c r="F183" s="351" t="s">
        <v>6568</v>
      </c>
      <c r="G183" s="328"/>
      <c r="H183" s="328" t="s">
        <v>6644</v>
      </c>
      <c r="I183" s="328" t="s">
        <v>6603</v>
      </c>
      <c r="J183" s="328"/>
      <c r="K183" s="376"/>
    </row>
    <row r="184" s="1" customFormat="1" ht="15" customHeight="1">
      <c r="B184" s="353"/>
      <c r="C184" s="328" t="s">
        <v>6632</v>
      </c>
      <c r="D184" s="328"/>
      <c r="E184" s="328"/>
      <c r="F184" s="351" t="s">
        <v>6568</v>
      </c>
      <c r="G184" s="328"/>
      <c r="H184" s="328" t="s">
        <v>6645</v>
      </c>
      <c r="I184" s="328" t="s">
        <v>6603</v>
      </c>
      <c r="J184" s="328"/>
      <c r="K184" s="376"/>
    </row>
    <row r="185" s="1" customFormat="1" ht="15" customHeight="1">
      <c r="B185" s="353"/>
      <c r="C185" s="328" t="s">
        <v>214</v>
      </c>
      <c r="D185" s="328"/>
      <c r="E185" s="328"/>
      <c r="F185" s="351" t="s">
        <v>6574</v>
      </c>
      <c r="G185" s="328"/>
      <c r="H185" s="328" t="s">
        <v>6646</v>
      </c>
      <c r="I185" s="328" t="s">
        <v>6570</v>
      </c>
      <c r="J185" s="328">
        <v>50</v>
      </c>
      <c r="K185" s="376"/>
    </row>
    <row r="186" s="1" customFormat="1" ht="15" customHeight="1">
      <c r="B186" s="353"/>
      <c r="C186" s="328" t="s">
        <v>6647</v>
      </c>
      <c r="D186" s="328"/>
      <c r="E186" s="328"/>
      <c r="F186" s="351" t="s">
        <v>6574</v>
      </c>
      <c r="G186" s="328"/>
      <c r="H186" s="328" t="s">
        <v>6648</v>
      </c>
      <c r="I186" s="328" t="s">
        <v>6649</v>
      </c>
      <c r="J186" s="328"/>
      <c r="K186" s="376"/>
    </row>
    <row r="187" s="1" customFormat="1" ht="15" customHeight="1">
      <c r="B187" s="353"/>
      <c r="C187" s="328" t="s">
        <v>6650</v>
      </c>
      <c r="D187" s="328"/>
      <c r="E187" s="328"/>
      <c r="F187" s="351" t="s">
        <v>6574</v>
      </c>
      <c r="G187" s="328"/>
      <c r="H187" s="328" t="s">
        <v>6651</v>
      </c>
      <c r="I187" s="328" t="s">
        <v>6649</v>
      </c>
      <c r="J187" s="328"/>
      <c r="K187" s="376"/>
    </row>
    <row r="188" s="1" customFormat="1" ht="15" customHeight="1">
      <c r="B188" s="353"/>
      <c r="C188" s="328" t="s">
        <v>6652</v>
      </c>
      <c r="D188" s="328"/>
      <c r="E188" s="328"/>
      <c r="F188" s="351" t="s">
        <v>6574</v>
      </c>
      <c r="G188" s="328"/>
      <c r="H188" s="328" t="s">
        <v>6653</v>
      </c>
      <c r="I188" s="328" t="s">
        <v>6649</v>
      </c>
      <c r="J188" s="328"/>
      <c r="K188" s="376"/>
    </row>
    <row r="189" s="1" customFormat="1" ht="15" customHeight="1">
      <c r="B189" s="353"/>
      <c r="C189" s="389" t="s">
        <v>6654</v>
      </c>
      <c r="D189" s="328"/>
      <c r="E189" s="328"/>
      <c r="F189" s="351" t="s">
        <v>6574</v>
      </c>
      <c r="G189" s="328"/>
      <c r="H189" s="328" t="s">
        <v>6655</v>
      </c>
      <c r="I189" s="328" t="s">
        <v>6656</v>
      </c>
      <c r="J189" s="390" t="s">
        <v>6657</v>
      </c>
      <c r="K189" s="376"/>
    </row>
    <row r="190" s="1" customFormat="1" ht="15" customHeight="1">
      <c r="B190" s="353"/>
      <c r="C190" s="389" t="s">
        <v>47</v>
      </c>
      <c r="D190" s="328"/>
      <c r="E190" s="328"/>
      <c r="F190" s="351" t="s">
        <v>6568</v>
      </c>
      <c r="G190" s="328"/>
      <c r="H190" s="325" t="s">
        <v>6658</v>
      </c>
      <c r="I190" s="328" t="s">
        <v>6659</v>
      </c>
      <c r="J190" s="328"/>
      <c r="K190" s="376"/>
    </row>
    <row r="191" s="1" customFormat="1" ht="15" customHeight="1">
      <c r="B191" s="353"/>
      <c r="C191" s="389" t="s">
        <v>6660</v>
      </c>
      <c r="D191" s="328"/>
      <c r="E191" s="328"/>
      <c r="F191" s="351" t="s">
        <v>6568</v>
      </c>
      <c r="G191" s="328"/>
      <c r="H191" s="328" t="s">
        <v>6661</v>
      </c>
      <c r="I191" s="328" t="s">
        <v>6603</v>
      </c>
      <c r="J191" s="328"/>
      <c r="K191" s="376"/>
    </row>
    <row r="192" s="1" customFormat="1" ht="15" customHeight="1">
      <c r="B192" s="353"/>
      <c r="C192" s="389" t="s">
        <v>6662</v>
      </c>
      <c r="D192" s="328"/>
      <c r="E192" s="328"/>
      <c r="F192" s="351" t="s">
        <v>6568</v>
      </c>
      <c r="G192" s="328"/>
      <c r="H192" s="328" t="s">
        <v>6663</v>
      </c>
      <c r="I192" s="328" t="s">
        <v>6603</v>
      </c>
      <c r="J192" s="328"/>
      <c r="K192" s="376"/>
    </row>
    <row r="193" s="1" customFormat="1" ht="15" customHeight="1">
      <c r="B193" s="353"/>
      <c r="C193" s="389" t="s">
        <v>6664</v>
      </c>
      <c r="D193" s="328"/>
      <c r="E193" s="328"/>
      <c r="F193" s="351" t="s">
        <v>6574</v>
      </c>
      <c r="G193" s="328"/>
      <c r="H193" s="328" t="s">
        <v>6665</v>
      </c>
      <c r="I193" s="328" t="s">
        <v>6603</v>
      </c>
      <c r="J193" s="328"/>
      <c r="K193" s="376"/>
    </row>
    <row r="194" s="1" customFormat="1" ht="15" customHeight="1">
      <c r="B194" s="382"/>
      <c r="C194" s="391"/>
      <c r="D194" s="362"/>
      <c r="E194" s="362"/>
      <c r="F194" s="362"/>
      <c r="G194" s="362"/>
      <c r="H194" s="362"/>
      <c r="I194" s="362"/>
      <c r="J194" s="362"/>
      <c r="K194" s="383"/>
    </row>
    <row r="195" s="1" customFormat="1" ht="18.75" customHeight="1">
      <c r="B195" s="364"/>
      <c r="C195" s="374"/>
      <c r="D195" s="374"/>
      <c r="E195" s="374"/>
      <c r="F195" s="384"/>
      <c r="G195" s="374"/>
      <c r="H195" s="374"/>
      <c r="I195" s="374"/>
      <c r="J195" s="374"/>
      <c r="K195" s="364"/>
    </row>
    <row r="196" s="1" customFormat="1" ht="18.75" customHeight="1">
      <c r="B196" s="364"/>
      <c r="C196" s="374"/>
      <c r="D196" s="374"/>
      <c r="E196" s="374"/>
      <c r="F196" s="384"/>
      <c r="G196" s="374"/>
      <c r="H196" s="374"/>
      <c r="I196" s="374"/>
      <c r="J196" s="374"/>
      <c r="K196" s="364"/>
    </row>
    <row r="197" s="1" customFormat="1" ht="18.75" customHeight="1">
      <c r="B197" s="336"/>
      <c r="C197" s="336"/>
      <c r="D197" s="336"/>
      <c r="E197" s="336"/>
      <c r="F197" s="336"/>
      <c r="G197" s="336"/>
      <c r="H197" s="336"/>
      <c r="I197" s="336"/>
      <c r="J197" s="336"/>
      <c r="K197" s="336"/>
    </row>
    <row r="198" s="1" customFormat="1" ht="13.5">
      <c r="B198" s="315"/>
      <c r="C198" s="316"/>
      <c r="D198" s="316"/>
      <c r="E198" s="316"/>
      <c r="F198" s="316"/>
      <c r="G198" s="316"/>
      <c r="H198" s="316"/>
      <c r="I198" s="316"/>
      <c r="J198" s="316"/>
      <c r="K198" s="317"/>
    </row>
    <row r="199" s="1" customFormat="1" ht="21">
      <c r="B199" s="318"/>
      <c r="C199" s="319" t="s">
        <v>6666</v>
      </c>
      <c r="D199" s="319"/>
      <c r="E199" s="319"/>
      <c r="F199" s="319"/>
      <c r="G199" s="319"/>
      <c r="H199" s="319"/>
      <c r="I199" s="319"/>
      <c r="J199" s="319"/>
      <c r="K199" s="320"/>
    </row>
    <row r="200" s="1" customFormat="1" ht="25.5" customHeight="1">
      <c r="B200" s="318"/>
      <c r="C200" s="392" t="s">
        <v>6667</v>
      </c>
      <c r="D200" s="392"/>
      <c r="E200" s="392"/>
      <c r="F200" s="392" t="s">
        <v>6668</v>
      </c>
      <c r="G200" s="393"/>
      <c r="H200" s="392" t="s">
        <v>6669</v>
      </c>
      <c r="I200" s="392"/>
      <c r="J200" s="392"/>
      <c r="K200" s="320"/>
    </row>
    <row r="201" s="1" customFormat="1" ht="5.25" customHeight="1">
      <c r="B201" s="353"/>
      <c r="C201" s="348"/>
      <c r="D201" s="348"/>
      <c r="E201" s="348"/>
      <c r="F201" s="348"/>
      <c r="G201" s="374"/>
      <c r="H201" s="348"/>
      <c r="I201" s="348"/>
      <c r="J201" s="348"/>
      <c r="K201" s="376"/>
    </row>
    <row r="202" s="1" customFormat="1" ht="15" customHeight="1">
      <c r="B202" s="353"/>
      <c r="C202" s="328" t="s">
        <v>6659</v>
      </c>
      <c r="D202" s="328"/>
      <c r="E202" s="328"/>
      <c r="F202" s="351" t="s">
        <v>48</v>
      </c>
      <c r="G202" s="328"/>
      <c r="H202" s="328" t="s">
        <v>6670</v>
      </c>
      <c r="I202" s="328"/>
      <c r="J202" s="328"/>
      <c r="K202" s="376"/>
    </row>
    <row r="203" s="1" customFormat="1" ht="15" customHeight="1">
      <c r="B203" s="353"/>
      <c r="C203" s="328"/>
      <c r="D203" s="328"/>
      <c r="E203" s="328"/>
      <c r="F203" s="351" t="s">
        <v>49</v>
      </c>
      <c r="G203" s="328"/>
      <c r="H203" s="328" t="s">
        <v>6671</v>
      </c>
      <c r="I203" s="328"/>
      <c r="J203" s="328"/>
      <c r="K203" s="376"/>
    </row>
    <row r="204" s="1" customFormat="1" ht="15" customHeight="1">
      <c r="B204" s="353"/>
      <c r="C204" s="328"/>
      <c r="D204" s="328"/>
      <c r="E204" s="328"/>
      <c r="F204" s="351" t="s">
        <v>52</v>
      </c>
      <c r="G204" s="328"/>
      <c r="H204" s="328" t="s">
        <v>6672</v>
      </c>
      <c r="I204" s="328"/>
      <c r="J204" s="328"/>
      <c r="K204" s="376"/>
    </row>
    <row r="205" s="1" customFormat="1" ht="15" customHeight="1">
      <c r="B205" s="353"/>
      <c r="C205" s="328"/>
      <c r="D205" s="328"/>
      <c r="E205" s="328"/>
      <c r="F205" s="351" t="s">
        <v>50</v>
      </c>
      <c r="G205" s="328"/>
      <c r="H205" s="328" t="s">
        <v>6673</v>
      </c>
      <c r="I205" s="328"/>
      <c r="J205" s="328"/>
      <c r="K205" s="376"/>
    </row>
    <row r="206" s="1" customFormat="1" ht="15" customHeight="1">
      <c r="B206" s="353"/>
      <c r="C206" s="328"/>
      <c r="D206" s="328"/>
      <c r="E206" s="328"/>
      <c r="F206" s="351" t="s">
        <v>51</v>
      </c>
      <c r="G206" s="328"/>
      <c r="H206" s="328" t="s">
        <v>6674</v>
      </c>
      <c r="I206" s="328"/>
      <c r="J206" s="328"/>
      <c r="K206" s="376"/>
    </row>
    <row r="207" s="1" customFormat="1" ht="15" customHeight="1">
      <c r="B207" s="353"/>
      <c r="C207" s="328"/>
      <c r="D207" s="328"/>
      <c r="E207" s="328"/>
      <c r="F207" s="351"/>
      <c r="G207" s="328"/>
      <c r="H207" s="328"/>
      <c r="I207" s="328"/>
      <c r="J207" s="328"/>
      <c r="K207" s="376"/>
    </row>
    <row r="208" s="1" customFormat="1" ht="15" customHeight="1">
      <c r="B208" s="353"/>
      <c r="C208" s="328" t="s">
        <v>6615</v>
      </c>
      <c r="D208" s="328"/>
      <c r="E208" s="328"/>
      <c r="F208" s="351" t="s">
        <v>82</v>
      </c>
      <c r="G208" s="328"/>
      <c r="H208" s="328" t="s">
        <v>6675</v>
      </c>
      <c r="I208" s="328"/>
      <c r="J208" s="328"/>
      <c r="K208" s="376"/>
    </row>
    <row r="209" s="1" customFormat="1" ht="15" customHeight="1">
      <c r="B209" s="353"/>
      <c r="C209" s="328"/>
      <c r="D209" s="328"/>
      <c r="E209" s="328"/>
      <c r="F209" s="351" t="s">
        <v>6513</v>
      </c>
      <c r="G209" s="328"/>
      <c r="H209" s="328" t="s">
        <v>6514</v>
      </c>
      <c r="I209" s="328"/>
      <c r="J209" s="328"/>
      <c r="K209" s="376"/>
    </row>
    <row r="210" s="1" customFormat="1" ht="15" customHeight="1">
      <c r="B210" s="353"/>
      <c r="C210" s="328"/>
      <c r="D210" s="328"/>
      <c r="E210" s="328"/>
      <c r="F210" s="351" t="s">
        <v>6511</v>
      </c>
      <c r="G210" s="328"/>
      <c r="H210" s="328" t="s">
        <v>6676</v>
      </c>
      <c r="I210" s="328"/>
      <c r="J210" s="328"/>
      <c r="K210" s="376"/>
    </row>
    <row r="211" s="1" customFormat="1" ht="15" customHeight="1">
      <c r="B211" s="394"/>
      <c r="C211" s="328"/>
      <c r="D211" s="328"/>
      <c r="E211" s="328"/>
      <c r="F211" s="351" t="s">
        <v>6515</v>
      </c>
      <c r="G211" s="389"/>
      <c r="H211" s="380" t="s">
        <v>106</v>
      </c>
      <c r="I211" s="380"/>
      <c r="J211" s="380"/>
      <c r="K211" s="395"/>
    </row>
    <row r="212" s="1" customFormat="1" ht="15" customHeight="1">
      <c r="B212" s="394"/>
      <c r="C212" s="328"/>
      <c r="D212" s="328"/>
      <c r="E212" s="328"/>
      <c r="F212" s="351" t="s">
        <v>6516</v>
      </c>
      <c r="G212" s="389"/>
      <c r="H212" s="380" t="s">
        <v>3832</v>
      </c>
      <c r="I212" s="380"/>
      <c r="J212" s="380"/>
      <c r="K212" s="395"/>
    </row>
    <row r="213" s="1" customFormat="1" ht="15" customHeight="1">
      <c r="B213" s="394"/>
      <c r="C213" s="328"/>
      <c r="D213" s="328"/>
      <c r="E213" s="328"/>
      <c r="F213" s="351"/>
      <c r="G213" s="389"/>
      <c r="H213" s="380"/>
      <c r="I213" s="380"/>
      <c r="J213" s="380"/>
      <c r="K213" s="395"/>
    </row>
    <row r="214" s="1" customFormat="1" ht="15" customHeight="1">
      <c r="B214" s="394"/>
      <c r="C214" s="328" t="s">
        <v>6639</v>
      </c>
      <c r="D214" s="328"/>
      <c r="E214" s="328"/>
      <c r="F214" s="351">
        <v>1</v>
      </c>
      <c r="G214" s="389"/>
      <c r="H214" s="380" t="s">
        <v>6677</v>
      </c>
      <c r="I214" s="380"/>
      <c r="J214" s="380"/>
      <c r="K214" s="395"/>
    </row>
    <row r="215" s="1" customFormat="1" ht="15" customHeight="1">
      <c r="B215" s="394"/>
      <c r="C215" s="328"/>
      <c r="D215" s="328"/>
      <c r="E215" s="328"/>
      <c r="F215" s="351">
        <v>2</v>
      </c>
      <c r="G215" s="389"/>
      <c r="H215" s="380" t="s">
        <v>6678</v>
      </c>
      <c r="I215" s="380"/>
      <c r="J215" s="380"/>
      <c r="K215" s="395"/>
    </row>
    <row r="216" s="1" customFormat="1" ht="15" customHeight="1">
      <c r="B216" s="394"/>
      <c r="C216" s="328"/>
      <c r="D216" s="328"/>
      <c r="E216" s="328"/>
      <c r="F216" s="351">
        <v>3</v>
      </c>
      <c r="G216" s="389"/>
      <c r="H216" s="380" t="s">
        <v>6679</v>
      </c>
      <c r="I216" s="380"/>
      <c r="J216" s="380"/>
      <c r="K216" s="395"/>
    </row>
    <row r="217" s="1" customFormat="1" ht="15" customHeight="1">
      <c r="B217" s="394"/>
      <c r="C217" s="328"/>
      <c r="D217" s="328"/>
      <c r="E217" s="328"/>
      <c r="F217" s="351">
        <v>4</v>
      </c>
      <c r="G217" s="389"/>
      <c r="H217" s="380" t="s">
        <v>6680</v>
      </c>
      <c r="I217" s="380"/>
      <c r="J217" s="380"/>
      <c r="K217" s="395"/>
    </row>
    <row r="218" s="1" customFormat="1" ht="12.75" customHeight="1">
      <c r="B218" s="396"/>
      <c r="C218" s="397"/>
      <c r="D218" s="397"/>
      <c r="E218" s="397"/>
      <c r="F218" s="397"/>
      <c r="G218" s="397"/>
      <c r="H218" s="397"/>
      <c r="I218" s="397"/>
      <c r="J218" s="397"/>
      <c r="K218" s="39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Elisova, Martina</dc:creator>
  <cp:lastModifiedBy>Elisova, Martina</cp:lastModifiedBy>
  <dcterms:created xsi:type="dcterms:W3CDTF">2021-09-23T15:59:11Z</dcterms:created>
  <dcterms:modified xsi:type="dcterms:W3CDTF">2021-09-23T16:00:11Z</dcterms:modified>
</cp:coreProperties>
</file>