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D:\DOKUMENTY\zakázky\zakazkyOIEF\zš vedlejší\"/>
    </mc:Choice>
  </mc:AlternateContent>
  <bookViews>
    <workbookView xWindow="60" yWindow="300" windowWidth="13950" windowHeight="14685" activeTab="1"/>
  </bookViews>
  <sheets>
    <sheet name="Rekapitulace stavby" sheetId="1" r:id="rId1"/>
    <sheet name="SO 02 Vybavení interiéru" sheetId="2" r:id="rId2"/>
  </sheets>
  <definedNames>
    <definedName name="_xlnm.Print_Titles" localSheetId="0">'Rekapitulace stavby'!$85:$85</definedName>
    <definedName name="_xlnm.Print_Titles" localSheetId="1">'SO 02 Vybavení interiéru'!#REF!</definedName>
    <definedName name="_xlnm.Print_Area" localSheetId="0">'Rekapitulace stavby'!$C$4:$AP$70,'Rekapitulace stavby'!$C$76:$AP$92</definedName>
    <definedName name="_xlnm.Print_Area" localSheetId="1">'SO 02 Vybavení interiéru'!$B$101:$P$278</definedName>
  </definedNames>
  <calcPr calcId="171027"/>
</workbook>
</file>

<file path=xl/calcChain.xml><?xml version="1.0" encoding="utf-8"?>
<calcChain xmlns="http://schemas.openxmlformats.org/spreadsheetml/2006/main">
  <c r="H33" i="2" l="1"/>
  <c r="J28" i="2"/>
  <c r="J83" i="2" l="1"/>
  <c r="J84" i="2"/>
  <c r="J109" i="2"/>
  <c r="J110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26" i="2"/>
  <c r="J124" i="2"/>
  <c r="J122" i="2"/>
  <c r="J120" i="2"/>
  <c r="J118" i="2"/>
  <c r="J277" i="2" l="1"/>
  <c r="J259" i="2"/>
  <c r="J91" i="2" s="1"/>
  <c r="J117" i="2"/>
  <c r="J89" i="2" s="1"/>
  <c r="J183" i="2"/>
  <c r="J90" i="2" s="1"/>
  <c r="J265" i="2"/>
  <c r="J92" i="2" s="1"/>
  <c r="J88" i="2" l="1"/>
  <c r="AG88" i="1"/>
  <c r="J112" i="2"/>
  <c r="J27" i="2"/>
  <c r="J30" i="2" s="1"/>
  <c r="AY88" i="1"/>
  <c r="AX88" i="1"/>
  <c r="F109" i="2"/>
  <c r="F107" i="2"/>
  <c r="F105" i="2"/>
  <c r="AS88" i="1"/>
  <c r="AS87" i="1" s="1"/>
  <c r="F83" i="2"/>
  <c r="F81" i="2"/>
  <c r="F79" i="2"/>
  <c r="E15" i="2"/>
  <c r="F110" i="2" s="1"/>
  <c r="J9" i="2"/>
  <c r="F6" i="2"/>
  <c r="F104" i="2" s="1"/>
  <c r="AK27" i="1"/>
  <c r="AM83" i="1"/>
  <c r="L83" i="1"/>
  <c r="AM82" i="1"/>
  <c r="L82" i="1"/>
  <c r="L80" i="1"/>
  <c r="L78" i="1"/>
  <c r="L77" i="1"/>
  <c r="I38" i="2" l="1"/>
  <c r="H32" i="2" s="1"/>
  <c r="J107" i="2"/>
  <c r="J81" i="2"/>
  <c r="BD88" i="1"/>
  <c r="BD87" i="1" s="1"/>
  <c r="W35" i="1" s="1"/>
  <c r="BA88" i="1"/>
  <c r="BA87" i="1" s="1"/>
  <c r="AW87" i="1" s="1"/>
  <c r="BB88" i="1"/>
  <c r="BB87" i="1" s="1"/>
  <c r="AX87" i="1" s="1"/>
  <c r="F78" i="2"/>
  <c r="BC88" i="1"/>
  <c r="BC87" i="1" s="1"/>
  <c r="AY87" i="1" s="1"/>
  <c r="AV88" i="1"/>
  <c r="AZ88" i="1"/>
  <c r="AZ87" i="1" s="1"/>
  <c r="F84" i="2"/>
  <c r="AW88" i="1"/>
  <c r="W34" i="1" l="1"/>
  <c r="O112" i="2"/>
  <c r="AU88" i="1" s="1"/>
  <c r="AU87" i="1" s="1"/>
  <c r="W33" i="1"/>
  <c r="AT88" i="1"/>
  <c r="AV87" i="1"/>
  <c r="AZ112" i="2" l="1"/>
  <c r="AT87" i="1"/>
  <c r="I96" i="2" l="1"/>
  <c r="AG87" i="1" l="1"/>
  <c r="AK26" i="1" l="1"/>
  <c r="AG92" i="1"/>
  <c r="AK29" i="1" l="1"/>
  <c r="W31" i="1" l="1"/>
  <c r="AK37" i="1"/>
  <c r="AN88" i="1" l="1"/>
  <c r="AN87" i="1"/>
  <c r="AN92" i="1" s="1"/>
  <c r="AK31" i="1"/>
</calcChain>
</file>

<file path=xl/sharedStrings.xml><?xml version="1.0" encoding="utf-8"?>
<sst xmlns="http://schemas.openxmlformats.org/spreadsheetml/2006/main" count="560" uniqueCount="264">
  <si>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</si>
  <si>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</si>
  <si>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</si>
  <si>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</si>
  <si>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</si>
  <si>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</si>
  <si>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</si>
  <si>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</si>
  <si>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</si>
  <si>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</si>
  <si>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</si>
  <si>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</si>
  <si>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</si>
  <si>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</si>
  <si>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</si>
  <si>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</si>
  <si>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171202R</t>
  </si>
  <si>
    <t>Stavba:</t>
  </si>
  <si>
    <t>Rekonstrukce podmínek pro vyučování přírodověd.předmětů v objektu ZŠ Vedlejší 10 Brno Bohunice</t>
  </si>
  <si>
    <t>JKSO:</t>
  </si>
  <si>
    <t>CC-CZ:</t>
  </si>
  <si>
    <t>Místo:</t>
  </si>
  <si>
    <t>BRNO</t>
  </si>
  <si>
    <t>Datum:</t>
  </si>
  <si>
    <t>Objednatel:</t>
  </si>
  <si>
    <t>IČ:</t>
  </si>
  <si>
    <t>Statutární město Brno MČ Brno Bohunice</t>
  </si>
  <si>
    <t>DIČ:</t>
  </si>
  <si>
    <t>Zhotovitel:</t>
  </si>
  <si>
    <t xml:space="preserve"> 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</si>
  <si>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</si>
  <si>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</si>
  <si>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</si>
  <si>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</si>
  <si>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</si>
  <si>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</si>
  <si>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</si>
  <si>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</si>
  <si>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</si>
  <si>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</si>
  <si>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</si>
  <si>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</si>
  <si>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</si>
  <si>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</si>
  <si>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</si>
  <si>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</si>
  <si>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</si>
  <si>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</si>
  <si>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</si>
  <si>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</si>
  <si>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</si>
  <si>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</si>
  <si>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</si>
  <si>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</si>
  <si>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</si>
  <si>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</si>
  <si>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</si>
  <si>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</si>
  <si>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</si>
  <si>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</si>
  <si>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</si>
  <si>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</si>
  <si>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</si>
  <si>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</si>
  <si>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</si>
  <si>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</si>
  <si>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</si>
  <si>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</si>
  <si>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</si>
  <si>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</si>
  <si>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</si>
  <si>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</si>
  <si>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</si>
  <si>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</si>
  <si>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</si>
  <si>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</si>
  <si>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{8b6c69cc-a2b4-49da-9ff4-cc05bef134b1}</t>
  </si>
  <si>
    <t>{00000000-0000-0000-0000-000000000000}</t>
  </si>
  <si>
    <t>/</t>
  </si>
  <si>
    <t>171202aR2</t>
  </si>
  <si>
    <t>1</t>
  </si>
  <si>
    <t>{20765aaa-690c-4e03-ac57-450b77bc8cd5}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</si>
  <si>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</si>
  <si>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</si>
  <si>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</si>
  <si>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</si>
  <si>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</si>
  <si>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3) Rozpočet</t>
  </si>
  <si>
    <t>Rekapitulace stavby</t>
  </si>
  <si>
    <t>2</t>
  </si>
  <si>
    <t>KRYCÍ LIST ROZPOČTU</t>
  </si>
  <si>
    <t>Objekt: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</si>
  <si>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</si>
  <si>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</si>
  <si>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</si>
  <si>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</si>
  <si>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</si>
  <si>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</si>
  <si>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</si>
  <si>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2) Ostatní náklady</t>
  </si>
  <si>
    <t>ROZPOČET</t>
  </si>
  <si>
    <t>MJ</t>
  </si>
  <si>
    <t>P.č.</t>
  </si>
  <si>
    <t>Číslo položky</t>
  </si>
  <si>
    <t>Název položky</t>
  </si>
  <si>
    <t>množství</t>
  </si>
  <si>
    <t>Celkem</t>
  </si>
  <si>
    <t>Cenová úroveň</t>
  </si>
  <si>
    <t>Kabinety</t>
  </si>
  <si>
    <t>K1</t>
  </si>
  <si>
    <t>D+M Stůl kancelářský, rozměry: 750x1600x800 mm, kompletně dle specifikace v projektové dokumentaci</t>
  </si>
  <si>
    <t xml:space="preserve">ks    </t>
  </si>
  <si>
    <t>Indiv</t>
  </si>
  <si>
    <t>K2</t>
  </si>
  <si>
    <t>D+M Kancelářská židle, výškově stavitelná, s područkami houpací mechanika,černý síťovaný opěrák s podhlavníkem v černé, kožence, sedák čalouněný černý, chromovaný kříž, kompletně dle specifikace v projektové dokumentaci</t>
  </si>
  <si>
    <t>K3 c</t>
  </si>
  <si>
    <t>D+M Kontejner 3 zás,"žlutý", se zámkem, s kolečky výšky 84 mm, rozměry: 492x400x554 mm kompletně dle specifikace v projektové dokumentaci</t>
  </si>
  <si>
    <t>K3 f</t>
  </si>
  <si>
    <t>D+M Kontejner 3 zás, "oranžový", se zámkem, s kolečky výšky 84 mm, rozměry: 492x400x554 mm kompletně dle specifikace v projektové dokumentaci</t>
  </si>
  <si>
    <t>K3 p</t>
  </si>
  <si>
    <t>D+M Kontejner 3 zás, "zelený", se zámkem, s kolečky výšky 84 mm, rozměry: 492x400x554 mm kompletně dle specifikace v projektové dokumentaci</t>
  </si>
  <si>
    <t>K4 c</t>
  </si>
  <si>
    <t>D+M Kuchyňka, "žlutá" kompletně dle specifikace v projektové dokumentaci, včetně vybavení a spotřebičů</t>
  </si>
  <si>
    <t>K4 f</t>
  </si>
  <si>
    <t>D+M Kuchyňka, "oranžová" kompletně dle specifikace v projektové dokumentaci, včetně vybavení a spotřebičů</t>
  </si>
  <si>
    <t>K4 p:</t>
  </si>
  <si>
    <t>D+M Kuchyňka, "zelená" kompletně dle specifikace v projektové dokumentaci, včetně vybavení a spotřebičů</t>
  </si>
  <si>
    <t>K5</t>
  </si>
  <si>
    <t>D+M Sedačka, kompletně dle specifikace v projektové dokumentaci</t>
  </si>
  <si>
    <t>K6</t>
  </si>
  <si>
    <t>D+M Křeslo, kompletně dle specifikace v projektové dokumentaci</t>
  </si>
  <si>
    <t>K6 f</t>
  </si>
  <si>
    <t>D+M Křeslo "oranžové", kompletně dle specifikace v projektové dokumentaci</t>
  </si>
  <si>
    <t>K6 p</t>
  </si>
  <si>
    <t>D+M Křeslo "zelené", kompletně dle specifikace v projektové dokumentaci</t>
  </si>
  <si>
    <t>K7</t>
  </si>
  <si>
    <t>D+M Konferenční stolek, kompletně dle specifikace v projektové dokumentaci</t>
  </si>
  <si>
    <t>K8c</t>
  </si>
  <si>
    <t>D+M Parapet, kompletně dle specifikace v projektové dokumentaci</t>
  </si>
  <si>
    <t>K8 f</t>
  </si>
  <si>
    <t>K8 p</t>
  </si>
  <si>
    <t>K9</t>
  </si>
  <si>
    <t>D+M Pohotovostní úložný prostor, kompletně dle specifikace v projektové dokumentaci</t>
  </si>
  <si>
    <t>K10</t>
  </si>
  <si>
    <t>D+M Věšáková stěna, kompletně dle specifikace v projektové dokumentaci</t>
  </si>
  <si>
    <t>K11</t>
  </si>
  <si>
    <t>D+M Otevřená police, kompletně dle specifikace v projektové dokumentaci</t>
  </si>
  <si>
    <t>K12</t>
  </si>
  <si>
    <t>D+M Skříň dvoukřídlá s nástavcem, kompletně dle specifikace v projektové dokumentaci</t>
  </si>
  <si>
    <t>K12 a</t>
  </si>
  <si>
    <t>D+M Skříň dvoukřídlá s nástavcem "var. šatní", kompletně dle specifikace v projektové dokumentaci</t>
  </si>
  <si>
    <t>K12 b</t>
  </si>
  <si>
    <t>K13</t>
  </si>
  <si>
    <t>K14</t>
  </si>
  <si>
    <t>D+M Skříň jednokřídlá s nástavcem, kompletně dle specifikace v projektové dokumentaci</t>
  </si>
  <si>
    <t>K15</t>
  </si>
  <si>
    <t>D+M Nástavec nad kuchyňský kout, kompletně dle specifikace v projektové dokumentaci</t>
  </si>
  <si>
    <t>K16</t>
  </si>
  <si>
    <t>D+M Lišta v 50mm</t>
  </si>
  <si>
    <t>bm</t>
  </si>
  <si>
    <t>K17</t>
  </si>
  <si>
    <t>D+M Police, kompletně dle specifikace v projektové dokumentaci</t>
  </si>
  <si>
    <t>K18</t>
  </si>
  <si>
    <t>D+M Nízká skříň s tiskárnou , kompletně dle specifikace v projektové dokumentaci</t>
  </si>
  <si>
    <t>K19</t>
  </si>
  <si>
    <t>K20</t>
  </si>
  <si>
    <t>K21</t>
  </si>
  <si>
    <t>D+M Skříň dvoukřídlá s nástavcem , kompletně dle specifikace v projektové dokumentaci</t>
  </si>
  <si>
    <t>K22</t>
  </si>
  <si>
    <t>D+M Nízká otevřená skříň, kompletně dle specifikace v projektové dokumentaci</t>
  </si>
  <si>
    <t>K23</t>
  </si>
  <si>
    <t>D+M Držák na mapy, kompletně dle specifikace v projektové dokumentaci</t>
  </si>
  <si>
    <t>Učebny a laboratoř</t>
  </si>
  <si>
    <t>U1 c</t>
  </si>
  <si>
    <t>D+M Katedra s demonstračním pultem "žlutá", kompletně dle specifikace v projektové dokumentaci</t>
  </si>
  <si>
    <t>U1 f</t>
  </si>
  <si>
    <t>D+M Katedra s demonstračním pultem "oranžová", kompletně dle specifikace v projektové dokumentaci</t>
  </si>
  <si>
    <t>U1 p</t>
  </si>
  <si>
    <t>D+M Katedra s demonstračním pultem "zelená", kompletně dle specifikace v projektové dokumentaci</t>
  </si>
  <si>
    <t>U2 c</t>
  </si>
  <si>
    <t>D+M, Lavice žákovská, výškově stavitelná, dvoumístná, RAL1018 - žlutá, rozměr: 1300x500 mm,stolová deska školní lavice, zaoblená javor, kompletně dle specifikace v projektové dokumentaci</t>
  </si>
  <si>
    <t>U2 f</t>
  </si>
  <si>
    <t>D+M, Lavice žákovská, výškově stavitelná, dvoumístná, RAL2004 - oranžová, rozměr: 1300x500 mm stolová deska školní lavice, zaoblená javor, kompletně dle specifikace v projektové dokumentaci</t>
  </si>
  <si>
    <t>U2 p</t>
  </si>
  <si>
    <t>D+M, Lavice žákovská, výškově stavitelná, dvoumístná, RAL6018 - zelená, rozměr: 1300x500 mm stolová deska školní lavice, zaoblená javor,  kompletně dle specifikace v projektové dokumentaci</t>
  </si>
  <si>
    <t>U3 c</t>
  </si>
  <si>
    <t>D+M Židle žákovská, výškově stavitelná RAL1018 - žlutá,sedák a opěrák lakovaná javorová překližka, kompletně dle specifikace v projektové dokumentaci</t>
  </si>
  <si>
    <t>U3 f</t>
  </si>
  <si>
    <t>D+M Židle žákovská, výškově stavitelná RAL2004 - oranžová,sedák a opěrák lakovaná javorová překližka, kompletně dle specifikace v projektové dokumentaci</t>
  </si>
  <si>
    <t>U3 p</t>
  </si>
  <si>
    <t>D+M Židle žákovská, výškově stavitelná RAL6018 - zelená, sedák a opěrák lakovaná javorová překližka, kompletně dle specifikace v projektové dokumentaci</t>
  </si>
  <si>
    <t>U3 l</t>
  </si>
  <si>
    <t>D+M Laboratorní židle, RAL6018 - zelená, výškově stavitelná šroubem, sedák a opěrák lakovaná buková překližka,  kompletně dle specifikace v projektové dokumentaci</t>
  </si>
  <si>
    <t>U4 c</t>
  </si>
  <si>
    <t>D+M, Židle učitelská, čalouněná, RAL1018 - žlutá; potah - světle šedá, kompletně dle specifikace v projektové dokumentaci</t>
  </si>
  <si>
    <t>U4 f</t>
  </si>
  <si>
    <t>D+M, Židle učitelská, čalouněná, RAL2004 - oranžová, potah - světle šedá, kompletně dle specifikace v projektové dokumentaci</t>
  </si>
  <si>
    <t>U4 p</t>
  </si>
  <si>
    <t>D+M, Židle učitelská, čalouněná, RAL6018 - zelená, potah - světle šedá, kompletně dle specifikace v projektové dokumentaci</t>
  </si>
  <si>
    <t>U5 c</t>
  </si>
  <si>
    <t>D+M,Parapet a zakrytí radiátorů, kompletně dle specifikace v projektové dokumentaci</t>
  </si>
  <si>
    <t>kpl</t>
  </si>
  <si>
    <t>U5 f</t>
  </si>
  <si>
    <t>D+M, Parapet a zakrytí radiátorů, kompletně dle specifikace v projektové dokumentaci</t>
  </si>
  <si>
    <t>U5 p</t>
  </si>
  <si>
    <t>U5 l</t>
  </si>
  <si>
    <t>U6</t>
  </si>
  <si>
    <t>D+M Skříň s umyvadlem, kompletně dle specifikace v projektové dokumentaci</t>
  </si>
  <si>
    <t>U7 a</t>
  </si>
  <si>
    <t>D+M, Skříň dvoukřídlá, kompletně dle specifikace v projektové dokumentaci</t>
  </si>
  <si>
    <t>U7 b</t>
  </si>
  <si>
    <t>D+M, Skříň dvoukřídlá prosklená, kompletně dle specifikace v projektové dokumentaci</t>
  </si>
  <si>
    <t>U8 c</t>
  </si>
  <si>
    <t>D+M Skříň jednokřídlá - "žlutá", kompletně dle specifikace v projektové dokumentaci</t>
  </si>
  <si>
    <t>U8 p</t>
  </si>
  <si>
    <t>D+M Skříň jednokřídlá - "zelená", kompletně dle specifikace v projektové dokumentaci</t>
  </si>
  <si>
    <t>U9</t>
  </si>
  <si>
    <t>D+M, Skříň dvoukřídlá kompletně dle specifikace v projektové dokumentaci</t>
  </si>
  <si>
    <t>U10</t>
  </si>
  <si>
    <t>U11</t>
  </si>
  <si>
    <t>U12</t>
  </si>
  <si>
    <t>U13</t>
  </si>
  <si>
    <t>U14 a</t>
  </si>
  <si>
    <t>D+M, Skříň dvoukřídlá s nástavcem, kompletně dle specifikace v projektové dokumentaci</t>
  </si>
  <si>
    <t>U14 b</t>
  </si>
  <si>
    <t>U15 f</t>
  </si>
  <si>
    <t>D+M, Žákovské skříňky "oranžové", kompletně dle specifikace v projektové dokumentaci</t>
  </si>
  <si>
    <t>U15 p</t>
  </si>
  <si>
    <t>D+M, Žákovské skříňky, kompletně dle specifikace v projektové dokumentaci</t>
  </si>
  <si>
    <t>U16 a</t>
  </si>
  <si>
    <t>D+M, Skříň jednokřídlá - "oranžová", kompletně dle specifikace v projektové dokumentaci</t>
  </si>
  <si>
    <t>U16 b</t>
  </si>
  <si>
    <t>D+M, Skříň jenokřídlá prosklená, kompletně dle specifikace v projektové dokumentaci</t>
  </si>
  <si>
    <t>U 17 c</t>
  </si>
  <si>
    <t>D+M, Textilní nástěnka, barva žlutá, rozměr: š.1200 x v.900 mm, kompletně dle specifikace v projektové dokumentaci</t>
  </si>
  <si>
    <t>U 17 f</t>
  </si>
  <si>
    <t>D+M, Textilní nástěnka, barva oranžová, rozměr: š.1200 x v.900 mm, kompletně dle specifikace v projektové dokumentaci</t>
  </si>
  <si>
    <t>U 17 p</t>
  </si>
  <si>
    <t>D+M, Textilní nástěnka, barva  zelená, rozměr: š.1200 x v.900 mm, kompletně dle specifikace v projektové dokumentaci</t>
  </si>
  <si>
    <t>U18 f</t>
  </si>
  <si>
    <t>D+M, Textilní nástěnka, barva  oranžová, rozměr: š.600 x v.900 mm, kompletně dle specifikace v projektové dokumentaci</t>
  </si>
  <si>
    <t>U18 p</t>
  </si>
  <si>
    <t>D+M, Textilní nástěnka, barva  zelená, rozměr: š.600 x v.900 mm, kompletně dle specifikace v projektové dokumentaci</t>
  </si>
  <si>
    <t>Chodby</t>
  </si>
  <si>
    <t>CH1</t>
  </si>
  <si>
    <t>CH2</t>
  </si>
  <si>
    <t>CH3</t>
  </si>
  <si>
    <t>Sanitární doplňky</t>
  </si>
  <si>
    <t>D+M,zásobník na tekuté mýdlo, uzamykatelný, kompletně dle specifikace v knize standardů</t>
  </si>
  <si>
    <t>ks</t>
  </si>
  <si>
    <t>D+M,zásobník na toaletního papíru, uzamykatelný, kompletně dle specifikace v knize standardů</t>
  </si>
  <si>
    <t>D+M,  koš na odpadky závěsný, nerezový,kompletně dle specifikace v knize standardů</t>
  </si>
  <si>
    <t>D+M,  zásobník na hygienické sáčky, nerezový,kompletně dle specifikace v knize standardů</t>
  </si>
  <si>
    <t>D+M,  zásobník papírových ručníků, nerezový,kompletně dle specifikace v knize standardů</t>
  </si>
  <si>
    <t>;</t>
  </si>
  <si>
    <t>171202aR2 - SO 02 VYBAVENÍ INTERIÉRU</t>
  </si>
  <si>
    <t>ing. arch. Aleš Putna</t>
  </si>
  <si>
    <t>Putna</t>
  </si>
  <si>
    <t>SO 02 VYBAVENÍ INTERIÉRU</t>
  </si>
  <si>
    <t>D+M, Trojmístný pracovní laboratorní stůl, kompletně dle specifikace v projektové dokumentaci, včetně propojení ZTI</t>
  </si>
  <si>
    <t>D+M, Dvojmístný pracovní laboratorní stůl, kompletně dle specifikace v projektové dokumentaci, včetně propojení ZTI</t>
  </si>
  <si>
    <t>D+M, Médiový panel s dřezem kompletně dle specifikace v projektové dokumentaci, včetně propojení ZTI</t>
  </si>
  <si>
    <t>D+M, Katedra s výlevkou a odtahem kompletně dle specifikace v projektové dokumentaci, včetně propojení ZTI</t>
  </si>
  <si>
    <t>cena / MJ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</si>
</sst>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[$-10405]#,##0.00;\-#,##0.00"/>
  </numFmts>
  <fonts count="4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u/>
      <sz val="11"/>
      <color theme="10"/>
      <name val="Calibri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sz val="11"/>
      <color rgb="FF000000"/>
      <name val="Calibri"/>
      <family val="2"/>
      <scheme val="minor"/>
    </font>
    <font>
      <sz val="8"/>
      <color rgb="FF000000"/>
      <name val="Arial"/>
    </font>
    <font>
      <sz val="8"/>
      <color rgb="FF000000"/>
      <name val="Arial"/>
      <family val="2"/>
      <charset val="238"/>
    </font>
    <font>
      <b/>
      <sz val="10"/>
      <name val="Arial CE"/>
      <family val="2"/>
      <charset val="238"/>
    </font>
    <font>
      <sz val="10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sz val="10"/>
      <color rgb="FF003366"/>
      <name val="Trebuchet MS"/>
      <family val="2"/>
      <charset val="238"/>
    </font>
    <font>
      <b/>
      <sz val="11"/>
      <color rgb="FF003366"/>
      <name val="Trebuchet MS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DBDBDB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rgb="FFD3D3D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rgb="FF969696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rgb="FF969696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/>
      <diagonal/>
    </border>
  </borders>
  <cellStyleXfs count="3">
    <xf numFmtId="0" fontId="0" fillId="0" borderId="0"/>
    <xf numFmtId="0" fontId="29" fillId="0" borderId="0" applyNumberFormat="0" applyFill="0" applyBorder="0" applyAlignment="0" applyProtection="0"/>
    <xf numFmtId="0" fontId="32" fillId="0" borderId="0"/>
  </cellStyleXfs>
  <cellXfs count="25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 applyProtection="1">
      <alignment horizontal="left" vertical="center"/>
    </xf>
    <xf numFmtId="0" fontId="7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left" vertical="center"/>
    </xf>
    <xf numFmtId="0" fontId="9" fillId="2" borderId="0" xfId="1" applyFont="1" applyFill="1" applyAlignment="1" applyProtection="1">
      <alignment vertical="center"/>
    </xf>
    <xf numFmtId="0" fontId="0" fillId="2" borderId="0" xfId="0" applyFill="1"/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center"/>
    </xf>
    <xf numFmtId="0" fontId="0" fillId="0" borderId="6" xfId="0" applyBorder="1"/>
    <xf numFmtId="0" fontId="13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4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7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7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5" fillId="0" borderId="16" xfId="0" applyNumberFormat="1" applyFont="1" applyBorder="1" applyAlignment="1">
      <alignment vertical="center"/>
    </xf>
    <xf numFmtId="4" fontId="25" fillId="0" borderId="17" xfId="0" applyNumberFormat="1" applyFont="1" applyBorder="1" applyAlignment="1">
      <alignment vertical="center"/>
    </xf>
    <xf numFmtId="166" fontId="25" fillId="0" borderId="17" xfId="0" applyNumberFormat="1" applyFont="1" applyBorder="1" applyAlignment="1">
      <alignment vertical="center"/>
    </xf>
    <xf numFmtId="4" fontId="25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20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2" fillId="0" borderId="25" xfId="0" applyFont="1" applyBorder="1" applyAlignment="1">
      <alignment horizontal="center" vertical="center"/>
    </xf>
    <xf numFmtId="166" fontId="27" fillId="0" borderId="12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0" fillId="0" borderId="0" xfId="0"/>
    <xf numFmtId="0" fontId="2" fillId="0" borderId="0" xfId="0" applyFont="1" applyBorder="1" applyAlignment="1">
      <alignment vertical="center"/>
    </xf>
    <xf numFmtId="4" fontId="20" fillId="0" borderId="12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2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4" fontId="7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0" fillId="6" borderId="26" xfId="0" applyFill="1" applyBorder="1"/>
    <xf numFmtId="49" fontId="0" fillId="6" borderId="26" xfId="0" applyNumberFormat="1" applyFill="1" applyBorder="1"/>
    <xf numFmtId="0" fontId="0" fillId="6" borderId="26" xfId="0" applyFill="1" applyBorder="1" applyAlignment="1">
      <alignment horizontal="center"/>
    </xf>
    <xf numFmtId="0" fontId="0" fillId="6" borderId="27" xfId="0" applyFill="1" applyBorder="1"/>
    <xf numFmtId="0" fontId="0" fillId="6" borderId="26" xfId="0" applyFill="1" applyBorder="1" applyAlignment="1">
      <alignment wrapText="1"/>
    </xf>
    <xf numFmtId="0" fontId="0" fillId="7" borderId="0" xfId="0" applyFill="1"/>
    <xf numFmtId="0" fontId="30" fillId="7" borderId="0" xfId="0" applyFont="1" applyFill="1"/>
    <xf numFmtId="49" fontId="31" fillId="0" borderId="28" xfId="0" applyNumberFormat="1" applyFont="1" applyBorder="1" applyAlignment="1">
      <alignment vertical="top"/>
    </xf>
    <xf numFmtId="49" fontId="31" fillId="0" borderId="28" xfId="0" applyNumberFormat="1" applyFont="1" applyBorder="1" applyAlignment="1">
      <alignment horizontal="left" vertical="top" wrapText="1"/>
    </xf>
    <xf numFmtId="0" fontId="31" fillId="0" borderId="28" xfId="0" applyFont="1" applyBorder="1" applyAlignment="1">
      <alignment horizontal="center" vertical="center" shrinkToFit="1"/>
    </xf>
    <xf numFmtId="167" fontId="33" fillId="0" borderId="28" xfId="2" applyNumberFormat="1" applyFont="1" applyFill="1" applyBorder="1" applyAlignment="1">
      <alignment horizontal="right" vertical="center" wrapText="1"/>
    </xf>
    <xf numFmtId="4" fontId="31" fillId="8" borderId="28" xfId="0" applyNumberFormat="1" applyFont="1" applyFill="1" applyBorder="1" applyAlignment="1" applyProtection="1">
      <alignment vertical="center" shrinkToFit="1"/>
      <protection locked="0"/>
    </xf>
    <xf numFmtId="4" fontId="31" fillId="0" borderId="29" xfId="0" applyNumberFormat="1" applyFont="1" applyBorder="1" applyAlignment="1">
      <alignment vertical="center" shrinkToFit="1"/>
    </xf>
    <xf numFmtId="49" fontId="31" fillId="9" borderId="28" xfId="0" applyNumberFormat="1" applyFont="1" applyFill="1" applyBorder="1" applyAlignment="1">
      <alignment vertical="top"/>
    </xf>
    <xf numFmtId="49" fontId="31" fillId="8" borderId="28" xfId="0" applyNumberFormat="1" applyFont="1" applyFill="1" applyBorder="1" applyAlignment="1">
      <alignment horizontal="left" vertical="top" wrapText="1"/>
    </xf>
    <xf numFmtId="0" fontId="31" fillId="8" borderId="28" xfId="0" applyFont="1" applyFill="1" applyBorder="1" applyAlignment="1">
      <alignment horizontal="center" vertical="center" shrinkToFit="1"/>
    </xf>
    <xf numFmtId="167" fontId="33" fillId="8" borderId="0" xfId="2" applyNumberFormat="1" applyFont="1" applyFill="1" applyBorder="1" applyAlignment="1">
      <alignment horizontal="right" vertical="center" wrapText="1"/>
    </xf>
    <xf numFmtId="4" fontId="31" fillId="8" borderId="30" xfId="0" applyNumberFormat="1" applyFont="1" applyFill="1" applyBorder="1" applyAlignment="1" applyProtection="1">
      <alignment vertical="center" shrinkToFit="1"/>
      <protection locked="0"/>
    </xf>
    <xf numFmtId="4" fontId="31" fillId="9" borderId="29" xfId="0" applyNumberFormat="1" applyFont="1" applyFill="1" applyBorder="1" applyAlignment="1">
      <alignment vertical="center" shrinkToFit="1"/>
    </xf>
    <xf numFmtId="167" fontId="34" fillId="0" borderId="31" xfId="2" applyNumberFormat="1" applyFont="1" applyFill="1" applyBorder="1" applyAlignment="1">
      <alignment horizontal="right" vertical="center" wrapText="1"/>
    </xf>
    <xf numFmtId="167" fontId="34" fillId="8" borderId="32" xfId="2" applyNumberFormat="1" applyFont="1" applyFill="1" applyBorder="1" applyAlignment="1">
      <alignment horizontal="right" vertical="center" wrapText="1"/>
    </xf>
    <xf numFmtId="167" fontId="33" fillId="8" borderId="28" xfId="2" applyNumberFormat="1" applyFont="1" applyFill="1" applyBorder="1" applyAlignment="1">
      <alignment horizontal="right" vertical="center" wrapText="1"/>
    </xf>
    <xf numFmtId="0" fontId="35" fillId="7" borderId="27" xfId="0" applyFont="1" applyFill="1" applyBorder="1" applyAlignment="1">
      <alignment vertical="top"/>
    </xf>
    <xf numFmtId="49" fontId="35" fillId="7" borderId="33" xfId="0" applyNumberFormat="1" applyFont="1" applyFill="1" applyBorder="1" applyAlignment="1">
      <alignment vertical="top"/>
    </xf>
    <xf numFmtId="49" fontId="35" fillId="7" borderId="33" xfId="0" applyNumberFormat="1" applyFont="1" applyFill="1" applyBorder="1" applyAlignment="1">
      <alignment horizontal="left" vertical="top" wrapText="1"/>
    </xf>
    <xf numFmtId="0" fontId="35" fillId="7" borderId="33" xfId="0" applyFont="1" applyFill="1" applyBorder="1" applyAlignment="1">
      <alignment horizontal="center" vertical="top"/>
    </xf>
    <xf numFmtId="4" fontId="31" fillId="0" borderId="32" xfId="0" applyNumberFormat="1" applyFont="1" applyBorder="1" applyAlignment="1">
      <alignment vertical="center" shrinkToFit="1"/>
    </xf>
    <xf numFmtId="4" fontId="31" fillId="9" borderId="34" xfId="0" applyNumberFormat="1" applyFont="1" applyFill="1" applyBorder="1" applyAlignment="1">
      <alignment vertical="center" shrinkToFit="1"/>
    </xf>
    <xf numFmtId="4" fontId="31" fillId="9" borderId="32" xfId="0" applyNumberFormat="1" applyFont="1" applyFill="1" applyBorder="1" applyAlignment="1">
      <alignment vertical="center" shrinkToFit="1"/>
    </xf>
    <xf numFmtId="4" fontId="31" fillId="8" borderId="32" xfId="0" applyNumberFormat="1" applyFont="1" applyFill="1" applyBorder="1" applyAlignment="1">
      <alignment vertical="center" shrinkToFit="1"/>
    </xf>
    <xf numFmtId="165" fontId="2" fillId="0" borderId="0" xfId="0" applyNumberFormat="1" applyFont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0" fillId="0" borderId="36" xfId="0" applyBorder="1"/>
    <xf numFmtId="0" fontId="0" fillId="0" borderId="36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0" fillId="0" borderId="37" xfId="0" applyBorder="1"/>
    <xf numFmtId="4" fontId="7" fillId="0" borderId="36" xfId="0" applyNumberFormat="1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0" fillId="0" borderId="35" xfId="0" applyBorder="1"/>
    <xf numFmtId="0" fontId="0" fillId="0" borderId="37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4" fontId="7" fillId="0" borderId="0" xfId="0" applyNumberFormat="1" applyFont="1" applyBorder="1" applyAlignment="1">
      <alignment horizontal="right" vertical="center"/>
    </xf>
    <xf numFmtId="4" fontId="14" fillId="0" borderId="0" xfId="0" applyNumberFormat="1" applyFont="1" applyBorder="1" applyAlignment="1">
      <alignment horizontal="right" vertical="center"/>
    </xf>
    <xf numFmtId="0" fontId="0" fillId="0" borderId="43" xfId="0" applyFont="1" applyBorder="1" applyAlignment="1">
      <alignment vertical="center"/>
    </xf>
    <xf numFmtId="0" fontId="0" fillId="0" borderId="43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5" xfId="0" applyFont="1" applyBorder="1" applyAlignment="1">
      <alignment vertical="center"/>
    </xf>
    <xf numFmtId="0" fontId="0" fillId="0" borderId="20" xfId="0" applyBorder="1"/>
    <xf numFmtId="0" fontId="38" fillId="0" borderId="0" xfId="0" applyFont="1" applyBorder="1" applyAlignment="1">
      <alignment horizontal="left" vertical="center"/>
    </xf>
    <xf numFmtId="0" fontId="0" fillId="0" borderId="46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0" fontId="0" fillId="0" borderId="48" xfId="0" applyBorder="1"/>
    <xf numFmtId="0" fontId="17" fillId="0" borderId="47" xfId="0" applyFont="1" applyBorder="1" applyAlignment="1">
      <alignment horizontal="left" vertical="center"/>
    </xf>
    <xf numFmtId="0" fontId="0" fillId="0" borderId="49" xfId="0" applyFont="1" applyBorder="1" applyAlignment="1">
      <alignment vertical="center"/>
    </xf>
    <xf numFmtId="0" fontId="0" fillId="0" borderId="50" xfId="0" applyFont="1" applyBorder="1" applyAlignment="1">
      <alignment vertical="center"/>
    </xf>
    <xf numFmtId="0" fontId="0" fillId="0" borderId="51" xfId="0" applyBorder="1"/>
    <xf numFmtId="0" fontId="0" fillId="0" borderId="52" xfId="0" applyFont="1" applyBorder="1" applyAlignment="1">
      <alignment vertical="center"/>
    </xf>
    <xf numFmtId="0" fontId="0" fillId="0" borderId="53" xfId="0" applyFont="1" applyBorder="1" applyAlignment="1">
      <alignment vertical="center"/>
    </xf>
    <xf numFmtId="0" fontId="39" fillId="0" borderId="0" xfId="0" applyFont="1" applyBorder="1" applyAlignment="1">
      <alignment horizontal="left" vertical="center"/>
    </xf>
    <xf numFmtId="4" fontId="30" fillId="7" borderId="41" xfId="0" applyNumberFormat="1" applyFont="1" applyFill="1" applyBorder="1"/>
    <xf numFmtId="4" fontId="30" fillId="7" borderId="33" xfId="0" applyNumberFormat="1" applyFont="1" applyFill="1" applyBorder="1"/>
    <xf numFmtId="4" fontId="39" fillId="0" borderId="0" xfId="0" applyNumberFormat="1" applyFont="1" applyBorder="1" applyAlignment="1">
      <alignment vertical="center"/>
    </xf>
    <xf numFmtId="0" fontId="0" fillId="7" borderId="33" xfId="0" applyFill="1" applyBorder="1"/>
    <xf numFmtId="4" fontId="30" fillId="7" borderId="0" xfId="0" applyNumberFormat="1" applyFont="1" applyFill="1" applyBorder="1"/>
    <xf numFmtId="4" fontId="35" fillId="7" borderId="33" xfId="0" applyNumberFormat="1" applyFont="1" applyFill="1" applyBorder="1" applyAlignment="1">
      <alignment vertical="top"/>
    </xf>
    <xf numFmtId="0" fontId="31" fillId="0" borderId="55" xfId="0" applyFont="1" applyBorder="1" applyAlignment="1">
      <alignment vertical="top"/>
    </xf>
    <xf numFmtId="0" fontId="31" fillId="9" borderId="55" xfId="0" applyFont="1" applyFill="1" applyBorder="1" applyAlignment="1">
      <alignment vertical="top"/>
    </xf>
    <xf numFmtId="0" fontId="31" fillId="0" borderId="56" xfId="0" applyFont="1" applyBorder="1" applyAlignment="1">
      <alignment vertical="top"/>
    </xf>
    <xf numFmtId="49" fontId="31" fillId="0" borderId="30" xfId="0" applyNumberFormat="1" applyFont="1" applyBorder="1" applyAlignment="1">
      <alignment vertical="top"/>
    </xf>
    <xf numFmtId="4" fontId="31" fillId="0" borderId="54" xfId="0" applyNumberFormat="1" applyFont="1" applyBorder="1" applyAlignment="1">
      <alignment vertical="center" shrinkToFit="1"/>
    </xf>
    <xf numFmtId="49" fontId="31" fillId="0" borderId="30" xfId="0" applyNumberFormat="1" applyFont="1" applyBorder="1" applyAlignment="1">
      <alignment horizontal="left" vertical="top" wrapText="1"/>
    </xf>
    <xf numFmtId="0" fontId="31" fillId="0" borderId="30" xfId="0" applyFont="1" applyBorder="1" applyAlignment="1">
      <alignment horizontal="center" vertical="center" shrinkToFit="1"/>
    </xf>
    <xf numFmtId="167" fontId="33" fillId="0" borderId="30" xfId="2" applyNumberFormat="1" applyFont="1" applyFill="1" applyBorder="1" applyAlignment="1">
      <alignment horizontal="right" vertical="center" wrapText="1"/>
    </xf>
    <xf numFmtId="4" fontId="31" fillId="0" borderId="34" xfId="0" applyNumberFormat="1" applyFont="1" applyBorder="1" applyAlignment="1">
      <alignment vertical="center" shrinkToFit="1"/>
    </xf>
    <xf numFmtId="0" fontId="0" fillId="0" borderId="0" xfId="0" applyFill="1" applyBorder="1"/>
    <xf numFmtId="14" fontId="2" fillId="0" borderId="0" xfId="0" applyNumberFormat="1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/>
    </xf>
    <xf numFmtId="4" fontId="20" fillId="0" borderId="0" xfId="0" applyNumberFormat="1" applyFont="1" applyBorder="1" applyAlignment="1">
      <alignment horizontal="right" vertical="center"/>
    </xf>
    <xf numFmtId="4" fontId="20" fillId="0" borderId="0" xfId="0" applyNumberFormat="1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4" fontId="20" fillId="5" borderId="0" xfId="0" applyNumberFormat="1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0" fillId="0" borderId="0" xfId="0"/>
    <xf numFmtId="4" fontId="24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4" fontId="14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center"/>
    </xf>
    <xf numFmtId="4" fontId="3" fillId="5" borderId="39" xfId="0" applyNumberFormat="1" applyFont="1" applyFill="1" applyBorder="1" applyAlignment="1">
      <alignment vertical="center"/>
    </xf>
    <xf numFmtId="4" fontId="3" fillId="5" borderId="37" xfId="0" applyNumberFormat="1" applyFont="1" applyFill="1" applyBorder="1" applyAlignment="1">
      <alignment vertical="center"/>
    </xf>
    <xf numFmtId="0" fontId="9" fillId="2" borderId="0" xfId="1" applyFont="1" applyFill="1" applyAlignment="1" applyProtection="1">
      <alignment horizontal="center" vertical="center"/>
    </xf>
    <xf numFmtId="4" fontId="1" fillId="0" borderId="0" xfId="0" applyNumberFormat="1" applyFont="1" applyBorder="1" applyAlignment="1">
      <alignment vertical="center"/>
    </xf>
    <xf numFmtId="4" fontId="3" fillId="5" borderId="44" xfId="0" applyNumberFormat="1" applyFont="1" applyFill="1" applyBorder="1" applyAlignment="1">
      <alignment horizontal="right" vertical="center"/>
    </xf>
    <xf numFmtId="4" fontId="36" fillId="0" borderId="0" xfId="0" applyNumberFormat="1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</cellXfs>
  <cellStyles count="3">
    <cellStyle name="Hypertextový odkaz" xfId="1" builtinId="8"/>
    <cellStyle name="Normal" xfId="2"/>
    <cellStyle name="Normální" xfId="0" builtinId="0" customBuiltin="1"/>
  </cellStyles>
  <dxfs count="0"/>
  <tableStyles count="0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3"/>
  <sheetViews>
    <sheetView showGridLines="0" workbookViewId="0">
      <pane ySplit="1" topLeftCell="A60" activePane="bottomLeft" state="frozen"/>
      <selection pane="bottomLeft" activeCell="BE12" sqref="BE1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7" t="s">
        <v>0</v>
      </c>
      <c r="B1" s="8"/>
      <c r="C1" s="8"/>
      <c r="D1" s="9" t="s">
        <v>1</v>
      </c>
      <c r="E1" s="8"/>
      <c r="F1" s="8"/>
      <c r="G1" s="8"/>
      <c r="H1" s="8"/>
      <c r="I1" s="8"/>
      <c r="J1" s="8"/>
      <c r="K1" s="10" t="s">
        <v>2</v>
      </c>
      <c r="L1" s="10"/>
      <c r="M1" s="10"/>
      <c r="N1" s="10"/>
      <c r="O1" s="10"/>
      <c r="P1" s="10"/>
      <c r="Q1" s="10"/>
      <c r="R1" s="10"/>
      <c r="S1" s="10"/>
      <c r="T1" s="8"/>
      <c r="U1" s="8"/>
      <c r="V1" s="8"/>
      <c r="W1" s="10" t="s">
        <v>3</v>
      </c>
      <c r="X1" s="10"/>
      <c r="Y1" s="10"/>
      <c r="Z1" s="10"/>
      <c r="AA1" s="10"/>
      <c r="AB1" s="10"/>
      <c r="AC1" s="10"/>
      <c r="AD1" s="10"/>
      <c r="AE1" s="10"/>
      <c r="AF1" s="10"/>
      <c r="AG1" s="8"/>
      <c r="AH1" s="8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2" t="s">
        <v>4</v>
      </c>
      <c r="BB1" s="12" t="s">
        <v>5</v>
      </c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T1" s="13" t="s">
        <v>6</v>
      </c>
      <c r="BU1" s="13" t="s">
        <v>6</v>
      </c>
    </row>
    <row r="2" spans="1:73" ht="36.950000000000003" customHeight="1">
      <c r="C2" s="206" t="s">
        <v>7</v>
      </c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R2" s="234" t="s">
        <v>8</v>
      </c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S2" s="15" t="s">
        <v>9</v>
      </c>
      <c r="BT2" s="15" t="s">
        <v>10</v>
      </c>
    </row>
    <row r="3" spans="1:73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8"/>
      <c r="BS3" s="15" t="s">
        <v>9</v>
      </c>
      <c r="BT3" s="15" t="s">
        <v>11</v>
      </c>
    </row>
    <row r="4" spans="1:73" ht="36.950000000000003" customHeight="1">
      <c r="B4" s="19"/>
      <c r="C4" s="208" t="s">
        <v>12</v>
      </c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"/>
      <c r="AS4" s="14" t="s">
        <v>13</v>
      </c>
      <c r="BS4" s="15" t="s">
        <v>14</v>
      </c>
    </row>
    <row r="5" spans="1:73" ht="14.45" customHeight="1">
      <c r="B5" s="19"/>
      <c r="C5" s="21"/>
      <c r="D5" s="22" t="s">
        <v>15</v>
      </c>
      <c r="E5" s="21"/>
      <c r="F5" s="21"/>
      <c r="G5" s="21"/>
      <c r="H5" s="21"/>
      <c r="I5" s="21"/>
      <c r="J5" s="21"/>
      <c r="K5" s="210" t="s">
        <v>16</v>
      </c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"/>
      <c r="AQ5" s="20"/>
      <c r="BS5" s="15" t="s">
        <v>9</v>
      </c>
    </row>
    <row r="6" spans="1:73" ht="36.950000000000003" customHeight="1">
      <c r="B6" s="19"/>
      <c r="C6" s="21"/>
      <c r="D6" s="24" t="s">
        <v>17</v>
      </c>
      <c r="E6" s="21"/>
      <c r="F6" s="21"/>
      <c r="G6" s="21"/>
      <c r="H6" s="21"/>
      <c r="I6" s="21"/>
      <c r="J6" s="21"/>
      <c r="K6" s="212" t="s">
        <v>18</v>
      </c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"/>
      <c r="AQ6" s="20"/>
      <c r="BS6" s="15" t="s">
        <v>9</v>
      </c>
    </row>
    <row r="7" spans="1:73" ht="14.45" customHeight="1">
      <c r="B7" s="19"/>
      <c r="C7" s="21"/>
      <c r="D7" s="25" t="s">
        <v>19</v>
      </c>
      <c r="E7" s="21"/>
      <c r="F7" s="21"/>
      <c r="G7" s="21"/>
      <c r="H7" s="21"/>
      <c r="I7" s="21"/>
      <c r="J7" s="21"/>
      <c r="K7" s="23" t="s">
        <v>5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5" t="s">
        <v>20</v>
      </c>
      <c r="AL7" s="21"/>
      <c r="AM7" s="21"/>
      <c r="AN7" s="23" t="s">
        <v>5</v>
      </c>
      <c r="AO7" s="21"/>
      <c r="AP7" s="21"/>
      <c r="AQ7" s="20"/>
      <c r="BS7" s="15" t="s">
        <v>9</v>
      </c>
    </row>
    <row r="8" spans="1:73" ht="14.45" customHeight="1">
      <c r="B8" s="19"/>
      <c r="C8" s="21"/>
      <c r="D8" s="25" t="s">
        <v>21</v>
      </c>
      <c r="E8" s="21"/>
      <c r="F8" s="21"/>
      <c r="G8" s="21"/>
      <c r="H8" s="21"/>
      <c r="I8" s="21"/>
      <c r="J8" s="21"/>
      <c r="K8" s="23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5" t="s">
        <v>23</v>
      </c>
      <c r="AL8" s="21"/>
      <c r="AM8" s="21"/>
      <c r="AN8" s="202">
        <v>43176</v>
      </c>
      <c r="AO8" s="21"/>
      <c r="AP8" s="21"/>
      <c r="AQ8" s="20"/>
      <c r="BS8" s="15" t="s">
        <v>9</v>
      </c>
    </row>
    <row r="9" spans="1:73" ht="14.45" customHeight="1">
      <c r="B9" s="19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0"/>
      <c r="BS9" s="15" t="s">
        <v>9</v>
      </c>
    </row>
    <row r="10" spans="1:73" ht="14.45" customHeight="1">
      <c r="B10" s="19"/>
      <c r="C10" s="21"/>
      <c r="D10" s="25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5" t="s">
        <v>25</v>
      </c>
      <c r="AL10" s="21"/>
      <c r="AM10" s="21"/>
      <c r="AN10" s="23" t="s">
        <v>5</v>
      </c>
      <c r="AO10" s="21"/>
      <c r="AP10" s="21"/>
      <c r="AQ10" s="20"/>
      <c r="BS10" s="15" t="s">
        <v>9</v>
      </c>
    </row>
    <row r="11" spans="1:73" ht="18.399999999999999" customHeight="1">
      <c r="B11" s="19"/>
      <c r="C11" s="21"/>
      <c r="D11" s="21"/>
      <c r="E11" s="23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5" t="s">
        <v>27</v>
      </c>
      <c r="AL11" s="21"/>
      <c r="AM11" s="21"/>
      <c r="AN11" s="23" t="s">
        <v>5</v>
      </c>
      <c r="AO11" s="21"/>
      <c r="AP11" s="21"/>
      <c r="AQ11" s="20"/>
      <c r="BS11" s="15" t="s">
        <v>9</v>
      </c>
    </row>
    <row r="12" spans="1:73" ht="6.95" customHeight="1">
      <c r="B12" s="19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0"/>
      <c r="BS12" s="15" t="s">
        <v>9</v>
      </c>
    </row>
    <row r="13" spans="1:73" ht="14.45" customHeight="1">
      <c r="B13" s="19"/>
      <c r="C13" s="21"/>
      <c r="D13" s="25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5" t="s">
        <v>25</v>
      </c>
      <c r="AL13" s="21"/>
      <c r="AM13" s="21"/>
      <c r="AN13" s="23" t="s">
        <v>5</v>
      </c>
      <c r="AO13" s="21"/>
      <c r="AP13" s="21"/>
      <c r="AQ13" s="20"/>
      <c r="BS13" s="15" t="s">
        <v>9</v>
      </c>
    </row>
    <row r="14" spans="1:73" ht="15">
      <c r="B14" s="19"/>
      <c r="C14" s="21"/>
      <c r="D14" s="21"/>
      <c r="E14" s="23" t="s">
        <v>29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5" t="s">
        <v>27</v>
      </c>
      <c r="AL14" s="21"/>
      <c r="AM14" s="21"/>
      <c r="AN14" s="23" t="s">
        <v>5</v>
      </c>
      <c r="AO14" s="21"/>
      <c r="AP14" s="21"/>
      <c r="AQ14" s="20"/>
      <c r="BS14" s="15" t="s">
        <v>9</v>
      </c>
    </row>
    <row r="15" spans="1:73" ht="6.95" customHeight="1">
      <c r="B15" s="19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0"/>
      <c r="BS15" s="15" t="s">
        <v>6</v>
      </c>
    </row>
    <row r="16" spans="1:73" ht="14.45" customHeight="1">
      <c r="B16" s="19"/>
      <c r="C16" s="21"/>
      <c r="D16" s="25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5" t="s">
        <v>25</v>
      </c>
      <c r="AL16" s="21"/>
      <c r="AM16" s="21"/>
      <c r="AN16" s="23" t="s">
        <v>5</v>
      </c>
      <c r="AO16" s="21"/>
      <c r="AP16" s="21"/>
      <c r="AQ16" s="20"/>
      <c r="BS16" s="15" t="s">
        <v>6</v>
      </c>
    </row>
    <row r="17" spans="2:71" ht="18.399999999999999" customHeight="1">
      <c r="B17" s="19"/>
      <c r="C17" s="21"/>
      <c r="D17" s="21"/>
      <c r="E17" s="175" t="s">
        <v>256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5" t="s">
        <v>27</v>
      </c>
      <c r="AL17" s="21"/>
      <c r="AM17" s="21"/>
      <c r="AN17" s="23" t="s">
        <v>5</v>
      </c>
      <c r="AO17" s="21"/>
      <c r="AP17" s="21"/>
      <c r="AQ17" s="20"/>
      <c r="BS17" s="15" t="s">
        <v>31</v>
      </c>
    </row>
    <row r="18" spans="2:71" ht="6.95" customHeight="1">
      <c r="B18" s="19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0"/>
      <c r="BS18" s="15" t="s">
        <v>9</v>
      </c>
    </row>
    <row r="19" spans="2:71" ht="14.45" customHeight="1">
      <c r="B19" s="19"/>
      <c r="C19" s="21"/>
      <c r="D19" s="25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5" t="s">
        <v>25</v>
      </c>
      <c r="AL19" s="21"/>
      <c r="AM19" s="21"/>
      <c r="AN19" s="23" t="s">
        <v>5</v>
      </c>
      <c r="AO19" s="21"/>
      <c r="AP19" s="21"/>
      <c r="AQ19" s="20"/>
      <c r="BS19" s="15" t="s">
        <v>9</v>
      </c>
    </row>
    <row r="20" spans="2:71" ht="18.399999999999999" customHeight="1">
      <c r="B20" s="19"/>
      <c r="C20" s="21"/>
      <c r="D20" s="21"/>
      <c r="E20" s="175" t="s">
        <v>257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5" t="s">
        <v>27</v>
      </c>
      <c r="AL20" s="21"/>
      <c r="AM20" s="21"/>
      <c r="AN20" s="23" t="s">
        <v>5</v>
      </c>
      <c r="AO20" s="21"/>
      <c r="AP20" s="21"/>
      <c r="AQ20" s="20"/>
    </row>
    <row r="21" spans="2:71" ht="6.95" customHeight="1">
      <c r="B21" s="19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0"/>
    </row>
    <row r="22" spans="2:71" ht="15">
      <c r="B22" s="19"/>
      <c r="C22" s="21"/>
      <c r="D22" s="25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0"/>
    </row>
    <row r="23" spans="2:71" ht="16.5" customHeight="1">
      <c r="B23" s="19"/>
      <c r="C23" s="21"/>
      <c r="D23" s="21"/>
      <c r="E23" s="213" t="s">
        <v>5</v>
      </c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"/>
      <c r="AP23" s="21"/>
      <c r="AQ23" s="20"/>
    </row>
    <row r="24" spans="2:71" ht="6.95" customHeight="1">
      <c r="B24" s="19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0"/>
    </row>
    <row r="25" spans="2:71" ht="6.95" customHeight="1">
      <c r="B25" s="19"/>
      <c r="C25" s="21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1"/>
      <c r="AQ25" s="20"/>
    </row>
    <row r="26" spans="2:71" ht="14.45" customHeight="1">
      <c r="B26" s="19"/>
      <c r="C26" s="21"/>
      <c r="D26" s="27" t="s">
        <v>34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38">
        <f>ROUND(AG87,2)</f>
        <v>0</v>
      </c>
      <c r="AL26" s="211"/>
      <c r="AM26" s="211"/>
      <c r="AN26" s="211"/>
      <c r="AO26" s="211"/>
      <c r="AP26" s="21"/>
      <c r="AQ26" s="20"/>
    </row>
    <row r="27" spans="2:71" ht="14.45" customHeight="1">
      <c r="B27" s="19"/>
      <c r="C27" s="21"/>
      <c r="D27" s="27" t="s">
        <v>35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38">
        <f>ROUND(AG90,2)</f>
        <v>0</v>
      </c>
      <c r="AL27" s="238"/>
      <c r="AM27" s="238"/>
      <c r="AN27" s="238"/>
      <c r="AO27" s="238"/>
      <c r="AP27" s="21"/>
      <c r="AQ27" s="20"/>
    </row>
    <row r="28" spans="2:71" s="1" customFormat="1" ht="6.95" customHeight="1"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30"/>
    </row>
    <row r="29" spans="2:71" s="1" customFormat="1" ht="25.9" customHeight="1">
      <c r="B29" s="28"/>
      <c r="C29" s="29"/>
      <c r="D29" s="31" t="s">
        <v>36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239">
        <f>ROUND(AK26+AK27,2)</f>
        <v>0</v>
      </c>
      <c r="AL29" s="240"/>
      <c r="AM29" s="240"/>
      <c r="AN29" s="240"/>
      <c r="AO29" s="240"/>
      <c r="AP29" s="29"/>
      <c r="AQ29" s="30"/>
    </row>
    <row r="30" spans="2:71" s="1" customFormat="1" ht="6.95" customHeight="1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30"/>
    </row>
    <row r="31" spans="2:71" s="2" customFormat="1" ht="14.45" customHeight="1">
      <c r="B31" s="33"/>
      <c r="C31" s="34"/>
      <c r="D31" s="35" t="s">
        <v>37</v>
      </c>
      <c r="E31" s="34"/>
      <c r="F31" s="35" t="s">
        <v>38</v>
      </c>
      <c r="G31" s="34"/>
      <c r="H31" s="34"/>
      <c r="I31" s="34"/>
      <c r="J31" s="34"/>
      <c r="K31" s="34"/>
      <c r="L31" s="203">
        <v>0.21</v>
      </c>
      <c r="M31" s="204"/>
      <c r="N31" s="204"/>
      <c r="O31" s="204"/>
      <c r="P31" s="34"/>
      <c r="Q31" s="34"/>
      <c r="R31" s="34"/>
      <c r="S31" s="34"/>
      <c r="T31" s="36" t="s">
        <v>39</v>
      </c>
      <c r="U31" s="34"/>
      <c r="V31" s="34"/>
      <c r="W31" s="205">
        <f>AK29</f>
        <v>0</v>
      </c>
      <c r="X31" s="204"/>
      <c r="Y31" s="204"/>
      <c r="Z31" s="204"/>
      <c r="AA31" s="204"/>
      <c r="AB31" s="204"/>
      <c r="AC31" s="204"/>
      <c r="AD31" s="204"/>
      <c r="AE31" s="204"/>
      <c r="AF31" s="34"/>
      <c r="AG31" s="34"/>
      <c r="AH31" s="34"/>
      <c r="AI31" s="34"/>
      <c r="AJ31" s="34"/>
      <c r="AK31" s="205">
        <f>-(AK26-AK37)</f>
        <v>0</v>
      </c>
      <c r="AL31" s="204"/>
      <c r="AM31" s="204"/>
      <c r="AN31" s="204"/>
      <c r="AO31" s="204"/>
      <c r="AP31" s="34"/>
      <c r="AQ31" s="37"/>
    </row>
    <row r="32" spans="2:71" s="2" customFormat="1" ht="14.45" customHeight="1">
      <c r="B32" s="33"/>
      <c r="C32" s="34"/>
      <c r="D32" s="34"/>
      <c r="E32" s="34"/>
      <c r="F32" s="35" t="s">
        <v>40</v>
      </c>
      <c r="G32" s="34"/>
      <c r="H32" s="34"/>
      <c r="I32" s="34"/>
      <c r="J32" s="34"/>
      <c r="K32" s="34"/>
      <c r="L32" s="203">
        <v>0.15</v>
      </c>
      <c r="M32" s="204"/>
      <c r="N32" s="204"/>
      <c r="O32" s="204"/>
      <c r="P32" s="34"/>
      <c r="Q32" s="34"/>
      <c r="R32" s="34"/>
      <c r="S32" s="34"/>
      <c r="T32" s="36" t="s">
        <v>39</v>
      </c>
      <c r="U32" s="34"/>
      <c r="V32" s="34"/>
      <c r="W32" s="205">
        <v>0</v>
      </c>
      <c r="X32" s="204"/>
      <c r="Y32" s="204"/>
      <c r="Z32" s="204"/>
      <c r="AA32" s="204"/>
      <c r="AB32" s="204"/>
      <c r="AC32" s="204"/>
      <c r="AD32" s="204"/>
      <c r="AE32" s="204"/>
      <c r="AF32" s="34"/>
      <c r="AG32" s="34"/>
      <c r="AH32" s="34"/>
      <c r="AI32" s="34"/>
      <c r="AJ32" s="34"/>
      <c r="AK32" s="205">
        <v>0</v>
      </c>
      <c r="AL32" s="204"/>
      <c r="AM32" s="204"/>
      <c r="AN32" s="204"/>
      <c r="AO32" s="204"/>
      <c r="AP32" s="34"/>
      <c r="AQ32" s="37"/>
    </row>
    <row r="33" spans="2:43" s="2" customFormat="1" ht="14.45" hidden="1" customHeight="1">
      <c r="B33" s="33"/>
      <c r="C33" s="34"/>
      <c r="D33" s="34"/>
      <c r="E33" s="34"/>
      <c r="F33" s="35" t="s">
        <v>41</v>
      </c>
      <c r="G33" s="34"/>
      <c r="H33" s="34"/>
      <c r="I33" s="34"/>
      <c r="J33" s="34"/>
      <c r="K33" s="34"/>
      <c r="L33" s="203">
        <v>0.21</v>
      </c>
      <c r="M33" s="204"/>
      <c r="N33" s="204"/>
      <c r="O33" s="204"/>
      <c r="P33" s="34"/>
      <c r="Q33" s="34"/>
      <c r="R33" s="34"/>
      <c r="S33" s="34"/>
      <c r="T33" s="36" t="s">
        <v>39</v>
      </c>
      <c r="U33" s="34"/>
      <c r="V33" s="34"/>
      <c r="W33" s="205" t="e">
        <f>ROUND(BB87+SUM(CF91),2)</f>
        <v>#REF!</v>
      </c>
      <c r="X33" s="204"/>
      <c r="Y33" s="204"/>
      <c r="Z33" s="204"/>
      <c r="AA33" s="204"/>
      <c r="AB33" s="204"/>
      <c r="AC33" s="204"/>
      <c r="AD33" s="204"/>
      <c r="AE33" s="204"/>
      <c r="AF33" s="34"/>
      <c r="AG33" s="34"/>
      <c r="AH33" s="34"/>
      <c r="AI33" s="34"/>
      <c r="AJ33" s="34"/>
      <c r="AK33" s="205">
        <v>0</v>
      </c>
      <c r="AL33" s="204"/>
      <c r="AM33" s="204"/>
      <c r="AN33" s="204"/>
      <c r="AO33" s="204"/>
      <c r="AP33" s="34"/>
      <c r="AQ33" s="37"/>
    </row>
    <row r="34" spans="2:43" s="2" customFormat="1" ht="14.45" hidden="1" customHeight="1">
      <c r="B34" s="33"/>
      <c r="C34" s="34"/>
      <c r="D34" s="34"/>
      <c r="E34" s="34"/>
      <c r="F34" s="35" t="s">
        <v>42</v>
      </c>
      <c r="G34" s="34"/>
      <c r="H34" s="34"/>
      <c r="I34" s="34"/>
      <c r="J34" s="34"/>
      <c r="K34" s="34"/>
      <c r="L34" s="203">
        <v>0.15</v>
      </c>
      <c r="M34" s="204"/>
      <c r="N34" s="204"/>
      <c r="O34" s="204"/>
      <c r="P34" s="34"/>
      <c r="Q34" s="34"/>
      <c r="R34" s="34"/>
      <c r="S34" s="34"/>
      <c r="T34" s="36" t="s">
        <v>39</v>
      </c>
      <c r="U34" s="34"/>
      <c r="V34" s="34"/>
      <c r="W34" s="205" t="e">
        <f>ROUND(BC87+SUM(CG91),2)</f>
        <v>#REF!</v>
      </c>
      <c r="X34" s="204"/>
      <c r="Y34" s="204"/>
      <c r="Z34" s="204"/>
      <c r="AA34" s="204"/>
      <c r="AB34" s="204"/>
      <c r="AC34" s="204"/>
      <c r="AD34" s="204"/>
      <c r="AE34" s="204"/>
      <c r="AF34" s="34"/>
      <c r="AG34" s="34"/>
      <c r="AH34" s="34"/>
      <c r="AI34" s="34"/>
      <c r="AJ34" s="34"/>
      <c r="AK34" s="205">
        <v>0</v>
      </c>
      <c r="AL34" s="204"/>
      <c r="AM34" s="204"/>
      <c r="AN34" s="204"/>
      <c r="AO34" s="204"/>
      <c r="AP34" s="34"/>
      <c r="AQ34" s="37"/>
    </row>
    <row r="35" spans="2:43" s="2" customFormat="1" ht="14.45" hidden="1" customHeight="1">
      <c r="B35" s="33"/>
      <c r="C35" s="34"/>
      <c r="D35" s="34"/>
      <c r="E35" s="34"/>
      <c r="F35" s="35" t="s">
        <v>43</v>
      </c>
      <c r="G35" s="34"/>
      <c r="H35" s="34"/>
      <c r="I35" s="34"/>
      <c r="J35" s="34"/>
      <c r="K35" s="34"/>
      <c r="L35" s="203">
        <v>0</v>
      </c>
      <c r="M35" s="204"/>
      <c r="N35" s="204"/>
      <c r="O35" s="204"/>
      <c r="P35" s="34"/>
      <c r="Q35" s="34"/>
      <c r="R35" s="34"/>
      <c r="S35" s="34"/>
      <c r="T35" s="36" t="s">
        <v>39</v>
      </c>
      <c r="U35" s="34"/>
      <c r="V35" s="34"/>
      <c r="W35" s="205" t="e">
        <f>ROUND(BD87+SUM(CH91),2)</f>
        <v>#REF!</v>
      </c>
      <c r="X35" s="204"/>
      <c r="Y35" s="204"/>
      <c r="Z35" s="204"/>
      <c r="AA35" s="204"/>
      <c r="AB35" s="204"/>
      <c r="AC35" s="204"/>
      <c r="AD35" s="204"/>
      <c r="AE35" s="204"/>
      <c r="AF35" s="34"/>
      <c r="AG35" s="34"/>
      <c r="AH35" s="34"/>
      <c r="AI35" s="34"/>
      <c r="AJ35" s="34"/>
      <c r="AK35" s="205">
        <v>0</v>
      </c>
      <c r="AL35" s="204"/>
      <c r="AM35" s="204"/>
      <c r="AN35" s="204"/>
      <c r="AO35" s="204"/>
      <c r="AP35" s="34"/>
      <c r="AQ35" s="37"/>
    </row>
    <row r="36" spans="2:43" s="1" customFormat="1" ht="6.95" customHeight="1">
      <c r="B36" s="28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30"/>
    </row>
    <row r="37" spans="2:43" s="1" customFormat="1" ht="25.9" customHeight="1">
      <c r="B37" s="28"/>
      <c r="C37" s="38"/>
      <c r="D37" s="39" t="s">
        <v>44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1" t="s">
        <v>45</v>
      </c>
      <c r="U37" s="40"/>
      <c r="V37" s="40"/>
      <c r="W37" s="40"/>
      <c r="X37" s="214" t="s">
        <v>46</v>
      </c>
      <c r="Y37" s="215"/>
      <c r="Z37" s="215"/>
      <c r="AA37" s="215"/>
      <c r="AB37" s="215"/>
      <c r="AC37" s="40"/>
      <c r="AD37" s="40"/>
      <c r="AE37" s="40"/>
      <c r="AF37" s="40"/>
      <c r="AG37" s="40"/>
      <c r="AH37" s="40"/>
      <c r="AI37" s="40"/>
      <c r="AJ37" s="40"/>
      <c r="AK37" s="216">
        <f>AK29*1.21</f>
        <v>0</v>
      </c>
      <c r="AL37" s="215"/>
      <c r="AM37" s="215"/>
      <c r="AN37" s="215"/>
      <c r="AO37" s="217"/>
      <c r="AP37" s="38"/>
      <c r="AQ37" s="30"/>
    </row>
    <row r="38" spans="2:43" s="1" customFormat="1" ht="14.45" customHeight="1">
      <c r="B38" s="28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30"/>
    </row>
    <row r="39" spans="2:43">
      <c r="B39" s="19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0"/>
    </row>
    <row r="40" spans="2:43">
      <c r="B40" s="19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0"/>
    </row>
    <row r="41" spans="2:43">
      <c r="B41" s="19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0"/>
    </row>
    <row r="42" spans="2:43">
      <c r="B42" s="19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0"/>
    </row>
    <row r="43" spans="2:43">
      <c r="B43" s="19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0"/>
    </row>
    <row r="44" spans="2:43">
      <c r="B44" s="19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0"/>
    </row>
    <row r="45" spans="2:43">
      <c r="B45" s="19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0"/>
    </row>
    <row r="46" spans="2:43">
      <c r="B46" s="19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0"/>
    </row>
    <row r="47" spans="2:43">
      <c r="B47" s="19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0"/>
    </row>
    <row r="48" spans="2:43"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0"/>
    </row>
    <row r="49" spans="2:43" s="1" customFormat="1" ht="15">
      <c r="B49" s="28"/>
      <c r="C49" s="29"/>
      <c r="D49" s="42" t="s">
        <v>47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4"/>
      <c r="AA49" s="29"/>
      <c r="AB49" s="29"/>
      <c r="AC49" s="42" t="s">
        <v>48</v>
      </c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4"/>
      <c r="AP49" s="29"/>
      <c r="AQ49" s="30"/>
    </row>
    <row r="50" spans="2:43">
      <c r="B50" s="19"/>
      <c r="C50" s="21"/>
      <c r="D50" s="45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46"/>
      <c r="AA50" s="21"/>
      <c r="AB50" s="21"/>
      <c r="AC50" s="45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46"/>
      <c r="AP50" s="21"/>
      <c r="AQ50" s="20"/>
    </row>
    <row r="51" spans="2:43">
      <c r="B51" s="19"/>
      <c r="C51" s="21"/>
      <c r="D51" s="45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46"/>
      <c r="AA51" s="21"/>
      <c r="AB51" s="21"/>
      <c r="AC51" s="45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46"/>
      <c r="AP51" s="21"/>
      <c r="AQ51" s="20"/>
    </row>
    <row r="52" spans="2:43">
      <c r="B52" s="19"/>
      <c r="C52" s="21"/>
      <c r="D52" s="45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46"/>
      <c r="AA52" s="21"/>
      <c r="AB52" s="21"/>
      <c r="AC52" s="45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46"/>
      <c r="AP52" s="21"/>
      <c r="AQ52" s="20"/>
    </row>
    <row r="53" spans="2:43">
      <c r="B53" s="19"/>
      <c r="C53" s="21"/>
      <c r="D53" s="45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46"/>
      <c r="AA53" s="21"/>
      <c r="AB53" s="21"/>
      <c r="AC53" s="45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46"/>
      <c r="AP53" s="21"/>
      <c r="AQ53" s="20"/>
    </row>
    <row r="54" spans="2:43">
      <c r="B54" s="19"/>
      <c r="C54" s="21"/>
      <c r="D54" s="45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46"/>
      <c r="AA54" s="21"/>
      <c r="AB54" s="21"/>
      <c r="AC54" s="45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46"/>
      <c r="AP54" s="21"/>
      <c r="AQ54" s="20"/>
    </row>
    <row r="55" spans="2:43">
      <c r="B55" s="19"/>
      <c r="C55" s="21"/>
      <c r="D55" s="45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46"/>
      <c r="AA55" s="21"/>
      <c r="AB55" s="21"/>
      <c r="AC55" s="45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46"/>
      <c r="AP55" s="21"/>
      <c r="AQ55" s="20"/>
    </row>
    <row r="56" spans="2:43">
      <c r="B56" s="19"/>
      <c r="C56" s="21"/>
      <c r="D56" s="45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46"/>
      <c r="AA56" s="21"/>
      <c r="AB56" s="21"/>
      <c r="AC56" s="45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46"/>
      <c r="AP56" s="21"/>
      <c r="AQ56" s="20"/>
    </row>
    <row r="57" spans="2:43">
      <c r="B57" s="19"/>
      <c r="C57" s="21"/>
      <c r="D57" s="45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46"/>
      <c r="AA57" s="21"/>
      <c r="AB57" s="21"/>
      <c r="AC57" s="45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46"/>
      <c r="AP57" s="21"/>
      <c r="AQ57" s="20"/>
    </row>
    <row r="58" spans="2:43" s="1" customFormat="1" ht="15">
      <c r="B58" s="28"/>
      <c r="C58" s="29"/>
      <c r="D58" s="47" t="s">
        <v>49</v>
      </c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9" t="s">
        <v>50</v>
      </c>
      <c r="S58" s="48"/>
      <c r="T58" s="48"/>
      <c r="U58" s="48"/>
      <c r="V58" s="48"/>
      <c r="W58" s="48"/>
      <c r="X58" s="48"/>
      <c r="Y58" s="48"/>
      <c r="Z58" s="50"/>
      <c r="AA58" s="29"/>
      <c r="AB58" s="29"/>
      <c r="AC58" s="47" t="s">
        <v>49</v>
      </c>
      <c r="AD58" s="48"/>
      <c r="AE58" s="48"/>
      <c r="AF58" s="48"/>
      <c r="AG58" s="48"/>
      <c r="AH58" s="48"/>
      <c r="AI58" s="48"/>
      <c r="AJ58" s="48"/>
      <c r="AK58" s="48"/>
      <c r="AL58" s="48"/>
      <c r="AM58" s="49" t="s">
        <v>50</v>
      </c>
      <c r="AN58" s="48"/>
      <c r="AO58" s="50"/>
      <c r="AP58" s="29"/>
      <c r="AQ58" s="30"/>
    </row>
    <row r="59" spans="2:43">
      <c r="B59" s="19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0"/>
    </row>
    <row r="60" spans="2:43" s="1" customFormat="1" ht="15">
      <c r="B60" s="28"/>
      <c r="C60" s="29"/>
      <c r="D60" s="42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4"/>
      <c r="AA60" s="29"/>
      <c r="AB60" s="29"/>
      <c r="AC60" s="42" t="s">
        <v>52</v>
      </c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4"/>
      <c r="AP60" s="29"/>
      <c r="AQ60" s="30"/>
    </row>
    <row r="61" spans="2:43">
      <c r="B61" s="19"/>
      <c r="C61" s="21"/>
      <c r="D61" s="45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46"/>
      <c r="AA61" s="21"/>
      <c r="AB61" s="21"/>
      <c r="AC61" s="45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46"/>
      <c r="AP61" s="21"/>
      <c r="AQ61" s="20"/>
    </row>
    <row r="62" spans="2:43">
      <c r="B62" s="19"/>
      <c r="C62" s="21"/>
      <c r="D62" s="45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46"/>
      <c r="AA62" s="21"/>
      <c r="AB62" s="21"/>
      <c r="AC62" s="45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46"/>
      <c r="AP62" s="21"/>
      <c r="AQ62" s="20"/>
    </row>
    <row r="63" spans="2:43">
      <c r="B63" s="19"/>
      <c r="C63" s="21"/>
      <c r="D63" s="45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46"/>
      <c r="AA63" s="21"/>
      <c r="AB63" s="21"/>
      <c r="AC63" s="45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46"/>
      <c r="AP63" s="21"/>
      <c r="AQ63" s="20"/>
    </row>
    <row r="64" spans="2:43">
      <c r="B64" s="19"/>
      <c r="C64" s="21"/>
      <c r="D64" s="45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46"/>
      <c r="AA64" s="21"/>
      <c r="AB64" s="21"/>
      <c r="AC64" s="45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46"/>
      <c r="AP64" s="21"/>
      <c r="AQ64" s="20"/>
    </row>
    <row r="65" spans="2:43">
      <c r="B65" s="19"/>
      <c r="C65" s="21"/>
      <c r="D65" s="45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46"/>
      <c r="AA65" s="21"/>
      <c r="AB65" s="21"/>
      <c r="AC65" s="45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46"/>
      <c r="AP65" s="21"/>
      <c r="AQ65" s="20"/>
    </row>
    <row r="66" spans="2:43">
      <c r="B66" s="19"/>
      <c r="C66" s="21"/>
      <c r="D66" s="45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46"/>
      <c r="AA66" s="21"/>
      <c r="AB66" s="21"/>
      <c r="AC66" s="45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46"/>
      <c r="AP66" s="21"/>
      <c r="AQ66" s="20"/>
    </row>
    <row r="67" spans="2:43">
      <c r="B67" s="19"/>
      <c r="C67" s="21"/>
      <c r="D67" s="45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46"/>
      <c r="AA67" s="21"/>
      <c r="AB67" s="21"/>
      <c r="AC67" s="45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46"/>
      <c r="AP67" s="21"/>
      <c r="AQ67" s="20"/>
    </row>
    <row r="68" spans="2:43">
      <c r="B68" s="19"/>
      <c r="C68" s="21"/>
      <c r="D68" s="45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46"/>
      <c r="AA68" s="21"/>
      <c r="AB68" s="21"/>
      <c r="AC68" s="45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46"/>
      <c r="AP68" s="21"/>
      <c r="AQ68" s="20"/>
    </row>
    <row r="69" spans="2:43" s="1" customFormat="1" ht="15">
      <c r="B69" s="28"/>
      <c r="C69" s="29"/>
      <c r="D69" s="47" t="s">
        <v>49</v>
      </c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9" t="s">
        <v>50</v>
      </c>
      <c r="S69" s="48"/>
      <c r="T69" s="48"/>
      <c r="U69" s="48"/>
      <c r="V69" s="48"/>
      <c r="W69" s="48"/>
      <c r="X69" s="48"/>
      <c r="Y69" s="48"/>
      <c r="Z69" s="50"/>
      <c r="AA69" s="29"/>
      <c r="AB69" s="29"/>
      <c r="AC69" s="47" t="s">
        <v>49</v>
      </c>
      <c r="AD69" s="48"/>
      <c r="AE69" s="48"/>
      <c r="AF69" s="48"/>
      <c r="AG69" s="48"/>
      <c r="AH69" s="48"/>
      <c r="AI69" s="48"/>
      <c r="AJ69" s="48"/>
      <c r="AK69" s="48"/>
      <c r="AL69" s="48"/>
      <c r="AM69" s="49" t="s">
        <v>50</v>
      </c>
      <c r="AN69" s="48"/>
      <c r="AO69" s="50"/>
      <c r="AP69" s="29"/>
      <c r="AQ69" s="30"/>
    </row>
    <row r="70" spans="2:43" s="1" customFormat="1" ht="6.95" customHeight="1">
      <c r="B70" s="28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30"/>
    </row>
    <row r="71" spans="2:43" s="1" customFormat="1" ht="6.95" customHeight="1"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3"/>
    </row>
    <row r="75" spans="2:43" s="1" customFormat="1" ht="6.95" customHeight="1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6"/>
    </row>
    <row r="76" spans="2:43" s="1" customFormat="1" ht="36.950000000000003" customHeight="1">
      <c r="B76" s="28"/>
      <c r="C76" s="208" t="s">
        <v>53</v>
      </c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209"/>
      <c r="AJ76" s="209"/>
      <c r="AK76" s="209"/>
      <c r="AL76" s="209"/>
      <c r="AM76" s="209"/>
      <c r="AN76" s="209"/>
      <c r="AO76" s="209"/>
      <c r="AP76" s="209"/>
      <c r="AQ76" s="30"/>
    </row>
    <row r="77" spans="2:43" s="3" customFormat="1" ht="14.45" customHeight="1">
      <c r="B77" s="57"/>
      <c r="C77" s="25" t="s">
        <v>15</v>
      </c>
      <c r="D77" s="58"/>
      <c r="E77" s="58"/>
      <c r="F77" s="58"/>
      <c r="G77" s="58"/>
      <c r="H77" s="58"/>
      <c r="I77" s="58"/>
      <c r="J77" s="58"/>
      <c r="K77" s="58"/>
      <c r="L77" s="58" t="str">
        <f>K5</f>
        <v>171202R</v>
      </c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9"/>
    </row>
    <row r="78" spans="2:43" s="4" customFormat="1" ht="36.950000000000003" customHeight="1">
      <c r="B78" s="60"/>
      <c r="C78" s="61" t="s">
        <v>17</v>
      </c>
      <c r="D78" s="62"/>
      <c r="E78" s="62"/>
      <c r="F78" s="62"/>
      <c r="G78" s="62"/>
      <c r="H78" s="62"/>
      <c r="I78" s="62"/>
      <c r="J78" s="62"/>
      <c r="K78" s="62"/>
      <c r="L78" s="218" t="str">
        <f>K6</f>
        <v>Rekonstrukce podmínek pro vyučování přírodověd.předmětů v objektu ZŠ Vedlejší 10 Brno Bohunice</v>
      </c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62"/>
      <c r="AQ78" s="63"/>
    </row>
    <row r="79" spans="2:43" s="1" customFormat="1" ht="6.95" customHeight="1">
      <c r="B79" s="28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30"/>
    </row>
    <row r="80" spans="2:43" s="1" customFormat="1" ht="15">
      <c r="B80" s="28"/>
      <c r="C80" s="25" t="s">
        <v>21</v>
      </c>
      <c r="D80" s="29"/>
      <c r="E80" s="29"/>
      <c r="F80" s="29"/>
      <c r="G80" s="29"/>
      <c r="H80" s="29"/>
      <c r="I80" s="29"/>
      <c r="J80" s="29"/>
      <c r="K80" s="29"/>
      <c r="L80" s="64" t="str">
        <f>IF(K8="","",K8)</f>
        <v>BRNO</v>
      </c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5" t="s">
        <v>23</v>
      </c>
      <c r="AJ80" s="29"/>
      <c r="AK80" s="29"/>
      <c r="AL80" s="29"/>
      <c r="AM80" s="65"/>
      <c r="AN80" s="65">
        <v>43176</v>
      </c>
      <c r="AO80" s="29"/>
      <c r="AP80" s="29"/>
      <c r="AQ80" s="30"/>
    </row>
    <row r="81" spans="1:76" s="1" customFormat="1" ht="6.95" customHeight="1">
      <c r="B81" s="28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30"/>
    </row>
    <row r="82" spans="1:76" s="1" customFormat="1" ht="15">
      <c r="B82" s="28"/>
      <c r="C82" s="25" t="s">
        <v>24</v>
      </c>
      <c r="D82" s="29"/>
      <c r="E82" s="29"/>
      <c r="F82" s="29"/>
      <c r="G82" s="29"/>
      <c r="H82" s="29"/>
      <c r="I82" s="29"/>
      <c r="J82" s="29"/>
      <c r="K82" s="29"/>
      <c r="L82" s="58" t="str">
        <f>IF(E11= "","",E11)</f>
        <v>Statutární město Brno MČ Brno Bohunice</v>
      </c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5" t="s">
        <v>30</v>
      </c>
      <c r="AJ82" s="29"/>
      <c r="AK82" s="29"/>
      <c r="AL82" s="29"/>
      <c r="AM82" s="220" t="str">
        <f>IF(E17="","",E17)</f>
        <v>ing. arch. Aleš Putna</v>
      </c>
      <c r="AN82" s="220"/>
      <c r="AO82" s="220"/>
      <c r="AP82" s="220"/>
      <c r="AQ82" s="30"/>
      <c r="AS82" s="225" t="s">
        <v>54</v>
      </c>
      <c r="AT82" s="226"/>
      <c r="AU82" s="43"/>
      <c r="AV82" s="43"/>
      <c r="AW82" s="43"/>
      <c r="AX82" s="43"/>
      <c r="AY82" s="43"/>
      <c r="AZ82" s="43"/>
      <c r="BA82" s="43"/>
      <c r="BB82" s="43"/>
      <c r="BC82" s="43"/>
      <c r="BD82" s="44"/>
    </row>
    <row r="83" spans="1:76" s="1" customFormat="1" ht="15">
      <c r="B83" s="28"/>
      <c r="C83" s="25" t="s">
        <v>28</v>
      </c>
      <c r="D83" s="29"/>
      <c r="E83" s="29"/>
      <c r="F83" s="29"/>
      <c r="G83" s="29"/>
      <c r="H83" s="29"/>
      <c r="I83" s="29"/>
      <c r="J83" s="29"/>
      <c r="K83" s="29"/>
      <c r="L83" s="58" t="str">
        <f>IF(E14="","",E14)</f>
        <v xml:space="preserve"> </v>
      </c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5" t="s">
        <v>32</v>
      </c>
      <c r="AJ83" s="29"/>
      <c r="AK83" s="29"/>
      <c r="AL83" s="29"/>
      <c r="AM83" s="220" t="str">
        <f>IF(E20="","",E20)</f>
        <v>Putna</v>
      </c>
      <c r="AN83" s="220"/>
      <c r="AO83" s="220"/>
      <c r="AP83" s="220"/>
      <c r="AQ83" s="30"/>
      <c r="AS83" s="227"/>
      <c r="AT83" s="228"/>
      <c r="AU83" s="29"/>
      <c r="AV83" s="29"/>
      <c r="AW83" s="29"/>
      <c r="AX83" s="29"/>
      <c r="AY83" s="29"/>
      <c r="AZ83" s="29"/>
      <c r="BA83" s="29"/>
      <c r="BB83" s="29"/>
      <c r="BC83" s="29"/>
      <c r="BD83" s="66"/>
    </row>
    <row r="84" spans="1:76" s="1" customFormat="1" ht="10.9" customHeight="1">
      <c r="B84" s="28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30"/>
      <c r="AS84" s="227"/>
      <c r="AT84" s="228"/>
      <c r="AU84" s="29"/>
      <c r="AV84" s="29"/>
      <c r="AW84" s="29"/>
      <c r="AX84" s="29"/>
      <c r="AY84" s="29"/>
      <c r="AZ84" s="29"/>
      <c r="BA84" s="29"/>
      <c r="BB84" s="29"/>
      <c r="BC84" s="29"/>
      <c r="BD84" s="66"/>
    </row>
    <row r="85" spans="1:76" s="1" customFormat="1" ht="29.25" customHeight="1">
      <c r="B85" s="28"/>
      <c r="C85" s="229" t="s">
        <v>55</v>
      </c>
      <c r="D85" s="230"/>
      <c r="E85" s="230"/>
      <c r="F85" s="230"/>
      <c r="G85" s="230"/>
      <c r="H85" s="67"/>
      <c r="I85" s="231" t="s">
        <v>56</v>
      </c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1" t="s">
        <v>57</v>
      </c>
      <c r="AH85" s="230"/>
      <c r="AI85" s="230"/>
      <c r="AJ85" s="230"/>
      <c r="AK85" s="230"/>
      <c r="AL85" s="230"/>
      <c r="AM85" s="230"/>
      <c r="AN85" s="231" t="s">
        <v>58</v>
      </c>
      <c r="AO85" s="230"/>
      <c r="AP85" s="232"/>
      <c r="AQ85" s="30"/>
      <c r="AS85" s="68" t="s">
        <v>59</v>
      </c>
      <c r="AT85" s="69" t="s">
        <v>60</v>
      </c>
      <c r="AU85" s="69" t="s">
        <v>61</v>
      </c>
      <c r="AV85" s="69" t="s">
        <v>62</v>
      </c>
      <c r="AW85" s="69" t="s">
        <v>63</v>
      </c>
      <c r="AX85" s="69" t="s">
        <v>64</v>
      </c>
      <c r="AY85" s="69" t="s">
        <v>65</v>
      </c>
      <c r="AZ85" s="69" t="s">
        <v>66</v>
      </c>
      <c r="BA85" s="69" t="s">
        <v>67</v>
      </c>
      <c r="BB85" s="69" t="s">
        <v>68</v>
      </c>
      <c r="BC85" s="69" t="s">
        <v>69</v>
      </c>
      <c r="BD85" s="70" t="s">
        <v>70</v>
      </c>
    </row>
    <row r="86" spans="1:76" s="1" customFormat="1" ht="10.9" customHeight="1">
      <c r="B86" s="28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30"/>
      <c r="AS86" s="71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4"/>
    </row>
    <row r="87" spans="1:76" s="4" customFormat="1" ht="32.450000000000003" customHeight="1">
      <c r="B87" s="60"/>
      <c r="C87" s="72" t="s">
        <v>71</v>
      </c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223">
        <f>ROUND(AG88,2)</f>
        <v>0</v>
      </c>
      <c r="AH87" s="223"/>
      <c r="AI87" s="223"/>
      <c r="AJ87" s="223"/>
      <c r="AK87" s="223"/>
      <c r="AL87" s="223"/>
      <c r="AM87" s="223"/>
      <c r="AN87" s="224">
        <f>AK37</f>
        <v>0</v>
      </c>
      <c r="AO87" s="224"/>
      <c r="AP87" s="224"/>
      <c r="AQ87" s="63"/>
      <c r="AS87" s="74" t="e">
        <f>ROUND(AS88,2)</f>
        <v>#REF!</v>
      </c>
      <c r="AT87" s="75" t="e">
        <f>ROUND(SUM(AV87:AW87),2)</f>
        <v>#REF!</v>
      </c>
      <c r="AU87" s="76" t="e">
        <f>ROUND(AU88,5)</f>
        <v>#REF!</v>
      </c>
      <c r="AV87" s="75" t="e">
        <f>ROUND(AZ87*L31,2)</f>
        <v>#REF!</v>
      </c>
      <c r="AW87" s="75" t="e">
        <f>ROUND(BA87*L32,2)</f>
        <v>#REF!</v>
      </c>
      <c r="AX87" s="75" t="e">
        <f>ROUND(BB87*L31,2)</f>
        <v>#REF!</v>
      </c>
      <c r="AY87" s="75" t="e">
        <f>ROUND(BC87*L32,2)</f>
        <v>#REF!</v>
      </c>
      <c r="AZ87" s="75" t="e">
        <f>ROUND(AZ88,2)</f>
        <v>#REF!</v>
      </c>
      <c r="BA87" s="75" t="e">
        <f>ROUND(BA88,2)</f>
        <v>#REF!</v>
      </c>
      <c r="BB87" s="75" t="e">
        <f>ROUND(BB88,2)</f>
        <v>#REF!</v>
      </c>
      <c r="BC87" s="75" t="e">
        <f>ROUND(BC88,2)</f>
        <v>#REF!</v>
      </c>
      <c r="BD87" s="77" t="e">
        <f>ROUND(BD88,2)</f>
        <v>#REF!</v>
      </c>
      <c r="BS87" s="78" t="s">
        <v>72</v>
      </c>
      <c r="BT87" s="78" t="s">
        <v>73</v>
      </c>
      <c r="BU87" s="79" t="s">
        <v>74</v>
      </c>
      <c r="BV87" s="78" t="s">
        <v>75</v>
      </c>
      <c r="BW87" s="78" t="s">
        <v>76</v>
      </c>
      <c r="BX87" s="78" t="s">
        <v>77</v>
      </c>
    </row>
    <row r="88" spans="1:76" s="5" customFormat="1" ht="31.5" customHeight="1">
      <c r="A88" s="80" t="s">
        <v>78</v>
      </c>
      <c r="B88" s="81"/>
      <c r="C88" s="82"/>
      <c r="D88" s="221" t="s">
        <v>79</v>
      </c>
      <c r="E88" s="221"/>
      <c r="F88" s="221"/>
      <c r="G88" s="221"/>
      <c r="H88" s="221"/>
      <c r="I88" s="83"/>
      <c r="J88" s="222" t="s">
        <v>258</v>
      </c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36">
        <f>'SO 02 Vybavení interiéru'!J277</f>
        <v>0</v>
      </c>
      <c r="AH88" s="237"/>
      <c r="AI88" s="237"/>
      <c r="AJ88" s="237"/>
      <c r="AK88" s="237"/>
      <c r="AL88" s="237"/>
      <c r="AM88" s="237"/>
      <c r="AN88" s="236">
        <f>AK37</f>
        <v>0</v>
      </c>
      <c r="AO88" s="237"/>
      <c r="AP88" s="237"/>
      <c r="AQ88" s="84"/>
      <c r="AS88" s="85" t="e">
        <f>'SO 02 Vybavení interiéru'!#REF!</f>
        <v>#REF!</v>
      </c>
      <c r="AT88" s="86" t="e">
        <f>ROUND(SUM(AV88:AW88),2)</f>
        <v>#REF!</v>
      </c>
      <c r="AU88" s="87" t="e">
        <f>'SO 02 Vybavení interiéru'!O112</f>
        <v>#REF!</v>
      </c>
      <c r="AV88" s="86" t="e">
        <f>'SO 02 Vybavení interiéru'!#REF!</f>
        <v>#REF!</v>
      </c>
      <c r="AW88" s="86" t="e">
        <f>'SO 02 Vybavení interiéru'!#REF!</f>
        <v>#REF!</v>
      </c>
      <c r="AX88" s="86" t="e">
        <f>'SO 02 Vybavení interiéru'!#REF!</f>
        <v>#REF!</v>
      </c>
      <c r="AY88" s="86" t="e">
        <f>'SO 02 Vybavení interiéru'!#REF!</f>
        <v>#REF!</v>
      </c>
      <c r="AZ88" s="86" t="e">
        <f>'SO 02 Vybavení interiéru'!#REF!</f>
        <v>#REF!</v>
      </c>
      <c r="BA88" s="86" t="e">
        <f>'SO 02 Vybavení interiéru'!#REF!</f>
        <v>#REF!</v>
      </c>
      <c r="BB88" s="86" t="e">
        <f>'SO 02 Vybavení interiéru'!#REF!</f>
        <v>#REF!</v>
      </c>
      <c r="BC88" s="86" t="e">
        <f>'SO 02 Vybavení interiéru'!#REF!</f>
        <v>#REF!</v>
      </c>
      <c r="BD88" s="88" t="e">
        <f>'SO 02 Vybavení interiéru'!#REF!</f>
        <v>#REF!</v>
      </c>
      <c r="BT88" s="89" t="s">
        <v>80</v>
      </c>
      <c r="BV88" s="89" t="s">
        <v>75</v>
      </c>
      <c r="BW88" s="89" t="s">
        <v>81</v>
      </c>
      <c r="BX88" s="89" t="s">
        <v>76</v>
      </c>
    </row>
    <row r="89" spans="1:76">
      <c r="B89" s="19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0"/>
    </row>
    <row r="90" spans="1:76" s="1" customFormat="1" ht="30" customHeight="1">
      <c r="B90" s="28"/>
      <c r="C90" s="72" t="s">
        <v>82</v>
      </c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24">
        <v>0</v>
      </c>
      <c r="AH90" s="224"/>
      <c r="AI90" s="224"/>
      <c r="AJ90" s="224"/>
      <c r="AK90" s="224"/>
      <c r="AL90" s="224"/>
      <c r="AM90" s="224"/>
      <c r="AN90" s="224">
        <v>0</v>
      </c>
      <c r="AO90" s="224"/>
      <c r="AP90" s="224"/>
      <c r="AQ90" s="30"/>
      <c r="AS90" s="68" t="s">
        <v>83</v>
      </c>
      <c r="AT90" s="69" t="s">
        <v>84</v>
      </c>
      <c r="AU90" s="69" t="s">
        <v>37</v>
      </c>
      <c r="AV90" s="70" t="s">
        <v>60</v>
      </c>
    </row>
    <row r="91" spans="1:76" s="1" customFormat="1" ht="10.9" customHeight="1"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30"/>
      <c r="AS91" s="90"/>
      <c r="AT91" s="48"/>
      <c r="AU91" s="48"/>
      <c r="AV91" s="50"/>
    </row>
    <row r="92" spans="1:76" s="1" customFormat="1" ht="30" customHeight="1">
      <c r="B92" s="28"/>
      <c r="C92" s="91" t="s">
        <v>85</v>
      </c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233">
        <f>ROUND(AG87+AG90,2)</f>
        <v>0</v>
      </c>
      <c r="AH92" s="233"/>
      <c r="AI92" s="233"/>
      <c r="AJ92" s="233"/>
      <c r="AK92" s="233"/>
      <c r="AL92" s="233"/>
      <c r="AM92" s="233"/>
      <c r="AN92" s="233">
        <f>AN87+AN90</f>
        <v>0</v>
      </c>
      <c r="AO92" s="233"/>
      <c r="AP92" s="233"/>
      <c r="AQ92" s="30"/>
    </row>
    <row r="93" spans="1:76" s="1" customFormat="1" ht="6.95" customHeight="1">
      <c r="B93" s="51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3"/>
    </row>
  </sheetData>
  <mergeCells count="45">
    <mergeCell ref="AG90:AM90"/>
    <mergeCell ref="AN90:AP90"/>
    <mergeCell ref="AG92:AM92"/>
    <mergeCell ref="AN92:AP92"/>
    <mergeCell ref="AR2:BE2"/>
    <mergeCell ref="AN88:AP88"/>
    <mergeCell ref="AG88:AM88"/>
    <mergeCell ref="AK26:AO26"/>
    <mergeCell ref="AK27:AO27"/>
    <mergeCell ref="AK29:AO29"/>
    <mergeCell ref="D88:H88"/>
    <mergeCell ref="J88:AF88"/>
    <mergeCell ref="AG87:AM87"/>
    <mergeCell ref="AN87:AP87"/>
    <mergeCell ref="AS82:AT84"/>
    <mergeCell ref="AM83:AP83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L31:O31"/>
    <mergeCell ref="W31:AE31"/>
    <mergeCell ref="AK31:AO31"/>
    <mergeCell ref="C2:AP2"/>
    <mergeCell ref="C4:AP4"/>
    <mergeCell ref="K5:AO5"/>
    <mergeCell ref="K6:AO6"/>
    <mergeCell ref="E23:AN23"/>
  </mergeCells>
  <hyperlinks>
    <hyperlink ref="K1:S1" location="C2" display="1) Souhrnný list stavby"/>
    <hyperlink ref="W1:AF1" location="C87" display="2) Rekapitulace objektů"/>
    <hyperlink ref="A88" location="'171202aR2 - SO 01  ZDRAVO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78"/>
  <sheetViews>
    <sheetView showGridLines="0" tabSelected="1" zoomScaleNormal="100" workbookViewId="0">
      <pane ySplit="1" topLeftCell="A2" activePane="bottomLeft" state="frozen"/>
      <selection pane="bottomLeft" activeCell="A19" sqref="A1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6640625" customWidth="1"/>
    <col min="5" max="5" width="17.1640625" customWidth="1"/>
    <col min="6" max="6" width="43.6640625" customWidth="1"/>
    <col min="7" max="7" width="8.33203125" customWidth="1"/>
    <col min="8" max="8" width="11.5" customWidth="1"/>
    <col min="9" max="9" width="17.6640625" customWidth="1"/>
    <col min="10" max="10" width="24.6640625" customWidth="1"/>
    <col min="11" max="11" width="0.1640625" customWidth="1"/>
    <col min="12" max="12" width="29.6640625" hidden="1" customWidth="1"/>
    <col min="13" max="13" width="3.1640625" hidden="1" customWidth="1"/>
    <col min="14" max="14" width="8.1640625" hidden="1" customWidth="1"/>
    <col min="15" max="15" width="4.5" hidden="1" customWidth="1"/>
    <col min="16" max="16" width="1.83203125" customWidth="1"/>
    <col min="17" max="17" width="6.1640625" customWidth="1"/>
    <col min="18" max="18" width="11" customWidth="1"/>
    <col min="19" max="19" width="15" customWidth="1"/>
    <col min="20" max="20" width="16.33203125" customWidth="1"/>
    <col min="33" max="54" width="9.33203125" hidden="1"/>
  </cols>
  <sheetData>
    <row r="1" spans="1:55" ht="21.75" customHeight="1">
      <c r="A1" s="93"/>
      <c r="B1" s="8"/>
      <c r="C1" s="8"/>
      <c r="D1" s="9" t="s">
        <v>1</v>
      </c>
      <c r="E1" s="8"/>
      <c r="F1" s="10" t="s">
        <v>86</v>
      </c>
      <c r="G1" s="247"/>
      <c r="H1" s="247"/>
      <c r="I1" s="10" t="s">
        <v>87</v>
      </c>
      <c r="J1" s="8"/>
      <c r="K1" s="10" t="s">
        <v>88</v>
      </c>
      <c r="L1" s="10"/>
      <c r="M1" s="93"/>
      <c r="N1" s="93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</row>
    <row r="2" spans="1:55" ht="36.950000000000003" customHeight="1">
      <c r="C2" s="206" t="s">
        <v>7</v>
      </c>
      <c r="D2" s="207"/>
      <c r="E2" s="207"/>
      <c r="F2" s="207"/>
      <c r="G2" s="207"/>
      <c r="H2" s="207"/>
      <c r="I2" s="207"/>
      <c r="J2" s="207"/>
      <c r="K2" s="234" t="s">
        <v>8</v>
      </c>
      <c r="L2" s="235"/>
      <c r="M2" s="235"/>
      <c r="N2" s="235"/>
      <c r="O2" s="235"/>
      <c r="P2" s="235"/>
      <c r="Q2" s="235"/>
      <c r="R2" s="235"/>
      <c r="AI2" s="15" t="s">
        <v>81</v>
      </c>
    </row>
    <row r="3" spans="1:55" ht="6.95" customHeight="1">
      <c r="B3" s="168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56"/>
      <c r="Q3" s="159"/>
      <c r="R3" s="112"/>
      <c r="AI3" s="15" t="s">
        <v>89</v>
      </c>
    </row>
    <row r="4" spans="1:55" ht="36.950000000000003" customHeight="1">
      <c r="B4" s="159"/>
      <c r="C4" s="208" t="s">
        <v>90</v>
      </c>
      <c r="D4" s="209"/>
      <c r="E4" s="209"/>
      <c r="F4" s="209"/>
      <c r="G4" s="209"/>
      <c r="H4" s="209"/>
      <c r="I4" s="209"/>
      <c r="J4" s="209"/>
      <c r="K4" s="112"/>
      <c r="L4" s="152" t="s">
        <v>13</v>
      </c>
      <c r="M4" s="112"/>
      <c r="N4" s="112"/>
      <c r="O4" s="112"/>
      <c r="P4" s="153"/>
      <c r="Q4" s="159"/>
      <c r="R4" s="112"/>
      <c r="AI4" s="15" t="s">
        <v>6</v>
      </c>
    </row>
    <row r="5" spans="1:55" ht="6.95" customHeight="1">
      <c r="B5" s="159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53"/>
      <c r="Q5" s="159"/>
      <c r="R5" s="112"/>
    </row>
    <row r="6" spans="1:55" ht="25.35" customHeight="1">
      <c r="B6" s="159"/>
      <c r="C6" s="112"/>
      <c r="D6" s="117" t="s">
        <v>17</v>
      </c>
      <c r="E6" s="112"/>
      <c r="F6" s="241" t="str">
        <f>'Rekapitulace stavby'!K6</f>
        <v>Rekonstrukce podmínek pro vyučování přírodověd.předmětů v objektu ZŠ Vedlejší 10 Brno Bohunice</v>
      </c>
      <c r="G6" s="242"/>
      <c r="H6" s="242"/>
      <c r="I6" s="242"/>
      <c r="J6" s="242"/>
      <c r="K6" s="112"/>
      <c r="L6" s="112"/>
      <c r="M6" s="112"/>
      <c r="N6" s="112"/>
      <c r="O6" s="112"/>
      <c r="P6" s="153"/>
      <c r="Q6" s="159"/>
      <c r="R6" s="112"/>
    </row>
    <row r="7" spans="1:55" s="1" customFormat="1" ht="32.85" customHeight="1">
      <c r="B7" s="158"/>
      <c r="C7" s="118"/>
      <c r="D7" s="24" t="s">
        <v>91</v>
      </c>
      <c r="E7" s="118"/>
      <c r="F7" s="243" t="s">
        <v>255</v>
      </c>
      <c r="G7" s="244"/>
      <c r="H7" s="244"/>
      <c r="I7" s="244"/>
      <c r="J7" s="244"/>
      <c r="K7" s="118"/>
      <c r="L7" s="118"/>
      <c r="M7" s="118"/>
      <c r="N7" s="118"/>
      <c r="O7" s="118"/>
      <c r="P7" s="154"/>
      <c r="Q7" s="158"/>
      <c r="R7" s="118"/>
    </row>
    <row r="8" spans="1:55" s="1" customFormat="1" ht="14.45" customHeight="1">
      <c r="B8" s="158"/>
      <c r="C8" s="118"/>
      <c r="D8" s="117" t="s">
        <v>19</v>
      </c>
      <c r="E8" s="118"/>
      <c r="F8" s="111" t="s">
        <v>5</v>
      </c>
      <c r="G8" s="118"/>
      <c r="H8" s="118"/>
      <c r="I8" s="117" t="s">
        <v>20</v>
      </c>
      <c r="J8" s="118"/>
      <c r="K8" s="118"/>
      <c r="L8" s="118"/>
      <c r="M8" s="118"/>
      <c r="N8" s="118"/>
      <c r="O8" s="118"/>
      <c r="P8" s="154"/>
      <c r="Q8" s="158"/>
      <c r="R8" s="118"/>
    </row>
    <row r="9" spans="1:55" s="1" customFormat="1" ht="14.45" customHeight="1">
      <c r="B9" s="158"/>
      <c r="C9" s="118"/>
      <c r="D9" s="117" t="s">
        <v>21</v>
      </c>
      <c r="E9" s="118"/>
      <c r="F9" s="111" t="s">
        <v>22</v>
      </c>
      <c r="G9" s="118"/>
      <c r="H9" s="118"/>
      <c r="I9" s="117" t="s">
        <v>23</v>
      </c>
      <c r="J9" s="150">
        <f>'Rekapitulace stavby'!AN8</f>
        <v>43176</v>
      </c>
      <c r="K9" s="118"/>
      <c r="L9" s="118"/>
      <c r="M9" s="118"/>
      <c r="N9" s="118"/>
      <c r="O9" s="118"/>
      <c r="P9" s="154"/>
      <c r="Q9" s="158"/>
      <c r="R9" s="118"/>
    </row>
    <row r="10" spans="1:55" s="1" customFormat="1" ht="10.9" customHeight="1">
      <c r="B10" s="15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54"/>
      <c r="Q10" s="158"/>
      <c r="R10" s="118"/>
    </row>
    <row r="11" spans="1:55" s="1" customFormat="1" ht="14.45" customHeight="1">
      <c r="B11" s="158"/>
      <c r="C11" s="118"/>
      <c r="D11" s="117" t="s">
        <v>24</v>
      </c>
      <c r="E11" s="118"/>
      <c r="F11" s="118"/>
      <c r="G11" s="118"/>
      <c r="H11" s="118"/>
      <c r="I11" s="117" t="s">
        <v>25</v>
      </c>
      <c r="J11" s="118"/>
      <c r="K11" s="118"/>
      <c r="L11" s="118"/>
      <c r="M11" s="118"/>
      <c r="N11" s="118"/>
      <c r="O11" s="118"/>
      <c r="P11" s="154"/>
      <c r="Q11" s="158"/>
      <c r="R11" s="118"/>
    </row>
    <row r="12" spans="1:55" s="1" customFormat="1" ht="18" customHeight="1">
      <c r="B12" s="158"/>
      <c r="C12" s="118"/>
      <c r="D12" s="118"/>
      <c r="E12" s="111" t="s">
        <v>26</v>
      </c>
      <c r="F12" s="118"/>
      <c r="G12" s="118"/>
      <c r="H12" s="118"/>
      <c r="I12" s="117" t="s">
        <v>27</v>
      </c>
      <c r="J12" s="118"/>
      <c r="K12" s="118"/>
      <c r="L12" s="118"/>
      <c r="M12" s="118"/>
      <c r="N12" s="118"/>
      <c r="O12" s="118"/>
      <c r="P12" s="154"/>
      <c r="Q12" s="158"/>
      <c r="R12" s="118"/>
    </row>
    <row r="13" spans="1:55" s="1" customFormat="1" ht="6.95" customHeight="1">
      <c r="B13" s="15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54"/>
      <c r="Q13" s="158"/>
      <c r="R13" s="118"/>
    </row>
    <row r="14" spans="1:55" s="1" customFormat="1" ht="14.45" customHeight="1">
      <c r="B14" s="158"/>
      <c r="C14" s="118"/>
      <c r="D14" s="117" t="s">
        <v>28</v>
      </c>
      <c r="E14" s="118"/>
      <c r="F14" s="118"/>
      <c r="G14" s="118"/>
      <c r="H14" s="118"/>
      <c r="I14" s="117" t="s">
        <v>25</v>
      </c>
      <c r="J14" s="118"/>
      <c r="K14" s="118"/>
      <c r="L14" s="118"/>
      <c r="M14" s="118"/>
      <c r="N14" s="118"/>
      <c r="O14" s="118"/>
      <c r="P14" s="154"/>
      <c r="Q14" s="158"/>
      <c r="R14" s="118"/>
    </row>
    <row r="15" spans="1:55" s="1" customFormat="1" ht="18" customHeight="1">
      <c r="B15" s="158"/>
      <c r="C15" s="118"/>
      <c r="D15" s="118"/>
      <c r="E15" s="111" t="str">
        <f>IF('Rekapitulace stavby'!E14="","",'Rekapitulace stavby'!E14)</f>
        <v xml:space="preserve"> </v>
      </c>
      <c r="F15" s="118"/>
      <c r="G15" s="118"/>
      <c r="H15" s="118"/>
      <c r="I15" s="117" t="s">
        <v>27</v>
      </c>
      <c r="J15" s="118"/>
      <c r="K15" s="118"/>
      <c r="L15" s="118"/>
      <c r="M15" s="118"/>
      <c r="N15" s="118"/>
      <c r="O15" s="118"/>
      <c r="P15" s="154"/>
      <c r="Q15" s="158"/>
      <c r="R15" s="118"/>
    </row>
    <row r="16" spans="1:55" s="1" customFormat="1" ht="6.95" customHeight="1">
      <c r="B16" s="15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54"/>
      <c r="Q16" s="158"/>
      <c r="R16" s="118"/>
    </row>
    <row r="17" spans="2:21" s="1" customFormat="1" ht="14.45" customHeight="1">
      <c r="B17" s="158"/>
      <c r="C17" s="118"/>
      <c r="D17" s="117" t="s">
        <v>30</v>
      </c>
      <c r="E17" s="118"/>
      <c r="F17" s="118"/>
      <c r="G17" s="118"/>
      <c r="H17" s="118"/>
      <c r="I17" s="117" t="s">
        <v>25</v>
      </c>
      <c r="J17" s="118"/>
      <c r="K17" s="118"/>
      <c r="L17" s="118"/>
      <c r="M17" s="118"/>
      <c r="N17" s="118"/>
      <c r="O17" s="118"/>
      <c r="P17" s="154"/>
      <c r="Q17" s="158"/>
      <c r="R17" s="118"/>
    </row>
    <row r="18" spans="2:21" s="1" customFormat="1" ht="18" customHeight="1">
      <c r="B18" s="158"/>
      <c r="C18" s="118"/>
      <c r="D18" s="118"/>
      <c r="E18" s="175" t="s">
        <v>256</v>
      </c>
      <c r="F18" s="118"/>
      <c r="G18" s="118"/>
      <c r="H18" s="118"/>
      <c r="I18" s="117" t="s">
        <v>27</v>
      </c>
      <c r="J18" s="118"/>
      <c r="K18" s="118"/>
      <c r="L18" s="118"/>
      <c r="M18" s="118"/>
      <c r="N18" s="118"/>
      <c r="O18" s="118"/>
      <c r="P18" s="154"/>
      <c r="Q18" s="158"/>
      <c r="R18" s="118"/>
    </row>
    <row r="19" spans="2:21" s="1" customFormat="1" ht="6.95" customHeight="1">
      <c r="B19" s="15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54"/>
      <c r="Q19" s="158"/>
      <c r="R19" s="118"/>
      <c r="U19" s="1" t="s">
        <v>254</v>
      </c>
    </row>
    <row r="20" spans="2:21" s="1" customFormat="1" ht="14.45" customHeight="1">
      <c r="B20" s="158"/>
      <c r="C20" s="118"/>
      <c r="D20" s="117" t="s">
        <v>32</v>
      </c>
      <c r="E20" s="118"/>
      <c r="F20" s="118"/>
      <c r="G20" s="118"/>
      <c r="H20" s="118"/>
      <c r="I20" s="117" t="s">
        <v>25</v>
      </c>
      <c r="J20" s="118"/>
      <c r="K20" s="118"/>
      <c r="L20" s="118"/>
      <c r="M20" s="118"/>
      <c r="N20" s="118"/>
      <c r="O20" s="118"/>
      <c r="P20" s="154"/>
      <c r="Q20" s="158"/>
      <c r="R20" s="118"/>
    </row>
    <row r="21" spans="2:21" s="1" customFormat="1" ht="18" customHeight="1">
      <c r="B21" s="158"/>
      <c r="C21" s="118"/>
      <c r="D21" s="118"/>
      <c r="E21" s="175" t="s">
        <v>257</v>
      </c>
      <c r="F21" s="118"/>
      <c r="G21" s="118"/>
      <c r="H21" s="118"/>
      <c r="I21" s="117" t="s">
        <v>27</v>
      </c>
      <c r="J21" s="118"/>
      <c r="K21" s="118"/>
      <c r="L21" s="118"/>
      <c r="M21" s="118"/>
      <c r="N21" s="118"/>
      <c r="O21" s="118"/>
      <c r="P21" s="154"/>
      <c r="Q21" s="158"/>
      <c r="R21" s="118"/>
    </row>
    <row r="22" spans="2:21" s="1" customFormat="1" ht="6.95" customHeight="1">
      <c r="B22" s="15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54"/>
      <c r="Q22" s="158"/>
      <c r="R22" s="118"/>
    </row>
    <row r="23" spans="2:21" s="1" customFormat="1" ht="14.45" customHeight="1">
      <c r="B23" s="158"/>
      <c r="C23" s="118"/>
      <c r="D23" s="117" t="s">
        <v>33</v>
      </c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54"/>
      <c r="Q23" s="158"/>
      <c r="R23" s="118"/>
    </row>
    <row r="24" spans="2:21" s="1" customFormat="1" ht="16.5" customHeight="1">
      <c r="B24" s="158"/>
      <c r="C24" s="118"/>
      <c r="D24" s="118"/>
      <c r="E24" s="213" t="s">
        <v>5</v>
      </c>
      <c r="F24" s="213"/>
      <c r="G24" s="213"/>
      <c r="H24" s="213"/>
      <c r="I24" s="213"/>
      <c r="J24" s="118"/>
      <c r="K24" s="118"/>
      <c r="L24" s="118"/>
      <c r="M24" s="118"/>
      <c r="N24" s="118"/>
      <c r="O24" s="118"/>
      <c r="P24" s="154"/>
      <c r="Q24" s="158"/>
      <c r="R24" s="118"/>
    </row>
    <row r="25" spans="2:21" s="1" customFormat="1" ht="6.95" customHeight="1">
      <c r="B25" s="158"/>
      <c r="C25" s="118"/>
      <c r="D25" s="118"/>
      <c r="E25" s="118"/>
      <c r="F25" s="118"/>
      <c r="G25" s="118"/>
      <c r="H25" s="118"/>
      <c r="I25" s="118"/>
      <c r="J25" s="166"/>
      <c r="K25" s="118"/>
      <c r="L25" s="118"/>
      <c r="M25" s="118"/>
      <c r="N25" s="118"/>
      <c r="O25" s="118"/>
      <c r="P25" s="154"/>
      <c r="Q25" s="158"/>
      <c r="R25" s="118"/>
    </row>
    <row r="26" spans="2:21" s="1" customFormat="1" ht="6.95" customHeight="1">
      <c r="B26" s="158"/>
      <c r="C26" s="118"/>
      <c r="D26" s="43"/>
      <c r="E26" s="43"/>
      <c r="F26" s="43"/>
      <c r="G26" s="43"/>
      <c r="H26" s="43"/>
      <c r="I26" s="43"/>
      <c r="J26" s="118"/>
      <c r="K26" s="118"/>
      <c r="L26" s="118"/>
      <c r="M26" s="118"/>
      <c r="N26" s="118"/>
      <c r="O26" s="118"/>
      <c r="P26" s="154"/>
      <c r="Q26" s="158"/>
      <c r="R26" s="118"/>
    </row>
    <row r="27" spans="2:21" s="1" customFormat="1" ht="14.45" customHeight="1">
      <c r="B27" s="158"/>
      <c r="C27" s="118"/>
      <c r="D27" s="94" t="s">
        <v>92</v>
      </c>
      <c r="E27" s="118"/>
      <c r="F27" s="118"/>
      <c r="G27" s="118"/>
      <c r="H27" s="118"/>
      <c r="I27" s="118"/>
      <c r="J27" s="250">
        <f>J277</f>
        <v>0</v>
      </c>
      <c r="K27" s="238"/>
      <c r="L27" s="238"/>
      <c r="M27" s="238"/>
      <c r="N27" s="118"/>
      <c r="O27" s="118"/>
      <c r="P27" s="154"/>
      <c r="Q27" s="158"/>
      <c r="R27" s="118"/>
    </row>
    <row r="28" spans="2:21" s="1" customFormat="1" ht="14.45" customHeight="1">
      <c r="B28" s="158"/>
      <c r="C28" s="118"/>
      <c r="D28" s="27" t="s">
        <v>93</v>
      </c>
      <c r="E28" s="118"/>
      <c r="F28" s="118"/>
      <c r="G28" s="118"/>
      <c r="H28" s="118"/>
      <c r="I28" s="118"/>
      <c r="J28" s="164">
        <f>K94</f>
        <v>0</v>
      </c>
      <c r="K28" s="116"/>
      <c r="L28" s="116"/>
      <c r="M28" s="157"/>
      <c r="N28" s="118"/>
      <c r="O28" s="118"/>
      <c r="P28" s="154"/>
      <c r="Q28" s="158"/>
      <c r="R28" s="118"/>
    </row>
    <row r="29" spans="2:21" s="1" customFormat="1" ht="6.95" customHeight="1">
      <c r="B29" s="15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54"/>
      <c r="N29" s="118"/>
      <c r="O29" s="118"/>
      <c r="P29" s="154"/>
      <c r="Q29" s="158"/>
      <c r="R29" s="118"/>
    </row>
    <row r="30" spans="2:21" s="1" customFormat="1" ht="25.35" customHeight="1">
      <c r="B30" s="158"/>
      <c r="C30" s="118"/>
      <c r="D30" s="95" t="s">
        <v>36</v>
      </c>
      <c r="E30" s="118"/>
      <c r="F30" s="118"/>
      <c r="G30" s="118"/>
      <c r="H30" s="118"/>
      <c r="I30" s="118"/>
      <c r="J30" s="165">
        <f>ROUND(J27+J28,2)</f>
        <v>0</v>
      </c>
      <c r="K30" s="118"/>
      <c r="L30" s="118"/>
      <c r="M30" s="154"/>
      <c r="N30" s="118"/>
      <c r="O30" s="118"/>
      <c r="P30" s="154"/>
      <c r="Q30" s="158"/>
      <c r="R30" s="118"/>
    </row>
    <row r="31" spans="2:21" s="1" customFormat="1" ht="6.95" customHeight="1">
      <c r="B31" s="158"/>
      <c r="C31" s="118"/>
      <c r="D31" s="43"/>
      <c r="E31" s="43"/>
      <c r="F31" s="43"/>
      <c r="G31" s="43"/>
      <c r="H31" s="43"/>
      <c r="I31" s="43"/>
      <c r="J31" s="43"/>
      <c r="K31" s="118"/>
      <c r="L31" s="118"/>
      <c r="M31" s="118"/>
      <c r="N31" s="118"/>
      <c r="O31" s="118"/>
      <c r="P31" s="154"/>
      <c r="Q31" s="158"/>
      <c r="R31" s="118"/>
    </row>
    <row r="32" spans="2:21" s="1" customFormat="1" ht="14.45" customHeight="1">
      <c r="B32" s="158"/>
      <c r="C32" s="118"/>
      <c r="D32" s="115" t="s">
        <v>37</v>
      </c>
      <c r="E32" s="115" t="s">
        <v>38</v>
      </c>
      <c r="F32" s="110">
        <v>0.21</v>
      </c>
      <c r="G32" s="96" t="s">
        <v>39</v>
      </c>
      <c r="H32" s="248">
        <f>-(J30-I38)</f>
        <v>0</v>
      </c>
      <c r="I32" s="244"/>
      <c r="J32" s="244"/>
      <c r="K32" s="118"/>
      <c r="L32" s="118"/>
      <c r="M32" s="248"/>
      <c r="N32" s="244"/>
      <c r="O32" s="244"/>
      <c r="P32" s="251"/>
      <c r="Q32" s="158"/>
      <c r="R32" s="118"/>
    </row>
    <row r="33" spans="2:18" s="1" customFormat="1" ht="14.45" customHeight="1">
      <c r="B33" s="158"/>
      <c r="C33" s="118"/>
      <c r="D33" s="118"/>
      <c r="E33" s="115" t="s">
        <v>40</v>
      </c>
      <c r="F33" s="110">
        <v>0.15</v>
      </c>
      <c r="G33" s="96" t="s">
        <v>39</v>
      </c>
      <c r="H33" s="248">
        <f>ROUND((SUM(BC94:BC95)+SUM(BC112:BC179)), 2)</f>
        <v>0</v>
      </c>
      <c r="I33" s="244"/>
      <c r="J33" s="244"/>
      <c r="K33" s="118"/>
      <c r="L33" s="118"/>
      <c r="M33" s="248"/>
      <c r="N33" s="244"/>
      <c r="O33" s="244"/>
      <c r="P33" s="251"/>
      <c r="Q33" s="158"/>
      <c r="R33" s="118"/>
    </row>
    <row r="34" spans="2:18" s="1" customFormat="1" ht="14.45" hidden="1" customHeight="1">
      <c r="B34" s="158"/>
      <c r="C34" s="118"/>
      <c r="D34" s="118"/>
      <c r="E34" s="115" t="s">
        <v>41</v>
      </c>
      <c r="F34" s="110">
        <v>0.21</v>
      </c>
      <c r="G34" s="118"/>
      <c r="H34" s="118"/>
      <c r="I34" s="118"/>
      <c r="J34" s="118"/>
      <c r="K34" s="118"/>
      <c r="L34" s="118"/>
      <c r="M34" s="118"/>
      <c r="N34" s="118"/>
      <c r="O34" s="118"/>
      <c r="P34" s="154"/>
      <c r="Q34" s="158"/>
      <c r="R34" s="118"/>
    </row>
    <row r="35" spans="2:18" s="1" customFormat="1" ht="14.45" hidden="1" customHeight="1">
      <c r="B35" s="158"/>
      <c r="C35" s="118"/>
      <c r="D35" s="118"/>
      <c r="E35" s="115" t="s">
        <v>42</v>
      </c>
      <c r="F35" s="110">
        <v>0.15</v>
      </c>
      <c r="G35" s="118"/>
      <c r="H35" s="118"/>
      <c r="I35" s="118"/>
      <c r="J35" s="118"/>
      <c r="K35" s="118"/>
      <c r="L35" s="118"/>
      <c r="M35" s="118"/>
      <c r="N35" s="118"/>
      <c r="O35" s="118"/>
      <c r="P35" s="154"/>
      <c r="Q35" s="158"/>
      <c r="R35" s="118"/>
    </row>
    <row r="36" spans="2:18" s="1" customFormat="1" ht="14.45" hidden="1" customHeight="1">
      <c r="B36" s="158"/>
      <c r="C36" s="118"/>
      <c r="D36" s="118"/>
      <c r="E36" s="115" t="s">
        <v>43</v>
      </c>
      <c r="F36" s="110">
        <v>0</v>
      </c>
      <c r="G36" s="118"/>
      <c r="H36" s="118"/>
      <c r="I36" s="118"/>
      <c r="J36" s="118"/>
      <c r="K36" s="118"/>
      <c r="L36" s="118"/>
      <c r="M36" s="118"/>
      <c r="N36" s="118"/>
      <c r="O36" s="118"/>
      <c r="P36" s="154"/>
      <c r="Q36" s="158"/>
      <c r="R36" s="118"/>
    </row>
    <row r="37" spans="2:18" s="1" customFormat="1" ht="6.95" customHeight="1">
      <c r="B37" s="158"/>
      <c r="C37" s="118"/>
      <c r="D37" s="118"/>
      <c r="E37" s="118"/>
      <c r="F37" s="118"/>
      <c r="G37" s="118"/>
      <c r="H37" s="118"/>
      <c r="I37" s="166"/>
      <c r="J37" s="166"/>
      <c r="K37" s="118"/>
      <c r="L37" s="118"/>
      <c r="M37" s="118"/>
      <c r="N37" s="118"/>
      <c r="O37" s="118"/>
      <c r="P37" s="154"/>
      <c r="Q37" s="158"/>
      <c r="R37" s="118"/>
    </row>
    <row r="38" spans="2:18" s="1" customFormat="1" ht="25.35" customHeight="1">
      <c r="B38" s="158"/>
      <c r="C38" s="119"/>
      <c r="D38" s="97" t="s">
        <v>44</v>
      </c>
      <c r="E38" s="67"/>
      <c r="F38" s="67"/>
      <c r="G38" s="67"/>
      <c r="H38" s="67"/>
      <c r="I38" s="249">
        <f>J30*1.21</f>
        <v>0</v>
      </c>
      <c r="J38" s="249"/>
      <c r="K38" s="245"/>
      <c r="L38" s="246"/>
      <c r="M38" s="118"/>
      <c r="N38" s="118"/>
      <c r="O38" s="118"/>
      <c r="P38" s="154"/>
      <c r="Q38" s="158"/>
      <c r="R38" s="118"/>
    </row>
    <row r="39" spans="2:18" s="1" customFormat="1" ht="14.45" customHeight="1">
      <c r="B39" s="158"/>
      <c r="C39" s="118"/>
      <c r="D39" s="118"/>
      <c r="E39" s="118"/>
      <c r="F39" s="118"/>
      <c r="G39" s="118"/>
      <c r="H39" s="118"/>
      <c r="I39" s="118"/>
      <c r="J39" s="176"/>
      <c r="K39" s="118"/>
      <c r="L39" s="118"/>
      <c r="M39" s="118"/>
      <c r="N39" s="118"/>
      <c r="O39" s="118"/>
      <c r="P39" s="154"/>
      <c r="Q39" s="158"/>
      <c r="R39" s="118"/>
    </row>
    <row r="40" spans="2:18" s="1" customFormat="1" ht="14.45" customHeight="1">
      <c r="B40" s="15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54"/>
      <c r="Q40" s="158"/>
      <c r="R40" s="118"/>
    </row>
    <row r="41" spans="2:18">
      <c r="B41" s="159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53"/>
      <c r="Q41" s="159"/>
      <c r="R41" s="112"/>
    </row>
    <row r="42" spans="2:18">
      <c r="B42" s="159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53"/>
      <c r="Q42" s="159"/>
      <c r="R42" s="112"/>
    </row>
    <row r="43" spans="2:18">
      <c r="B43" s="159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53"/>
      <c r="Q43" s="159"/>
      <c r="R43" s="112"/>
    </row>
    <row r="44" spans="2:18">
      <c r="B44" s="159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53"/>
      <c r="Q44" s="159"/>
      <c r="R44" s="112"/>
    </row>
    <row r="45" spans="2:18">
      <c r="B45" s="159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53"/>
      <c r="Q45" s="159"/>
      <c r="R45" s="112"/>
    </row>
    <row r="46" spans="2:18">
      <c r="B46" s="159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53"/>
      <c r="Q46" s="159"/>
      <c r="R46" s="112"/>
    </row>
    <row r="47" spans="2:18">
      <c r="B47" s="159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53"/>
      <c r="Q47" s="159"/>
      <c r="R47" s="112"/>
    </row>
    <row r="48" spans="2:18">
      <c r="B48" s="159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53"/>
      <c r="Q48" s="159"/>
      <c r="R48" s="112"/>
    </row>
    <row r="49" spans="2:18">
      <c r="B49" s="159"/>
      <c r="C49" s="112"/>
      <c r="D49" s="112"/>
      <c r="E49" s="112"/>
      <c r="F49" s="112"/>
      <c r="G49" s="112"/>
      <c r="H49" s="112"/>
      <c r="I49" s="112"/>
      <c r="J49" s="167"/>
      <c r="K49" s="112"/>
      <c r="L49" s="112"/>
      <c r="M49" s="112"/>
      <c r="N49" s="112"/>
      <c r="O49" s="112"/>
      <c r="P49" s="153"/>
      <c r="Q49" s="159"/>
      <c r="R49" s="112"/>
    </row>
    <row r="50" spans="2:18" s="1" customFormat="1" ht="15">
      <c r="B50" s="158"/>
      <c r="C50" s="118"/>
      <c r="D50" s="42" t="s">
        <v>47</v>
      </c>
      <c r="E50" s="43"/>
      <c r="F50" s="43"/>
      <c r="G50" s="42" t="s">
        <v>48</v>
      </c>
      <c r="H50" s="43"/>
      <c r="I50" s="43"/>
      <c r="J50" s="177"/>
      <c r="K50" s="118"/>
      <c r="L50" s="118"/>
      <c r="M50" s="118"/>
      <c r="N50" s="118"/>
      <c r="O50" s="118"/>
      <c r="P50" s="154"/>
      <c r="Q50" s="158"/>
      <c r="R50" s="118"/>
    </row>
    <row r="51" spans="2:18">
      <c r="B51" s="159"/>
      <c r="C51" s="112"/>
      <c r="D51" s="45"/>
      <c r="E51" s="112"/>
      <c r="F51" s="112"/>
      <c r="G51" s="45"/>
      <c r="H51" s="112"/>
      <c r="I51" s="112"/>
      <c r="J51" s="178"/>
      <c r="K51" s="112"/>
      <c r="L51" s="112"/>
      <c r="M51" s="112"/>
      <c r="N51" s="112"/>
      <c r="O51" s="112"/>
      <c r="P51" s="153"/>
      <c r="Q51" s="159"/>
      <c r="R51" s="112"/>
    </row>
    <row r="52" spans="2:18">
      <c r="B52" s="159"/>
      <c r="C52" s="112"/>
      <c r="D52" s="45"/>
      <c r="E52" s="112"/>
      <c r="F52" s="112"/>
      <c r="G52" s="45"/>
      <c r="H52" s="112"/>
      <c r="I52" s="112"/>
      <c r="J52" s="178"/>
      <c r="K52" s="112"/>
      <c r="L52" s="112"/>
      <c r="M52" s="112"/>
      <c r="N52" s="112"/>
      <c r="O52" s="112"/>
      <c r="P52" s="153"/>
      <c r="Q52" s="159"/>
      <c r="R52" s="112"/>
    </row>
    <row r="53" spans="2:18">
      <c r="B53" s="159"/>
      <c r="C53" s="112"/>
      <c r="D53" s="45"/>
      <c r="E53" s="112"/>
      <c r="F53" s="112"/>
      <c r="G53" s="45"/>
      <c r="H53" s="112"/>
      <c r="I53" s="112"/>
      <c r="J53" s="178"/>
      <c r="K53" s="112"/>
      <c r="L53" s="112"/>
      <c r="M53" s="112"/>
      <c r="N53" s="112"/>
      <c r="O53" s="112"/>
      <c r="P53" s="153"/>
      <c r="Q53" s="159"/>
      <c r="R53" s="112"/>
    </row>
    <row r="54" spans="2:18">
      <c r="B54" s="159"/>
      <c r="C54" s="112"/>
      <c r="D54" s="45"/>
      <c r="E54" s="112"/>
      <c r="F54" s="112"/>
      <c r="G54" s="45"/>
      <c r="H54" s="112"/>
      <c r="I54" s="112"/>
      <c r="J54" s="178"/>
      <c r="K54" s="112"/>
      <c r="L54" s="112"/>
      <c r="M54" s="112"/>
      <c r="N54" s="112"/>
      <c r="O54" s="112"/>
      <c r="P54" s="153"/>
      <c r="Q54" s="159"/>
      <c r="R54" s="112"/>
    </row>
    <row r="55" spans="2:18">
      <c r="B55" s="159"/>
      <c r="C55" s="112"/>
      <c r="D55" s="45"/>
      <c r="E55" s="112"/>
      <c r="F55" s="112"/>
      <c r="G55" s="45"/>
      <c r="H55" s="112"/>
      <c r="I55" s="112"/>
      <c r="J55" s="178"/>
      <c r="K55" s="112"/>
      <c r="L55" s="112"/>
      <c r="M55" s="112"/>
      <c r="N55" s="112"/>
      <c r="O55" s="112"/>
      <c r="P55" s="153"/>
      <c r="Q55" s="159"/>
      <c r="R55" s="112"/>
    </row>
    <row r="56" spans="2:18">
      <c r="B56" s="159"/>
      <c r="C56" s="112"/>
      <c r="D56" s="45"/>
      <c r="E56" s="112"/>
      <c r="F56" s="112"/>
      <c r="G56" s="45"/>
      <c r="H56" s="112"/>
      <c r="I56" s="112"/>
      <c r="J56" s="178"/>
      <c r="K56" s="112"/>
      <c r="L56" s="112"/>
      <c r="M56" s="112"/>
      <c r="N56" s="112"/>
      <c r="O56" s="112"/>
      <c r="P56" s="153"/>
      <c r="Q56" s="159"/>
      <c r="R56" s="112"/>
    </row>
    <row r="57" spans="2:18">
      <c r="B57" s="159"/>
      <c r="C57" s="112"/>
      <c r="D57" s="45"/>
      <c r="E57" s="112"/>
      <c r="F57" s="112"/>
      <c r="G57" s="45"/>
      <c r="H57" s="112"/>
      <c r="I57" s="112"/>
      <c r="J57" s="178"/>
      <c r="K57" s="112"/>
      <c r="L57" s="112"/>
      <c r="M57" s="112"/>
      <c r="N57" s="112"/>
      <c r="O57" s="112"/>
      <c r="P57" s="153"/>
      <c r="Q57" s="159"/>
      <c r="R57" s="112"/>
    </row>
    <row r="58" spans="2:18">
      <c r="B58" s="159"/>
      <c r="C58" s="112"/>
      <c r="D58" s="45"/>
      <c r="E58" s="112"/>
      <c r="F58" s="112"/>
      <c r="G58" s="45"/>
      <c r="H58" s="112"/>
      <c r="I58" s="112"/>
      <c r="J58" s="178"/>
      <c r="K58" s="112"/>
      <c r="L58" s="112"/>
      <c r="M58" s="112"/>
      <c r="N58" s="112"/>
      <c r="O58" s="112"/>
      <c r="P58" s="153"/>
      <c r="Q58" s="159"/>
      <c r="R58" s="112"/>
    </row>
    <row r="59" spans="2:18" s="1" customFormat="1" ht="15">
      <c r="B59" s="158"/>
      <c r="C59" s="118"/>
      <c r="D59" s="47" t="s">
        <v>49</v>
      </c>
      <c r="E59" s="48"/>
      <c r="F59" s="48"/>
      <c r="G59" s="47" t="s">
        <v>49</v>
      </c>
      <c r="H59" s="48"/>
      <c r="I59" s="48"/>
      <c r="J59" s="179" t="s">
        <v>50</v>
      </c>
      <c r="K59" s="118"/>
      <c r="L59" s="118"/>
      <c r="M59" s="118"/>
      <c r="N59" s="118"/>
      <c r="O59" s="118"/>
      <c r="P59" s="154"/>
      <c r="Q59" s="158"/>
      <c r="R59" s="118"/>
    </row>
    <row r="60" spans="2:18">
      <c r="B60" s="159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53"/>
      <c r="Q60" s="159"/>
      <c r="R60" s="112"/>
    </row>
    <row r="61" spans="2:18" s="1" customFormat="1" ht="15">
      <c r="B61" s="158"/>
      <c r="C61" s="118"/>
      <c r="D61" s="42" t="s">
        <v>51</v>
      </c>
      <c r="E61" s="43"/>
      <c r="F61" s="43"/>
      <c r="G61" s="42" t="s">
        <v>52</v>
      </c>
      <c r="H61" s="43"/>
      <c r="I61" s="43"/>
      <c r="J61" s="43"/>
      <c r="K61" s="180"/>
      <c r="L61" s="176"/>
      <c r="M61" s="176"/>
      <c r="N61" s="176"/>
      <c r="O61" s="181"/>
      <c r="P61" s="154"/>
      <c r="Q61" s="158"/>
      <c r="R61" s="118"/>
    </row>
    <row r="62" spans="2:18">
      <c r="B62" s="159"/>
      <c r="C62" s="112"/>
      <c r="D62" s="45"/>
      <c r="E62" s="112"/>
      <c r="F62" s="112"/>
      <c r="G62" s="45"/>
      <c r="H62" s="112"/>
      <c r="I62" s="112"/>
      <c r="J62" s="112"/>
      <c r="K62" s="182"/>
      <c r="L62" s="112"/>
      <c r="M62" s="112"/>
      <c r="N62" s="112"/>
      <c r="O62" s="178"/>
      <c r="P62" s="153"/>
      <c r="Q62" s="159"/>
      <c r="R62" s="112"/>
    </row>
    <row r="63" spans="2:18">
      <c r="B63" s="159"/>
      <c r="C63" s="112"/>
      <c r="D63" s="45"/>
      <c r="E63" s="112"/>
      <c r="F63" s="112"/>
      <c r="G63" s="45"/>
      <c r="H63" s="112"/>
      <c r="I63" s="112"/>
      <c r="J63" s="112"/>
      <c r="K63" s="182"/>
      <c r="L63" s="112"/>
      <c r="M63" s="112"/>
      <c r="N63" s="112"/>
      <c r="O63" s="178"/>
      <c r="P63" s="153"/>
      <c r="Q63" s="159"/>
      <c r="R63" s="112"/>
    </row>
    <row r="64" spans="2:18">
      <c r="B64" s="159"/>
      <c r="C64" s="112"/>
      <c r="D64" s="45"/>
      <c r="E64" s="112"/>
      <c r="F64" s="112"/>
      <c r="G64" s="45"/>
      <c r="H64" s="112"/>
      <c r="I64" s="112"/>
      <c r="J64" s="112"/>
      <c r="K64" s="182"/>
      <c r="L64" s="112"/>
      <c r="M64" s="112"/>
      <c r="N64" s="112"/>
      <c r="O64" s="178"/>
      <c r="P64" s="153"/>
      <c r="Q64" s="159"/>
      <c r="R64" s="112"/>
    </row>
    <row r="65" spans="2:18">
      <c r="B65" s="159"/>
      <c r="C65" s="112"/>
      <c r="D65" s="45"/>
      <c r="E65" s="112"/>
      <c r="F65" s="112"/>
      <c r="G65" s="45"/>
      <c r="H65" s="112"/>
      <c r="I65" s="112"/>
      <c r="J65" s="112"/>
      <c r="K65" s="182"/>
      <c r="L65" s="112"/>
      <c r="M65" s="112"/>
      <c r="N65" s="112"/>
      <c r="O65" s="178"/>
      <c r="P65" s="153"/>
      <c r="Q65" s="159"/>
      <c r="R65" s="112"/>
    </row>
    <row r="66" spans="2:18">
      <c r="B66" s="159"/>
      <c r="C66" s="112"/>
      <c r="D66" s="45"/>
      <c r="E66" s="112"/>
      <c r="F66" s="112"/>
      <c r="G66" s="45"/>
      <c r="H66" s="112"/>
      <c r="I66" s="112"/>
      <c r="J66" s="112"/>
      <c r="K66" s="182"/>
      <c r="L66" s="112"/>
      <c r="M66" s="112"/>
      <c r="N66" s="112"/>
      <c r="O66" s="178"/>
      <c r="P66" s="153"/>
      <c r="Q66" s="159"/>
      <c r="R66" s="112"/>
    </row>
    <row r="67" spans="2:18">
      <c r="B67" s="159"/>
      <c r="C67" s="112"/>
      <c r="D67" s="45"/>
      <c r="E67" s="112"/>
      <c r="F67" s="112"/>
      <c r="G67" s="45"/>
      <c r="H67" s="112"/>
      <c r="I67" s="112"/>
      <c r="J67" s="112"/>
      <c r="K67" s="182"/>
      <c r="L67" s="112"/>
      <c r="M67" s="112"/>
      <c r="N67" s="112"/>
      <c r="O67" s="178"/>
      <c r="P67" s="153"/>
      <c r="Q67" s="159"/>
      <c r="R67" s="112"/>
    </row>
    <row r="68" spans="2:18">
      <c r="B68" s="159"/>
      <c r="C68" s="112"/>
      <c r="D68" s="45"/>
      <c r="E68" s="112"/>
      <c r="F68" s="112"/>
      <c r="G68" s="45"/>
      <c r="H68" s="112"/>
      <c r="I68" s="112"/>
      <c r="J68" s="112"/>
      <c r="K68" s="182"/>
      <c r="L68" s="112"/>
      <c r="M68" s="112"/>
      <c r="N68" s="112"/>
      <c r="O68" s="178"/>
      <c r="P68" s="153"/>
      <c r="Q68" s="159"/>
      <c r="R68" s="112"/>
    </row>
    <row r="69" spans="2:18">
      <c r="B69" s="159"/>
      <c r="C69" s="112"/>
      <c r="D69" s="45"/>
      <c r="E69" s="112"/>
      <c r="F69" s="112"/>
      <c r="G69" s="45"/>
      <c r="H69" s="112"/>
      <c r="I69" s="112"/>
      <c r="J69" s="112"/>
      <c r="K69" s="182"/>
      <c r="L69" s="112"/>
      <c r="M69" s="112"/>
      <c r="N69" s="112"/>
      <c r="O69" s="178"/>
      <c r="P69" s="153"/>
      <c r="Q69" s="159"/>
      <c r="R69" s="112"/>
    </row>
    <row r="70" spans="2:18" s="1" customFormat="1" ht="15">
      <c r="B70" s="158"/>
      <c r="C70" s="118"/>
      <c r="D70" s="47" t="s">
        <v>49</v>
      </c>
      <c r="E70" s="48"/>
      <c r="F70" s="48"/>
      <c r="G70" s="47" t="s">
        <v>49</v>
      </c>
      <c r="H70" s="48"/>
      <c r="I70" s="48"/>
      <c r="J70" s="49" t="s">
        <v>50</v>
      </c>
      <c r="K70" s="183"/>
      <c r="L70" s="166"/>
      <c r="M70" s="166"/>
      <c r="N70" s="166"/>
      <c r="O70" s="184"/>
      <c r="P70" s="154"/>
      <c r="Q70" s="158"/>
      <c r="R70" s="118"/>
    </row>
    <row r="71" spans="2:18" s="1" customFormat="1" ht="14.45" customHeight="1">
      <c r="B71" s="161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3"/>
      <c r="Q71" s="158"/>
      <c r="R71" s="118"/>
    </row>
    <row r="72" spans="2:18"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</row>
    <row r="73" spans="2:18"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</row>
    <row r="74" spans="2:18">
      <c r="B74" s="174"/>
      <c r="C74" s="171"/>
      <c r="D74" s="171"/>
      <c r="E74" s="171"/>
      <c r="F74" s="171"/>
      <c r="G74" s="171"/>
      <c r="H74" s="171"/>
      <c r="I74" s="171"/>
      <c r="J74" s="171"/>
      <c r="K74" s="112"/>
      <c r="L74" s="171"/>
      <c r="M74" s="171"/>
      <c r="N74" s="171"/>
      <c r="O74" s="171"/>
      <c r="P74" s="171"/>
      <c r="Q74" s="112"/>
      <c r="R74" s="112"/>
    </row>
    <row r="75" spans="2:18" s="1" customFormat="1" ht="6.95" customHeight="1">
      <c r="B75" s="54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54"/>
    </row>
    <row r="76" spans="2:18" s="1" customFormat="1" ht="36.950000000000003" customHeight="1">
      <c r="B76" s="28"/>
      <c r="C76" s="208" t="s">
        <v>94</v>
      </c>
      <c r="D76" s="209"/>
      <c r="E76" s="209"/>
      <c r="F76" s="209"/>
      <c r="G76" s="209"/>
      <c r="H76" s="209"/>
      <c r="I76" s="209"/>
      <c r="J76" s="209"/>
      <c r="K76" s="118"/>
      <c r="L76" s="118"/>
      <c r="M76" s="118"/>
      <c r="N76" s="118"/>
      <c r="O76" s="118"/>
      <c r="P76" s="154"/>
    </row>
    <row r="77" spans="2:18" s="1" customFormat="1" ht="6.95" customHeight="1">
      <c r="B77" s="2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54"/>
    </row>
    <row r="78" spans="2:18" s="1" customFormat="1" ht="30" customHeight="1">
      <c r="B78" s="28"/>
      <c r="C78" s="117" t="s">
        <v>17</v>
      </c>
      <c r="D78" s="118"/>
      <c r="E78" s="118"/>
      <c r="F78" s="241" t="str">
        <f>F6</f>
        <v>Rekonstrukce podmínek pro vyučování přírodověd.předmětů v objektu ZŠ Vedlejší 10 Brno Bohunice</v>
      </c>
      <c r="G78" s="242"/>
      <c r="H78" s="242"/>
      <c r="I78" s="242"/>
      <c r="J78" s="242"/>
      <c r="K78" s="118"/>
      <c r="L78" s="118"/>
      <c r="M78" s="118"/>
      <c r="N78" s="118"/>
      <c r="O78" s="118"/>
      <c r="P78" s="154"/>
    </row>
    <row r="79" spans="2:18" s="1" customFormat="1" ht="36.950000000000003" customHeight="1">
      <c r="B79" s="28"/>
      <c r="C79" s="61" t="s">
        <v>91</v>
      </c>
      <c r="D79" s="118"/>
      <c r="E79" s="118"/>
      <c r="F79" s="218" t="str">
        <f>F7</f>
        <v>171202aR2 - SO 02 VYBAVENÍ INTERIÉRU</v>
      </c>
      <c r="G79" s="244"/>
      <c r="H79" s="244"/>
      <c r="I79" s="244"/>
      <c r="J79" s="244"/>
      <c r="K79" s="118"/>
      <c r="L79" s="118"/>
      <c r="M79" s="118"/>
      <c r="N79" s="118"/>
      <c r="O79" s="118"/>
      <c r="P79" s="154"/>
    </row>
    <row r="80" spans="2:18" s="1" customFormat="1" ht="6.95" customHeight="1">
      <c r="B80" s="2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54"/>
    </row>
    <row r="81" spans="2:36" s="1" customFormat="1" ht="18" customHeight="1">
      <c r="B81" s="28"/>
      <c r="C81" s="117" t="s">
        <v>21</v>
      </c>
      <c r="D81" s="118"/>
      <c r="E81" s="118"/>
      <c r="F81" s="111" t="str">
        <f>F9</f>
        <v>BRNO</v>
      </c>
      <c r="G81" s="118"/>
      <c r="H81" s="117" t="s">
        <v>23</v>
      </c>
      <c r="I81" s="118"/>
      <c r="J81" s="150">
        <f>IF(J9="","",J9)</f>
        <v>43176</v>
      </c>
      <c r="K81" s="118"/>
      <c r="L81" s="118"/>
      <c r="M81" s="118"/>
      <c r="N81" s="118"/>
      <c r="O81" s="118"/>
      <c r="P81" s="154"/>
    </row>
    <row r="82" spans="2:36" s="1" customFormat="1" ht="6.95" customHeight="1">
      <c r="B82" s="2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54"/>
    </row>
    <row r="83" spans="2:36" s="1" customFormat="1" ht="15">
      <c r="B83" s="28"/>
      <c r="C83" s="117" t="s">
        <v>24</v>
      </c>
      <c r="D83" s="118"/>
      <c r="E83" s="118"/>
      <c r="F83" s="111" t="str">
        <f>E12</f>
        <v>Statutární město Brno MČ Brno Bohunice</v>
      </c>
      <c r="G83" s="118"/>
      <c r="H83" s="117" t="s">
        <v>30</v>
      </c>
      <c r="I83" s="118"/>
      <c r="J83" s="113" t="str">
        <f>E18</f>
        <v>ing. arch. Aleš Putna</v>
      </c>
      <c r="K83" s="118"/>
      <c r="L83" s="118"/>
      <c r="M83" s="118"/>
      <c r="N83" s="118"/>
      <c r="O83" s="118"/>
      <c r="P83" s="154"/>
    </row>
    <row r="84" spans="2:36" s="1" customFormat="1" ht="14.45" customHeight="1">
      <c r="B84" s="28"/>
      <c r="C84" s="117" t="s">
        <v>28</v>
      </c>
      <c r="D84" s="118"/>
      <c r="E84" s="118"/>
      <c r="F84" s="111" t="str">
        <f>IF(E15="","",E15)</f>
        <v xml:space="preserve"> </v>
      </c>
      <c r="G84" s="118"/>
      <c r="H84" s="117" t="s">
        <v>32</v>
      </c>
      <c r="I84" s="118"/>
      <c r="J84" s="113" t="str">
        <f>E21</f>
        <v>Putna</v>
      </c>
      <c r="K84" s="118"/>
      <c r="L84" s="118"/>
      <c r="M84" s="118"/>
      <c r="N84" s="118"/>
      <c r="O84" s="118"/>
      <c r="P84" s="154"/>
    </row>
    <row r="85" spans="2:36" s="1" customFormat="1" ht="10.35" customHeight="1">
      <c r="B85" s="2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54"/>
    </row>
    <row r="86" spans="2:36" s="1" customFormat="1" ht="29.25" customHeight="1">
      <c r="B86" s="28"/>
      <c r="C86" s="252" t="s">
        <v>95</v>
      </c>
      <c r="D86" s="253"/>
      <c r="E86" s="253"/>
      <c r="F86" s="253"/>
      <c r="G86" s="119"/>
      <c r="H86" s="119"/>
      <c r="I86" s="119"/>
      <c r="J86" s="151" t="s">
        <v>96</v>
      </c>
      <c r="K86" s="118"/>
      <c r="L86" s="118"/>
      <c r="M86" s="118"/>
      <c r="N86" s="118"/>
      <c r="O86" s="118"/>
      <c r="P86" s="154"/>
    </row>
    <row r="87" spans="2:36" s="1" customFormat="1" ht="10.35" customHeight="1">
      <c r="B87" s="2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54"/>
    </row>
    <row r="88" spans="2:36" s="1" customFormat="1" ht="29.25" customHeight="1">
      <c r="B88" s="28"/>
      <c r="C88" s="98" t="s">
        <v>97</v>
      </c>
      <c r="D88" s="118"/>
      <c r="E88" s="118"/>
      <c r="F88" s="118"/>
      <c r="G88" s="118"/>
      <c r="H88" s="118"/>
      <c r="I88" s="118"/>
      <c r="J88" s="114">
        <f>J89+J90+J91+J92</f>
        <v>0</v>
      </c>
      <c r="K88" s="118"/>
      <c r="L88" s="118"/>
      <c r="M88" s="118"/>
      <c r="N88" s="118"/>
      <c r="O88" s="118"/>
      <c r="P88" s="154"/>
      <c r="AJ88" s="15" t="s">
        <v>98</v>
      </c>
    </row>
    <row r="89" spans="2:36" s="6" customFormat="1" ht="19.899999999999999" customHeight="1">
      <c r="B89" s="99"/>
      <c r="C89" s="100"/>
      <c r="D89" s="185" t="s">
        <v>108</v>
      </c>
      <c r="E89" s="100"/>
      <c r="F89" s="100"/>
      <c r="G89" s="100"/>
      <c r="H89" s="100"/>
      <c r="I89" s="100"/>
      <c r="J89" s="188">
        <f>J117</f>
        <v>0</v>
      </c>
      <c r="K89" s="100"/>
      <c r="L89" s="100"/>
      <c r="M89" s="100"/>
      <c r="N89" s="100"/>
      <c r="O89" s="100"/>
      <c r="P89" s="155"/>
    </row>
    <row r="90" spans="2:36" s="6" customFormat="1" ht="19.899999999999999" customHeight="1">
      <c r="B90" s="99"/>
      <c r="C90" s="100"/>
      <c r="D90" s="185" t="s">
        <v>172</v>
      </c>
      <c r="E90" s="100"/>
      <c r="F90" s="100"/>
      <c r="G90" s="100"/>
      <c r="H90" s="100"/>
      <c r="I90" s="100"/>
      <c r="J90" s="108">
        <f>J183</f>
        <v>0</v>
      </c>
      <c r="K90" s="100"/>
      <c r="L90" s="100"/>
      <c r="M90" s="100"/>
      <c r="N90" s="100"/>
      <c r="O90" s="100"/>
      <c r="P90" s="155"/>
    </row>
    <row r="91" spans="2:36" s="6" customFormat="1" ht="19.899999999999999" customHeight="1">
      <c r="B91" s="99"/>
      <c r="C91" s="100"/>
      <c r="D91" s="185" t="s">
        <v>243</v>
      </c>
      <c r="E91" s="100"/>
      <c r="F91" s="100"/>
      <c r="G91" s="100"/>
      <c r="H91" s="100"/>
      <c r="I91" s="100"/>
      <c r="J91" s="108">
        <f>J259</f>
        <v>0</v>
      </c>
      <c r="K91" s="100"/>
      <c r="L91" s="100"/>
      <c r="M91" s="100"/>
      <c r="N91" s="100"/>
      <c r="O91" s="100"/>
      <c r="P91" s="155"/>
    </row>
    <row r="92" spans="2:36" s="6" customFormat="1" ht="19.899999999999999" customHeight="1">
      <c r="B92" s="99"/>
      <c r="C92" s="100"/>
      <c r="D92" s="185" t="s">
        <v>247</v>
      </c>
      <c r="E92" s="100"/>
      <c r="F92" s="100"/>
      <c r="G92" s="100"/>
      <c r="H92" s="100"/>
      <c r="I92" s="100"/>
      <c r="J92" s="108">
        <f>J265</f>
        <v>0</v>
      </c>
      <c r="K92" s="100"/>
      <c r="L92" s="100"/>
      <c r="M92" s="100"/>
      <c r="N92" s="100"/>
      <c r="O92" s="100"/>
      <c r="P92" s="155"/>
    </row>
    <row r="93" spans="2:36" s="1" customFormat="1" ht="21.75" customHeight="1">
      <c r="B93" s="2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54"/>
    </row>
    <row r="94" spans="2:36" s="1" customFormat="1" ht="29.25" customHeight="1">
      <c r="B94" s="28"/>
      <c r="C94" s="98" t="s">
        <v>99</v>
      </c>
      <c r="D94" s="118"/>
      <c r="E94" s="118"/>
      <c r="F94" s="118"/>
      <c r="G94" s="118"/>
      <c r="H94" s="118"/>
      <c r="I94" s="118"/>
      <c r="J94" s="109">
        <v>0</v>
      </c>
      <c r="K94" s="118"/>
      <c r="L94" s="101"/>
      <c r="M94" s="102" t="s">
        <v>37</v>
      </c>
      <c r="N94" s="118"/>
      <c r="O94" s="118"/>
      <c r="P94" s="154"/>
    </row>
    <row r="95" spans="2:36" s="1" customFormat="1" ht="18" customHeight="1">
      <c r="B95" s="2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54"/>
    </row>
    <row r="96" spans="2:36" s="1" customFormat="1" ht="29.25" customHeight="1">
      <c r="B96" s="28"/>
      <c r="C96" s="91" t="s">
        <v>85</v>
      </c>
      <c r="D96" s="119"/>
      <c r="E96" s="119"/>
      <c r="F96" s="119"/>
      <c r="G96" s="119"/>
      <c r="H96" s="119"/>
      <c r="I96" s="233">
        <f>ROUND(SUM(J88+J94),2)</f>
        <v>0</v>
      </c>
      <c r="J96" s="233"/>
      <c r="K96" s="118"/>
      <c r="L96" s="118"/>
      <c r="M96" s="118"/>
      <c r="N96" s="118"/>
      <c r="O96" s="118"/>
      <c r="P96" s="154"/>
    </row>
    <row r="97" spans="2:52" s="1" customFormat="1" ht="6.95" customHeight="1">
      <c r="B97" s="51"/>
      <c r="C97" s="52"/>
      <c r="D97" s="52"/>
      <c r="E97" s="52"/>
      <c r="F97" s="52"/>
      <c r="G97" s="52"/>
      <c r="H97" s="52"/>
      <c r="I97" s="52"/>
      <c r="J97" s="52"/>
      <c r="K97" s="162"/>
      <c r="L97" s="162"/>
      <c r="M97" s="162"/>
      <c r="N97" s="162"/>
      <c r="O97" s="162"/>
      <c r="P97" s="163"/>
    </row>
    <row r="101" spans="2:52" s="1" customFormat="1" ht="6.95" customHeight="1">
      <c r="B101" s="54"/>
      <c r="C101" s="55"/>
      <c r="D101" s="55"/>
      <c r="E101" s="55"/>
      <c r="F101" s="55"/>
      <c r="G101" s="55"/>
      <c r="H101" s="55"/>
      <c r="I101" s="55"/>
      <c r="J101" s="55"/>
      <c r="P101" s="160"/>
    </row>
    <row r="102" spans="2:52" s="1" customFormat="1" ht="36.950000000000003" customHeight="1">
      <c r="B102" s="28"/>
      <c r="C102" s="208" t="s">
        <v>100</v>
      </c>
      <c r="D102" s="244"/>
      <c r="E102" s="244"/>
      <c r="F102" s="244"/>
      <c r="G102" s="244"/>
      <c r="H102" s="244"/>
      <c r="I102" s="244"/>
      <c r="J102" s="244"/>
      <c r="P102" s="154"/>
    </row>
    <row r="103" spans="2:52" s="1" customFormat="1" ht="6.95" customHeight="1">
      <c r="B103" s="28"/>
      <c r="C103" s="29"/>
      <c r="D103" s="29"/>
      <c r="E103" s="29"/>
      <c r="F103" s="29"/>
      <c r="G103" s="29"/>
      <c r="H103" s="29"/>
      <c r="I103" s="29"/>
      <c r="J103" s="29"/>
      <c r="P103" s="154"/>
    </row>
    <row r="104" spans="2:52" s="1" customFormat="1" ht="30" customHeight="1">
      <c r="B104" s="28"/>
      <c r="C104" s="25" t="s">
        <v>17</v>
      </c>
      <c r="D104" s="29"/>
      <c r="E104" s="29"/>
      <c r="F104" s="241" t="str">
        <f>F6</f>
        <v>Rekonstrukce podmínek pro vyučování přírodověd.předmětů v objektu ZŠ Vedlejší 10 Brno Bohunice</v>
      </c>
      <c r="G104" s="242"/>
      <c r="H104" s="242"/>
      <c r="I104" s="242"/>
      <c r="J104" s="242"/>
      <c r="P104" s="154"/>
    </row>
    <row r="105" spans="2:52" s="1" customFormat="1" ht="36.950000000000003" customHeight="1">
      <c r="B105" s="28"/>
      <c r="C105" s="61" t="s">
        <v>91</v>
      </c>
      <c r="D105" s="29"/>
      <c r="E105" s="29"/>
      <c r="F105" s="218" t="str">
        <f>F7</f>
        <v>171202aR2 - SO 02 VYBAVENÍ INTERIÉRU</v>
      </c>
      <c r="G105" s="244"/>
      <c r="H105" s="244"/>
      <c r="I105" s="244"/>
      <c r="J105" s="244"/>
      <c r="P105" s="154"/>
    </row>
    <row r="106" spans="2:52" s="1" customFormat="1" ht="6.95" customHeight="1">
      <c r="B106" s="28"/>
      <c r="C106" s="29"/>
      <c r="D106" s="29"/>
      <c r="E106" s="29"/>
      <c r="F106" s="29"/>
      <c r="G106" s="29"/>
      <c r="H106" s="29"/>
      <c r="I106" s="29"/>
      <c r="J106" s="29"/>
      <c r="P106" s="154"/>
    </row>
    <row r="107" spans="2:52" s="1" customFormat="1" ht="18" customHeight="1">
      <c r="B107" s="28"/>
      <c r="C107" s="25" t="s">
        <v>21</v>
      </c>
      <c r="D107" s="29"/>
      <c r="E107" s="29"/>
      <c r="F107" s="23" t="str">
        <f>F9</f>
        <v>BRNO</v>
      </c>
      <c r="G107" s="29"/>
      <c r="H107" s="25" t="s">
        <v>23</v>
      </c>
      <c r="I107" s="29"/>
      <c r="J107" s="150">
        <f>IF(J9="","",J9)</f>
        <v>43176</v>
      </c>
      <c r="P107" s="154"/>
    </row>
    <row r="108" spans="2:52" s="1" customFormat="1" ht="6.95" customHeight="1">
      <c r="B108" s="28"/>
      <c r="C108" s="29"/>
      <c r="D108" s="29"/>
      <c r="E108" s="29"/>
      <c r="F108" s="29"/>
      <c r="G108" s="29"/>
      <c r="H108" s="29"/>
      <c r="I108" s="29"/>
      <c r="J108" s="29"/>
      <c r="P108" s="154"/>
    </row>
    <row r="109" spans="2:52" s="1" customFormat="1" ht="15">
      <c r="B109" s="28"/>
      <c r="C109" s="25" t="s">
        <v>24</v>
      </c>
      <c r="D109" s="29"/>
      <c r="E109" s="29"/>
      <c r="F109" s="23" t="str">
        <f>E12</f>
        <v>Statutární město Brno MČ Brno Bohunice</v>
      </c>
      <c r="G109" s="29"/>
      <c r="H109" s="25" t="s">
        <v>30</v>
      </c>
      <c r="I109" s="29"/>
      <c r="J109" s="106" t="str">
        <f>E18</f>
        <v>ing. arch. Aleš Putna</v>
      </c>
      <c r="P109" s="154"/>
    </row>
    <row r="110" spans="2:52" s="1" customFormat="1" ht="14.45" customHeight="1">
      <c r="B110" s="28"/>
      <c r="C110" s="25" t="s">
        <v>28</v>
      </c>
      <c r="D110" s="29"/>
      <c r="E110" s="29"/>
      <c r="F110" s="23" t="str">
        <f>IF(E15="","",E15)</f>
        <v xml:space="preserve"> </v>
      </c>
      <c r="G110" s="29"/>
      <c r="H110" s="25" t="s">
        <v>32</v>
      </c>
      <c r="I110" s="29"/>
      <c r="J110" s="106" t="str">
        <f>E21</f>
        <v>Putna</v>
      </c>
      <c r="P110" s="154"/>
    </row>
    <row r="111" spans="2:52" s="1" customFormat="1" ht="10.35" customHeight="1">
      <c r="B111" s="28"/>
      <c r="C111" s="29"/>
      <c r="D111" s="29"/>
      <c r="E111" s="29"/>
      <c r="F111" s="29"/>
      <c r="G111" s="29"/>
      <c r="H111" s="29"/>
      <c r="I111" s="29"/>
      <c r="J111" s="29"/>
      <c r="P111" s="154"/>
    </row>
    <row r="112" spans="2:52" s="1" customFormat="1" ht="29.25" customHeight="1">
      <c r="B112" s="28"/>
      <c r="C112" s="72" t="s">
        <v>92</v>
      </c>
      <c r="D112" s="29"/>
      <c r="E112" s="29"/>
      <c r="F112" s="29"/>
      <c r="G112" s="29"/>
      <c r="H112" s="29"/>
      <c r="I112" s="29"/>
      <c r="J112" s="107">
        <f>J277</f>
        <v>0</v>
      </c>
      <c r="L112" s="71"/>
      <c r="M112" s="43"/>
      <c r="N112" s="43"/>
      <c r="O112" s="103" t="e">
        <f>#REF!+#REF!</f>
        <v>#REF!</v>
      </c>
      <c r="P112" s="173"/>
      <c r="AI112" s="15" t="s">
        <v>72</v>
      </c>
      <c r="AJ112" s="15" t="s">
        <v>98</v>
      </c>
      <c r="AZ112" s="104" t="e">
        <f>#REF!+#REF!</f>
        <v>#REF!</v>
      </c>
    </row>
    <row r="113" spans="1:16">
      <c r="A113" s="153"/>
      <c r="P113" s="153"/>
    </row>
    <row r="114" spans="1:16">
      <c r="A114" s="153"/>
      <c r="J114" s="171"/>
      <c r="P114" s="153"/>
    </row>
    <row r="115" spans="1:16">
      <c r="A115" s="153"/>
      <c r="C115" s="120" t="s">
        <v>102</v>
      </c>
      <c r="D115" s="121" t="s">
        <v>103</v>
      </c>
      <c r="E115" s="124" t="s">
        <v>107</v>
      </c>
      <c r="F115" s="121" t="s">
        <v>104</v>
      </c>
      <c r="G115" s="122" t="s">
        <v>101</v>
      </c>
      <c r="H115" s="120" t="s">
        <v>105</v>
      </c>
      <c r="I115" s="123" t="s">
        <v>263</v>
      </c>
      <c r="J115" s="122" t="s">
        <v>106</v>
      </c>
      <c r="P115" s="153"/>
    </row>
    <row r="116" spans="1:16">
      <c r="A116" s="153"/>
      <c r="C116" s="105"/>
      <c r="D116" s="105"/>
      <c r="E116" s="105"/>
      <c r="F116" s="105"/>
      <c r="G116" s="105"/>
      <c r="H116" s="105"/>
      <c r="I116" s="105"/>
      <c r="J116" s="169"/>
      <c r="P116" s="153"/>
    </row>
    <row r="117" spans="1:16" ht="15.75">
      <c r="A117" s="153"/>
      <c r="C117" s="125"/>
      <c r="D117" s="125"/>
      <c r="E117" s="125"/>
      <c r="F117" s="126" t="s">
        <v>108</v>
      </c>
      <c r="G117" s="125"/>
      <c r="H117" s="125"/>
      <c r="I117" s="125"/>
      <c r="J117" s="186">
        <f>J118+J120+J122+J124+J126+J128+J130+J132+J134+J136+J138+J140+J142+J144+J146+J148+J150+J152+J154+J156+J158+J160+J162+J164+J166+J168+J170+J172+J174+J176+J178+J180+J182</f>
        <v>0</v>
      </c>
      <c r="P117" s="153"/>
    </row>
    <row r="118" spans="1:16" ht="33.75">
      <c r="A118" s="153"/>
      <c r="B118" s="159"/>
      <c r="C118" s="192">
        <v>1</v>
      </c>
      <c r="D118" s="127" t="s">
        <v>109</v>
      </c>
      <c r="E118" s="132" t="s">
        <v>112</v>
      </c>
      <c r="F118" s="128" t="s">
        <v>110</v>
      </c>
      <c r="G118" s="129" t="s">
        <v>111</v>
      </c>
      <c r="H118" s="130">
        <v>13</v>
      </c>
      <c r="I118" s="131"/>
      <c r="J118" s="146">
        <f>ROUND(H118*I118,2)</f>
        <v>0</v>
      </c>
      <c r="K118" s="112"/>
      <c r="L118" s="112"/>
      <c r="M118" s="112"/>
      <c r="N118" s="112"/>
      <c r="O118" s="112"/>
      <c r="P118" s="153"/>
    </row>
    <row r="119" spans="1:16">
      <c r="A119" s="153"/>
      <c r="B119" s="159"/>
      <c r="C119" s="193"/>
      <c r="D119" s="133"/>
      <c r="E119" s="138"/>
      <c r="F119" s="134"/>
      <c r="G119" s="135"/>
      <c r="H119" s="136"/>
      <c r="I119" s="137"/>
      <c r="J119" s="147"/>
      <c r="K119" s="112"/>
      <c r="L119" s="112"/>
      <c r="M119" s="112"/>
      <c r="N119" s="112"/>
      <c r="O119" s="112"/>
      <c r="P119" s="153"/>
    </row>
    <row r="120" spans="1:16" ht="56.25">
      <c r="A120" s="153"/>
      <c r="B120" s="159"/>
      <c r="C120" s="193">
        <v>2</v>
      </c>
      <c r="D120" s="133" t="s">
        <v>113</v>
      </c>
      <c r="E120" s="138" t="s">
        <v>112</v>
      </c>
      <c r="F120" s="128" t="s">
        <v>114</v>
      </c>
      <c r="G120" s="129" t="s">
        <v>111</v>
      </c>
      <c r="H120" s="139">
        <v>13</v>
      </c>
      <c r="I120" s="131"/>
      <c r="J120" s="148">
        <f>ROUND(H120*I120,2)</f>
        <v>0</v>
      </c>
      <c r="K120" s="112"/>
      <c r="L120" s="112"/>
      <c r="M120" s="112"/>
      <c r="N120" s="112"/>
      <c r="O120" s="112"/>
      <c r="P120" s="153"/>
    </row>
    <row r="121" spans="1:16">
      <c r="A121" s="153"/>
      <c r="B121" s="159"/>
      <c r="C121" s="193"/>
      <c r="D121" s="133"/>
      <c r="E121" s="138"/>
      <c r="F121" s="134"/>
      <c r="G121" s="135"/>
      <c r="H121" s="140"/>
      <c r="I121" s="131"/>
      <c r="J121" s="149"/>
      <c r="K121" s="112"/>
      <c r="L121" s="112"/>
      <c r="M121" s="112"/>
      <c r="N121" s="112"/>
      <c r="O121" s="112"/>
      <c r="P121" s="153"/>
    </row>
    <row r="122" spans="1:16" ht="45">
      <c r="A122" s="153"/>
      <c r="B122" s="159"/>
      <c r="C122" s="193">
        <v>3</v>
      </c>
      <c r="D122" s="133" t="s">
        <v>115</v>
      </c>
      <c r="E122" s="138" t="s">
        <v>112</v>
      </c>
      <c r="F122" s="128" t="s">
        <v>116</v>
      </c>
      <c r="G122" s="129" t="s">
        <v>111</v>
      </c>
      <c r="H122" s="130">
        <v>3</v>
      </c>
      <c r="I122" s="131"/>
      <c r="J122" s="148">
        <f>ROUND(H122*I122,2)</f>
        <v>0</v>
      </c>
      <c r="K122" s="112"/>
      <c r="L122" s="112"/>
      <c r="M122" s="112"/>
      <c r="N122" s="112"/>
      <c r="O122" s="112"/>
      <c r="P122" s="153"/>
    </row>
    <row r="123" spans="1:16">
      <c r="A123" s="153"/>
      <c r="B123" s="159"/>
      <c r="C123" s="193"/>
      <c r="D123" s="133"/>
      <c r="E123" s="138"/>
      <c r="F123" s="134"/>
      <c r="G123" s="135"/>
      <c r="H123" s="141"/>
      <c r="I123" s="131"/>
      <c r="J123" s="149"/>
      <c r="K123" s="112"/>
      <c r="L123" s="112"/>
      <c r="M123" s="112"/>
      <c r="N123" s="112"/>
      <c r="O123" s="112"/>
      <c r="P123" s="153"/>
    </row>
    <row r="124" spans="1:16" ht="45">
      <c r="A124" s="153"/>
      <c r="B124" s="159"/>
      <c r="C124" s="193">
        <v>4</v>
      </c>
      <c r="D124" s="133" t="s">
        <v>117</v>
      </c>
      <c r="E124" s="138" t="s">
        <v>112</v>
      </c>
      <c r="F124" s="128" t="s">
        <v>118</v>
      </c>
      <c r="G124" s="129" t="s">
        <v>111</v>
      </c>
      <c r="H124" s="130">
        <v>5</v>
      </c>
      <c r="I124" s="131"/>
      <c r="J124" s="148">
        <f>ROUND(H124*I124,2)</f>
        <v>0</v>
      </c>
      <c r="K124" s="112"/>
      <c r="L124" s="112"/>
      <c r="M124" s="112"/>
      <c r="N124" s="112"/>
      <c r="O124" s="112"/>
      <c r="P124" s="153"/>
    </row>
    <row r="125" spans="1:16">
      <c r="A125" s="153"/>
      <c r="B125" s="159"/>
      <c r="C125" s="193"/>
      <c r="D125" s="133"/>
      <c r="E125" s="138"/>
      <c r="F125" s="134"/>
      <c r="G125" s="135"/>
      <c r="H125" s="141"/>
      <c r="I125" s="131"/>
      <c r="J125" s="149"/>
      <c r="K125" s="112"/>
      <c r="L125" s="112"/>
      <c r="M125" s="112"/>
      <c r="N125" s="112"/>
      <c r="O125" s="112"/>
      <c r="P125" s="153"/>
    </row>
    <row r="126" spans="1:16" ht="45">
      <c r="A126" s="153"/>
      <c r="B126" s="159"/>
      <c r="C126" s="193">
        <v>5</v>
      </c>
      <c r="D126" s="133" t="s">
        <v>119</v>
      </c>
      <c r="E126" s="138" t="s">
        <v>112</v>
      </c>
      <c r="F126" s="128" t="s">
        <v>120</v>
      </c>
      <c r="G126" s="129" t="s">
        <v>111</v>
      </c>
      <c r="H126" s="130">
        <v>5</v>
      </c>
      <c r="I126" s="131"/>
      <c r="J126" s="148">
        <f>ROUND(H126*I126,2)</f>
        <v>0</v>
      </c>
      <c r="K126" s="112"/>
      <c r="L126" s="112"/>
      <c r="M126" s="112"/>
      <c r="N126" s="112"/>
      <c r="O126" s="112"/>
      <c r="P126" s="153"/>
    </row>
    <row r="127" spans="1:16">
      <c r="A127" s="153"/>
      <c r="B127" s="159"/>
      <c r="C127" s="193"/>
      <c r="D127" s="133"/>
      <c r="E127" s="138"/>
      <c r="F127" s="134"/>
      <c r="G127" s="135"/>
      <c r="H127" s="141"/>
      <c r="I127" s="131"/>
      <c r="J127" s="149"/>
      <c r="K127" s="112"/>
      <c r="L127" s="112"/>
      <c r="M127" s="112"/>
      <c r="N127" s="112"/>
      <c r="O127" s="112"/>
      <c r="P127" s="153"/>
    </row>
    <row r="128" spans="1:16" ht="33.75">
      <c r="A128" s="153"/>
      <c r="B128" s="159"/>
      <c r="C128" s="193">
        <v>6</v>
      </c>
      <c r="D128" s="133" t="s">
        <v>121</v>
      </c>
      <c r="E128" s="138" t="s">
        <v>112</v>
      </c>
      <c r="F128" s="128" t="s">
        <v>122</v>
      </c>
      <c r="G128" s="129" t="s">
        <v>111</v>
      </c>
      <c r="H128" s="130">
        <v>1</v>
      </c>
      <c r="I128" s="131"/>
      <c r="J128" s="148">
        <f>ROUND(H128*I128,2)</f>
        <v>0</v>
      </c>
      <c r="K128" s="112"/>
      <c r="L128" s="112"/>
      <c r="M128" s="112"/>
      <c r="N128" s="112"/>
      <c r="O128" s="112"/>
      <c r="P128" s="153"/>
    </row>
    <row r="129" spans="1:16">
      <c r="A129" s="153"/>
      <c r="B129" s="159"/>
      <c r="C129" s="193"/>
      <c r="D129" s="133"/>
      <c r="E129" s="138"/>
      <c r="F129" s="134"/>
      <c r="G129" s="135"/>
      <c r="H129" s="141"/>
      <c r="I129" s="131"/>
      <c r="J129" s="149"/>
      <c r="K129" s="112"/>
      <c r="L129" s="112"/>
      <c r="M129" s="112"/>
      <c r="N129" s="112"/>
      <c r="O129" s="112"/>
      <c r="P129" s="153"/>
    </row>
    <row r="130" spans="1:16" ht="33.75">
      <c r="A130" s="153"/>
      <c r="B130" s="159"/>
      <c r="C130" s="193">
        <v>7</v>
      </c>
      <c r="D130" s="133" t="s">
        <v>123</v>
      </c>
      <c r="E130" s="138" t="s">
        <v>112</v>
      </c>
      <c r="F130" s="128" t="s">
        <v>124</v>
      </c>
      <c r="G130" s="129" t="s">
        <v>111</v>
      </c>
      <c r="H130" s="130">
        <v>1</v>
      </c>
      <c r="I130" s="131"/>
      <c r="J130" s="148">
        <f>ROUND(H130*I130,2)</f>
        <v>0</v>
      </c>
      <c r="K130" s="112"/>
      <c r="L130" s="112"/>
      <c r="M130" s="112"/>
      <c r="N130" s="112"/>
      <c r="O130" s="112"/>
      <c r="P130" s="153"/>
    </row>
    <row r="131" spans="1:16">
      <c r="A131" s="153"/>
      <c r="B131" s="159"/>
      <c r="C131" s="193"/>
      <c r="D131" s="133"/>
      <c r="E131" s="138"/>
      <c r="F131" s="134"/>
      <c r="G131" s="135"/>
      <c r="H131" s="141"/>
      <c r="I131" s="131"/>
      <c r="J131" s="149"/>
      <c r="K131" s="112"/>
      <c r="L131" s="112"/>
      <c r="M131" s="112"/>
      <c r="N131" s="112"/>
      <c r="O131" s="112"/>
      <c r="P131" s="153"/>
    </row>
    <row r="132" spans="1:16" ht="33.75">
      <c r="A132" s="153"/>
      <c r="B132" s="159"/>
      <c r="C132" s="193">
        <v>8</v>
      </c>
      <c r="D132" s="133" t="s">
        <v>125</v>
      </c>
      <c r="E132" s="138" t="s">
        <v>112</v>
      </c>
      <c r="F132" s="128" t="s">
        <v>126</v>
      </c>
      <c r="G132" s="129" t="s">
        <v>111</v>
      </c>
      <c r="H132" s="130">
        <v>1</v>
      </c>
      <c r="I132" s="131"/>
      <c r="J132" s="148">
        <f>ROUND(H132*I132,2)</f>
        <v>0</v>
      </c>
      <c r="K132" s="112"/>
      <c r="L132" s="112"/>
      <c r="M132" s="112"/>
      <c r="N132" s="112"/>
      <c r="O132" s="112"/>
      <c r="P132" s="153"/>
    </row>
    <row r="133" spans="1:16">
      <c r="A133" s="153"/>
      <c r="B133" s="159"/>
      <c r="C133" s="193"/>
      <c r="D133" s="133"/>
      <c r="E133" s="138"/>
      <c r="F133" s="134"/>
      <c r="G133" s="135"/>
      <c r="H133" s="141"/>
      <c r="I133" s="131"/>
      <c r="J133" s="149"/>
      <c r="K133" s="112"/>
      <c r="L133" s="112"/>
      <c r="M133" s="112"/>
      <c r="N133" s="112"/>
      <c r="O133" s="112"/>
      <c r="P133" s="153"/>
    </row>
    <row r="134" spans="1:16" ht="22.5">
      <c r="A134" s="153"/>
      <c r="B134" s="159"/>
      <c r="C134" s="193">
        <v>9</v>
      </c>
      <c r="D134" s="133" t="s">
        <v>127</v>
      </c>
      <c r="E134" s="138" t="s">
        <v>112</v>
      </c>
      <c r="F134" s="128" t="s">
        <v>128</v>
      </c>
      <c r="G134" s="129" t="s">
        <v>111</v>
      </c>
      <c r="H134" s="130">
        <v>2</v>
      </c>
      <c r="I134" s="131"/>
      <c r="J134" s="148">
        <f>ROUND(H134*I134,2)</f>
        <v>0</v>
      </c>
      <c r="K134" s="112"/>
      <c r="L134" s="112"/>
      <c r="M134" s="112"/>
      <c r="N134" s="112"/>
      <c r="O134" s="112"/>
      <c r="P134" s="153"/>
    </row>
    <row r="135" spans="1:16">
      <c r="A135" s="153"/>
      <c r="B135" s="159"/>
      <c r="C135" s="193"/>
      <c r="D135" s="133"/>
      <c r="E135" s="138"/>
      <c r="F135" s="134"/>
      <c r="G135" s="135"/>
      <c r="H135" s="141"/>
      <c r="I135" s="131"/>
      <c r="J135" s="149"/>
      <c r="K135" s="112"/>
      <c r="L135" s="112"/>
      <c r="M135" s="112"/>
      <c r="N135" s="112"/>
      <c r="O135" s="112"/>
      <c r="P135" s="153"/>
    </row>
    <row r="136" spans="1:16" ht="22.5">
      <c r="A136" s="153"/>
      <c r="B136" s="159"/>
      <c r="C136" s="193">
        <v>10</v>
      </c>
      <c r="D136" s="133" t="s">
        <v>129</v>
      </c>
      <c r="E136" s="138" t="s">
        <v>112</v>
      </c>
      <c r="F136" s="128" t="s">
        <v>130</v>
      </c>
      <c r="G136" s="129" t="s">
        <v>111</v>
      </c>
      <c r="H136" s="130">
        <v>2</v>
      </c>
      <c r="I136" s="131"/>
      <c r="J136" s="148">
        <f>ROUND(H136*I136,2)</f>
        <v>0</v>
      </c>
      <c r="K136" s="112"/>
      <c r="L136" s="112"/>
      <c r="M136" s="112"/>
      <c r="N136" s="112"/>
      <c r="O136" s="112"/>
      <c r="P136" s="153"/>
    </row>
    <row r="137" spans="1:16">
      <c r="A137" s="153"/>
      <c r="B137" s="159"/>
      <c r="C137" s="193"/>
      <c r="D137" s="133"/>
      <c r="E137" s="138"/>
      <c r="F137" s="134"/>
      <c r="G137" s="135"/>
      <c r="H137" s="141"/>
      <c r="I137" s="131"/>
      <c r="J137" s="149"/>
      <c r="K137" s="112"/>
      <c r="L137" s="112"/>
      <c r="M137" s="112"/>
      <c r="N137" s="112"/>
      <c r="O137" s="112"/>
      <c r="P137" s="153"/>
    </row>
    <row r="138" spans="1:16" ht="22.5">
      <c r="A138" s="153"/>
      <c r="B138" s="159"/>
      <c r="C138" s="193">
        <v>11</v>
      </c>
      <c r="D138" s="133" t="s">
        <v>131</v>
      </c>
      <c r="E138" s="138" t="s">
        <v>112</v>
      </c>
      <c r="F138" s="128" t="s">
        <v>132</v>
      </c>
      <c r="G138" s="129" t="s">
        <v>111</v>
      </c>
      <c r="H138" s="130">
        <v>1</v>
      </c>
      <c r="I138" s="131"/>
      <c r="J138" s="148">
        <f>ROUND(H138*I138,2)</f>
        <v>0</v>
      </c>
      <c r="K138" s="112"/>
      <c r="L138" s="112"/>
      <c r="M138" s="112"/>
      <c r="N138" s="112"/>
      <c r="O138" s="112"/>
      <c r="P138" s="153"/>
    </row>
    <row r="139" spans="1:16">
      <c r="A139" s="153"/>
      <c r="B139" s="159"/>
      <c r="C139" s="193"/>
      <c r="D139" s="133"/>
      <c r="E139" s="138"/>
      <c r="F139" s="134"/>
      <c r="G139" s="135"/>
      <c r="H139" s="141"/>
      <c r="I139" s="131"/>
      <c r="J139" s="149"/>
      <c r="K139" s="112"/>
      <c r="L139" s="112"/>
      <c r="M139" s="112"/>
      <c r="N139" s="112"/>
      <c r="O139" s="112"/>
      <c r="P139" s="153"/>
    </row>
    <row r="140" spans="1:16" ht="22.5">
      <c r="A140" s="153"/>
      <c r="B140" s="159"/>
      <c r="C140" s="193">
        <v>12</v>
      </c>
      <c r="D140" s="133" t="s">
        <v>133</v>
      </c>
      <c r="E140" s="138" t="s">
        <v>112</v>
      </c>
      <c r="F140" s="128" t="s">
        <v>134</v>
      </c>
      <c r="G140" s="129" t="s">
        <v>111</v>
      </c>
      <c r="H140" s="130">
        <v>1</v>
      </c>
      <c r="I140" s="131"/>
      <c r="J140" s="148">
        <f>ROUND(H140*I140,2)</f>
        <v>0</v>
      </c>
      <c r="K140" s="112"/>
      <c r="L140" s="112"/>
      <c r="M140" s="112"/>
      <c r="N140" s="112"/>
      <c r="O140" s="112"/>
      <c r="P140" s="153"/>
    </row>
    <row r="141" spans="1:16">
      <c r="A141" s="153"/>
      <c r="B141" s="159"/>
      <c r="C141" s="193"/>
      <c r="D141" s="133"/>
      <c r="E141" s="138"/>
      <c r="F141" s="134"/>
      <c r="G141" s="135"/>
      <c r="H141" s="141"/>
      <c r="I141" s="131"/>
      <c r="J141" s="149"/>
      <c r="K141" s="112"/>
      <c r="L141" s="112"/>
      <c r="M141" s="112"/>
      <c r="N141" s="112"/>
      <c r="O141" s="112"/>
      <c r="P141" s="153"/>
    </row>
    <row r="142" spans="1:16" ht="22.5">
      <c r="A142" s="153"/>
      <c r="B142" s="159"/>
      <c r="C142" s="193">
        <v>13</v>
      </c>
      <c r="D142" s="133" t="s">
        <v>135</v>
      </c>
      <c r="E142" s="138" t="s">
        <v>112</v>
      </c>
      <c r="F142" s="128" t="s">
        <v>136</v>
      </c>
      <c r="G142" s="129" t="s">
        <v>111</v>
      </c>
      <c r="H142" s="130">
        <v>2</v>
      </c>
      <c r="I142" s="131"/>
      <c r="J142" s="148">
        <f>ROUND(H142*I142,2)</f>
        <v>0</v>
      </c>
      <c r="K142" s="112"/>
      <c r="L142" s="112"/>
      <c r="M142" s="112"/>
      <c r="N142" s="112"/>
      <c r="O142" s="112"/>
      <c r="P142" s="153"/>
    </row>
    <row r="143" spans="1:16">
      <c r="A143" s="153"/>
      <c r="B143" s="159"/>
      <c r="C143" s="193"/>
      <c r="D143" s="133"/>
      <c r="E143" s="138"/>
      <c r="F143" s="134"/>
      <c r="G143" s="135"/>
      <c r="H143" s="141"/>
      <c r="I143" s="131"/>
      <c r="J143" s="149"/>
      <c r="K143" s="112"/>
      <c r="L143" s="112"/>
      <c r="M143" s="112"/>
      <c r="N143" s="112"/>
      <c r="O143" s="112"/>
      <c r="P143" s="153"/>
    </row>
    <row r="144" spans="1:16" ht="22.5">
      <c r="A144" s="153"/>
      <c r="B144" s="159"/>
      <c r="C144" s="193">
        <v>14</v>
      </c>
      <c r="D144" s="133" t="s">
        <v>137</v>
      </c>
      <c r="E144" s="138" t="s">
        <v>112</v>
      </c>
      <c r="F144" s="128" t="s">
        <v>138</v>
      </c>
      <c r="G144" s="129" t="s">
        <v>111</v>
      </c>
      <c r="H144" s="130">
        <v>1</v>
      </c>
      <c r="I144" s="131"/>
      <c r="J144" s="148">
        <f>ROUND(H144*I144,2)</f>
        <v>0</v>
      </c>
      <c r="K144" s="112"/>
      <c r="L144" s="112"/>
      <c r="M144" s="112"/>
      <c r="N144" s="112"/>
      <c r="O144" s="112"/>
      <c r="P144" s="153"/>
    </row>
    <row r="145" spans="1:16">
      <c r="A145" s="153"/>
      <c r="B145" s="159"/>
      <c r="C145" s="193"/>
      <c r="D145" s="133"/>
      <c r="E145" s="138"/>
      <c r="F145" s="134"/>
      <c r="G145" s="135"/>
      <c r="H145" s="141"/>
      <c r="I145" s="131"/>
      <c r="J145" s="149"/>
      <c r="K145" s="112"/>
      <c r="L145" s="112"/>
      <c r="M145" s="112"/>
      <c r="N145" s="112"/>
      <c r="O145" s="112"/>
      <c r="P145" s="153"/>
    </row>
    <row r="146" spans="1:16" ht="22.5">
      <c r="A146" s="153"/>
      <c r="B146" s="159"/>
      <c r="C146" s="193">
        <v>15</v>
      </c>
      <c r="D146" s="133" t="s">
        <v>139</v>
      </c>
      <c r="E146" s="132" t="s">
        <v>112</v>
      </c>
      <c r="F146" s="128" t="s">
        <v>138</v>
      </c>
      <c r="G146" s="129" t="s">
        <v>111</v>
      </c>
      <c r="H146" s="130">
        <v>1</v>
      </c>
      <c r="I146" s="131"/>
      <c r="J146" s="146">
        <f>ROUND(H146*I146,2)</f>
        <v>0</v>
      </c>
      <c r="K146" s="112"/>
      <c r="L146" s="112"/>
      <c r="M146" s="112"/>
      <c r="N146" s="112"/>
      <c r="O146" s="112"/>
      <c r="P146" s="153"/>
    </row>
    <row r="147" spans="1:16">
      <c r="A147" s="153"/>
      <c r="B147" s="159"/>
      <c r="C147" s="193"/>
      <c r="D147" s="133"/>
      <c r="E147" s="138"/>
      <c r="F147" s="134"/>
      <c r="G147" s="135"/>
      <c r="H147" s="141"/>
      <c r="I147" s="131"/>
      <c r="J147" s="149"/>
      <c r="K147" s="112"/>
      <c r="L147" s="112"/>
      <c r="M147" s="112"/>
      <c r="N147" s="112"/>
      <c r="O147" s="112"/>
      <c r="P147" s="153"/>
    </row>
    <row r="148" spans="1:16" ht="22.5">
      <c r="A148" s="153"/>
      <c r="B148" s="159"/>
      <c r="C148" s="193">
        <v>16</v>
      </c>
      <c r="D148" s="133" t="s">
        <v>140</v>
      </c>
      <c r="E148" s="138" t="s">
        <v>112</v>
      </c>
      <c r="F148" s="128" t="s">
        <v>138</v>
      </c>
      <c r="G148" s="129" t="s">
        <v>111</v>
      </c>
      <c r="H148" s="130">
        <v>1</v>
      </c>
      <c r="I148" s="131"/>
      <c r="J148" s="148">
        <f>ROUND(H148*I148,2)</f>
        <v>0</v>
      </c>
      <c r="K148" s="112"/>
      <c r="L148" s="112"/>
      <c r="M148" s="112"/>
      <c r="N148" s="112"/>
      <c r="O148" s="112"/>
      <c r="P148" s="153"/>
    </row>
    <row r="149" spans="1:16">
      <c r="A149" s="153"/>
      <c r="B149" s="159"/>
      <c r="C149" s="193"/>
      <c r="D149" s="133"/>
      <c r="E149" s="138"/>
      <c r="F149" s="134"/>
      <c r="G149" s="135"/>
      <c r="H149" s="141"/>
      <c r="I149" s="131"/>
      <c r="J149" s="149"/>
      <c r="K149" s="112"/>
      <c r="L149" s="112"/>
      <c r="M149" s="112"/>
      <c r="N149" s="112"/>
      <c r="O149" s="112"/>
      <c r="P149" s="153"/>
    </row>
    <row r="150" spans="1:16" ht="22.5">
      <c r="A150" s="153"/>
      <c r="B150" s="159"/>
      <c r="C150" s="193">
        <v>17</v>
      </c>
      <c r="D150" s="133" t="s">
        <v>141</v>
      </c>
      <c r="E150" s="138" t="s">
        <v>112</v>
      </c>
      <c r="F150" s="128" t="s">
        <v>142</v>
      </c>
      <c r="G150" s="129" t="s">
        <v>111</v>
      </c>
      <c r="H150" s="130">
        <v>1</v>
      </c>
      <c r="I150" s="131"/>
      <c r="J150" s="148">
        <f>ROUND(H150*I150,2)</f>
        <v>0</v>
      </c>
      <c r="K150" s="112"/>
      <c r="L150" s="112"/>
      <c r="M150" s="112"/>
      <c r="N150" s="112"/>
      <c r="O150" s="112"/>
      <c r="P150" s="153"/>
    </row>
    <row r="151" spans="1:16">
      <c r="A151" s="153"/>
      <c r="B151" s="159"/>
      <c r="C151" s="193"/>
      <c r="D151" s="133"/>
      <c r="E151" s="138"/>
      <c r="F151" s="134"/>
      <c r="G151" s="135"/>
      <c r="H151" s="141"/>
      <c r="I151" s="131"/>
      <c r="J151" s="149"/>
      <c r="K151" s="112"/>
      <c r="L151" s="112"/>
      <c r="M151" s="112"/>
      <c r="N151" s="112"/>
      <c r="O151" s="112"/>
      <c r="P151" s="153"/>
    </row>
    <row r="152" spans="1:16" ht="22.5">
      <c r="A152" s="153"/>
      <c r="B152" s="159"/>
      <c r="C152" s="193">
        <v>18</v>
      </c>
      <c r="D152" s="133" t="s">
        <v>143</v>
      </c>
      <c r="E152" s="138" t="s">
        <v>112</v>
      </c>
      <c r="F152" s="128" t="s">
        <v>144</v>
      </c>
      <c r="G152" s="129" t="s">
        <v>111</v>
      </c>
      <c r="H152" s="130">
        <v>3</v>
      </c>
      <c r="I152" s="131"/>
      <c r="J152" s="148">
        <f>ROUND(H152*I152,2)</f>
        <v>0</v>
      </c>
      <c r="K152" s="112"/>
      <c r="L152" s="112"/>
      <c r="M152" s="112"/>
      <c r="N152" s="112"/>
      <c r="O152" s="112"/>
      <c r="P152" s="153"/>
    </row>
    <row r="153" spans="1:16">
      <c r="A153" s="153"/>
      <c r="B153" s="159"/>
      <c r="C153" s="193"/>
      <c r="D153" s="133"/>
      <c r="E153" s="138"/>
      <c r="F153" s="134"/>
      <c r="G153" s="135"/>
      <c r="H153" s="141"/>
      <c r="I153" s="131"/>
      <c r="J153" s="149"/>
      <c r="K153" s="112"/>
      <c r="L153" s="112"/>
      <c r="M153" s="112"/>
      <c r="N153" s="112"/>
      <c r="O153" s="112"/>
      <c r="P153" s="153"/>
    </row>
    <row r="154" spans="1:16" ht="22.5">
      <c r="A154" s="153"/>
      <c r="B154" s="159"/>
      <c r="C154" s="192">
        <v>19</v>
      </c>
      <c r="D154" s="127" t="s">
        <v>145</v>
      </c>
      <c r="E154" s="138" t="s">
        <v>112</v>
      </c>
      <c r="F154" s="128" t="s">
        <v>146</v>
      </c>
      <c r="G154" s="129" t="s">
        <v>111</v>
      </c>
      <c r="H154" s="130">
        <v>9</v>
      </c>
      <c r="I154" s="131"/>
      <c r="J154" s="148">
        <f>ROUND(H154*I154,2)</f>
        <v>0</v>
      </c>
      <c r="K154" s="112"/>
      <c r="L154" s="112"/>
      <c r="M154" s="112"/>
      <c r="N154" s="112"/>
      <c r="O154" s="112"/>
      <c r="P154" s="153"/>
    </row>
    <row r="155" spans="1:16">
      <c r="A155" s="153"/>
      <c r="B155" s="159"/>
      <c r="C155" s="193"/>
      <c r="D155" s="133"/>
      <c r="E155" s="138"/>
      <c r="F155" s="134"/>
      <c r="G155" s="135"/>
      <c r="H155" s="141"/>
      <c r="I155" s="131"/>
      <c r="J155" s="149"/>
      <c r="K155" s="112"/>
      <c r="L155" s="112"/>
      <c r="M155" s="112"/>
      <c r="N155" s="112"/>
      <c r="O155" s="112"/>
      <c r="P155" s="153"/>
    </row>
    <row r="156" spans="1:16" ht="22.5">
      <c r="A156" s="153"/>
      <c r="B156" s="159"/>
      <c r="C156" s="193">
        <v>20</v>
      </c>
      <c r="D156" s="133" t="s">
        <v>147</v>
      </c>
      <c r="E156" s="138" t="s">
        <v>112</v>
      </c>
      <c r="F156" s="128" t="s">
        <v>148</v>
      </c>
      <c r="G156" s="129" t="s">
        <v>111</v>
      </c>
      <c r="H156" s="130">
        <v>7</v>
      </c>
      <c r="I156" s="131"/>
      <c r="J156" s="148">
        <f>ROUND(H156*I156,2)</f>
        <v>0</v>
      </c>
      <c r="K156" s="112"/>
      <c r="L156" s="112"/>
      <c r="M156" s="112"/>
      <c r="N156" s="112"/>
      <c r="O156" s="112"/>
      <c r="P156" s="153"/>
    </row>
    <row r="157" spans="1:16">
      <c r="A157" s="153"/>
      <c r="B157" s="159"/>
      <c r="C157" s="193"/>
      <c r="D157" s="133"/>
      <c r="E157" s="138"/>
      <c r="F157" s="134"/>
      <c r="G157" s="135"/>
      <c r="H157" s="141"/>
      <c r="I157" s="131"/>
      <c r="J157" s="149"/>
      <c r="K157" s="112"/>
      <c r="L157" s="112"/>
      <c r="M157" s="112"/>
      <c r="N157" s="112"/>
      <c r="O157" s="112"/>
      <c r="P157" s="153"/>
    </row>
    <row r="158" spans="1:16" ht="33.75">
      <c r="A158" s="153"/>
      <c r="B158" s="159"/>
      <c r="C158" s="193">
        <v>21</v>
      </c>
      <c r="D158" s="133" t="s">
        <v>149</v>
      </c>
      <c r="E158" s="138" t="s">
        <v>112</v>
      </c>
      <c r="F158" s="128" t="s">
        <v>150</v>
      </c>
      <c r="G158" s="129" t="s">
        <v>111</v>
      </c>
      <c r="H158" s="130">
        <v>1</v>
      </c>
      <c r="I158" s="131"/>
      <c r="J158" s="148">
        <f>ROUND(H158*I158,2)</f>
        <v>0</v>
      </c>
      <c r="K158" s="112"/>
      <c r="L158" s="112"/>
      <c r="M158" s="112"/>
      <c r="N158" s="112"/>
      <c r="O158" s="112"/>
      <c r="P158" s="153"/>
    </row>
    <row r="159" spans="1:16">
      <c r="A159" s="153"/>
      <c r="B159" s="159"/>
      <c r="C159" s="193"/>
      <c r="D159" s="133"/>
      <c r="E159" s="138"/>
      <c r="F159" s="134"/>
      <c r="G159" s="135"/>
      <c r="H159" s="141"/>
      <c r="I159" s="131"/>
      <c r="J159" s="149"/>
      <c r="K159" s="112"/>
      <c r="L159" s="112"/>
      <c r="M159" s="112"/>
      <c r="N159" s="112"/>
      <c r="O159" s="112"/>
      <c r="P159" s="153"/>
    </row>
    <row r="160" spans="1:16" ht="33.75">
      <c r="A160" s="153"/>
      <c r="B160" s="159"/>
      <c r="C160" s="193">
        <v>22</v>
      </c>
      <c r="D160" s="133" t="s">
        <v>151</v>
      </c>
      <c r="E160" s="138" t="s">
        <v>112</v>
      </c>
      <c r="F160" s="128" t="s">
        <v>150</v>
      </c>
      <c r="G160" s="129" t="s">
        <v>111</v>
      </c>
      <c r="H160" s="130">
        <v>2</v>
      </c>
      <c r="I160" s="131"/>
      <c r="J160" s="148">
        <f>ROUND(H160*I160,2)</f>
        <v>0</v>
      </c>
      <c r="K160" s="112"/>
      <c r="L160" s="112"/>
      <c r="M160" s="112"/>
      <c r="N160" s="112"/>
      <c r="O160" s="112"/>
      <c r="P160" s="153"/>
    </row>
    <row r="161" spans="1:16">
      <c r="A161" s="153"/>
      <c r="B161" s="159"/>
      <c r="C161" s="193"/>
      <c r="D161" s="133"/>
      <c r="E161" s="138"/>
      <c r="F161" s="134"/>
      <c r="G161" s="135"/>
      <c r="H161" s="141"/>
      <c r="I161" s="131"/>
      <c r="J161" s="149"/>
      <c r="K161" s="112"/>
      <c r="L161" s="112"/>
      <c r="M161" s="112"/>
      <c r="N161" s="112"/>
      <c r="O161" s="112"/>
      <c r="P161" s="153"/>
    </row>
    <row r="162" spans="1:16" ht="22.5">
      <c r="A162" s="153"/>
      <c r="B162" s="159"/>
      <c r="C162" s="193">
        <v>23</v>
      </c>
      <c r="D162" s="133" t="s">
        <v>152</v>
      </c>
      <c r="E162" s="138" t="s">
        <v>112</v>
      </c>
      <c r="F162" s="128" t="s">
        <v>148</v>
      </c>
      <c r="G162" s="129" t="s">
        <v>111</v>
      </c>
      <c r="H162" s="130">
        <v>1</v>
      </c>
      <c r="I162" s="131"/>
      <c r="J162" s="148">
        <f>ROUND(H162*I162,2)</f>
        <v>0</v>
      </c>
      <c r="K162" s="112"/>
      <c r="L162" s="112"/>
      <c r="M162" s="112"/>
      <c r="N162" s="112"/>
      <c r="O162" s="112"/>
      <c r="P162" s="153"/>
    </row>
    <row r="163" spans="1:16">
      <c r="A163" s="153"/>
      <c r="B163" s="159"/>
      <c r="C163" s="193"/>
      <c r="D163" s="133"/>
      <c r="E163" s="138"/>
      <c r="F163" s="134"/>
      <c r="G163" s="135"/>
      <c r="H163" s="141"/>
      <c r="I163" s="131"/>
      <c r="J163" s="149"/>
      <c r="K163" s="112"/>
      <c r="L163" s="112"/>
      <c r="M163" s="112"/>
      <c r="N163" s="112"/>
      <c r="O163" s="112"/>
      <c r="P163" s="153"/>
    </row>
    <row r="164" spans="1:16" ht="22.5">
      <c r="A164" s="153"/>
      <c r="B164" s="159"/>
      <c r="C164" s="193">
        <v>24</v>
      </c>
      <c r="D164" s="133" t="s">
        <v>153</v>
      </c>
      <c r="E164" s="138" t="s">
        <v>112</v>
      </c>
      <c r="F164" s="128" t="s">
        <v>154</v>
      </c>
      <c r="G164" s="129" t="s">
        <v>111</v>
      </c>
      <c r="H164" s="130">
        <v>1</v>
      </c>
      <c r="I164" s="131"/>
      <c r="J164" s="148">
        <f>ROUND(H164*I164,2)</f>
        <v>0</v>
      </c>
      <c r="K164" s="112"/>
      <c r="L164" s="112"/>
      <c r="M164" s="112"/>
      <c r="N164" s="112"/>
      <c r="O164" s="112"/>
      <c r="P164" s="153"/>
    </row>
    <row r="165" spans="1:16">
      <c r="A165" s="153"/>
      <c r="B165" s="159"/>
      <c r="C165" s="193"/>
      <c r="D165" s="133"/>
      <c r="E165" s="138"/>
      <c r="F165" s="134"/>
      <c r="G165" s="135"/>
      <c r="H165" s="141"/>
      <c r="I165" s="131"/>
      <c r="J165" s="149"/>
      <c r="K165" s="112"/>
      <c r="L165" s="112"/>
      <c r="M165" s="112"/>
      <c r="N165" s="112"/>
      <c r="O165" s="112"/>
      <c r="P165" s="153"/>
    </row>
    <row r="166" spans="1:16" ht="22.5">
      <c r="A166" s="153"/>
      <c r="B166" s="159"/>
      <c r="C166" s="193">
        <v>25</v>
      </c>
      <c r="D166" s="133" t="s">
        <v>155</v>
      </c>
      <c r="E166" s="138" t="s">
        <v>112</v>
      </c>
      <c r="F166" s="128" t="s">
        <v>156</v>
      </c>
      <c r="G166" s="129" t="s">
        <v>111</v>
      </c>
      <c r="H166" s="130">
        <v>3</v>
      </c>
      <c r="I166" s="131"/>
      <c r="J166" s="148">
        <f>ROUND(H166*I166,2)</f>
        <v>0</v>
      </c>
      <c r="K166" s="112"/>
      <c r="L166" s="112"/>
      <c r="M166" s="112"/>
      <c r="N166" s="112"/>
      <c r="O166" s="112"/>
      <c r="P166" s="153"/>
    </row>
    <row r="167" spans="1:16">
      <c r="A167" s="153"/>
      <c r="B167" s="159"/>
      <c r="C167" s="193"/>
      <c r="D167" s="133"/>
      <c r="E167" s="138"/>
      <c r="F167" s="134"/>
      <c r="G167" s="135"/>
      <c r="H167" s="141"/>
      <c r="I167" s="131"/>
      <c r="J167" s="149"/>
      <c r="K167" s="112"/>
      <c r="L167" s="112"/>
      <c r="M167" s="112"/>
      <c r="N167" s="112"/>
      <c r="O167" s="112"/>
      <c r="P167" s="153"/>
    </row>
    <row r="168" spans="1:16">
      <c r="A168" s="153"/>
      <c r="B168" s="159"/>
      <c r="C168" s="193">
        <v>26</v>
      </c>
      <c r="D168" s="133" t="s">
        <v>157</v>
      </c>
      <c r="E168" s="138" t="s">
        <v>112</v>
      </c>
      <c r="F168" s="128" t="s">
        <v>158</v>
      </c>
      <c r="G168" s="129" t="s">
        <v>159</v>
      </c>
      <c r="H168" s="130">
        <v>35</v>
      </c>
      <c r="I168" s="131"/>
      <c r="J168" s="148">
        <f>ROUND(H168*I168,2)</f>
        <v>0</v>
      </c>
      <c r="K168" s="112"/>
      <c r="L168" s="112"/>
      <c r="M168" s="112"/>
      <c r="N168" s="112"/>
      <c r="O168" s="112"/>
      <c r="P168" s="153"/>
    </row>
    <row r="169" spans="1:16">
      <c r="A169" s="153"/>
      <c r="B169" s="159"/>
      <c r="C169" s="193"/>
      <c r="D169" s="133"/>
      <c r="E169" s="138"/>
      <c r="F169" s="134"/>
      <c r="G169" s="135"/>
      <c r="H169" s="141"/>
      <c r="I169" s="131"/>
      <c r="J169" s="149"/>
      <c r="K169" s="112"/>
      <c r="L169" s="112"/>
      <c r="M169" s="112"/>
      <c r="N169" s="112"/>
      <c r="O169" s="112"/>
      <c r="P169" s="153"/>
    </row>
    <row r="170" spans="1:16" ht="22.5">
      <c r="A170" s="153"/>
      <c r="B170" s="159"/>
      <c r="C170" s="193">
        <v>27</v>
      </c>
      <c r="D170" s="133" t="s">
        <v>160</v>
      </c>
      <c r="E170" s="138" t="s">
        <v>112</v>
      </c>
      <c r="F170" s="128" t="s">
        <v>161</v>
      </c>
      <c r="G170" s="129" t="s">
        <v>111</v>
      </c>
      <c r="H170" s="130">
        <v>2</v>
      </c>
      <c r="I170" s="131"/>
      <c r="J170" s="148">
        <f>ROUND(H170*I170,2)</f>
        <v>0</v>
      </c>
      <c r="K170" s="112"/>
      <c r="L170" s="112"/>
      <c r="M170" s="112"/>
      <c r="N170" s="112"/>
      <c r="O170" s="112"/>
      <c r="P170" s="153"/>
    </row>
    <row r="171" spans="1:16">
      <c r="A171" s="153"/>
      <c r="B171" s="159"/>
      <c r="C171" s="193"/>
      <c r="D171" s="133"/>
      <c r="E171" s="138"/>
      <c r="F171" s="134"/>
      <c r="G171" s="135"/>
      <c r="H171" s="141"/>
      <c r="I171" s="131"/>
      <c r="J171" s="149"/>
      <c r="K171" s="112"/>
      <c r="L171" s="112"/>
      <c r="M171" s="112"/>
      <c r="N171" s="112"/>
      <c r="O171" s="112"/>
      <c r="P171" s="153"/>
    </row>
    <row r="172" spans="1:16" ht="22.5">
      <c r="A172" s="153"/>
      <c r="B172" s="159"/>
      <c r="C172" s="193">
        <v>28</v>
      </c>
      <c r="D172" s="133" t="s">
        <v>162</v>
      </c>
      <c r="E172" s="138" t="s">
        <v>112</v>
      </c>
      <c r="F172" s="128" t="s">
        <v>163</v>
      </c>
      <c r="G172" s="129" t="s">
        <v>111</v>
      </c>
      <c r="H172" s="130">
        <v>2</v>
      </c>
      <c r="I172" s="131"/>
      <c r="J172" s="148">
        <f>ROUND(H172*I172,2)</f>
        <v>0</v>
      </c>
      <c r="K172" s="112"/>
      <c r="L172" s="112"/>
      <c r="M172" s="112"/>
      <c r="N172" s="112"/>
      <c r="O172" s="112"/>
      <c r="P172" s="153"/>
    </row>
    <row r="173" spans="1:16">
      <c r="A173" s="153"/>
      <c r="B173" s="159"/>
      <c r="C173" s="193"/>
      <c r="D173" s="133"/>
      <c r="E173" s="138"/>
      <c r="F173" s="134"/>
      <c r="G173" s="135"/>
      <c r="H173" s="141"/>
      <c r="I173" s="131"/>
      <c r="J173" s="149"/>
      <c r="K173" s="112"/>
      <c r="L173" s="112"/>
      <c r="M173" s="112"/>
      <c r="N173" s="112"/>
      <c r="O173" s="112"/>
      <c r="P173" s="153"/>
    </row>
    <row r="174" spans="1:16" ht="22.5">
      <c r="A174" s="153"/>
      <c r="B174" s="159"/>
      <c r="C174" s="193">
        <v>29</v>
      </c>
      <c r="D174" s="133" t="s">
        <v>164</v>
      </c>
      <c r="E174" s="138" t="s">
        <v>112</v>
      </c>
      <c r="F174" s="128" t="s">
        <v>154</v>
      </c>
      <c r="G174" s="129" t="s">
        <v>111</v>
      </c>
      <c r="H174" s="130">
        <v>2</v>
      </c>
      <c r="I174" s="131"/>
      <c r="J174" s="148">
        <f>ROUND(H174*I174,2)</f>
        <v>0</v>
      </c>
      <c r="K174" s="112"/>
      <c r="L174" s="112"/>
      <c r="M174" s="112"/>
      <c r="N174" s="112"/>
      <c r="O174" s="112"/>
      <c r="P174" s="153"/>
    </row>
    <row r="175" spans="1:16">
      <c r="A175" s="153"/>
      <c r="B175" s="159"/>
      <c r="C175" s="193"/>
      <c r="D175" s="133"/>
      <c r="E175" s="138"/>
      <c r="F175" s="134"/>
      <c r="G175" s="135"/>
      <c r="H175" s="141"/>
      <c r="I175" s="131"/>
      <c r="J175" s="149"/>
      <c r="K175" s="112"/>
      <c r="L175" s="112"/>
      <c r="M175" s="112"/>
      <c r="N175" s="112"/>
      <c r="O175" s="112"/>
      <c r="P175" s="153"/>
    </row>
    <row r="176" spans="1:16" ht="22.5">
      <c r="A176" s="153"/>
      <c r="B176" s="159"/>
      <c r="C176" s="193">
        <v>30</v>
      </c>
      <c r="D176" s="133" t="s">
        <v>165</v>
      </c>
      <c r="E176" s="138" t="s">
        <v>112</v>
      </c>
      <c r="F176" s="128" t="s">
        <v>154</v>
      </c>
      <c r="G176" s="129" t="s">
        <v>111</v>
      </c>
      <c r="H176" s="130">
        <v>2</v>
      </c>
      <c r="I176" s="131"/>
      <c r="J176" s="148">
        <f>ROUND(H176*I176,2)</f>
        <v>0</v>
      </c>
      <c r="K176" s="112"/>
      <c r="L176" s="112"/>
      <c r="M176" s="112"/>
      <c r="N176" s="112"/>
      <c r="O176" s="112"/>
      <c r="P176" s="153"/>
    </row>
    <row r="177" spans="1:16">
      <c r="A177" s="153"/>
      <c r="B177" s="159"/>
      <c r="C177" s="193"/>
      <c r="D177" s="133"/>
      <c r="E177" s="138"/>
      <c r="F177" s="134"/>
      <c r="G177" s="135"/>
      <c r="H177" s="141"/>
      <c r="I177" s="131"/>
      <c r="J177" s="149"/>
      <c r="K177" s="112"/>
      <c r="L177" s="112"/>
      <c r="M177" s="112"/>
      <c r="N177" s="112"/>
      <c r="O177" s="112"/>
      <c r="P177" s="153"/>
    </row>
    <row r="178" spans="1:16" ht="22.5">
      <c r="A178" s="153"/>
      <c r="B178" s="159"/>
      <c r="C178" s="193">
        <v>31</v>
      </c>
      <c r="D178" s="133" t="s">
        <v>166</v>
      </c>
      <c r="E178" s="138" t="s">
        <v>112</v>
      </c>
      <c r="F178" s="128" t="s">
        <v>167</v>
      </c>
      <c r="G178" s="129" t="s">
        <v>111</v>
      </c>
      <c r="H178" s="130">
        <v>2</v>
      </c>
      <c r="I178" s="131"/>
      <c r="J178" s="148">
        <f>ROUND(H178*I178,2)</f>
        <v>0</v>
      </c>
      <c r="K178" s="112"/>
      <c r="L178" s="112"/>
      <c r="M178" s="112"/>
      <c r="N178" s="112"/>
      <c r="O178" s="112"/>
      <c r="P178" s="153"/>
    </row>
    <row r="179" spans="1:16">
      <c r="A179" s="153"/>
      <c r="B179" s="159"/>
      <c r="C179" s="193"/>
      <c r="D179" s="133"/>
      <c r="E179" s="138"/>
      <c r="F179" s="134"/>
      <c r="G179" s="135"/>
      <c r="H179" s="141"/>
      <c r="I179" s="131"/>
      <c r="J179" s="149"/>
      <c r="K179" s="112"/>
      <c r="L179" s="112"/>
      <c r="M179" s="112"/>
      <c r="N179" s="112"/>
      <c r="O179" s="112"/>
      <c r="P179" s="153"/>
    </row>
    <row r="180" spans="1:16" ht="22.5">
      <c r="A180" s="153"/>
      <c r="B180" s="159"/>
      <c r="C180" s="193">
        <v>32</v>
      </c>
      <c r="D180" s="133" t="s">
        <v>168</v>
      </c>
      <c r="E180" s="138" t="s">
        <v>112</v>
      </c>
      <c r="F180" s="128" t="s">
        <v>169</v>
      </c>
      <c r="G180" s="129" t="s">
        <v>111</v>
      </c>
      <c r="H180" s="130">
        <v>2</v>
      </c>
      <c r="I180" s="131"/>
      <c r="J180" s="148">
        <f>ROUND(H180*I180,2)</f>
        <v>0</v>
      </c>
      <c r="K180" s="112"/>
      <c r="L180" s="112"/>
      <c r="M180" s="112"/>
      <c r="N180" s="112"/>
      <c r="O180" s="112"/>
      <c r="P180" s="153"/>
    </row>
    <row r="181" spans="1:16">
      <c r="A181" s="153"/>
      <c r="B181" s="159"/>
      <c r="C181" s="193"/>
      <c r="D181" s="133"/>
      <c r="E181" s="138"/>
      <c r="F181" s="134"/>
      <c r="G181" s="135"/>
      <c r="H181" s="141"/>
      <c r="I181" s="131"/>
      <c r="J181" s="149"/>
      <c r="K181" s="112"/>
      <c r="L181" s="112"/>
      <c r="M181" s="112"/>
      <c r="N181" s="112"/>
      <c r="O181" s="112"/>
      <c r="P181" s="153"/>
    </row>
    <row r="182" spans="1:16" ht="22.5">
      <c r="A182" s="153"/>
      <c r="B182" s="159"/>
      <c r="C182" s="192">
        <v>33</v>
      </c>
      <c r="D182" s="127" t="s">
        <v>170</v>
      </c>
      <c r="E182" s="132" t="s">
        <v>112</v>
      </c>
      <c r="F182" s="128" t="s">
        <v>171</v>
      </c>
      <c r="G182" s="129" t="s">
        <v>111</v>
      </c>
      <c r="H182" s="130">
        <v>1</v>
      </c>
      <c r="I182" s="131"/>
      <c r="J182" s="146">
        <f>ROUND(H182*I182,2)</f>
        <v>0</v>
      </c>
      <c r="K182" s="112"/>
      <c r="L182" s="112"/>
      <c r="M182" s="112"/>
      <c r="N182" s="112"/>
      <c r="O182" s="112"/>
      <c r="P182" s="153"/>
    </row>
    <row r="183" spans="1:16" ht="15.75">
      <c r="A183" s="153"/>
      <c r="B183" s="159"/>
      <c r="C183" s="125"/>
      <c r="D183" s="125"/>
      <c r="E183" s="125"/>
      <c r="F183" s="126" t="s">
        <v>172</v>
      </c>
      <c r="G183" s="125"/>
      <c r="H183" s="125"/>
      <c r="I183" s="125"/>
      <c r="J183" s="187">
        <f>J184+J186+J188+J190+J192+J194+J196+J198+J200+J202+J204+J206+J208+J210+J212+J214+J216+J218+J220+J222+J224+J226+J228+J230+J232+J234+J236+J238+J240+J242+J244+J246+J248+J250+J252+J254+J256+J258</f>
        <v>0</v>
      </c>
      <c r="K183" s="112"/>
      <c r="L183" s="112"/>
      <c r="M183" s="112"/>
      <c r="N183" s="112"/>
      <c r="O183" s="112"/>
      <c r="P183" s="153"/>
    </row>
    <row r="184" spans="1:16" ht="33.75">
      <c r="A184" s="153"/>
      <c r="B184" s="159"/>
      <c r="C184" s="192">
        <v>34</v>
      </c>
      <c r="D184" s="127" t="s">
        <v>173</v>
      </c>
      <c r="E184" s="132" t="s">
        <v>112</v>
      </c>
      <c r="F184" s="128" t="s">
        <v>174</v>
      </c>
      <c r="G184" s="129" t="s">
        <v>111</v>
      </c>
      <c r="H184" s="130">
        <v>1</v>
      </c>
      <c r="I184" s="131"/>
      <c r="J184" s="146">
        <f>ROUND(H184*I184,2)</f>
        <v>0</v>
      </c>
      <c r="K184" s="112"/>
      <c r="L184" s="112"/>
      <c r="M184" s="112"/>
      <c r="N184" s="112"/>
      <c r="O184" s="112"/>
      <c r="P184" s="153"/>
    </row>
    <row r="185" spans="1:16">
      <c r="A185" s="153"/>
      <c r="B185" s="159"/>
      <c r="C185" s="193"/>
      <c r="D185" s="133"/>
      <c r="E185" s="138"/>
      <c r="F185" s="134"/>
      <c r="G185" s="135"/>
      <c r="H185" s="141"/>
      <c r="I185" s="131"/>
      <c r="J185" s="149"/>
      <c r="K185" s="112"/>
      <c r="L185" s="112"/>
      <c r="M185" s="112"/>
      <c r="N185" s="112"/>
      <c r="O185" s="112"/>
      <c r="P185" s="153"/>
    </row>
    <row r="186" spans="1:16" ht="33.75">
      <c r="A186" s="153"/>
      <c r="B186" s="159"/>
      <c r="C186" s="193">
        <v>35</v>
      </c>
      <c r="D186" s="133" t="s">
        <v>175</v>
      </c>
      <c r="E186" s="138" t="s">
        <v>112</v>
      </c>
      <c r="F186" s="128" t="s">
        <v>176</v>
      </c>
      <c r="G186" s="129" t="s">
        <v>111</v>
      </c>
      <c r="H186" s="130">
        <v>1</v>
      </c>
      <c r="I186" s="131"/>
      <c r="J186" s="148">
        <f>ROUND(H186*I186,2)</f>
        <v>0</v>
      </c>
      <c r="K186" s="112"/>
      <c r="L186" s="112"/>
      <c r="M186" s="112"/>
      <c r="N186" s="112"/>
      <c r="O186" s="112"/>
      <c r="P186" s="153"/>
    </row>
    <row r="187" spans="1:16">
      <c r="A187" s="153"/>
      <c r="B187" s="159"/>
      <c r="C187" s="193"/>
      <c r="D187" s="133"/>
      <c r="E187" s="138"/>
      <c r="F187" s="134"/>
      <c r="G187" s="135"/>
      <c r="H187" s="141"/>
      <c r="I187" s="131"/>
      <c r="J187" s="149"/>
      <c r="K187" s="112"/>
      <c r="L187" s="112"/>
      <c r="M187" s="112"/>
      <c r="N187" s="112"/>
      <c r="O187" s="112"/>
      <c r="P187" s="153"/>
    </row>
    <row r="188" spans="1:16" ht="33.75">
      <c r="A188" s="153"/>
      <c r="B188" s="159"/>
      <c r="C188" s="193">
        <v>36</v>
      </c>
      <c r="D188" s="133" t="s">
        <v>177</v>
      </c>
      <c r="E188" s="138" t="s">
        <v>112</v>
      </c>
      <c r="F188" s="128" t="s">
        <v>178</v>
      </c>
      <c r="G188" s="129" t="s">
        <v>111</v>
      </c>
      <c r="H188" s="130">
        <v>1</v>
      </c>
      <c r="I188" s="131"/>
      <c r="J188" s="148">
        <f>ROUND(H188*I188,2)</f>
        <v>0</v>
      </c>
      <c r="K188" s="112"/>
      <c r="L188" s="112"/>
      <c r="M188" s="112"/>
      <c r="N188" s="112"/>
      <c r="O188" s="112"/>
      <c r="P188" s="153"/>
    </row>
    <row r="189" spans="1:16">
      <c r="A189" s="153"/>
      <c r="B189" s="159"/>
      <c r="C189" s="193"/>
      <c r="D189" s="133"/>
      <c r="E189" s="138"/>
      <c r="F189" s="134"/>
      <c r="G189" s="135"/>
      <c r="H189" s="141"/>
      <c r="I189" s="131"/>
      <c r="J189" s="149"/>
      <c r="K189" s="112"/>
      <c r="L189" s="112"/>
      <c r="M189" s="112"/>
      <c r="N189" s="112"/>
      <c r="O189" s="112"/>
      <c r="P189" s="153"/>
    </row>
    <row r="190" spans="1:16" ht="56.25">
      <c r="A190" s="153"/>
      <c r="B190" s="159"/>
      <c r="C190" s="193">
        <v>37</v>
      </c>
      <c r="D190" s="133" t="s">
        <v>179</v>
      </c>
      <c r="E190" s="138" t="s">
        <v>112</v>
      </c>
      <c r="F190" s="128" t="s">
        <v>180</v>
      </c>
      <c r="G190" s="129" t="s">
        <v>111</v>
      </c>
      <c r="H190" s="130">
        <v>15</v>
      </c>
      <c r="I190" s="131"/>
      <c r="J190" s="148">
        <f>ROUND(H190*I190,2)</f>
        <v>0</v>
      </c>
      <c r="K190" s="112"/>
      <c r="L190" s="112"/>
      <c r="M190" s="112"/>
      <c r="N190" s="112"/>
      <c r="O190" s="112"/>
      <c r="P190" s="153"/>
    </row>
    <row r="191" spans="1:16">
      <c r="A191" s="153"/>
      <c r="B191" s="159"/>
      <c r="C191" s="193"/>
      <c r="D191" s="133"/>
      <c r="E191" s="138"/>
      <c r="F191" s="134"/>
      <c r="G191" s="135"/>
      <c r="H191" s="141"/>
      <c r="I191" s="131"/>
      <c r="J191" s="149"/>
      <c r="K191" s="112"/>
      <c r="L191" s="112"/>
      <c r="M191" s="112"/>
      <c r="N191" s="112"/>
      <c r="O191" s="112"/>
      <c r="P191" s="153"/>
    </row>
    <row r="192" spans="1:16" ht="56.25">
      <c r="A192" s="153"/>
      <c r="B192" s="159"/>
      <c r="C192" s="193">
        <v>38</v>
      </c>
      <c r="D192" s="133" t="s">
        <v>181</v>
      </c>
      <c r="E192" s="138" t="s">
        <v>112</v>
      </c>
      <c r="F192" s="128" t="s">
        <v>182</v>
      </c>
      <c r="G192" s="129" t="s">
        <v>111</v>
      </c>
      <c r="H192" s="130">
        <v>15</v>
      </c>
      <c r="I192" s="131"/>
      <c r="J192" s="148">
        <f>ROUND(H192*I192,2)</f>
        <v>0</v>
      </c>
      <c r="K192" s="112"/>
      <c r="L192" s="112"/>
      <c r="M192" s="112"/>
      <c r="N192" s="112"/>
      <c r="O192" s="112"/>
      <c r="P192" s="153"/>
    </row>
    <row r="193" spans="1:16">
      <c r="A193" s="153"/>
      <c r="B193" s="159"/>
      <c r="C193" s="193"/>
      <c r="D193" s="133"/>
      <c r="E193" s="138"/>
      <c r="F193" s="134"/>
      <c r="G193" s="135"/>
      <c r="H193" s="141"/>
      <c r="I193" s="131"/>
      <c r="J193" s="149"/>
      <c r="K193" s="112"/>
      <c r="L193" s="112"/>
      <c r="M193" s="112"/>
      <c r="N193" s="112"/>
      <c r="O193" s="112"/>
      <c r="P193" s="153"/>
    </row>
    <row r="194" spans="1:16" ht="56.25">
      <c r="A194" s="153"/>
      <c r="B194" s="159"/>
      <c r="C194" s="193">
        <v>39</v>
      </c>
      <c r="D194" s="133" t="s">
        <v>183</v>
      </c>
      <c r="E194" s="138" t="s">
        <v>112</v>
      </c>
      <c r="F194" s="128" t="s">
        <v>184</v>
      </c>
      <c r="G194" s="129" t="s">
        <v>111</v>
      </c>
      <c r="H194" s="130">
        <v>15</v>
      </c>
      <c r="I194" s="131"/>
      <c r="J194" s="148">
        <f>ROUND(H194*I194,2)</f>
        <v>0</v>
      </c>
      <c r="K194" s="112"/>
      <c r="L194" s="112"/>
      <c r="M194" s="112"/>
      <c r="N194" s="112"/>
      <c r="O194" s="112"/>
      <c r="P194" s="153"/>
    </row>
    <row r="195" spans="1:16">
      <c r="A195" s="153"/>
      <c r="B195" s="159"/>
      <c r="C195" s="193"/>
      <c r="D195" s="133"/>
      <c r="E195" s="138"/>
      <c r="F195" s="134"/>
      <c r="G195" s="135"/>
      <c r="H195" s="141"/>
      <c r="I195" s="131"/>
      <c r="J195" s="149"/>
      <c r="K195" s="112"/>
      <c r="L195" s="112"/>
      <c r="M195" s="112"/>
      <c r="N195" s="112"/>
      <c r="O195" s="112"/>
      <c r="P195" s="153"/>
    </row>
    <row r="196" spans="1:16" ht="45">
      <c r="A196" s="153"/>
      <c r="B196" s="159"/>
      <c r="C196" s="193">
        <v>40</v>
      </c>
      <c r="D196" s="133" t="s">
        <v>185</v>
      </c>
      <c r="E196" s="138" t="s">
        <v>112</v>
      </c>
      <c r="F196" s="128" t="s">
        <v>186</v>
      </c>
      <c r="G196" s="129" t="s">
        <v>111</v>
      </c>
      <c r="H196" s="130">
        <v>30</v>
      </c>
      <c r="I196" s="131"/>
      <c r="J196" s="148">
        <f>ROUND(H196*I196,2)</f>
        <v>0</v>
      </c>
      <c r="K196" s="112"/>
      <c r="L196" s="112"/>
      <c r="M196" s="112"/>
      <c r="N196" s="112"/>
      <c r="O196" s="112"/>
      <c r="P196" s="153"/>
    </row>
    <row r="197" spans="1:16">
      <c r="A197" s="153"/>
      <c r="B197" s="159"/>
      <c r="C197" s="193"/>
      <c r="D197" s="133"/>
      <c r="E197" s="138"/>
      <c r="F197" s="134"/>
      <c r="G197" s="135"/>
      <c r="H197" s="141"/>
      <c r="I197" s="131"/>
      <c r="J197" s="149"/>
      <c r="K197" s="112"/>
      <c r="L197" s="112"/>
      <c r="M197" s="112"/>
      <c r="N197" s="112"/>
      <c r="O197" s="112"/>
      <c r="P197" s="153"/>
    </row>
    <row r="198" spans="1:16" ht="45">
      <c r="A198" s="153"/>
      <c r="B198" s="159"/>
      <c r="C198" s="193">
        <v>41</v>
      </c>
      <c r="D198" s="133" t="s">
        <v>187</v>
      </c>
      <c r="E198" s="138" t="s">
        <v>112</v>
      </c>
      <c r="F198" s="128" t="s">
        <v>188</v>
      </c>
      <c r="G198" s="129" t="s">
        <v>111</v>
      </c>
      <c r="H198" s="130">
        <v>30</v>
      </c>
      <c r="I198" s="131"/>
      <c r="J198" s="148">
        <f>ROUND(H198*I198,2)</f>
        <v>0</v>
      </c>
      <c r="K198" s="112"/>
      <c r="L198" s="112"/>
      <c r="M198" s="112"/>
      <c r="N198" s="112"/>
      <c r="O198" s="112"/>
      <c r="P198" s="153"/>
    </row>
    <row r="199" spans="1:16">
      <c r="A199" s="153"/>
      <c r="B199" s="159"/>
      <c r="C199" s="193"/>
      <c r="D199" s="133"/>
      <c r="E199" s="138"/>
      <c r="F199" s="134"/>
      <c r="G199" s="135"/>
      <c r="H199" s="141"/>
      <c r="I199" s="131"/>
      <c r="J199" s="149"/>
      <c r="K199" s="112"/>
      <c r="L199" s="112"/>
      <c r="M199" s="112"/>
      <c r="N199" s="112"/>
      <c r="O199" s="112"/>
      <c r="P199" s="153"/>
    </row>
    <row r="200" spans="1:16" ht="45">
      <c r="A200" s="153"/>
      <c r="B200" s="159"/>
      <c r="C200" s="192">
        <v>42</v>
      </c>
      <c r="D200" s="127" t="s">
        <v>189</v>
      </c>
      <c r="E200" s="138" t="s">
        <v>112</v>
      </c>
      <c r="F200" s="128" t="s">
        <v>190</v>
      </c>
      <c r="G200" s="129" t="s">
        <v>111</v>
      </c>
      <c r="H200" s="130">
        <v>30</v>
      </c>
      <c r="I200" s="131"/>
      <c r="J200" s="148">
        <f>ROUND(H200*I200,2)</f>
        <v>0</v>
      </c>
      <c r="K200" s="112"/>
      <c r="L200" s="112"/>
      <c r="M200" s="112"/>
      <c r="N200" s="112"/>
      <c r="O200" s="112"/>
      <c r="P200" s="153"/>
    </row>
    <row r="201" spans="1:16">
      <c r="A201" s="153"/>
      <c r="B201" s="159"/>
      <c r="C201" s="193"/>
      <c r="D201" s="133"/>
      <c r="E201" s="138"/>
      <c r="F201" s="134"/>
      <c r="G201" s="135"/>
      <c r="H201" s="141"/>
      <c r="I201" s="131"/>
      <c r="J201" s="149"/>
      <c r="K201" s="112"/>
      <c r="L201" s="112"/>
      <c r="M201" s="112"/>
      <c r="N201" s="112"/>
      <c r="O201" s="112"/>
      <c r="P201" s="153"/>
    </row>
    <row r="202" spans="1:16" ht="45">
      <c r="A202" s="153"/>
      <c r="B202" s="159"/>
      <c r="C202" s="193">
        <v>43</v>
      </c>
      <c r="D202" s="133" t="s">
        <v>191</v>
      </c>
      <c r="E202" s="132" t="s">
        <v>112</v>
      </c>
      <c r="F202" s="128" t="s">
        <v>192</v>
      </c>
      <c r="G202" s="129" t="s">
        <v>111</v>
      </c>
      <c r="H202" s="130">
        <v>17</v>
      </c>
      <c r="I202" s="131"/>
      <c r="J202" s="146">
        <f>ROUND(H202*I202,2)</f>
        <v>0</v>
      </c>
      <c r="K202" s="112"/>
      <c r="L202" s="112"/>
      <c r="M202" s="112"/>
      <c r="N202" s="112"/>
      <c r="O202" s="112"/>
      <c r="P202" s="153"/>
    </row>
    <row r="203" spans="1:16">
      <c r="A203" s="153"/>
      <c r="B203" s="159"/>
      <c r="C203" s="193"/>
      <c r="D203" s="133"/>
      <c r="E203" s="138"/>
      <c r="F203" s="134"/>
      <c r="G203" s="135"/>
      <c r="H203" s="141"/>
      <c r="I203" s="131"/>
      <c r="J203" s="149"/>
      <c r="K203" s="112"/>
      <c r="L203" s="112"/>
      <c r="M203" s="112"/>
      <c r="N203" s="112"/>
      <c r="O203" s="112"/>
      <c r="P203" s="153"/>
    </row>
    <row r="204" spans="1:16" ht="33.75">
      <c r="A204" s="153"/>
      <c r="B204" s="159"/>
      <c r="C204" s="193">
        <v>44</v>
      </c>
      <c r="D204" s="133" t="s">
        <v>193</v>
      </c>
      <c r="E204" s="138" t="s">
        <v>112</v>
      </c>
      <c r="F204" s="128" t="s">
        <v>194</v>
      </c>
      <c r="G204" s="129" t="s">
        <v>111</v>
      </c>
      <c r="H204" s="130">
        <v>1</v>
      </c>
      <c r="I204" s="131"/>
      <c r="J204" s="146">
        <f>ROUND(H204*I204,2)</f>
        <v>0</v>
      </c>
      <c r="K204" s="112"/>
      <c r="L204" s="112"/>
      <c r="M204" s="112"/>
      <c r="N204" s="112"/>
      <c r="O204" s="112"/>
      <c r="P204" s="153"/>
    </row>
    <row r="205" spans="1:16">
      <c r="A205" s="153"/>
      <c r="B205" s="159"/>
      <c r="C205" s="193"/>
      <c r="D205" s="133"/>
      <c r="E205" s="138"/>
      <c r="F205" s="134"/>
      <c r="G205" s="135"/>
      <c r="H205" s="141"/>
      <c r="I205" s="131"/>
      <c r="J205" s="149"/>
      <c r="K205" s="112"/>
      <c r="L205" s="112"/>
      <c r="M205" s="112"/>
      <c r="N205" s="112"/>
      <c r="O205" s="112"/>
      <c r="P205" s="153"/>
    </row>
    <row r="206" spans="1:16" ht="33.75">
      <c r="A206" s="153"/>
      <c r="B206" s="159"/>
      <c r="C206" s="193">
        <v>45</v>
      </c>
      <c r="D206" s="133" t="s">
        <v>195</v>
      </c>
      <c r="E206" s="138" t="s">
        <v>112</v>
      </c>
      <c r="F206" s="128" t="s">
        <v>196</v>
      </c>
      <c r="G206" s="129" t="s">
        <v>111</v>
      </c>
      <c r="H206" s="130">
        <v>1</v>
      </c>
      <c r="I206" s="131"/>
      <c r="J206" s="146">
        <f>ROUND(H206*I206,2)</f>
        <v>0</v>
      </c>
      <c r="K206" s="112"/>
      <c r="L206" s="112"/>
      <c r="M206" s="112"/>
      <c r="N206" s="112"/>
      <c r="O206" s="112"/>
      <c r="P206" s="153"/>
    </row>
    <row r="207" spans="1:16">
      <c r="A207" s="153"/>
      <c r="B207" s="159"/>
      <c r="C207" s="193"/>
      <c r="D207" s="133"/>
      <c r="E207" s="138"/>
      <c r="F207" s="134"/>
      <c r="G207" s="135"/>
      <c r="H207" s="141"/>
      <c r="I207" s="131"/>
      <c r="J207" s="149"/>
      <c r="K207" s="112"/>
      <c r="L207" s="112"/>
      <c r="M207" s="112"/>
      <c r="N207" s="112"/>
      <c r="O207" s="112"/>
      <c r="P207" s="153"/>
    </row>
    <row r="208" spans="1:16" ht="33.75">
      <c r="A208" s="153"/>
      <c r="B208" s="159"/>
      <c r="C208" s="193">
        <v>46</v>
      </c>
      <c r="D208" s="133" t="s">
        <v>197</v>
      </c>
      <c r="E208" s="138" t="s">
        <v>112</v>
      </c>
      <c r="F208" s="128" t="s">
        <v>198</v>
      </c>
      <c r="G208" s="129" t="s">
        <v>111</v>
      </c>
      <c r="H208" s="130">
        <v>1</v>
      </c>
      <c r="I208" s="131"/>
      <c r="J208" s="146">
        <f>ROUND(H208*I208,2)</f>
        <v>0</v>
      </c>
      <c r="K208" s="112"/>
      <c r="L208" s="112"/>
      <c r="M208" s="112"/>
      <c r="N208" s="112"/>
      <c r="O208" s="112"/>
      <c r="P208" s="153"/>
    </row>
    <row r="209" spans="1:16">
      <c r="A209" s="153"/>
      <c r="B209" s="159"/>
      <c r="C209" s="193"/>
      <c r="D209" s="133"/>
      <c r="E209" s="138"/>
      <c r="F209" s="134"/>
      <c r="G209" s="135"/>
      <c r="H209" s="141"/>
      <c r="I209" s="131"/>
      <c r="J209" s="149"/>
      <c r="K209" s="112"/>
      <c r="L209" s="112"/>
      <c r="M209" s="112"/>
      <c r="N209" s="112"/>
      <c r="O209" s="112"/>
      <c r="P209" s="153"/>
    </row>
    <row r="210" spans="1:16" ht="22.5">
      <c r="A210" s="153"/>
      <c r="B210" s="159"/>
      <c r="C210" s="193">
        <v>47</v>
      </c>
      <c r="D210" s="133" t="s">
        <v>199</v>
      </c>
      <c r="E210" s="138" t="s">
        <v>112</v>
      </c>
      <c r="F210" s="128" t="s">
        <v>200</v>
      </c>
      <c r="G210" s="129" t="s">
        <v>201</v>
      </c>
      <c r="H210" s="130">
        <v>1</v>
      </c>
      <c r="I210" s="131"/>
      <c r="J210" s="146">
        <f>ROUND(H210*I210,2)</f>
        <v>0</v>
      </c>
      <c r="K210" s="112"/>
      <c r="L210" s="112"/>
      <c r="M210" s="112"/>
      <c r="N210" s="112"/>
      <c r="O210" s="112"/>
      <c r="P210" s="153"/>
    </row>
    <row r="211" spans="1:16">
      <c r="A211" s="153"/>
      <c r="B211" s="159"/>
      <c r="C211" s="193"/>
      <c r="D211" s="133"/>
      <c r="E211" s="138"/>
      <c r="F211" s="134"/>
      <c r="G211" s="135"/>
      <c r="H211" s="141"/>
      <c r="I211" s="131"/>
      <c r="J211" s="149"/>
      <c r="K211" s="112"/>
      <c r="L211" s="112"/>
      <c r="M211" s="112"/>
      <c r="N211" s="112"/>
      <c r="O211" s="112"/>
      <c r="P211" s="153"/>
    </row>
    <row r="212" spans="1:16" ht="22.5">
      <c r="A212" s="153"/>
      <c r="B212" s="159"/>
      <c r="C212" s="193">
        <v>48</v>
      </c>
      <c r="D212" s="133" t="s">
        <v>202</v>
      </c>
      <c r="E212" s="138" t="s">
        <v>112</v>
      </c>
      <c r="F212" s="128" t="s">
        <v>203</v>
      </c>
      <c r="G212" s="129" t="s">
        <v>201</v>
      </c>
      <c r="H212" s="130">
        <v>1</v>
      </c>
      <c r="I212" s="131"/>
      <c r="J212" s="146">
        <f>ROUND(H212*I212,2)</f>
        <v>0</v>
      </c>
      <c r="K212" s="112"/>
      <c r="L212" s="112"/>
      <c r="M212" s="112"/>
      <c r="N212" s="112"/>
      <c r="O212" s="112"/>
      <c r="P212" s="153"/>
    </row>
    <row r="213" spans="1:16">
      <c r="A213" s="153"/>
      <c r="B213" s="159"/>
      <c r="C213" s="193"/>
      <c r="D213" s="133"/>
      <c r="E213" s="138"/>
      <c r="F213" s="134"/>
      <c r="G213" s="135"/>
      <c r="H213" s="141"/>
      <c r="I213" s="131"/>
      <c r="J213" s="149"/>
      <c r="K213" s="112"/>
      <c r="L213" s="112"/>
      <c r="M213" s="112"/>
      <c r="N213" s="112"/>
      <c r="O213" s="112"/>
      <c r="P213" s="153"/>
    </row>
    <row r="214" spans="1:16" ht="22.5">
      <c r="A214" s="153"/>
      <c r="B214" s="159"/>
      <c r="C214" s="193">
        <v>49</v>
      </c>
      <c r="D214" s="133" t="s">
        <v>204</v>
      </c>
      <c r="E214" s="138" t="s">
        <v>112</v>
      </c>
      <c r="F214" s="128" t="s">
        <v>203</v>
      </c>
      <c r="G214" s="129" t="s">
        <v>201</v>
      </c>
      <c r="H214" s="130">
        <v>1</v>
      </c>
      <c r="I214" s="131"/>
      <c r="J214" s="146">
        <f>ROUND(H214*I214,2)</f>
        <v>0</v>
      </c>
      <c r="K214" s="112"/>
      <c r="L214" s="112"/>
      <c r="M214" s="112"/>
      <c r="N214" s="112"/>
      <c r="O214" s="112"/>
      <c r="P214" s="153"/>
    </row>
    <row r="215" spans="1:16">
      <c r="A215" s="153"/>
      <c r="B215" s="159"/>
      <c r="C215" s="193"/>
      <c r="D215" s="133"/>
      <c r="E215" s="138"/>
      <c r="F215" s="134"/>
      <c r="G215" s="135"/>
      <c r="H215" s="141"/>
      <c r="I215" s="131"/>
      <c r="J215" s="149"/>
      <c r="K215" s="112"/>
      <c r="L215" s="112"/>
      <c r="M215" s="112"/>
      <c r="N215" s="112"/>
      <c r="O215" s="112"/>
      <c r="P215" s="153"/>
    </row>
    <row r="216" spans="1:16" ht="22.5">
      <c r="A216" s="153"/>
      <c r="B216" s="159"/>
      <c r="C216" s="193">
        <v>50</v>
      </c>
      <c r="D216" s="133" t="s">
        <v>205</v>
      </c>
      <c r="E216" s="138" t="s">
        <v>112</v>
      </c>
      <c r="F216" s="128" t="s">
        <v>203</v>
      </c>
      <c r="G216" s="129" t="s">
        <v>201</v>
      </c>
      <c r="H216" s="130">
        <v>1</v>
      </c>
      <c r="I216" s="131"/>
      <c r="J216" s="146">
        <f>ROUND(H216*I216,2)</f>
        <v>0</v>
      </c>
      <c r="K216" s="112"/>
      <c r="L216" s="112"/>
      <c r="M216" s="112"/>
      <c r="N216" s="112"/>
      <c r="O216" s="112"/>
      <c r="P216" s="153"/>
    </row>
    <row r="217" spans="1:16">
      <c r="A217" s="153"/>
      <c r="B217" s="159"/>
      <c r="C217" s="193"/>
      <c r="D217" s="133"/>
      <c r="E217" s="138"/>
      <c r="F217" s="134"/>
      <c r="G217" s="135"/>
      <c r="H217" s="141"/>
      <c r="I217" s="131"/>
      <c r="J217" s="149"/>
      <c r="K217" s="112"/>
      <c r="L217" s="112"/>
      <c r="M217" s="112"/>
      <c r="N217" s="112"/>
      <c r="O217" s="112"/>
      <c r="P217" s="153"/>
    </row>
    <row r="218" spans="1:16" ht="22.5">
      <c r="A218" s="153"/>
      <c r="B218" s="159"/>
      <c r="C218" s="193">
        <v>51</v>
      </c>
      <c r="D218" s="133" t="s">
        <v>206</v>
      </c>
      <c r="E218" s="138" t="s">
        <v>112</v>
      </c>
      <c r="F218" s="128" t="s">
        <v>207</v>
      </c>
      <c r="G218" s="129" t="s">
        <v>111</v>
      </c>
      <c r="H218" s="130">
        <v>3</v>
      </c>
      <c r="I218" s="131"/>
      <c r="J218" s="146">
        <f>ROUND(H218*I218,2)</f>
        <v>0</v>
      </c>
      <c r="K218" s="112"/>
      <c r="L218" s="112"/>
      <c r="M218" s="112"/>
      <c r="N218" s="112"/>
      <c r="O218" s="112"/>
      <c r="P218" s="153"/>
    </row>
    <row r="219" spans="1:16">
      <c r="A219" s="153"/>
      <c r="B219" s="159"/>
      <c r="C219" s="193"/>
      <c r="D219" s="133"/>
      <c r="E219" s="138"/>
      <c r="F219" s="134"/>
      <c r="G219" s="135"/>
      <c r="H219" s="141"/>
      <c r="I219" s="131"/>
      <c r="J219" s="149"/>
      <c r="K219" s="112"/>
      <c r="L219" s="112"/>
      <c r="M219" s="112"/>
      <c r="N219" s="112"/>
      <c r="O219" s="112"/>
      <c r="P219" s="153"/>
    </row>
    <row r="220" spans="1:16" ht="22.5">
      <c r="A220" s="153"/>
      <c r="B220" s="159"/>
      <c r="C220" s="193">
        <v>52</v>
      </c>
      <c r="D220" s="133" t="s">
        <v>208</v>
      </c>
      <c r="E220" s="138" t="s">
        <v>112</v>
      </c>
      <c r="F220" s="128" t="s">
        <v>209</v>
      </c>
      <c r="G220" s="129" t="s">
        <v>111</v>
      </c>
      <c r="H220" s="130">
        <v>3</v>
      </c>
      <c r="I220" s="131"/>
      <c r="J220" s="146">
        <f>ROUND(H220*I220,2)</f>
        <v>0</v>
      </c>
      <c r="K220" s="112"/>
      <c r="L220" s="112"/>
      <c r="M220" s="112"/>
      <c r="N220" s="112"/>
      <c r="O220" s="112"/>
      <c r="P220" s="153"/>
    </row>
    <row r="221" spans="1:16">
      <c r="A221" s="153"/>
      <c r="B221" s="159"/>
      <c r="C221" s="193"/>
      <c r="D221" s="133"/>
      <c r="E221" s="138"/>
      <c r="F221" s="134"/>
      <c r="G221" s="135"/>
      <c r="H221" s="141"/>
      <c r="I221" s="131"/>
      <c r="J221" s="149"/>
      <c r="K221" s="112"/>
      <c r="L221" s="112"/>
      <c r="M221" s="112"/>
      <c r="N221" s="112"/>
      <c r="O221" s="112"/>
      <c r="P221" s="153"/>
    </row>
    <row r="222" spans="1:16" ht="22.5">
      <c r="A222" s="153"/>
      <c r="B222" s="159"/>
      <c r="C222" s="193">
        <v>53</v>
      </c>
      <c r="D222" s="133" t="s">
        <v>210</v>
      </c>
      <c r="E222" s="138" t="s">
        <v>112</v>
      </c>
      <c r="F222" s="128" t="s">
        <v>211</v>
      </c>
      <c r="G222" s="129" t="s">
        <v>111</v>
      </c>
      <c r="H222" s="130">
        <v>5</v>
      </c>
      <c r="I222" s="131"/>
      <c r="J222" s="146">
        <f>ROUND(H222*I222,2)</f>
        <v>0</v>
      </c>
      <c r="K222" s="112"/>
      <c r="L222" s="112"/>
      <c r="M222" s="112"/>
      <c r="N222" s="112"/>
      <c r="O222" s="112"/>
      <c r="P222" s="153"/>
    </row>
    <row r="223" spans="1:16">
      <c r="A223" s="153"/>
      <c r="B223" s="159"/>
      <c r="C223" s="193"/>
      <c r="D223" s="133"/>
      <c r="E223" s="138"/>
      <c r="F223" s="134"/>
      <c r="G223" s="135"/>
      <c r="H223" s="141"/>
      <c r="I223" s="131"/>
      <c r="J223" s="149"/>
      <c r="K223" s="112"/>
      <c r="L223" s="112"/>
      <c r="M223" s="112"/>
      <c r="N223" s="112"/>
      <c r="O223" s="112"/>
      <c r="P223" s="153"/>
    </row>
    <row r="224" spans="1:16" ht="22.5">
      <c r="A224" s="153"/>
      <c r="B224" s="159"/>
      <c r="C224" s="193">
        <v>54</v>
      </c>
      <c r="D224" s="133" t="s">
        <v>212</v>
      </c>
      <c r="E224" s="138" t="s">
        <v>112</v>
      </c>
      <c r="F224" s="128" t="s">
        <v>213</v>
      </c>
      <c r="G224" s="129" t="s">
        <v>111</v>
      </c>
      <c r="H224" s="130">
        <v>2</v>
      </c>
      <c r="I224" s="131"/>
      <c r="J224" s="146">
        <f>ROUND(H224*I224,2)</f>
        <v>0</v>
      </c>
      <c r="K224" s="112"/>
      <c r="L224" s="112"/>
      <c r="M224" s="112"/>
      <c r="N224" s="112"/>
      <c r="O224" s="112"/>
      <c r="P224" s="153"/>
    </row>
    <row r="225" spans="1:16">
      <c r="A225" s="153"/>
      <c r="B225" s="159"/>
      <c r="C225" s="193"/>
      <c r="D225" s="133"/>
      <c r="E225" s="138"/>
      <c r="F225" s="134"/>
      <c r="G225" s="135"/>
      <c r="H225" s="141"/>
      <c r="I225" s="131"/>
      <c r="J225" s="149"/>
      <c r="K225" s="112"/>
      <c r="L225" s="112"/>
      <c r="M225" s="112"/>
      <c r="N225" s="112"/>
      <c r="O225" s="112"/>
      <c r="P225" s="153"/>
    </row>
    <row r="226" spans="1:16" ht="22.5">
      <c r="A226" s="153"/>
      <c r="B226" s="159"/>
      <c r="C226" s="193">
        <v>55</v>
      </c>
      <c r="D226" s="133" t="s">
        <v>214</v>
      </c>
      <c r="E226" s="138" t="s">
        <v>112</v>
      </c>
      <c r="F226" s="128" t="s">
        <v>215</v>
      </c>
      <c r="G226" s="129" t="s">
        <v>111</v>
      </c>
      <c r="H226" s="130">
        <v>1</v>
      </c>
      <c r="I226" s="131"/>
      <c r="J226" s="146">
        <f>ROUND(H226*I226,2)</f>
        <v>0</v>
      </c>
      <c r="K226" s="112"/>
      <c r="L226" s="112"/>
      <c r="M226" s="112"/>
      <c r="N226" s="112"/>
      <c r="O226" s="112"/>
      <c r="P226" s="153"/>
    </row>
    <row r="227" spans="1:16">
      <c r="A227" s="153"/>
      <c r="B227" s="159"/>
      <c r="C227" s="193"/>
      <c r="D227" s="133"/>
      <c r="E227" s="138"/>
      <c r="F227" s="134"/>
      <c r="G227" s="135"/>
      <c r="H227" s="141"/>
      <c r="I227" s="131"/>
      <c r="J227" s="149"/>
      <c r="K227" s="112"/>
      <c r="L227" s="112"/>
      <c r="M227" s="112"/>
      <c r="N227" s="112"/>
      <c r="O227" s="112"/>
      <c r="P227" s="153"/>
    </row>
    <row r="228" spans="1:16" ht="22.5">
      <c r="A228" s="153"/>
      <c r="B228" s="159"/>
      <c r="C228" s="193">
        <v>56</v>
      </c>
      <c r="D228" s="133" t="s">
        <v>216</v>
      </c>
      <c r="E228" s="138" t="s">
        <v>112</v>
      </c>
      <c r="F228" s="128" t="s">
        <v>217</v>
      </c>
      <c r="G228" s="129" t="s">
        <v>111</v>
      </c>
      <c r="H228" s="130">
        <v>2</v>
      </c>
      <c r="I228" s="131"/>
      <c r="J228" s="146">
        <f>ROUND(H228*I228,2)</f>
        <v>0</v>
      </c>
      <c r="K228" s="112"/>
      <c r="L228" s="112"/>
      <c r="M228" s="112"/>
      <c r="N228" s="112"/>
      <c r="O228" s="112"/>
      <c r="P228" s="153"/>
    </row>
    <row r="229" spans="1:16">
      <c r="A229" s="153"/>
      <c r="B229" s="159"/>
      <c r="C229" s="193"/>
      <c r="D229" s="133"/>
      <c r="E229" s="138"/>
      <c r="F229" s="134"/>
      <c r="G229" s="135"/>
      <c r="H229" s="141"/>
      <c r="I229" s="131"/>
      <c r="J229" s="149"/>
      <c r="K229" s="112"/>
      <c r="L229" s="112"/>
      <c r="M229" s="112"/>
      <c r="N229" s="112"/>
      <c r="O229" s="112"/>
      <c r="P229" s="153"/>
    </row>
    <row r="230" spans="1:16" ht="33.75">
      <c r="A230" s="153"/>
      <c r="B230" s="159"/>
      <c r="C230" s="193">
        <v>57</v>
      </c>
      <c r="D230" s="133" t="s">
        <v>218</v>
      </c>
      <c r="E230" s="138" t="s">
        <v>112</v>
      </c>
      <c r="F230" s="128" t="s">
        <v>259</v>
      </c>
      <c r="G230" s="129" t="s">
        <v>111</v>
      </c>
      <c r="H230" s="130">
        <v>4</v>
      </c>
      <c r="I230" s="131"/>
      <c r="J230" s="146">
        <f>ROUND(H230*I230,2)</f>
        <v>0</v>
      </c>
      <c r="K230" s="112"/>
      <c r="L230" s="112"/>
      <c r="M230" s="112"/>
      <c r="N230" s="112"/>
      <c r="O230" s="112"/>
      <c r="P230" s="153"/>
    </row>
    <row r="231" spans="1:16">
      <c r="A231" s="153"/>
      <c r="B231" s="159"/>
      <c r="C231" s="193"/>
      <c r="D231" s="133"/>
      <c r="E231" s="138"/>
      <c r="F231" s="134"/>
      <c r="G231" s="135"/>
      <c r="H231" s="141"/>
      <c r="I231" s="131"/>
      <c r="J231" s="149"/>
      <c r="K231" s="112"/>
      <c r="L231" s="112"/>
      <c r="M231" s="112"/>
      <c r="N231" s="112"/>
      <c r="O231" s="112"/>
      <c r="P231" s="153"/>
    </row>
    <row r="232" spans="1:16" ht="33.75">
      <c r="A232" s="153"/>
      <c r="B232" s="159"/>
      <c r="C232" s="193">
        <v>58</v>
      </c>
      <c r="D232" s="133" t="s">
        <v>219</v>
      </c>
      <c r="E232" s="138" t="s">
        <v>112</v>
      </c>
      <c r="F232" s="128" t="s">
        <v>260</v>
      </c>
      <c r="G232" s="129" t="s">
        <v>111</v>
      </c>
      <c r="H232" s="130">
        <v>1</v>
      </c>
      <c r="I232" s="131"/>
      <c r="J232" s="146">
        <f>ROUND(H232*I232,2)</f>
        <v>0</v>
      </c>
      <c r="K232" s="112"/>
      <c r="L232" s="112"/>
      <c r="M232" s="112"/>
      <c r="N232" s="112"/>
      <c r="O232" s="112"/>
      <c r="P232" s="153"/>
    </row>
    <row r="233" spans="1:16">
      <c r="A233" s="153"/>
      <c r="B233" s="159"/>
      <c r="C233" s="193"/>
      <c r="D233" s="133"/>
      <c r="E233" s="138"/>
      <c r="F233" s="134"/>
      <c r="G233" s="135"/>
      <c r="H233" s="141"/>
      <c r="I233" s="131"/>
      <c r="J233" s="149"/>
      <c r="K233" s="112"/>
      <c r="L233" s="112"/>
      <c r="M233" s="112"/>
      <c r="N233" s="112"/>
      <c r="O233" s="112"/>
      <c r="P233" s="153"/>
    </row>
    <row r="234" spans="1:16" ht="33.75">
      <c r="A234" s="153"/>
      <c r="B234" s="159"/>
      <c r="C234" s="193">
        <v>59</v>
      </c>
      <c r="D234" s="133" t="s">
        <v>220</v>
      </c>
      <c r="E234" s="138" t="s">
        <v>112</v>
      </c>
      <c r="F234" s="128" t="s">
        <v>261</v>
      </c>
      <c r="G234" s="129" t="s">
        <v>111</v>
      </c>
      <c r="H234" s="130">
        <v>4</v>
      </c>
      <c r="I234" s="131"/>
      <c r="J234" s="146">
        <f>ROUND(H234*I234,2)</f>
        <v>0</v>
      </c>
      <c r="K234" s="112"/>
      <c r="L234" s="112"/>
      <c r="M234" s="112"/>
      <c r="N234" s="112"/>
      <c r="O234" s="112"/>
      <c r="P234" s="153"/>
    </row>
    <row r="235" spans="1:16">
      <c r="A235" s="153"/>
      <c r="B235" s="159"/>
      <c r="C235" s="193"/>
      <c r="D235" s="133"/>
      <c r="E235" s="138"/>
      <c r="F235" s="134"/>
      <c r="G235" s="135"/>
      <c r="H235" s="141"/>
      <c r="I235" s="131"/>
      <c r="J235" s="149"/>
      <c r="K235" s="112"/>
      <c r="L235" s="112"/>
      <c r="M235" s="112"/>
      <c r="N235" s="112"/>
      <c r="O235" s="112"/>
      <c r="P235" s="153"/>
    </row>
    <row r="236" spans="1:16" ht="33.75">
      <c r="A236" s="153"/>
      <c r="B236" s="159"/>
      <c r="C236" s="192">
        <v>60</v>
      </c>
      <c r="D236" s="127" t="s">
        <v>221</v>
      </c>
      <c r="E236" s="132" t="s">
        <v>112</v>
      </c>
      <c r="F236" s="128" t="s">
        <v>262</v>
      </c>
      <c r="G236" s="129" t="s">
        <v>111</v>
      </c>
      <c r="H236" s="130">
        <v>1</v>
      </c>
      <c r="I236" s="131"/>
      <c r="J236" s="146">
        <f>ROUND(H236*I236,2)</f>
        <v>0</v>
      </c>
      <c r="K236" s="112"/>
      <c r="L236" s="112"/>
      <c r="M236" s="112"/>
      <c r="N236" s="112"/>
      <c r="O236" s="112"/>
      <c r="P236" s="153"/>
    </row>
    <row r="237" spans="1:16">
      <c r="A237" s="153"/>
      <c r="B237" s="159"/>
      <c r="C237" s="193"/>
      <c r="D237" s="133"/>
      <c r="E237" s="138"/>
      <c r="F237" s="134"/>
      <c r="G237" s="135"/>
      <c r="H237" s="141"/>
      <c r="I237" s="131"/>
      <c r="J237" s="149"/>
      <c r="K237" s="112"/>
      <c r="L237" s="112"/>
      <c r="M237" s="112"/>
      <c r="N237" s="112"/>
      <c r="O237" s="112"/>
      <c r="P237" s="153"/>
    </row>
    <row r="238" spans="1:16" ht="22.5">
      <c r="A238" s="153"/>
      <c r="B238" s="159"/>
      <c r="C238" s="193">
        <v>61</v>
      </c>
      <c r="D238" s="133" t="s">
        <v>222</v>
      </c>
      <c r="E238" s="138" t="s">
        <v>112</v>
      </c>
      <c r="F238" s="128" t="s">
        <v>223</v>
      </c>
      <c r="G238" s="129" t="s">
        <v>111</v>
      </c>
      <c r="H238" s="130">
        <v>2</v>
      </c>
      <c r="I238" s="131"/>
      <c r="J238" s="146">
        <f>ROUND(H238*I238,2)</f>
        <v>0</v>
      </c>
      <c r="K238" s="112"/>
      <c r="L238" s="112"/>
      <c r="M238" s="112"/>
      <c r="N238" s="112"/>
      <c r="O238" s="112"/>
      <c r="P238" s="153"/>
    </row>
    <row r="239" spans="1:16">
      <c r="A239" s="153"/>
      <c r="B239" s="159"/>
      <c r="C239" s="193"/>
      <c r="D239" s="133"/>
      <c r="E239" s="138"/>
      <c r="F239" s="134"/>
      <c r="G239" s="135"/>
      <c r="H239" s="141"/>
      <c r="I239" s="131"/>
      <c r="J239" s="149"/>
      <c r="K239" s="112"/>
      <c r="L239" s="112"/>
      <c r="M239" s="112"/>
      <c r="N239" s="112"/>
      <c r="O239" s="112"/>
      <c r="P239" s="153"/>
    </row>
    <row r="240" spans="1:16" ht="22.5">
      <c r="A240" s="153"/>
      <c r="B240" s="159"/>
      <c r="C240" s="193">
        <v>62</v>
      </c>
      <c r="D240" s="133" t="s">
        <v>224</v>
      </c>
      <c r="E240" s="138" t="s">
        <v>112</v>
      </c>
      <c r="F240" s="128" t="s">
        <v>223</v>
      </c>
      <c r="G240" s="129" t="s">
        <v>111</v>
      </c>
      <c r="H240" s="130">
        <v>2</v>
      </c>
      <c r="I240" s="131"/>
      <c r="J240" s="146">
        <f>ROUND(H240*I240,2)</f>
        <v>0</v>
      </c>
      <c r="K240" s="112"/>
      <c r="L240" s="112"/>
      <c r="M240" s="112"/>
      <c r="N240" s="112"/>
      <c r="O240" s="112"/>
      <c r="P240" s="153"/>
    </row>
    <row r="241" spans="1:16">
      <c r="A241" s="153"/>
      <c r="B241" s="159"/>
      <c r="C241" s="193"/>
      <c r="D241" s="133"/>
      <c r="E241" s="138"/>
      <c r="F241" s="134"/>
      <c r="G241" s="135"/>
      <c r="H241" s="141"/>
      <c r="I241" s="131"/>
      <c r="J241" s="149"/>
      <c r="K241" s="112"/>
      <c r="L241" s="112"/>
      <c r="M241" s="112"/>
      <c r="N241" s="112"/>
      <c r="O241" s="112"/>
      <c r="P241" s="153"/>
    </row>
    <row r="242" spans="1:16" ht="22.5">
      <c r="A242" s="153"/>
      <c r="B242" s="159"/>
      <c r="C242" s="193">
        <v>63</v>
      </c>
      <c r="D242" s="133" t="s">
        <v>225</v>
      </c>
      <c r="E242" s="138" t="s">
        <v>112</v>
      </c>
      <c r="F242" s="128" t="s">
        <v>226</v>
      </c>
      <c r="G242" s="129" t="s">
        <v>111</v>
      </c>
      <c r="H242" s="130">
        <v>1</v>
      </c>
      <c r="I242" s="131"/>
      <c r="J242" s="146">
        <f>ROUND(H242*I242,2)</f>
        <v>0</v>
      </c>
      <c r="K242" s="112"/>
      <c r="L242" s="112"/>
      <c r="M242" s="112"/>
      <c r="N242" s="112"/>
      <c r="O242" s="112"/>
      <c r="P242" s="153"/>
    </row>
    <row r="243" spans="1:16">
      <c r="A243" s="153"/>
      <c r="B243" s="159"/>
      <c r="C243" s="193"/>
      <c r="D243" s="133"/>
      <c r="E243" s="138"/>
      <c r="F243" s="134"/>
      <c r="G243" s="135"/>
      <c r="H243" s="141"/>
      <c r="I243" s="131"/>
      <c r="J243" s="149"/>
      <c r="K243" s="112"/>
      <c r="L243" s="112"/>
      <c r="M243" s="112"/>
      <c r="N243" s="112"/>
      <c r="O243" s="112"/>
      <c r="P243" s="153"/>
    </row>
    <row r="244" spans="1:16" ht="22.5">
      <c r="A244" s="153"/>
      <c r="B244" s="159"/>
      <c r="C244" s="193">
        <v>64</v>
      </c>
      <c r="D244" s="133" t="s">
        <v>227</v>
      </c>
      <c r="E244" s="138" t="s">
        <v>112</v>
      </c>
      <c r="F244" s="128" t="s">
        <v>228</v>
      </c>
      <c r="G244" s="129" t="s">
        <v>111</v>
      </c>
      <c r="H244" s="130">
        <v>1</v>
      </c>
      <c r="I244" s="131"/>
      <c r="J244" s="146">
        <f>ROUND(H244*I244,2)</f>
        <v>0</v>
      </c>
      <c r="K244" s="112"/>
      <c r="L244" s="112"/>
      <c r="M244" s="112"/>
      <c r="N244" s="112"/>
      <c r="O244" s="112"/>
      <c r="P244" s="153"/>
    </row>
    <row r="245" spans="1:16">
      <c r="A245" s="153"/>
      <c r="B245" s="159"/>
      <c r="C245" s="193"/>
      <c r="D245" s="133"/>
      <c r="E245" s="138"/>
      <c r="F245" s="134"/>
      <c r="G245" s="135"/>
      <c r="H245" s="141"/>
      <c r="I245" s="131"/>
      <c r="J245" s="149"/>
      <c r="K245" s="112"/>
      <c r="L245" s="112"/>
      <c r="M245" s="112"/>
      <c r="N245" s="112"/>
      <c r="O245" s="112"/>
      <c r="P245" s="153"/>
    </row>
    <row r="246" spans="1:16" ht="22.5">
      <c r="A246" s="153"/>
      <c r="B246" s="159"/>
      <c r="C246" s="193">
        <v>65</v>
      </c>
      <c r="D246" s="133" t="s">
        <v>229</v>
      </c>
      <c r="E246" s="138" t="s">
        <v>112</v>
      </c>
      <c r="F246" s="128" t="s">
        <v>230</v>
      </c>
      <c r="G246" s="129" t="s">
        <v>111</v>
      </c>
      <c r="H246" s="130">
        <v>1</v>
      </c>
      <c r="I246" s="131"/>
      <c r="J246" s="146">
        <f>ROUND(H246*I246,2)</f>
        <v>0</v>
      </c>
      <c r="K246" s="112"/>
      <c r="L246" s="112"/>
      <c r="M246" s="112"/>
      <c r="N246" s="112"/>
      <c r="O246" s="112"/>
      <c r="P246" s="153"/>
    </row>
    <row r="247" spans="1:16">
      <c r="A247" s="153"/>
      <c r="B247" s="159"/>
      <c r="C247" s="193"/>
      <c r="D247" s="133"/>
      <c r="E247" s="138"/>
      <c r="F247" s="134"/>
      <c r="G247" s="135"/>
      <c r="H247" s="141"/>
      <c r="I247" s="131"/>
      <c r="J247" s="149"/>
      <c r="K247" s="112"/>
      <c r="L247" s="112"/>
      <c r="M247" s="112"/>
      <c r="N247" s="112"/>
      <c r="O247" s="112"/>
      <c r="P247" s="153"/>
    </row>
    <row r="248" spans="1:16" ht="22.5">
      <c r="A248" s="153"/>
      <c r="B248" s="159"/>
      <c r="C248" s="193">
        <v>66</v>
      </c>
      <c r="D248" s="133" t="s">
        <v>231</v>
      </c>
      <c r="E248" s="138" t="s">
        <v>112</v>
      </c>
      <c r="F248" s="128" t="s">
        <v>232</v>
      </c>
      <c r="G248" s="129" t="s">
        <v>111</v>
      </c>
      <c r="H248" s="130">
        <v>1</v>
      </c>
      <c r="I248" s="131"/>
      <c r="J248" s="146">
        <f>ROUND(H248*I248,2)</f>
        <v>0</v>
      </c>
      <c r="K248" s="112"/>
      <c r="L248" s="112"/>
      <c r="M248" s="112"/>
      <c r="N248" s="112"/>
      <c r="O248" s="112"/>
      <c r="P248" s="153"/>
    </row>
    <row r="249" spans="1:16">
      <c r="A249" s="153"/>
      <c r="B249" s="159"/>
      <c r="C249" s="193"/>
      <c r="D249" s="133"/>
      <c r="E249" s="138"/>
      <c r="F249" s="134"/>
      <c r="G249" s="135"/>
      <c r="H249" s="141"/>
      <c r="I249" s="131"/>
      <c r="J249" s="149"/>
      <c r="K249" s="112"/>
      <c r="L249" s="112"/>
      <c r="M249" s="112"/>
      <c r="N249" s="112"/>
      <c r="O249" s="112"/>
      <c r="P249" s="153"/>
    </row>
    <row r="250" spans="1:16" ht="33.75">
      <c r="A250" s="153"/>
      <c r="B250" s="159"/>
      <c r="C250" s="193">
        <v>67</v>
      </c>
      <c r="D250" s="133" t="s">
        <v>233</v>
      </c>
      <c r="E250" s="138" t="s">
        <v>112</v>
      </c>
      <c r="F250" s="128" t="s">
        <v>234</v>
      </c>
      <c r="G250" s="129" t="s">
        <v>111</v>
      </c>
      <c r="H250" s="130">
        <v>1</v>
      </c>
      <c r="I250" s="131"/>
      <c r="J250" s="146">
        <f>ROUND(H250*I250,2)</f>
        <v>0</v>
      </c>
      <c r="K250" s="112"/>
      <c r="L250" s="112"/>
      <c r="M250" s="112"/>
      <c r="N250" s="112"/>
      <c r="O250" s="112"/>
      <c r="P250" s="153"/>
    </row>
    <row r="251" spans="1:16">
      <c r="A251" s="153"/>
      <c r="B251" s="159"/>
      <c r="C251" s="193"/>
      <c r="D251" s="133"/>
      <c r="E251" s="138"/>
      <c r="F251" s="134"/>
      <c r="G251" s="135"/>
      <c r="H251" s="141"/>
      <c r="I251" s="131"/>
      <c r="J251" s="149"/>
      <c r="K251" s="112"/>
      <c r="L251" s="112"/>
      <c r="M251" s="112"/>
      <c r="N251" s="112"/>
      <c r="O251" s="112"/>
      <c r="P251" s="153"/>
    </row>
    <row r="252" spans="1:16" ht="33.75">
      <c r="A252" s="153"/>
      <c r="B252" s="159"/>
      <c r="C252" s="193">
        <v>68</v>
      </c>
      <c r="D252" s="133" t="s">
        <v>235</v>
      </c>
      <c r="E252" s="138" t="s">
        <v>112</v>
      </c>
      <c r="F252" s="128" t="s">
        <v>236</v>
      </c>
      <c r="G252" s="129" t="s">
        <v>111</v>
      </c>
      <c r="H252" s="130">
        <v>1</v>
      </c>
      <c r="I252" s="131"/>
      <c r="J252" s="146">
        <f>ROUND(H252*I252,2)</f>
        <v>0</v>
      </c>
      <c r="K252" s="112"/>
      <c r="L252" s="112"/>
      <c r="M252" s="112"/>
      <c r="N252" s="112"/>
      <c r="O252" s="112"/>
      <c r="P252" s="153"/>
    </row>
    <row r="253" spans="1:16">
      <c r="A253" s="153"/>
      <c r="B253" s="159"/>
      <c r="C253" s="193"/>
      <c r="D253" s="133"/>
      <c r="E253" s="138"/>
      <c r="F253" s="134"/>
      <c r="G253" s="135"/>
      <c r="H253" s="141"/>
      <c r="I253" s="131"/>
      <c r="J253" s="149"/>
      <c r="K253" s="112"/>
      <c r="L253" s="112"/>
      <c r="M253" s="112"/>
      <c r="N253" s="112"/>
      <c r="O253" s="112"/>
      <c r="P253" s="153"/>
    </row>
    <row r="254" spans="1:16" ht="33.75">
      <c r="A254" s="153"/>
      <c r="B254" s="159"/>
      <c r="C254" s="193">
        <v>69</v>
      </c>
      <c r="D254" s="133" t="s">
        <v>237</v>
      </c>
      <c r="E254" s="138" t="s">
        <v>112</v>
      </c>
      <c r="F254" s="128" t="s">
        <v>238</v>
      </c>
      <c r="G254" s="129" t="s">
        <v>111</v>
      </c>
      <c r="H254" s="130">
        <v>1</v>
      </c>
      <c r="I254" s="131"/>
      <c r="J254" s="146">
        <f>ROUND(H254*I254,2)</f>
        <v>0</v>
      </c>
      <c r="K254" s="112"/>
      <c r="L254" s="112"/>
      <c r="M254" s="112"/>
      <c r="N254" s="112"/>
      <c r="O254" s="112"/>
      <c r="P254" s="153"/>
    </row>
    <row r="255" spans="1:16">
      <c r="A255" s="153"/>
      <c r="B255" s="159"/>
      <c r="C255" s="193"/>
      <c r="D255" s="133"/>
      <c r="E255" s="138"/>
      <c r="F255" s="134"/>
      <c r="G255" s="135"/>
      <c r="H255" s="141"/>
      <c r="I255" s="131"/>
      <c r="J255" s="149"/>
      <c r="K255" s="112"/>
      <c r="L255" s="112"/>
      <c r="M255" s="112"/>
      <c r="N255" s="112"/>
      <c r="O255" s="112"/>
      <c r="P255" s="153"/>
    </row>
    <row r="256" spans="1:16" ht="33.75">
      <c r="A256" s="153"/>
      <c r="B256" s="159"/>
      <c r="C256" s="193">
        <v>70</v>
      </c>
      <c r="D256" s="133" t="s">
        <v>239</v>
      </c>
      <c r="E256" s="138" t="s">
        <v>112</v>
      </c>
      <c r="F256" s="128" t="s">
        <v>240</v>
      </c>
      <c r="G256" s="129" t="s">
        <v>111</v>
      </c>
      <c r="H256" s="130">
        <v>1</v>
      </c>
      <c r="I256" s="131"/>
      <c r="J256" s="146">
        <f>ROUND(H256*I256,2)</f>
        <v>0</v>
      </c>
      <c r="K256" s="112"/>
      <c r="L256" s="112"/>
      <c r="M256" s="112"/>
      <c r="N256" s="112"/>
      <c r="O256" s="112"/>
      <c r="P256" s="153"/>
    </row>
    <row r="257" spans="1:16">
      <c r="A257" s="153"/>
      <c r="B257" s="159"/>
      <c r="C257" s="193"/>
      <c r="D257" s="133"/>
      <c r="E257" s="138"/>
      <c r="F257" s="134"/>
      <c r="G257" s="135"/>
      <c r="H257" s="141"/>
      <c r="I257" s="131"/>
      <c r="J257" s="149"/>
      <c r="K257" s="112"/>
      <c r="L257" s="112"/>
      <c r="M257" s="112"/>
      <c r="N257" s="112"/>
      <c r="O257" s="112"/>
      <c r="P257" s="153"/>
    </row>
    <row r="258" spans="1:16" ht="33.75">
      <c r="A258" s="153"/>
      <c r="B258" s="159"/>
      <c r="C258" s="192">
        <v>71</v>
      </c>
      <c r="D258" s="127" t="s">
        <v>241</v>
      </c>
      <c r="E258" s="138" t="s">
        <v>112</v>
      </c>
      <c r="F258" s="128" t="s">
        <v>242</v>
      </c>
      <c r="G258" s="129" t="s">
        <v>111</v>
      </c>
      <c r="H258" s="130">
        <v>1</v>
      </c>
      <c r="I258" s="131"/>
      <c r="J258" s="146">
        <f>ROUND(H258*I258,2)</f>
        <v>0</v>
      </c>
      <c r="K258" s="112"/>
      <c r="L258" s="112"/>
      <c r="M258" s="112"/>
      <c r="N258" s="112"/>
      <c r="O258" s="112"/>
      <c r="P258" s="153"/>
    </row>
    <row r="259" spans="1:16" ht="15.75">
      <c r="A259" s="153"/>
      <c r="B259" s="159"/>
      <c r="C259" s="125"/>
      <c r="D259" s="125"/>
      <c r="E259" s="125"/>
      <c r="F259" s="126" t="s">
        <v>243</v>
      </c>
      <c r="G259" s="125"/>
      <c r="H259" s="125"/>
      <c r="I259" s="125"/>
      <c r="J259" s="190">
        <f>J260+J262+J264</f>
        <v>0</v>
      </c>
      <c r="K259" s="112"/>
      <c r="L259" s="112"/>
      <c r="M259" s="112"/>
      <c r="N259" s="112"/>
      <c r="O259" s="112"/>
      <c r="P259" s="153"/>
    </row>
    <row r="260" spans="1:16" ht="22.5">
      <c r="A260" s="153"/>
      <c r="B260" s="159"/>
      <c r="C260" s="192">
        <v>72</v>
      </c>
      <c r="D260" s="127" t="s">
        <v>244</v>
      </c>
      <c r="E260" s="138" t="s">
        <v>112</v>
      </c>
      <c r="F260" s="128" t="s">
        <v>200</v>
      </c>
      <c r="G260" s="129" t="s">
        <v>201</v>
      </c>
      <c r="H260" s="130">
        <v>1</v>
      </c>
      <c r="I260" s="131"/>
      <c r="J260" s="146">
        <f>ROUND(H260*I260,2)</f>
        <v>0</v>
      </c>
      <c r="K260" s="112"/>
      <c r="L260" s="112"/>
      <c r="M260" s="112"/>
      <c r="N260" s="112"/>
      <c r="O260" s="112"/>
      <c r="P260" s="153"/>
    </row>
    <row r="261" spans="1:16">
      <c r="A261" s="153"/>
      <c r="B261" s="159"/>
      <c r="C261" s="193"/>
      <c r="D261" s="133"/>
      <c r="E261" s="138"/>
      <c r="F261" s="134"/>
      <c r="G261" s="135"/>
      <c r="H261" s="141"/>
      <c r="I261" s="131"/>
      <c r="J261" s="149"/>
      <c r="K261" s="112"/>
      <c r="L261" s="112"/>
      <c r="M261" s="112"/>
      <c r="N261" s="112"/>
      <c r="O261" s="112"/>
      <c r="P261" s="153"/>
    </row>
    <row r="262" spans="1:16" ht="22.5">
      <c r="A262" s="153"/>
      <c r="B262" s="159"/>
      <c r="C262" s="192">
        <v>73</v>
      </c>
      <c r="D262" s="127" t="s">
        <v>245</v>
      </c>
      <c r="E262" s="138" t="s">
        <v>112</v>
      </c>
      <c r="F262" s="128" t="s">
        <v>200</v>
      </c>
      <c r="G262" s="129" t="s">
        <v>201</v>
      </c>
      <c r="H262" s="130">
        <v>1</v>
      </c>
      <c r="I262" s="131"/>
      <c r="J262" s="146">
        <f>ROUND(H262*I262,2)</f>
        <v>0</v>
      </c>
      <c r="K262" s="112"/>
      <c r="L262" s="112"/>
      <c r="M262" s="112"/>
      <c r="N262" s="112"/>
      <c r="O262" s="112"/>
      <c r="P262" s="153"/>
    </row>
    <row r="263" spans="1:16">
      <c r="A263" s="153"/>
      <c r="B263" s="159"/>
      <c r="C263" s="193"/>
      <c r="D263" s="133"/>
      <c r="E263" s="138"/>
      <c r="F263" s="134"/>
      <c r="G263" s="135"/>
      <c r="H263" s="141"/>
      <c r="I263" s="131"/>
      <c r="J263" s="149"/>
      <c r="K263" s="112"/>
      <c r="L263" s="112"/>
      <c r="M263" s="112"/>
      <c r="N263" s="112"/>
      <c r="O263" s="112"/>
      <c r="P263" s="153"/>
    </row>
    <row r="264" spans="1:16" ht="22.5">
      <c r="A264" s="153"/>
      <c r="B264" s="159"/>
      <c r="C264" s="192">
        <v>74</v>
      </c>
      <c r="D264" s="127" t="s">
        <v>246</v>
      </c>
      <c r="E264" s="138" t="s">
        <v>112</v>
      </c>
      <c r="F264" s="128" t="s">
        <v>200</v>
      </c>
      <c r="G264" s="129" t="s">
        <v>201</v>
      </c>
      <c r="H264" s="130">
        <v>1</v>
      </c>
      <c r="I264" s="131"/>
      <c r="J264" s="146">
        <f>ROUND(H264*I264,2)</f>
        <v>0</v>
      </c>
      <c r="K264" s="112"/>
      <c r="L264" s="112"/>
      <c r="M264" s="112"/>
      <c r="N264" s="112"/>
      <c r="O264" s="112"/>
      <c r="P264" s="153"/>
    </row>
    <row r="265" spans="1:16" ht="15.75">
      <c r="A265" s="153"/>
      <c r="B265" s="159"/>
      <c r="C265" s="125"/>
      <c r="D265" s="125"/>
      <c r="E265" s="125"/>
      <c r="F265" s="126" t="s">
        <v>247</v>
      </c>
      <c r="G265" s="125"/>
      <c r="H265" s="125"/>
      <c r="I265" s="125"/>
      <c r="J265" s="190">
        <f>J266+J268+J270+J272+J274</f>
        <v>0</v>
      </c>
      <c r="K265" s="112"/>
      <c r="L265" s="112"/>
      <c r="M265" s="112"/>
      <c r="N265" s="112"/>
      <c r="O265" s="112"/>
      <c r="P265" s="153"/>
    </row>
    <row r="266" spans="1:16" ht="22.5">
      <c r="A266" s="153"/>
      <c r="B266" s="159"/>
      <c r="C266" s="192">
        <v>75</v>
      </c>
      <c r="D266" s="127"/>
      <c r="E266" s="138" t="s">
        <v>112</v>
      </c>
      <c r="F266" s="128" t="s">
        <v>248</v>
      </c>
      <c r="G266" s="129" t="s">
        <v>249</v>
      </c>
      <c r="H266" s="130">
        <v>1</v>
      </c>
      <c r="I266" s="131"/>
      <c r="J266" s="146">
        <f>ROUND(H266*I266,2)</f>
        <v>0</v>
      </c>
      <c r="K266" s="112"/>
      <c r="L266" s="112"/>
      <c r="M266" s="112"/>
      <c r="N266" s="112"/>
      <c r="O266" s="112"/>
      <c r="P266" s="153"/>
    </row>
    <row r="267" spans="1:16">
      <c r="A267" s="153"/>
      <c r="B267" s="159"/>
      <c r="C267" s="193"/>
      <c r="D267" s="133"/>
      <c r="E267" s="138"/>
      <c r="F267" s="134"/>
      <c r="G267" s="135"/>
      <c r="H267" s="141"/>
      <c r="I267" s="131"/>
      <c r="J267" s="149"/>
      <c r="K267" s="112"/>
      <c r="L267" s="112"/>
      <c r="M267" s="112"/>
      <c r="N267" s="112"/>
      <c r="O267" s="112"/>
      <c r="P267" s="153"/>
    </row>
    <row r="268" spans="1:16" ht="22.5">
      <c r="A268" s="153"/>
      <c r="B268" s="159"/>
      <c r="C268" s="192">
        <v>76</v>
      </c>
      <c r="D268" s="127"/>
      <c r="E268" s="138" t="s">
        <v>112</v>
      </c>
      <c r="F268" s="128" t="s">
        <v>250</v>
      </c>
      <c r="G268" s="129" t="s">
        <v>249</v>
      </c>
      <c r="H268" s="130">
        <v>1</v>
      </c>
      <c r="I268" s="131"/>
      <c r="J268" s="146">
        <f>ROUND(H268*I268,2)</f>
        <v>0</v>
      </c>
      <c r="K268" s="112"/>
      <c r="L268" s="112"/>
      <c r="M268" s="112"/>
      <c r="N268" s="112"/>
      <c r="O268" s="112"/>
      <c r="P268" s="153"/>
    </row>
    <row r="269" spans="1:16">
      <c r="A269" s="153"/>
      <c r="B269" s="159"/>
      <c r="C269" s="192"/>
      <c r="D269" s="127"/>
      <c r="E269" s="132"/>
      <c r="F269" s="134"/>
      <c r="G269" s="135"/>
      <c r="H269" s="141"/>
      <c r="I269" s="131"/>
      <c r="J269" s="149"/>
      <c r="K269" s="112"/>
      <c r="L269" s="112"/>
      <c r="M269" s="112"/>
      <c r="N269" s="112"/>
      <c r="O269" s="112"/>
      <c r="P269" s="153"/>
    </row>
    <row r="270" spans="1:16" ht="33.75">
      <c r="A270" s="153"/>
      <c r="B270" s="159"/>
      <c r="C270" s="192">
        <v>74</v>
      </c>
      <c r="D270" s="127"/>
      <c r="E270" s="132" t="s">
        <v>112</v>
      </c>
      <c r="F270" s="128" t="s">
        <v>251</v>
      </c>
      <c r="G270" s="129" t="s">
        <v>249</v>
      </c>
      <c r="H270" s="130">
        <v>1</v>
      </c>
      <c r="I270" s="131"/>
      <c r="J270" s="146">
        <f>ROUND(H270*I270,2)</f>
        <v>0</v>
      </c>
      <c r="K270" s="112"/>
      <c r="L270" s="112"/>
      <c r="M270" s="112"/>
      <c r="N270" s="112"/>
      <c r="O270" s="112"/>
      <c r="P270" s="153"/>
    </row>
    <row r="271" spans="1:16">
      <c r="A271" s="153"/>
      <c r="B271" s="159"/>
      <c r="C271" s="192"/>
      <c r="D271" s="127"/>
      <c r="E271" s="132"/>
      <c r="F271" s="134"/>
      <c r="G271" s="135"/>
      <c r="H271" s="141"/>
      <c r="I271" s="131"/>
      <c r="J271" s="149"/>
      <c r="K271" s="112"/>
      <c r="L271" s="112"/>
      <c r="M271" s="112"/>
      <c r="N271" s="112"/>
      <c r="O271" s="112"/>
      <c r="P271" s="153"/>
    </row>
    <row r="272" spans="1:16" ht="33.75">
      <c r="A272" s="153"/>
      <c r="B272" s="159"/>
      <c r="C272" s="192">
        <v>75</v>
      </c>
      <c r="D272" s="127"/>
      <c r="E272" s="132" t="s">
        <v>112</v>
      </c>
      <c r="F272" s="128" t="s">
        <v>252</v>
      </c>
      <c r="G272" s="129" t="s">
        <v>249</v>
      </c>
      <c r="H272" s="130">
        <v>1</v>
      </c>
      <c r="I272" s="131"/>
      <c r="J272" s="146">
        <f>ROUND(H272*I272,2)</f>
        <v>0</v>
      </c>
      <c r="K272" s="112"/>
      <c r="L272" s="112"/>
      <c r="M272" s="112"/>
      <c r="N272" s="112"/>
      <c r="O272" s="112"/>
      <c r="P272" s="153"/>
    </row>
    <row r="273" spans="1:16">
      <c r="A273" s="153"/>
      <c r="B273" s="159"/>
      <c r="C273" s="192"/>
      <c r="D273" s="127"/>
      <c r="E273" s="132"/>
      <c r="F273" s="134"/>
      <c r="G273" s="135"/>
      <c r="H273" s="141"/>
      <c r="I273" s="131"/>
      <c r="J273" s="149"/>
      <c r="K273" s="112"/>
      <c r="L273" s="112"/>
      <c r="M273" s="112"/>
      <c r="N273" s="112"/>
      <c r="O273" s="112"/>
      <c r="P273" s="153"/>
    </row>
    <row r="274" spans="1:16" ht="33.75">
      <c r="A274" s="153"/>
      <c r="B274" s="159"/>
      <c r="C274" s="194">
        <v>76</v>
      </c>
      <c r="D274" s="195"/>
      <c r="E274" s="196" t="s">
        <v>112</v>
      </c>
      <c r="F274" s="197" t="s">
        <v>253</v>
      </c>
      <c r="G274" s="198" t="s">
        <v>249</v>
      </c>
      <c r="H274" s="199">
        <v>1</v>
      </c>
      <c r="I274" s="137"/>
      <c r="J274" s="200">
        <f>ROUND(H274*I274,2)</f>
        <v>0</v>
      </c>
      <c r="K274" s="112"/>
      <c r="L274" s="112"/>
      <c r="M274" s="112"/>
      <c r="N274" s="112"/>
      <c r="O274" s="112"/>
      <c r="P274" s="153"/>
    </row>
    <row r="275" spans="1:16">
      <c r="A275" s="153"/>
      <c r="C275" s="112"/>
      <c r="D275" s="112"/>
      <c r="E275" s="201"/>
      <c r="F275" s="201"/>
      <c r="G275" s="112"/>
      <c r="H275" s="112"/>
      <c r="I275" s="112"/>
      <c r="J275" s="112"/>
      <c r="K275" s="112"/>
      <c r="L275" s="112"/>
      <c r="M275" s="112"/>
      <c r="N275" s="112"/>
      <c r="O275" s="112"/>
      <c r="P275" s="153"/>
    </row>
    <row r="276" spans="1:16">
      <c r="A276" s="153"/>
      <c r="C276" s="105"/>
      <c r="D276" s="105"/>
      <c r="E276" s="105"/>
      <c r="F276" s="105"/>
      <c r="G276" s="105"/>
      <c r="H276" s="105"/>
      <c r="I276" s="105"/>
      <c r="K276" s="112"/>
      <c r="L276" s="112"/>
      <c r="M276" s="112"/>
      <c r="N276" s="112"/>
      <c r="O276" s="112"/>
      <c r="P276" s="153"/>
    </row>
    <row r="277" spans="1:16">
      <c r="A277" s="153"/>
      <c r="C277" s="142"/>
      <c r="D277" s="143" t="s">
        <v>106</v>
      </c>
      <c r="E277" s="144"/>
      <c r="F277" s="145"/>
      <c r="G277" s="189"/>
      <c r="H277" s="189"/>
      <c r="I277" s="189"/>
      <c r="J277" s="191">
        <f>J118+J120+J122+J124+J126+J128+J130+J132+J134+J136+J138+J140+J142+J144+J146+J148+J150+J152+J154+J156+J158+J160+J162+J164+J166+J168+J170+J172+J174+J176+J178+J180+J182+J184+J186+J188+J190+J192+J194+J196+J198+J200+J202+J204+J206+J208+J210+J212+J214+J216+J218+J220+J222+J224+J226+J228+J230+J232+J234+J236+J238+J240+J242+J244+J246+J248+J250+J252+J254+J256+J258+J260+J262+J264+J266+J268+J270+J272+J274</f>
        <v>0</v>
      </c>
      <c r="K277" s="112"/>
      <c r="L277" s="112"/>
      <c r="M277" s="112"/>
      <c r="N277" s="112"/>
      <c r="O277" s="112"/>
      <c r="P277" s="153"/>
    </row>
    <row r="278" spans="1:16">
      <c r="A278" s="153"/>
      <c r="B278" s="170"/>
      <c r="C278" s="171"/>
      <c r="D278" s="171"/>
      <c r="E278" s="171"/>
      <c r="F278" s="171"/>
      <c r="G278" s="171"/>
      <c r="H278" s="171"/>
      <c r="I278" s="171"/>
      <c r="J278" s="171"/>
      <c r="K278" s="171"/>
      <c r="L278" s="171"/>
      <c r="M278" s="171"/>
      <c r="N278" s="171"/>
      <c r="O278" s="171"/>
      <c r="P278" s="172"/>
    </row>
  </sheetData>
  <mergeCells count="22">
    <mergeCell ref="C102:J102"/>
    <mergeCell ref="F104:J104"/>
    <mergeCell ref="F105:J105"/>
    <mergeCell ref="I96:J96"/>
    <mergeCell ref="C76:J76"/>
    <mergeCell ref="F78:J78"/>
    <mergeCell ref="F79:J79"/>
    <mergeCell ref="C86:F86"/>
    <mergeCell ref="F6:J6"/>
    <mergeCell ref="F7:J7"/>
    <mergeCell ref="K38:L38"/>
    <mergeCell ref="G1:H1"/>
    <mergeCell ref="K2:R2"/>
    <mergeCell ref="H33:J33"/>
    <mergeCell ref="I38:J38"/>
    <mergeCell ref="E24:I24"/>
    <mergeCell ref="H32:J32"/>
    <mergeCell ref="C2:J2"/>
    <mergeCell ref="C4:J4"/>
    <mergeCell ref="J27:M27"/>
    <mergeCell ref="M32:P32"/>
    <mergeCell ref="M33:P33"/>
  </mergeCells>
  <hyperlinks>
    <hyperlink ref="F1" location="C2" display="1) Krycí list rozpočtu"/>
    <hyperlink ref="G1:H1" location="C86" display="2) Rekapitulace rozpočtu"/>
    <hyperlink ref="I1" location="C115" display="3) Rozpočet"/>
    <hyperlink ref="K1:L1" location="'Rekapitulace stavby'!C2" display="Rekapitulace stavby"/>
  </hyperlinks>
  <pageMargins left="0.58333330000000005" right="0.58333330000000005" top="0.5" bottom="0.46666669999999999" header="0" footer="0"/>
  <pageSetup paperSize="9" scale="93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Rekapitulace stavby</vt:lpstr>
      <vt:lpstr>SO 02 Vybavení interiéru</vt:lpstr>
      <vt:lpstr>'Rekapitulace stavby'!Názvy_tisku</vt:lpstr>
      <vt:lpstr>'Rekapitulace stavby'!Oblast_tisku</vt:lpstr>
      <vt:lpstr>'SO 02 Vybavení interiéru'!Oblast_tisku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Kepertová</dc:creator>
  <cp:lastModifiedBy>Bartošková Petra</cp:lastModifiedBy>
  <cp:lastPrinted>2018-04-23T05:56:56Z</cp:lastPrinted>
  <dcterms:created xsi:type="dcterms:W3CDTF">2018-03-22T12:02:20Z</dcterms:created>
  <dcterms:modified xsi:type="dcterms:W3CDTF">2020-01-02T14:31:43Z</dcterms:modified>
</cp:coreProperties>
</file>