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2  Zakázky\Z2019.17  Mečová 3 - statické zajištění\08  revize PD\01 rozpočet pro Blažkeovou\"/>
    </mc:Choice>
  </mc:AlternateContent>
  <xr:revisionPtr revIDLastSave="0" documentId="13_ncr:11_{2E6FDD23-5C73-486D-AA25-5F007C7DA5F8}" xr6:coauthVersionLast="45" xr6:coauthVersionMax="45" xr10:uidLastSave="{00000000-0000-0000-0000-000000000000}"/>
  <bookViews>
    <workbookView xWindow="-120" yWindow="-120" windowWidth="29040" windowHeight="159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Pol'!$A$1:$X$114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BA102" i="12"/>
  <c r="BA100" i="12"/>
  <c r="BA96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O8" i="12" s="1"/>
  <c r="Q12" i="12"/>
  <c r="V12" i="12"/>
  <c r="O13" i="12"/>
  <c r="G14" i="12"/>
  <c r="I14" i="12"/>
  <c r="I13" i="12" s="1"/>
  <c r="K14" i="12"/>
  <c r="K13" i="12" s="1"/>
  <c r="M14" i="12"/>
  <c r="M13" i="12" s="1"/>
  <c r="O14" i="12"/>
  <c r="Q14" i="12"/>
  <c r="Q13" i="12" s="1"/>
  <c r="V14" i="12"/>
  <c r="V13" i="12" s="1"/>
  <c r="G17" i="12"/>
  <c r="I17" i="12"/>
  <c r="K17" i="12"/>
  <c r="M17" i="12"/>
  <c r="O17" i="12"/>
  <c r="Q17" i="12"/>
  <c r="V17" i="12"/>
  <c r="G18" i="12"/>
  <c r="G13" i="12" s="1"/>
  <c r="I18" i="12"/>
  <c r="K18" i="12"/>
  <c r="M18" i="12"/>
  <c r="O18" i="12"/>
  <c r="Q18" i="12"/>
  <c r="V18" i="12"/>
  <c r="G20" i="12"/>
  <c r="O20" i="12"/>
  <c r="G21" i="12"/>
  <c r="I21" i="12"/>
  <c r="I20" i="12" s="1"/>
  <c r="K21" i="12"/>
  <c r="K20" i="12" s="1"/>
  <c r="M21" i="12"/>
  <c r="M20" i="12" s="1"/>
  <c r="O21" i="12"/>
  <c r="Q21" i="12"/>
  <c r="Q20" i="12" s="1"/>
  <c r="V21" i="12"/>
  <c r="V20" i="12" s="1"/>
  <c r="K22" i="12"/>
  <c r="V22" i="12"/>
  <c r="G23" i="12"/>
  <c r="G22" i="12" s="1"/>
  <c r="I23" i="12"/>
  <c r="I22" i="12" s="1"/>
  <c r="K23" i="12"/>
  <c r="M23" i="12"/>
  <c r="O23" i="12"/>
  <c r="O22" i="12" s="1"/>
  <c r="Q23" i="12"/>
  <c r="Q22" i="12" s="1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7" i="12"/>
  <c r="I27" i="12"/>
  <c r="I26" i="12" s="1"/>
  <c r="K27" i="12"/>
  <c r="M27" i="12"/>
  <c r="O27" i="12"/>
  <c r="Q27" i="12"/>
  <c r="Q26" i="12" s="1"/>
  <c r="V27" i="12"/>
  <c r="G29" i="12"/>
  <c r="G26" i="12" s="1"/>
  <c r="I29" i="12"/>
  <c r="K29" i="12"/>
  <c r="O29" i="12"/>
  <c r="O26" i="12" s="1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K26" i="12" s="1"/>
  <c r="O33" i="12"/>
  <c r="Q33" i="12"/>
  <c r="V33" i="12"/>
  <c r="V26" i="12" s="1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3" i="12"/>
  <c r="I43" i="12"/>
  <c r="I42" i="12" s="1"/>
  <c r="K43" i="12"/>
  <c r="M43" i="12"/>
  <c r="O43" i="12"/>
  <c r="Q43" i="12"/>
  <c r="Q42" i="12" s="1"/>
  <c r="V43" i="12"/>
  <c r="G44" i="12"/>
  <c r="G42" i="12" s="1"/>
  <c r="I44" i="12"/>
  <c r="K44" i="12"/>
  <c r="K42" i="12" s="1"/>
  <c r="O44" i="12"/>
  <c r="O42" i="12" s="1"/>
  <c r="Q44" i="12"/>
  <c r="V44" i="12"/>
  <c r="V42" i="12" s="1"/>
  <c r="I45" i="12"/>
  <c r="Q45" i="12"/>
  <c r="G46" i="12"/>
  <c r="G45" i="12" s="1"/>
  <c r="I46" i="12"/>
  <c r="K46" i="12"/>
  <c r="K45" i="12" s="1"/>
  <c r="O46" i="12"/>
  <c r="O45" i="12" s="1"/>
  <c r="Q46" i="12"/>
  <c r="V46" i="12"/>
  <c r="V45" i="12" s="1"/>
  <c r="G48" i="12"/>
  <c r="M48" i="12" s="1"/>
  <c r="I48" i="12"/>
  <c r="K48" i="12"/>
  <c r="K47" i="12" s="1"/>
  <c r="O48" i="12"/>
  <c r="O47" i="12" s="1"/>
  <c r="Q48" i="12"/>
  <c r="V48" i="12"/>
  <c r="V47" i="12" s="1"/>
  <c r="G50" i="12"/>
  <c r="I50" i="12"/>
  <c r="I47" i="12" s="1"/>
  <c r="K50" i="12"/>
  <c r="M50" i="12"/>
  <c r="O50" i="12"/>
  <c r="Q50" i="12"/>
  <c r="Q47" i="12" s="1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3" i="12"/>
  <c r="M73" i="12" s="1"/>
  <c r="I73" i="12"/>
  <c r="K73" i="12"/>
  <c r="K72" i="12" s="1"/>
  <c r="O73" i="12"/>
  <c r="O72" i="12" s="1"/>
  <c r="Q73" i="12"/>
  <c r="V73" i="12"/>
  <c r="V72" i="12" s="1"/>
  <c r="G74" i="12"/>
  <c r="I74" i="12"/>
  <c r="I72" i="12" s="1"/>
  <c r="K74" i="12"/>
  <c r="M74" i="12"/>
  <c r="O74" i="12"/>
  <c r="Q74" i="12"/>
  <c r="Q72" i="12" s="1"/>
  <c r="V74" i="12"/>
  <c r="G75" i="12"/>
  <c r="M75" i="12" s="1"/>
  <c r="I75" i="12"/>
  <c r="K75" i="12"/>
  <c r="O75" i="12"/>
  <c r="Q75" i="12"/>
  <c r="V75" i="12"/>
  <c r="G77" i="12"/>
  <c r="M77" i="12" s="1"/>
  <c r="M76" i="12" s="1"/>
  <c r="I77" i="12"/>
  <c r="K77" i="12"/>
  <c r="K76" i="12" s="1"/>
  <c r="O77" i="12"/>
  <c r="O76" i="12" s="1"/>
  <c r="Q77" i="12"/>
  <c r="V77" i="12"/>
  <c r="V76" i="12" s="1"/>
  <c r="G80" i="12"/>
  <c r="I80" i="12"/>
  <c r="I76" i="12" s="1"/>
  <c r="K80" i="12"/>
  <c r="M80" i="12"/>
  <c r="O80" i="12"/>
  <c r="Q80" i="12"/>
  <c r="Q76" i="12" s="1"/>
  <c r="V80" i="12"/>
  <c r="G82" i="12"/>
  <c r="K82" i="12"/>
  <c r="O82" i="12"/>
  <c r="V82" i="12"/>
  <c r="G83" i="12"/>
  <c r="I83" i="12"/>
  <c r="I82" i="12" s="1"/>
  <c r="K83" i="12"/>
  <c r="M83" i="12"/>
  <c r="M82" i="12" s="1"/>
  <c r="O83" i="12"/>
  <c r="Q83" i="12"/>
  <c r="Q82" i="12" s="1"/>
  <c r="V83" i="12"/>
  <c r="G84" i="12"/>
  <c r="K84" i="12"/>
  <c r="O84" i="12"/>
  <c r="V84" i="12"/>
  <c r="G85" i="12"/>
  <c r="I85" i="12"/>
  <c r="I84" i="12" s="1"/>
  <c r="K85" i="12"/>
  <c r="M85" i="12"/>
  <c r="M84" i="12" s="1"/>
  <c r="O85" i="12"/>
  <c r="Q85" i="12"/>
  <c r="Q84" i="12" s="1"/>
  <c r="V85" i="12"/>
  <c r="G88" i="12"/>
  <c r="I88" i="12"/>
  <c r="I87" i="12" s="1"/>
  <c r="K88" i="12"/>
  <c r="M88" i="12"/>
  <c r="O88" i="12"/>
  <c r="Q88" i="12"/>
  <c r="Q87" i="12" s="1"/>
  <c r="V88" i="12"/>
  <c r="G90" i="12"/>
  <c r="M90" i="12" s="1"/>
  <c r="I90" i="12"/>
  <c r="K90" i="12"/>
  <c r="K87" i="12" s="1"/>
  <c r="O90" i="12"/>
  <c r="O87" i="12" s="1"/>
  <c r="Q90" i="12"/>
  <c r="V90" i="12"/>
  <c r="V87" i="12" s="1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K98" i="12"/>
  <c r="G99" i="12"/>
  <c r="I99" i="12"/>
  <c r="I98" i="12" s="1"/>
  <c r="K99" i="12"/>
  <c r="M99" i="12"/>
  <c r="O99" i="12"/>
  <c r="Q99" i="12"/>
  <c r="Q98" i="12" s="1"/>
  <c r="V99" i="12"/>
  <c r="G101" i="12"/>
  <c r="G98" i="12" s="1"/>
  <c r="I101" i="12"/>
  <c r="K101" i="12"/>
  <c r="O101" i="12"/>
  <c r="O98" i="12" s="1"/>
  <c r="Q101" i="12"/>
  <c r="V101" i="12"/>
  <c r="V98" i="12" s="1"/>
  <c r="AE104" i="12"/>
  <c r="F40" i="1" s="1"/>
  <c r="H40" i="1" s="1"/>
  <c r="I40" i="1" s="1"/>
  <c r="AF104" i="12"/>
  <c r="G40" i="1" s="1"/>
  <c r="I20" i="1"/>
  <c r="I19" i="1"/>
  <c r="I18" i="1"/>
  <c r="I17" i="1"/>
  <c r="F39" i="1" l="1"/>
  <c r="F41" i="1"/>
  <c r="G39" i="1"/>
  <c r="G42" i="1" s="1"/>
  <c r="G25" i="1" s="1"/>
  <c r="A25" i="1" s="1"/>
  <c r="G26" i="1" s="1"/>
  <c r="G41" i="1"/>
  <c r="M87" i="12"/>
  <c r="M8" i="12"/>
  <c r="M72" i="12"/>
  <c r="M47" i="12"/>
  <c r="M22" i="12"/>
  <c r="G87" i="12"/>
  <c r="G76" i="12"/>
  <c r="G72" i="12"/>
  <c r="G47" i="12"/>
  <c r="M46" i="12"/>
  <c r="M45" i="12" s="1"/>
  <c r="G8" i="12"/>
  <c r="M101" i="12"/>
  <c r="M98" i="12" s="1"/>
  <c r="M44" i="12"/>
  <c r="M42" i="12" s="1"/>
  <c r="M29" i="12"/>
  <c r="M26" i="12" s="1"/>
  <c r="J28" i="1"/>
  <c r="J26" i="1"/>
  <c r="G38" i="1"/>
  <c r="F38" i="1"/>
  <c r="J23" i="1"/>
  <c r="J24" i="1"/>
  <c r="J25" i="1"/>
  <c r="J27" i="1"/>
  <c r="E24" i="1"/>
  <c r="E26" i="1"/>
  <c r="G104" i="12" l="1"/>
  <c r="I49" i="1"/>
  <c r="A26" i="1"/>
  <c r="H41" i="1"/>
  <c r="I41" i="1" s="1"/>
  <c r="H39" i="1"/>
  <c r="F42" i="1"/>
  <c r="G23" i="1" l="1"/>
  <c r="A23" i="1" s="1"/>
  <c r="G28" i="1"/>
  <c r="I63" i="1"/>
  <c r="I16" i="1"/>
  <c r="I21" i="1" s="1"/>
  <c r="H42" i="1"/>
  <c r="I39" i="1"/>
  <c r="I42" i="1" s="1"/>
  <c r="G24" i="1"/>
  <c r="A27" i="1" s="1"/>
  <c r="A24" i="1"/>
  <c r="J62" i="1" l="1"/>
  <c r="J49" i="1"/>
  <c r="J57" i="1"/>
  <c r="J52" i="1"/>
  <c r="J60" i="1"/>
  <c r="J54" i="1"/>
  <c r="J53" i="1"/>
  <c r="J56" i="1"/>
  <c r="J55" i="1"/>
  <c r="J50" i="1"/>
  <c r="J58" i="1"/>
  <c r="J51" i="1"/>
  <c r="J59" i="1"/>
  <c r="J61" i="1"/>
  <c r="J41" i="1"/>
  <c r="J39" i="1"/>
  <c r="J42" i="1" s="1"/>
  <c r="J40" i="1"/>
  <c r="G29" i="1"/>
  <c r="G27" i="1" s="1"/>
  <c r="A29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Vlastimil Tomášek</author>
  </authors>
  <commentList>
    <comment ref="S6" authorId="0" shapeId="0" xr:uid="{4C7CB53D-B0F9-4FE9-B0BF-9915EC2C95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F8818CF-C6E9-48B3-86DD-0540BD597B0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<sst xmlns="http://schemas.openxmlformats.org/spreadsheetml/2006/main" count="651" uniqueCount="286">
  <si>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</si>
  <si>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</si>
  <si>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</si>
  <si>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</si>
  <si>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</si>
  <si>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</si>
  <si>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</si>
  <si>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</si>
  <si>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</si>
  <si>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</si>
  <si>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</si>
  <si>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</si>
  <si>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</si>
  <si>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</si>
  <si>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</si>
  <si>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</si>
  <si>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</si>
  <si>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</si>
  <si>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</si>
  <si>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</si>
  <si>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</si>
  <si>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</si>
  <si>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</si>
  <si>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</si>
  <si>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</si>
  <si>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</si>
  <si>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</si>
  <si>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</si>
  <si>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</si>
  <si>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</si>
  <si>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</si>
  <si>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</si>
  <si>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</si>
  <si>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</si>
  <si>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</si>
  <si>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</si>
  <si>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</si>
  <si>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</si>
  <si>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</si>
  <si>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</si>
  <si>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</si>
  <si>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</si>
  <si>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</si>
  <si>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</si>
  <si>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Statické zajištění objektu - dodatečné práce dle revize PD</t>
  </si>
  <si>
    <t>01</t>
  </si>
  <si>
    <t>Statické zajištění objektu</t>
  </si>
  <si>
    <t>Objekt:</t>
  </si>
  <si>
    <t>Rozpočet:</t>
  </si>
  <si>
    <t>2019.26</t>
  </si>
  <si>
    <t xml:space="preserve">Mečová 3 - statické zajištění objektu </t>
  </si>
  <si>
    <t>PROJECT building s.r.o.</t>
  </si>
  <si>
    <t>Erbenova 375/8</t>
  </si>
  <si>
    <t>Brno-Černá Pole</t>
  </si>
  <si>
    <t>60200</t>
  </si>
  <si>
    <t>47917431</t>
  </si>
  <si>
    <t>CZ47917431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</si>
  <si>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</si>
  <si>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</si>
  <si>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</si>
  <si>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</si>
  <si>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</si>
  <si>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</si>
  <si>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</si>
  <si>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3</t>
  </si>
  <si>
    <t>Svislé a kompletní konstrukce</t>
  </si>
  <si>
    <t>4</t>
  </si>
  <si>
    <t>Vodorovné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</si>
  <si>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</si>
  <si>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</si>
  <si>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</si>
  <si>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</si>
  <si>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</si>
  <si>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</si>
  <si>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</si>
  <si>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</si>
  <si>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</si>
  <si>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</si>
  <si>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767</t>
  </si>
  <si>
    <t>Konstrukce zámečnické</t>
  </si>
  <si>
    <t>775</t>
  </si>
  <si>
    <t>Podlahy vlysové a parketové</t>
  </si>
  <si>
    <t>776</t>
  </si>
  <si>
    <t>Podlahy povlakové</t>
  </si>
  <si>
    <t>783</t>
  </si>
  <si>
    <t>Nátěry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</si>
  <si>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</si>
  <si>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</si>
  <si>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</si>
  <si>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</si>
  <si>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</si>
  <si>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</si>
  <si>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</si>
  <si>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</si>
  <si>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</si>
  <si>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</si>
  <si>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</si>
  <si>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</si>
  <si>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</si>
  <si>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</si>
  <si>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</si>
  <si>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</si>
  <si>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</si>
  <si>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</si>
  <si>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</si>
  <si>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</si>
  <si>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</si>
  <si>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</si>
  <si>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</si>
  <si>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</si>
  <si>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</si>
  <si>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</si>
  <si>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</si>
  <si>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</si>
  <si>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</si>
  <si>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</si>
  <si>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</si>
  <si>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</si>
  <si>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902      R01</t>
  </si>
  <si>
    <t>Hzs - technická pomoc projektanta při realizaci ocelové podpůrné konstrukce</t>
  </si>
  <si>
    <t>h</t>
  </si>
  <si>
    <t>Vlastní</t>
  </si>
  <si>
    <t>Indiv</t>
  </si>
  <si>
    <t>HZS</t>
  </si>
  <si>
    <t>POL10_</t>
  </si>
  <si>
    <t>902      R02</t>
  </si>
  <si>
    <t>Hzs - dokumentace skutečného provedení podpůrné konstrukce</t>
  </si>
  <si>
    <t>902      R03</t>
  </si>
  <si>
    <t>Hzs - vyčištění prostoru mezistropu vč. obvodových kleneb, očištění stropních trámů apod</t>
  </si>
  <si>
    <t>902      R04</t>
  </si>
  <si>
    <t xml:space="preserve">Hzs - demontáž rozvodů plynu, demontáž topidel </t>
  </si>
  <si>
    <t>310237251RT1</t>
  </si>
  <si>
    <t>Zazdívka otvorů pl. 0,25 m2 cihlami, tl. zdi 45 cm s použitím suché maltové směsi</t>
  </si>
  <si>
    <t>kus</t>
  </si>
  <si>
    <t>RTS 19/ II</t>
  </si>
  <si>
    <t>RTS 19/ I</t>
  </si>
  <si>
    <t>Práce</t>
  </si>
  <si>
    <t>POL1_</t>
  </si>
  <si>
    <t>středová stěna : 3</t>
  </si>
  <si>
    <t>VV</t>
  </si>
  <si>
    <t>obvodové stěny : 2</t>
  </si>
  <si>
    <t>317314130R00</t>
  </si>
  <si>
    <t>Podbetonování zhlaví nosníků, zdivo šířky 300 mm</t>
  </si>
  <si>
    <t>317941123RT6</t>
  </si>
  <si>
    <t>Osazení ocelových válcovaných nosníků  č.14-22 včetně dodávky profilu I č. 22</t>
  </si>
  <si>
    <t>t</t>
  </si>
  <si>
    <t>31,1*0,001*4,8*11</t>
  </si>
  <si>
    <t>413232221RT2</t>
  </si>
  <si>
    <t>Zazdívka zhlaví válcovaných nosníků výšky do 30cm s použitím suché maltové směsi</t>
  </si>
  <si>
    <t>946941102RT1</t>
  </si>
  <si>
    <t>Montáž pojízdných Alu věží BOSS, 2,5 x 1,45 m pracovní výška 4,2 m</t>
  </si>
  <si>
    <t>sada</t>
  </si>
  <si>
    <t>946941192RT1</t>
  </si>
  <si>
    <t>Nájemné pojízdných Alu věží BOSS, 2,5 x 1,45 m pracovní výška 4,2 m</t>
  </si>
  <si>
    <t>den</t>
  </si>
  <si>
    <t>946941802RT1</t>
  </si>
  <si>
    <t>Demontáž pojízdných Alu věží BOSS, 2,5 x 1,45 m pracovní výška 4,3 m</t>
  </si>
  <si>
    <t>962084121R00</t>
  </si>
  <si>
    <t>Bourání příček deskových,sádrokartonových tl. 5 cm</t>
  </si>
  <si>
    <t>m2</t>
  </si>
  <si>
    <t>u WC : 2,6*(0,9+0,9+0,3+1,2)</t>
  </si>
  <si>
    <t>965042121RT2</t>
  </si>
  <si>
    <t>Bourání mazanin betonových tl. 10 cm, pl. 1 m2 ručně tl. mazaniny 8 - 10 cm</t>
  </si>
  <si>
    <t>m3</t>
  </si>
  <si>
    <t>u WC : 1,3*1,2*0,1</t>
  </si>
  <si>
    <t>965081712RT1</t>
  </si>
  <si>
    <t>Bourání dlažeb keramických tl.10 mm, pl. do 1 m2 ručně, dlaždice keramické</t>
  </si>
  <si>
    <t>WC : 1,2*0,9</t>
  </si>
  <si>
    <t>973031345R00</t>
  </si>
  <si>
    <t>Vysekání kapes zeď cih. MVC pl. 0,25 m2, hl. 30 cm</t>
  </si>
  <si>
    <t>Včetně pomocného lešení o výšce podlahy do 1900 mm a pro zatížení do 1,5 kPa  (150 kg/m2).</t>
  </si>
  <si>
    <t>POP</t>
  </si>
  <si>
    <t>pro nosníky : 11*2-4</t>
  </si>
  <si>
    <t>973031825R00</t>
  </si>
  <si>
    <t>Vysekání kapes pro zavázání zdí tl. 45 cm</t>
  </si>
  <si>
    <t>m</t>
  </si>
  <si>
    <t>středová stěna 50% : 7,3*0,5</t>
  </si>
  <si>
    <t>978059521R00</t>
  </si>
  <si>
    <t>Odsekání vnitřních obkladů stěn do 2 m2</t>
  </si>
  <si>
    <t>u WC : 2*(0,9+0,9+0,3+1,2)</t>
  </si>
  <si>
    <t>965082933R</t>
  </si>
  <si>
    <t xml:space="preserve">Odstranění násypu tl. do 20 cm, plocha nad 2 m2 pozn: vysoká pracnost </t>
  </si>
  <si>
    <t>60,516*0,2</t>
  </si>
  <si>
    <t>999  R01</t>
  </si>
  <si>
    <t xml:space="preserve">Náklady na spec. zdvihací zařízení pro přesun válcovaných nosníků do 2 NP vč. souvisejícíh nákladů </t>
  </si>
  <si>
    <t>kompl</t>
  </si>
  <si>
    <t>999281148R00</t>
  </si>
  <si>
    <t>Přesun hmot pro opravy a údržbu do v. 12 m,nošením</t>
  </si>
  <si>
    <t>Přesun hmot</t>
  </si>
  <si>
    <t>POL7_</t>
  </si>
  <si>
    <t>713111111RV4</t>
  </si>
  <si>
    <t>Izolace tepelné stropů vrchem kladené volně 1 vrstva - včetně dodávky Isover UNI tl. 160 mm</t>
  </si>
  <si>
    <t>762332110R00</t>
  </si>
  <si>
    <t>Montáž vázaných krovů pravidelných do 120 cm2</t>
  </si>
  <si>
    <t>příložky stropních trámů : 16*4</t>
  </si>
  <si>
    <t>762521104RT3</t>
  </si>
  <si>
    <t>Položení podlah nehoblovaných na sraz, hrubá prkna včetně dodávky řeziva, prkna tl. 24 mm</t>
  </si>
  <si>
    <t>762526811R00</t>
  </si>
  <si>
    <t>Demontáž podlah bez polštářů z dřevotřísky do 2 cm</t>
  </si>
  <si>
    <t>762712140R00</t>
  </si>
  <si>
    <t>Montáž vázaných konstrukcí hraněných do 450 cm2</t>
  </si>
  <si>
    <t>podkladní hranol 16/22 : 3*4,5</t>
  </si>
  <si>
    <t>762731120R00</t>
  </si>
  <si>
    <t>Montáž vázaných konstrukcí z kulatiny do 224 cm2</t>
  </si>
  <si>
    <t>2,5*3</t>
  </si>
  <si>
    <t>762795000R00</t>
  </si>
  <si>
    <t>Spojovací prostředky pro vázané konstrukce</t>
  </si>
  <si>
    <t>0,7040+0,52272</t>
  </si>
  <si>
    <t>762811811R00</t>
  </si>
  <si>
    <t>Demontáž záklopů z hrubých prken tl. do 3,2 cm</t>
  </si>
  <si>
    <t>záklop pod podlahou vlysovou : 5,76*4,1+2,3*4,2+4,7*2,4+3,8*4,2</t>
  </si>
  <si>
    <t>záklop pod násypem : 60,516</t>
  </si>
  <si>
    <t>762911121R00</t>
  </si>
  <si>
    <t>Impregnace řeziva tlakovakuová Bochemit QB</t>
  </si>
  <si>
    <t>762  R01</t>
  </si>
  <si>
    <t xml:space="preserve">Přichycení nosičů SDk podhledu závěsy </t>
  </si>
  <si>
    <t xml:space="preserve">ks    </t>
  </si>
  <si>
    <t>05217409T</t>
  </si>
  <si>
    <t>Kulatina odkorněná D140</t>
  </si>
  <si>
    <t>Specifikace</t>
  </si>
  <si>
    <t>POL3_</t>
  </si>
  <si>
    <t>7,5*3,14*0,07*0,07*1,15</t>
  </si>
  <si>
    <t>605126983R</t>
  </si>
  <si>
    <t>Fošna SM tl. 50 mm dl. 3-5 m š. 100-250 mm I. jakost</t>
  </si>
  <si>
    <t>SPCM</t>
  </si>
  <si>
    <t>příložky fošny 50/200 : 64*0,05*0,2*1,1</t>
  </si>
  <si>
    <t>60515262R</t>
  </si>
  <si>
    <t xml:space="preserve">Hranol SM/JD 1 16x22 </t>
  </si>
  <si>
    <t>3*0,16*0,22*4,5*1,1</t>
  </si>
  <si>
    <t>998762102R00</t>
  </si>
  <si>
    <t>Přesun hmot pro tesařské konstrukce, výšky do 12 m</t>
  </si>
  <si>
    <t>998762194R00</t>
  </si>
  <si>
    <t>Příplatek zvětšený přesun, tesařské konstr. do 1km</t>
  </si>
  <si>
    <t>998762199R00</t>
  </si>
  <si>
    <t>Příplatek zvětš. přesun, tesařské konstr.další 1km</t>
  </si>
  <si>
    <t>76789  R01</t>
  </si>
  <si>
    <t>D+M táhla dle detailu A  táhlo přes obvodovou stěnu</t>
  </si>
  <si>
    <t>76789  R02</t>
  </si>
  <si>
    <t xml:space="preserve">D+M táhla dle detailu B středové táhlo spojení Ič nosníků </t>
  </si>
  <si>
    <t>900      RT1</t>
  </si>
  <si>
    <t xml:space="preserve">HZS - dozor při realizaci svářečských prací </t>
  </si>
  <si>
    <t>Prav.M</t>
  </si>
  <si>
    <t>775561805R00</t>
  </si>
  <si>
    <t>Demontáž podlah lamelových se zámk.spojem vč. lišt</t>
  </si>
  <si>
    <t>včetně soklových lišt a podkladní podložky.</t>
  </si>
  <si>
    <t>5,76*4,1+2,3*4,2+4,7*2,4+3,8*4,2-1,3*1,2</t>
  </si>
  <si>
    <t>775521800R</t>
  </si>
  <si>
    <t>Demontáž podlah vlysových přibíjených včetně lišt včetně uložení v objektu  vysoká náročnost při rozebrání pro zachování podlah</t>
  </si>
  <si>
    <t>5,76*4,1+2,3*4,2</t>
  </si>
  <si>
    <t>776511820R00</t>
  </si>
  <si>
    <t>Odstranění PVC a koberců lepených s podložkou</t>
  </si>
  <si>
    <t>783172517R00</t>
  </si>
  <si>
    <t>Nátěr polyuretanový OK "A" základní</t>
  </si>
  <si>
    <t>základní nátěr Ič nosníků : (0,22*2+0,1*4)*11*4,8</t>
  </si>
  <si>
    <t>979990181R00</t>
  </si>
  <si>
    <t>Poplatek za skládku suti - objemný odpad</t>
  </si>
  <si>
    <t>25,4245-20,4168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</si>
  <si>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</si>
  <si>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</si>
  <si>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</si>
  <si>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</si>
  <si>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</si>
  <si>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</si>
  <si>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</si>
  <si>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</si>
  <si>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</si>
  <si>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979999998R00</t>
  </si>
  <si>
    <t>Poplatek za skládku suti 5% příměsí - DUFONEV Brno</t>
  </si>
  <si>
    <t>979087312R00</t>
  </si>
  <si>
    <t>Vodorovné přemístění suti a vyb. hmot nošením do 10 m</t>
  </si>
  <si>
    <t>S naložením suti nebo vybouraných hmot do dopravního prostředku a na jejich vyložením, popřípadě přeložením na normální dopravní prostředek.</t>
  </si>
  <si>
    <t>979087392R00</t>
  </si>
  <si>
    <t>Příplatek za nošení vyb. hmot každých dalších 10 m</t>
  </si>
  <si>
    <t>005211080R</t>
  </si>
  <si>
    <t xml:space="preserve">Bezpečnostní a hygienická opatření na staveništi </t>
  </si>
  <si>
    <t>Soubor</t>
  </si>
  <si>
    <t>VRN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</si>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</sst>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S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09">
        <v>1054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11" t="s">
        <v>51</v>
      </c>
      <c r="H8" s="18" t="s">
        <v>42</v>
      </c>
      <c r="I8" s="130" t="s">
        <v>55</v>
      </c>
      <c r="J8" s="8"/>
    </row>
    <row r="9" spans="1:15" ht="15.75" hidden="1" customHeight="1" x14ac:dyDescent="0.2">
      <c r="A9" s="2"/>
      <c r="B9" s="2"/>
      <c r="D9" s="111" t="s">
        <v>52</v>
      </c>
      <c r="H9" s="18" t="s">
        <v>36</v>
      </c>
      <c r="I9" s="130" t="s">
        <v>56</v>
      </c>
      <c r="J9" s="8"/>
    </row>
    <row r="10" spans="1:15" ht="15.75" hidden="1" customHeight="1" x14ac:dyDescent="0.2">
      <c r="A10" s="2"/>
      <c r="B10" s="35"/>
      <c r="C10" s="55"/>
      <c r="D10" s="110" t="s">
        <v>54</v>
      </c>
      <c r="E10" s="129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4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8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SUMIF(F49:F62,A16,I49:I62)+SUMIF(F49:F62,"PSU",I49:I62)</f>
        <v>0</v>
      </c>
      <c r="J16" s="83"/>
    </row>
    <row r="17" spans="1:10" ht="23.25" customHeight="1" x14ac:dyDescent="0.2">
      <c r="A17" s="198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SUMIF(F49:F62,A17,I49:I62)</f>
        <v>0</v>
      </c>
      <c r="J17" s="83"/>
    </row>
    <row r="18" spans="1:10" ht="23.25" customHeight="1" x14ac:dyDescent="0.2">
      <c r="A18" s="198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SUMIF(F49:F62,A18,I49:I62)</f>
        <v>0</v>
      </c>
      <c r="J18" s="83"/>
    </row>
    <row r="19" spans="1:10" ht="23.25" customHeight="1" x14ac:dyDescent="0.2">
      <c r="A19" s="198" t="s">
        <v>90</v>
      </c>
      <c r="B19" s="38" t="s">
        <v>29</v>
      </c>
      <c r="C19" s="60"/>
      <c r="D19" s="61"/>
      <c r="E19" s="81"/>
      <c r="F19" s="82"/>
      <c r="G19" s="81"/>
      <c r="H19" s="82"/>
      <c r="I19" s="81">
        <f>SUMIF(F49:F62,A19,I49:I62)</f>
        <v>0</v>
      </c>
      <c r="J19" s="83"/>
    </row>
    <row r="20" spans="1:10" ht="23.25" customHeight="1" x14ac:dyDescent="0.2">
      <c r="A20" s="198" t="s">
        <v>89</v>
      </c>
      <c r="B20" s="38" t="s">
        <v>30</v>
      </c>
      <c r="C20" s="60"/>
      <c r="D20" s="61"/>
      <c r="E20" s="81"/>
      <c r="F20" s="82"/>
      <c r="G20" s="81"/>
      <c r="H20" s="82"/>
      <c r="I20" s="81">
        <f>SUMIF(F49:F62,A20,I49:I62)</f>
        <v>0</v>
      </c>
      <c r="J20" s="83"/>
    </row>
    <row r="21" spans="1:10" ht="23.25" customHeight="1" x14ac:dyDescent="0.2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'01 02 Pol'!AE104</f>
        <v>0</v>
      </c>
      <c r="G39" s="152">
        <f>'01 02 Pol'!AF104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45</v>
      </c>
      <c r="C40" s="156" t="s">
        <v>46</v>
      </c>
      <c r="D40" s="156"/>
      <c r="E40" s="156"/>
      <c r="F40" s="157">
        <f>'01 02 Pol'!AE104</f>
        <v>0</v>
      </c>
      <c r="G40" s="158">
        <f>'01 02 Pol'!AF104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'01 02 Pol'!AE104</f>
        <v>0</v>
      </c>
      <c r="G41" s="153">
        <f>'01 02 Pol'!AF104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58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60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61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62</v>
      </c>
      <c r="C49" s="187" t="s">
        <v>63</v>
      </c>
      <c r="D49" s="188"/>
      <c r="E49" s="188"/>
      <c r="F49" s="194" t="s">
        <v>26</v>
      </c>
      <c r="G49" s="195"/>
      <c r="H49" s="195"/>
      <c r="I49" s="195">
        <f>'01 02 Pol'!G8</f>
        <v>0</v>
      </c>
      <c r="J49" s="192" t="str">
        <f>IF(I63=0,"",I49/I63*100)</f>
        <v/>
      </c>
    </row>
    <row r="50" spans="1:10" ht="36.75" customHeight="1" x14ac:dyDescent="0.2">
      <c r="A50" s="181"/>
      <c r="B50" s="186" t="s">
        <v>64</v>
      </c>
      <c r="C50" s="187" t="s">
        <v>65</v>
      </c>
      <c r="D50" s="188"/>
      <c r="E50" s="188"/>
      <c r="F50" s="194" t="s">
        <v>26</v>
      </c>
      <c r="G50" s="195"/>
      <c r="H50" s="195"/>
      <c r="I50" s="195">
        <f>'01 02 Pol'!G13</f>
        <v>0</v>
      </c>
      <c r="J50" s="192" t="str">
        <f>IF(I63=0,"",I50/I63*100)</f>
        <v/>
      </c>
    </row>
    <row r="51" spans="1:10" ht="36.75" customHeight="1" x14ac:dyDescent="0.2">
      <c r="A51" s="181"/>
      <c r="B51" s="186" t="s">
        <v>66</v>
      </c>
      <c r="C51" s="187" t="s">
        <v>67</v>
      </c>
      <c r="D51" s="188"/>
      <c r="E51" s="188"/>
      <c r="F51" s="194" t="s">
        <v>26</v>
      </c>
      <c r="G51" s="195"/>
      <c r="H51" s="195"/>
      <c r="I51" s="195">
        <f>'01 02 Pol'!G20</f>
        <v>0</v>
      </c>
      <c r="J51" s="192" t="str">
        <f>IF(I63=0,"",I51/I63*100)</f>
        <v/>
      </c>
    </row>
    <row r="52" spans="1:10" ht="36.75" customHeight="1" x14ac:dyDescent="0.2">
      <c r="A52" s="181"/>
      <c r="B52" s="186" t="s">
        <v>68</v>
      </c>
      <c r="C52" s="187" t="s">
        <v>69</v>
      </c>
      <c r="D52" s="188"/>
      <c r="E52" s="188"/>
      <c r="F52" s="194" t="s">
        <v>26</v>
      </c>
      <c r="G52" s="195"/>
      <c r="H52" s="195"/>
      <c r="I52" s="195">
        <f>'01 02 Pol'!G22</f>
        <v>0</v>
      </c>
      <c r="J52" s="192" t="str">
        <f>IF(I63=0,"",I52/I63*100)</f>
        <v/>
      </c>
    </row>
    <row r="53" spans="1:10" ht="36.75" customHeight="1" x14ac:dyDescent="0.2">
      <c r="A53" s="181"/>
      <c r="B53" s="186" t="s">
        <v>70</v>
      </c>
      <c r="C53" s="187" t="s">
        <v>71</v>
      </c>
      <c r="D53" s="188"/>
      <c r="E53" s="188"/>
      <c r="F53" s="194" t="s">
        <v>26</v>
      </c>
      <c r="G53" s="195"/>
      <c r="H53" s="195"/>
      <c r="I53" s="195">
        <f>'01 02 Pol'!G26</f>
        <v>0</v>
      </c>
      <c r="J53" s="192" t="str">
        <f>IF(I63=0,"",I53/I63*100)</f>
        <v/>
      </c>
    </row>
    <row r="54" spans="1:10" ht="36.75" customHeight="1" x14ac:dyDescent="0.2">
      <c r="A54" s="181"/>
      <c r="B54" s="186" t="s">
        <v>72</v>
      </c>
      <c r="C54" s="187" t="s">
        <v>73</v>
      </c>
      <c r="D54" s="188"/>
      <c r="E54" s="188"/>
      <c r="F54" s="194" t="s">
        <v>26</v>
      </c>
      <c r="G54" s="195"/>
      <c r="H54" s="195"/>
      <c r="I54" s="195">
        <f>'01 02 Pol'!G42</f>
        <v>0</v>
      </c>
      <c r="J54" s="192" t="str">
        <f>IF(I63=0,"",I54/I63*100)</f>
        <v/>
      </c>
    </row>
    <row r="55" spans="1:10" ht="36.75" customHeight="1" x14ac:dyDescent="0.2">
      <c r="A55" s="181"/>
      <c r="B55" s="186" t="s">
        <v>74</v>
      </c>
      <c r="C55" s="187" t="s">
        <v>75</v>
      </c>
      <c r="D55" s="188"/>
      <c r="E55" s="188"/>
      <c r="F55" s="194" t="s">
        <v>27</v>
      </c>
      <c r="G55" s="195"/>
      <c r="H55" s="195"/>
      <c r="I55" s="195">
        <f>'01 02 Pol'!G45</f>
        <v>0</v>
      </c>
      <c r="J55" s="192" t="str">
        <f>IF(I63=0,"",I55/I63*100)</f>
        <v/>
      </c>
    </row>
    <row r="56" spans="1:10" ht="36.75" customHeight="1" x14ac:dyDescent="0.2">
      <c r="A56" s="181"/>
      <c r="B56" s="186" t="s">
        <v>76</v>
      </c>
      <c r="C56" s="187" t="s">
        <v>77</v>
      </c>
      <c r="D56" s="188"/>
      <c r="E56" s="188"/>
      <c r="F56" s="194" t="s">
        <v>27</v>
      </c>
      <c r="G56" s="195"/>
      <c r="H56" s="195"/>
      <c r="I56" s="195">
        <f>'01 02 Pol'!G47</f>
        <v>0</v>
      </c>
      <c r="J56" s="192" t="str">
        <f>IF(I63=0,"",I56/I63*100)</f>
        <v/>
      </c>
    </row>
    <row r="57" spans="1:10" ht="36.75" customHeight="1" x14ac:dyDescent="0.2">
      <c r="A57" s="181"/>
      <c r="B57" s="186" t="s">
        <v>78</v>
      </c>
      <c r="C57" s="187" t="s">
        <v>79</v>
      </c>
      <c r="D57" s="188"/>
      <c r="E57" s="188"/>
      <c r="F57" s="194" t="s">
        <v>27</v>
      </c>
      <c r="G57" s="195"/>
      <c r="H57" s="195"/>
      <c r="I57" s="195">
        <f>'01 02 Pol'!G72</f>
        <v>0</v>
      </c>
      <c r="J57" s="192" t="str">
        <f>IF(I63=0,"",I57/I63*100)</f>
        <v/>
      </c>
    </row>
    <row r="58" spans="1:10" ht="36.75" customHeight="1" x14ac:dyDescent="0.2">
      <c r="A58" s="181"/>
      <c r="B58" s="186" t="s">
        <v>80</v>
      </c>
      <c r="C58" s="187" t="s">
        <v>81</v>
      </c>
      <c r="D58" s="188"/>
      <c r="E58" s="188"/>
      <c r="F58" s="194" t="s">
        <v>27</v>
      </c>
      <c r="G58" s="195"/>
      <c r="H58" s="195"/>
      <c r="I58" s="195">
        <f>'01 02 Pol'!G76</f>
        <v>0</v>
      </c>
      <c r="J58" s="192" t="str">
        <f>IF(I63=0,"",I58/I63*100)</f>
        <v/>
      </c>
    </row>
    <row r="59" spans="1:10" ht="36.75" customHeight="1" x14ac:dyDescent="0.2">
      <c r="A59" s="181"/>
      <c r="B59" s="186" t="s">
        <v>82</v>
      </c>
      <c r="C59" s="187" t="s">
        <v>83</v>
      </c>
      <c r="D59" s="188"/>
      <c r="E59" s="188"/>
      <c r="F59" s="194" t="s">
        <v>27</v>
      </c>
      <c r="G59" s="195"/>
      <c r="H59" s="195"/>
      <c r="I59" s="195">
        <f>'01 02 Pol'!G82</f>
        <v>0</v>
      </c>
      <c r="J59" s="192" t="str">
        <f>IF(I63=0,"",I59/I63*100)</f>
        <v/>
      </c>
    </row>
    <row r="60" spans="1:10" ht="36.75" customHeight="1" x14ac:dyDescent="0.2">
      <c r="A60" s="181"/>
      <c r="B60" s="186" t="s">
        <v>84</v>
      </c>
      <c r="C60" s="187" t="s">
        <v>85</v>
      </c>
      <c r="D60" s="188"/>
      <c r="E60" s="188"/>
      <c r="F60" s="194" t="s">
        <v>27</v>
      </c>
      <c r="G60" s="195"/>
      <c r="H60" s="195"/>
      <c r="I60" s="195">
        <f>'01 02 Pol'!G84</f>
        <v>0</v>
      </c>
      <c r="J60" s="192" t="str">
        <f>IF(I63=0,"",I60/I63*100)</f>
        <v/>
      </c>
    </row>
    <row r="61" spans="1:10" ht="36.75" customHeight="1" x14ac:dyDescent="0.2">
      <c r="A61" s="181"/>
      <c r="B61" s="186" t="s">
        <v>86</v>
      </c>
      <c r="C61" s="187" t="s">
        <v>87</v>
      </c>
      <c r="D61" s="188"/>
      <c r="E61" s="188"/>
      <c r="F61" s="194" t="s">
        <v>88</v>
      </c>
      <c r="G61" s="195"/>
      <c r="H61" s="195"/>
      <c r="I61" s="195">
        <f>'01 02 Pol'!G87</f>
        <v>0</v>
      </c>
      <c r="J61" s="192" t="str">
        <f>IF(I63=0,"",I61/I63*100)</f>
        <v/>
      </c>
    </row>
    <row r="62" spans="1:10" ht="36.75" customHeight="1" x14ac:dyDescent="0.2">
      <c r="A62" s="181"/>
      <c r="B62" s="186" t="s">
        <v>89</v>
      </c>
      <c r="C62" s="187" t="s">
        <v>30</v>
      </c>
      <c r="D62" s="188"/>
      <c r="E62" s="188"/>
      <c r="F62" s="194" t="s">
        <v>89</v>
      </c>
      <c r="G62" s="195"/>
      <c r="H62" s="195"/>
      <c r="I62" s="195">
        <f>'01 02 Pol'!G98</f>
        <v>0</v>
      </c>
      <c r="J62" s="192" t="str">
        <f>IF(I63=0,"",I62/I63*100)</f>
        <v/>
      </c>
    </row>
    <row r="63" spans="1:10" ht="25.5" customHeight="1" x14ac:dyDescent="0.2">
      <c r="A63" s="182"/>
      <c r="B63" s="189" t="s">
        <v>1</v>
      </c>
      <c r="C63" s="190"/>
      <c r="D63" s="191"/>
      <c r="E63" s="191"/>
      <c r="F63" s="196"/>
      <c r="G63" s="197"/>
      <c r="H63" s="197"/>
      <c r="I63" s="197">
        <f>SUM(I49:I62)</f>
        <v>0</v>
      </c>
      <c r="J63" s="193">
        <f>SUM(J49:J62)</f>
        <v>0</v>
      </c>
    </row>
    <row r="64" spans="1:10" x14ac:dyDescent="0.2">
      <c r="F64" s="137"/>
      <c r="G64" s="137"/>
      <c r="H64" s="137"/>
      <c r="I64" s="137"/>
      <c r="J64" s="138"/>
    </row>
    <row r="65" spans="6:10" x14ac:dyDescent="0.2">
      <c r="F65" s="137"/>
      <c r="G65" s="137"/>
      <c r="H65" s="137"/>
      <c r="I65" s="137"/>
      <c r="J65" s="138"/>
    </row>
    <row r="66" spans="6:10" x14ac:dyDescent="0.2">
      <c r="F66" s="137"/>
      <c r="G66" s="137"/>
      <c r="H66" s="137"/>
      <c r="I66" s="137"/>
      <c r="J66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9357-48AE-4D92-ACBF-F622BB8F0335}">
  <sheetPr>
    <outlinePr summaryBelow="0"/>
  </sheetPr>
  <dimension ref="A1:BH5000"/>
  <sheetViews>
    <sheetView tabSelected="1" workbookViewId="0">
      <pane ySplit="7" topLeftCell="A95" activePane="bottomLeft" state="frozen"/>
      <selection pane="bottomLeft" activeCell="AA11" sqref="AA1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91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92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92</v>
      </c>
      <c r="AG3" t="s">
        <v>93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94</v>
      </c>
    </row>
    <row r="5" spans="1:60" x14ac:dyDescent="0.2">
      <c r="D5" s="10"/>
    </row>
    <row r="6" spans="1:60" ht="38.25" x14ac:dyDescent="0.2">
      <c r="A6" s="210" t="s">
        <v>95</v>
      </c>
      <c r="B6" s="212" t="s">
        <v>96</v>
      </c>
      <c r="C6" s="212" t="s">
        <v>97</v>
      </c>
      <c r="D6" s="211" t="s">
        <v>98</v>
      </c>
      <c r="E6" s="210" t="s">
        <v>99</v>
      </c>
      <c r="F6" s="209" t="s">
        <v>100</v>
      </c>
      <c r="G6" s="210" t="s">
        <v>31</v>
      </c>
      <c r="H6" s="213" t="s">
        <v>32</v>
      </c>
      <c r="I6" s="213" t="s">
        <v>101</v>
      </c>
      <c r="J6" s="213" t="s">
        <v>33</v>
      </c>
      <c r="K6" s="213" t="s">
        <v>102</v>
      </c>
      <c r="L6" s="213" t="s">
        <v>103</v>
      </c>
      <c r="M6" s="213" t="s">
        <v>104</v>
      </c>
      <c r="N6" s="213" t="s">
        <v>105</v>
      </c>
      <c r="O6" s="213" t="s">
        <v>106</v>
      </c>
      <c r="P6" s="213" t="s">
        <v>107</v>
      </c>
      <c r="Q6" s="213" t="s">
        <v>108</v>
      </c>
      <c r="R6" s="213" t="s">
        <v>109</v>
      </c>
      <c r="S6" s="213" t="s">
        <v>110</v>
      </c>
      <c r="T6" s="213" t="s">
        <v>111</v>
      </c>
      <c r="U6" s="213" t="s">
        <v>112</v>
      </c>
      <c r="V6" s="213" t="s">
        <v>113</v>
      </c>
      <c r="W6" s="213" t="s">
        <v>114</v>
      </c>
      <c r="X6" s="213" t="s">
        <v>115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8" t="s">
        <v>116</v>
      </c>
      <c r="B8" s="239" t="s">
        <v>62</v>
      </c>
      <c r="C8" s="259" t="s">
        <v>63</v>
      </c>
      <c r="D8" s="240"/>
      <c r="E8" s="241"/>
      <c r="F8" s="242"/>
      <c r="G8" s="243">
        <f>SUMIF(AG9:AG12,"&lt;&gt;NOR",G9:G12)</f>
        <v>0</v>
      </c>
      <c r="H8" s="237"/>
      <c r="I8" s="237">
        <f>SUM(I9:I12)</f>
        <v>0</v>
      </c>
      <c r="J8" s="237"/>
      <c r="K8" s="237">
        <f>SUM(K9:K12)</f>
        <v>0</v>
      </c>
      <c r="L8" s="237"/>
      <c r="M8" s="237">
        <f>SUM(M9:M12)</f>
        <v>0</v>
      </c>
      <c r="N8" s="237"/>
      <c r="O8" s="237">
        <f>SUM(O9:O12)</f>
        <v>0</v>
      </c>
      <c r="P8" s="237"/>
      <c r="Q8" s="237">
        <f>SUM(Q9:Q12)</f>
        <v>0</v>
      </c>
      <c r="R8" s="237"/>
      <c r="S8" s="237"/>
      <c r="T8" s="237"/>
      <c r="U8" s="237"/>
      <c r="V8" s="237">
        <f>SUM(V9:V12)</f>
        <v>47</v>
      </c>
      <c r="W8" s="237"/>
      <c r="X8" s="237"/>
      <c r="AG8" t="s">
        <v>117</v>
      </c>
    </row>
    <row r="9" spans="1:60" ht="22.5" outlineLevel="1" x14ac:dyDescent="0.2">
      <c r="A9" s="250">
        <v>1</v>
      </c>
      <c r="B9" s="251" t="s">
        <v>118</v>
      </c>
      <c r="C9" s="260" t="s">
        <v>119</v>
      </c>
      <c r="D9" s="252" t="s">
        <v>120</v>
      </c>
      <c r="E9" s="253">
        <v>10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121</v>
      </c>
      <c r="T9" s="233" t="s">
        <v>122</v>
      </c>
      <c r="U9" s="233">
        <v>1</v>
      </c>
      <c r="V9" s="233">
        <f>ROUND(E9*U9,2)</f>
        <v>10</v>
      </c>
      <c r="W9" s="233"/>
      <c r="X9" s="233" t="s">
        <v>123</v>
      </c>
      <c r="Y9" s="214"/>
      <c r="Z9" s="214"/>
      <c r="AA9" s="214"/>
      <c r="AB9" s="214"/>
      <c r="AC9" s="214"/>
      <c r="AD9" s="214"/>
      <c r="AE9" s="214"/>
      <c r="AF9" s="214"/>
      <c r="AG9" s="214" t="s">
        <v>124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50">
        <v>2</v>
      </c>
      <c r="B10" s="251" t="s">
        <v>125</v>
      </c>
      <c r="C10" s="260" t="s">
        <v>126</v>
      </c>
      <c r="D10" s="252" t="s">
        <v>120</v>
      </c>
      <c r="E10" s="253">
        <v>6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3">
        <v>0</v>
      </c>
      <c r="O10" s="233">
        <f>ROUND(E10*N10,2)</f>
        <v>0</v>
      </c>
      <c r="P10" s="233">
        <v>0</v>
      </c>
      <c r="Q10" s="233">
        <f>ROUND(E10*P10,2)</f>
        <v>0</v>
      </c>
      <c r="R10" s="233"/>
      <c r="S10" s="233" t="s">
        <v>121</v>
      </c>
      <c r="T10" s="233" t="s">
        <v>122</v>
      </c>
      <c r="U10" s="233">
        <v>1</v>
      </c>
      <c r="V10" s="233">
        <f>ROUND(E10*U10,2)</f>
        <v>6</v>
      </c>
      <c r="W10" s="233"/>
      <c r="X10" s="233" t="s">
        <v>123</v>
      </c>
      <c r="Y10" s="214"/>
      <c r="Z10" s="214"/>
      <c r="AA10" s="214"/>
      <c r="AB10" s="214"/>
      <c r="AC10" s="214"/>
      <c r="AD10" s="214"/>
      <c r="AE10" s="214"/>
      <c r="AF10" s="214"/>
      <c r="AG10" s="214" t="s">
        <v>124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1" x14ac:dyDescent="0.2">
      <c r="A11" s="250">
        <v>3</v>
      </c>
      <c r="B11" s="251" t="s">
        <v>127</v>
      </c>
      <c r="C11" s="260" t="s">
        <v>128</v>
      </c>
      <c r="D11" s="252" t="s">
        <v>120</v>
      </c>
      <c r="E11" s="253">
        <v>25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 t="s">
        <v>121</v>
      </c>
      <c r="T11" s="233" t="s">
        <v>122</v>
      </c>
      <c r="U11" s="233">
        <v>1</v>
      </c>
      <c r="V11" s="233">
        <f>ROUND(E11*U11,2)</f>
        <v>25</v>
      </c>
      <c r="W11" s="233"/>
      <c r="X11" s="233" t="s">
        <v>123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50">
        <v>4</v>
      </c>
      <c r="B12" s="251" t="s">
        <v>129</v>
      </c>
      <c r="C12" s="260" t="s">
        <v>130</v>
      </c>
      <c r="D12" s="252" t="s">
        <v>120</v>
      </c>
      <c r="E12" s="253">
        <v>6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121</v>
      </c>
      <c r="T12" s="233" t="s">
        <v>122</v>
      </c>
      <c r="U12" s="233">
        <v>1</v>
      </c>
      <c r="V12" s="233">
        <f>ROUND(E12*U12,2)</f>
        <v>6</v>
      </c>
      <c r="W12" s="233"/>
      <c r="X12" s="233" t="s">
        <v>123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">
      <c r="A13" s="238" t="s">
        <v>116</v>
      </c>
      <c r="B13" s="239" t="s">
        <v>64</v>
      </c>
      <c r="C13" s="259" t="s">
        <v>65</v>
      </c>
      <c r="D13" s="240"/>
      <c r="E13" s="241"/>
      <c r="F13" s="242"/>
      <c r="G13" s="243">
        <f>SUMIF(AG14:AG19,"&lt;&gt;NOR",G14:G19)</f>
        <v>0</v>
      </c>
      <c r="H13" s="237"/>
      <c r="I13" s="237">
        <f>SUM(I14:I19)</f>
        <v>0</v>
      </c>
      <c r="J13" s="237"/>
      <c r="K13" s="237">
        <f>SUM(K14:K19)</f>
        <v>0</v>
      </c>
      <c r="L13" s="237"/>
      <c r="M13" s="237">
        <f>SUM(M14:M19)</f>
        <v>0</v>
      </c>
      <c r="N13" s="237"/>
      <c r="O13" s="237">
        <f>SUM(O14:O19)</f>
        <v>2.7800000000000002</v>
      </c>
      <c r="P13" s="237"/>
      <c r="Q13" s="237">
        <f>SUM(Q14:Q19)</f>
        <v>0</v>
      </c>
      <c r="R13" s="237"/>
      <c r="S13" s="237"/>
      <c r="T13" s="237"/>
      <c r="U13" s="237"/>
      <c r="V13" s="237">
        <f>SUM(V14:V19)</f>
        <v>33.6</v>
      </c>
      <c r="W13" s="237"/>
      <c r="X13" s="237"/>
      <c r="AG13" t="s">
        <v>117</v>
      </c>
    </row>
    <row r="14" spans="1:60" ht="22.5" outlineLevel="1" x14ac:dyDescent="0.2">
      <c r="A14" s="244">
        <v>5</v>
      </c>
      <c r="B14" s="245" t="s">
        <v>131</v>
      </c>
      <c r="C14" s="261" t="s">
        <v>132</v>
      </c>
      <c r="D14" s="246" t="s">
        <v>133</v>
      </c>
      <c r="E14" s="247">
        <v>5</v>
      </c>
      <c r="F14" s="248"/>
      <c r="G14" s="249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0.16803000000000001</v>
      </c>
      <c r="O14" s="233">
        <f>ROUND(E14*N14,2)</f>
        <v>0.84</v>
      </c>
      <c r="P14" s="233">
        <v>0</v>
      </c>
      <c r="Q14" s="233">
        <f>ROUND(E14*P14,2)</f>
        <v>0</v>
      </c>
      <c r="R14" s="233"/>
      <c r="S14" s="233" t="s">
        <v>134</v>
      </c>
      <c r="T14" s="233" t="s">
        <v>135</v>
      </c>
      <c r="U14" s="233">
        <v>0.79025999999999996</v>
      </c>
      <c r="V14" s="233">
        <f>ROUND(E14*U14,2)</f>
        <v>3.95</v>
      </c>
      <c r="W14" s="233"/>
      <c r="X14" s="233" t="s">
        <v>136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137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2" t="s">
        <v>138</v>
      </c>
      <c r="D15" s="235"/>
      <c r="E15" s="236">
        <v>3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139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2" t="s">
        <v>140</v>
      </c>
      <c r="D16" s="235"/>
      <c r="E16" s="236">
        <v>2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139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50">
        <v>6</v>
      </c>
      <c r="B17" s="251" t="s">
        <v>141</v>
      </c>
      <c r="C17" s="260" t="s">
        <v>142</v>
      </c>
      <c r="D17" s="252" t="s">
        <v>133</v>
      </c>
      <c r="E17" s="253">
        <v>22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3">
        <v>6.3E-3</v>
      </c>
      <c r="O17" s="233">
        <f>ROUND(E17*N17,2)</f>
        <v>0.14000000000000001</v>
      </c>
      <c r="P17" s="233">
        <v>0</v>
      </c>
      <c r="Q17" s="233">
        <f>ROUND(E17*P17,2)</f>
        <v>0</v>
      </c>
      <c r="R17" s="233"/>
      <c r="S17" s="233" t="s">
        <v>134</v>
      </c>
      <c r="T17" s="233" t="s">
        <v>135</v>
      </c>
      <c r="U17" s="233">
        <v>0.11</v>
      </c>
      <c r="V17" s="233">
        <f>ROUND(E17*U17,2)</f>
        <v>2.42</v>
      </c>
      <c r="W17" s="233"/>
      <c r="X17" s="233" t="s">
        <v>136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137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44">
        <v>7</v>
      </c>
      <c r="B18" s="245" t="s">
        <v>143</v>
      </c>
      <c r="C18" s="261" t="s">
        <v>144</v>
      </c>
      <c r="D18" s="246" t="s">
        <v>145</v>
      </c>
      <c r="E18" s="247">
        <v>1.64208</v>
      </c>
      <c r="F18" s="248"/>
      <c r="G18" s="249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3">
        <v>1.0970899999999999</v>
      </c>
      <c r="O18" s="233">
        <f>ROUND(E18*N18,2)</f>
        <v>1.8</v>
      </c>
      <c r="P18" s="233">
        <v>0</v>
      </c>
      <c r="Q18" s="233">
        <f>ROUND(E18*P18,2)</f>
        <v>0</v>
      </c>
      <c r="R18" s="233"/>
      <c r="S18" s="233" t="s">
        <v>134</v>
      </c>
      <c r="T18" s="233" t="s">
        <v>135</v>
      </c>
      <c r="U18" s="233">
        <v>16.582999999999998</v>
      </c>
      <c r="V18" s="233">
        <f>ROUND(E18*U18,2)</f>
        <v>27.23</v>
      </c>
      <c r="W18" s="233"/>
      <c r="X18" s="233" t="s">
        <v>136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137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2" t="s">
        <v>146</v>
      </c>
      <c r="D19" s="235"/>
      <c r="E19" s="236">
        <v>1.64208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139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x14ac:dyDescent="0.2">
      <c r="A20" s="238" t="s">
        <v>116</v>
      </c>
      <c r="B20" s="239" t="s">
        <v>66</v>
      </c>
      <c r="C20" s="259" t="s">
        <v>67</v>
      </c>
      <c r="D20" s="240"/>
      <c r="E20" s="241"/>
      <c r="F20" s="242"/>
      <c r="G20" s="243">
        <f>SUMIF(AG21:AG21,"&lt;&gt;NOR",G21:G21)</f>
        <v>0</v>
      </c>
      <c r="H20" s="237"/>
      <c r="I20" s="237">
        <f>SUM(I21:I21)</f>
        <v>0</v>
      </c>
      <c r="J20" s="237"/>
      <c r="K20" s="237">
        <f>SUM(K21:K21)</f>
        <v>0</v>
      </c>
      <c r="L20" s="237"/>
      <c r="M20" s="237">
        <f>SUM(M21:M21)</f>
        <v>0</v>
      </c>
      <c r="N20" s="237"/>
      <c r="O20" s="237">
        <f>SUM(O21:O21)</f>
        <v>1.2</v>
      </c>
      <c r="P20" s="237"/>
      <c r="Q20" s="237">
        <f>SUM(Q21:Q21)</f>
        <v>0</v>
      </c>
      <c r="R20" s="237"/>
      <c r="S20" s="237"/>
      <c r="T20" s="237"/>
      <c r="U20" s="237"/>
      <c r="V20" s="237">
        <f>SUM(V21:V21)</f>
        <v>6.46</v>
      </c>
      <c r="W20" s="237"/>
      <c r="X20" s="237"/>
      <c r="AG20" t="s">
        <v>117</v>
      </c>
    </row>
    <row r="21" spans="1:60" ht="22.5" outlineLevel="1" x14ac:dyDescent="0.2">
      <c r="A21" s="250">
        <v>8</v>
      </c>
      <c r="B21" s="251" t="s">
        <v>147</v>
      </c>
      <c r="C21" s="260" t="s">
        <v>148</v>
      </c>
      <c r="D21" s="252" t="s">
        <v>133</v>
      </c>
      <c r="E21" s="253">
        <v>22</v>
      </c>
      <c r="F21" s="254"/>
      <c r="G21" s="255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5.4399999999999997E-2</v>
      </c>
      <c r="O21" s="233">
        <f>ROUND(E21*N21,2)</f>
        <v>1.2</v>
      </c>
      <c r="P21" s="233">
        <v>0</v>
      </c>
      <c r="Q21" s="233">
        <f>ROUND(E21*P21,2)</f>
        <v>0</v>
      </c>
      <c r="R21" s="233"/>
      <c r="S21" s="233" t="s">
        <v>134</v>
      </c>
      <c r="T21" s="233" t="s">
        <v>135</v>
      </c>
      <c r="U21" s="233">
        <v>0.29349999999999998</v>
      </c>
      <c r="V21" s="233">
        <f>ROUND(E21*U21,2)</f>
        <v>6.46</v>
      </c>
      <c r="W21" s="233"/>
      <c r="X21" s="233" t="s">
        <v>136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137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38" t="s">
        <v>116</v>
      </c>
      <c r="B22" s="239" t="s">
        <v>68</v>
      </c>
      <c r="C22" s="259" t="s">
        <v>69</v>
      </c>
      <c r="D22" s="240"/>
      <c r="E22" s="241"/>
      <c r="F22" s="242"/>
      <c r="G22" s="243">
        <f>SUMIF(AG23:AG25,"&lt;&gt;NOR",G23:G25)</f>
        <v>0</v>
      </c>
      <c r="H22" s="237"/>
      <c r="I22" s="237">
        <f>SUM(I23:I25)</f>
        <v>0</v>
      </c>
      <c r="J22" s="237"/>
      <c r="K22" s="237">
        <f>SUM(K23:K25)</f>
        <v>0</v>
      </c>
      <c r="L22" s="237"/>
      <c r="M22" s="237">
        <f>SUM(M23:M25)</f>
        <v>0</v>
      </c>
      <c r="N22" s="237"/>
      <c r="O22" s="237">
        <f>SUM(O23:O25)</f>
        <v>0</v>
      </c>
      <c r="P22" s="237"/>
      <c r="Q22" s="237">
        <f>SUM(Q23:Q25)</f>
        <v>0</v>
      </c>
      <c r="R22" s="237"/>
      <c r="S22" s="237"/>
      <c r="T22" s="237"/>
      <c r="U22" s="237"/>
      <c r="V22" s="237">
        <f>SUM(V23:V25)</f>
        <v>2.75</v>
      </c>
      <c r="W22" s="237"/>
      <c r="X22" s="237"/>
      <c r="AG22" t="s">
        <v>117</v>
      </c>
    </row>
    <row r="23" spans="1:60" ht="22.5" outlineLevel="1" x14ac:dyDescent="0.2">
      <c r="A23" s="250">
        <v>9</v>
      </c>
      <c r="B23" s="251" t="s">
        <v>149</v>
      </c>
      <c r="C23" s="260" t="s">
        <v>150</v>
      </c>
      <c r="D23" s="252" t="s">
        <v>151</v>
      </c>
      <c r="E23" s="253">
        <v>1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 t="s">
        <v>134</v>
      </c>
      <c r="T23" s="233" t="s">
        <v>135</v>
      </c>
      <c r="U23" s="233">
        <v>1.6</v>
      </c>
      <c r="V23" s="233">
        <f>ROUND(E23*U23,2)</f>
        <v>1.6</v>
      </c>
      <c r="W23" s="233"/>
      <c r="X23" s="233" t="s">
        <v>136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137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50">
        <v>10</v>
      </c>
      <c r="B24" s="251" t="s">
        <v>152</v>
      </c>
      <c r="C24" s="260" t="s">
        <v>153</v>
      </c>
      <c r="D24" s="252" t="s">
        <v>154</v>
      </c>
      <c r="E24" s="253">
        <v>1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134</v>
      </c>
      <c r="T24" s="233" t="s">
        <v>135</v>
      </c>
      <c r="U24" s="233">
        <v>0</v>
      </c>
      <c r="V24" s="233">
        <f>ROUND(E24*U24,2)</f>
        <v>0</v>
      </c>
      <c r="W24" s="233"/>
      <c r="X24" s="233" t="s">
        <v>136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137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50">
        <v>11</v>
      </c>
      <c r="B25" s="251" t="s">
        <v>155</v>
      </c>
      <c r="C25" s="260" t="s">
        <v>156</v>
      </c>
      <c r="D25" s="252" t="s">
        <v>151</v>
      </c>
      <c r="E25" s="253">
        <v>1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 t="s">
        <v>134</v>
      </c>
      <c r="T25" s="233" t="s">
        <v>135</v>
      </c>
      <c r="U25" s="233">
        <v>1.1499999999999999</v>
      </c>
      <c r="V25" s="233">
        <f>ROUND(E25*U25,2)</f>
        <v>1.1499999999999999</v>
      </c>
      <c r="W25" s="233"/>
      <c r="X25" s="233" t="s">
        <v>136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137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38" t="s">
        <v>116</v>
      </c>
      <c r="B26" s="239" t="s">
        <v>70</v>
      </c>
      <c r="C26" s="259" t="s">
        <v>71</v>
      </c>
      <c r="D26" s="240"/>
      <c r="E26" s="241"/>
      <c r="F26" s="242"/>
      <c r="G26" s="243">
        <f>SUMIF(AG27:AG41,"&lt;&gt;NOR",G27:G41)</f>
        <v>0</v>
      </c>
      <c r="H26" s="237"/>
      <c r="I26" s="237">
        <f>SUM(I27:I41)</f>
        <v>0</v>
      </c>
      <c r="J26" s="237"/>
      <c r="K26" s="237">
        <f>SUM(K27:K41)</f>
        <v>0</v>
      </c>
      <c r="L26" s="237"/>
      <c r="M26" s="237">
        <f>SUM(M27:M41)</f>
        <v>0</v>
      </c>
      <c r="N26" s="237"/>
      <c r="O26" s="237">
        <f>SUM(O27:O41)</f>
        <v>0.03</v>
      </c>
      <c r="P26" s="237"/>
      <c r="Q26" s="237">
        <f>SUM(Q27:Q41)</f>
        <v>20.41</v>
      </c>
      <c r="R26" s="237"/>
      <c r="S26" s="237"/>
      <c r="T26" s="237"/>
      <c r="U26" s="237"/>
      <c r="V26" s="237">
        <f>SUM(V27:V41)</f>
        <v>44.04</v>
      </c>
      <c r="W26" s="237"/>
      <c r="X26" s="237"/>
      <c r="AG26" t="s">
        <v>117</v>
      </c>
    </row>
    <row r="27" spans="1:60" outlineLevel="1" x14ac:dyDescent="0.2">
      <c r="A27" s="244">
        <v>12</v>
      </c>
      <c r="B27" s="245" t="s">
        <v>157</v>
      </c>
      <c r="C27" s="261" t="s">
        <v>158</v>
      </c>
      <c r="D27" s="246" t="s">
        <v>159</v>
      </c>
      <c r="E27" s="247">
        <v>8.58</v>
      </c>
      <c r="F27" s="248"/>
      <c r="G27" s="249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3">
        <v>6.7000000000000002E-4</v>
      </c>
      <c r="O27" s="233">
        <f>ROUND(E27*N27,2)</f>
        <v>0.01</v>
      </c>
      <c r="P27" s="233">
        <v>0.1</v>
      </c>
      <c r="Q27" s="233">
        <f>ROUND(E27*P27,2)</f>
        <v>0.86</v>
      </c>
      <c r="R27" s="233"/>
      <c r="S27" s="233" t="s">
        <v>134</v>
      </c>
      <c r="T27" s="233" t="s">
        <v>135</v>
      </c>
      <c r="U27" s="233">
        <v>0.24099999999999999</v>
      </c>
      <c r="V27" s="233">
        <f>ROUND(E27*U27,2)</f>
        <v>2.0699999999999998</v>
      </c>
      <c r="W27" s="233"/>
      <c r="X27" s="233" t="s">
        <v>136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137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2" t="s">
        <v>160</v>
      </c>
      <c r="D28" s="235"/>
      <c r="E28" s="236">
        <v>8.58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139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44">
        <v>13</v>
      </c>
      <c r="B29" s="245" t="s">
        <v>161</v>
      </c>
      <c r="C29" s="261" t="s">
        <v>162</v>
      </c>
      <c r="D29" s="246" t="s">
        <v>163</v>
      </c>
      <c r="E29" s="247">
        <v>0.156</v>
      </c>
      <c r="F29" s="248"/>
      <c r="G29" s="249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3">
        <v>0</v>
      </c>
      <c r="O29" s="233">
        <f>ROUND(E29*N29,2)</f>
        <v>0</v>
      </c>
      <c r="P29" s="233">
        <v>2.2000000000000002</v>
      </c>
      <c r="Q29" s="233">
        <f>ROUND(E29*P29,2)</f>
        <v>0.34</v>
      </c>
      <c r="R29" s="233"/>
      <c r="S29" s="233" t="s">
        <v>134</v>
      </c>
      <c r="T29" s="233" t="s">
        <v>135</v>
      </c>
      <c r="U29" s="233">
        <v>12.56</v>
      </c>
      <c r="V29" s="233">
        <f>ROUND(E29*U29,2)</f>
        <v>1.96</v>
      </c>
      <c r="W29" s="233"/>
      <c r="X29" s="233" t="s">
        <v>136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137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2" t="s">
        <v>164</v>
      </c>
      <c r="D30" s="235"/>
      <c r="E30" s="236">
        <v>0.156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139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44">
        <v>14</v>
      </c>
      <c r="B31" s="245" t="s">
        <v>165</v>
      </c>
      <c r="C31" s="261" t="s">
        <v>166</v>
      </c>
      <c r="D31" s="246" t="s">
        <v>159</v>
      </c>
      <c r="E31" s="247">
        <v>1.08</v>
      </c>
      <c r="F31" s="248"/>
      <c r="G31" s="249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0.02</v>
      </c>
      <c r="Q31" s="233">
        <f>ROUND(E31*P31,2)</f>
        <v>0.02</v>
      </c>
      <c r="R31" s="233"/>
      <c r="S31" s="233" t="s">
        <v>134</v>
      </c>
      <c r="T31" s="233" t="s">
        <v>135</v>
      </c>
      <c r="U31" s="233">
        <v>0.24</v>
      </c>
      <c r="V31" s="233">
        <f>ROUND(E31*U31,2)</f>
        <v>0.26</v>
      </c>
      <c r="W31" s="233"/>
      <c r="X31" s="233" t="s">
        <v>136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137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2" t="s">
        <v>167</v>
      </c>
      <c r="D32" s="235"/>
      <c r="E32" s="236">
        <v>1.08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139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4">
        <v>15</v>
      </c>
      <c r="B33" s="245" t="s">
        <v>168</v>
      </c>
      <c r="C33" s="261" t="s">
        <v>169</v>
      </c>
      <c r="D33" s="246" t="s">
        <v>133</v>
      </c>
      <c r="E33" s="247">
        <v>18</v>
      </c>
      <c r="F33" s="248"/>
      <c r="G33" s="249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9.1E-4</v>
      </c>
      <c r="O33" s="233">
        <f>ROUND(E33*N33,2)</f>
        <v>0.02</v>
      </c>
      <c r="P33" s="233">
        <v>9.7000000000000003E-2</v>
      </c>
      <c r="Q33" s="233">
        <f>ROUND(E33*P33,2)</f>
        <v>1.75</v>
      </c>
      <c r="R33" s="233"/>
      <c r="S33" s="233" t="s">
        <v>134</v>
      </c>
      <c r="T33" s="233" t="s">
        <v>135</v>
      </c>
      <c r="U33" s="233">
        <v>1.1819999999999999</v>
      </c>
      <c r="V33" s="233">
        <f>ROUND(E33*U33,2)</f>
        <v>21.28</v>
      </c>
      <c r="W33" s="233"/>
      <c r="X33" s="233" t="s">
        <v>136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137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3" t="s">
        <v>170</v>
      </c>
      <c r="D34" s="256"/>
      <c r="E34" s="256"/>
      <c r="F34" s="256"/>
      <c r="G34" s="256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171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2" t="s">
        <v>172</v>
      </c>
      <c r="D35" s="235"/>
      <c r="E35" s="236">
        <v>18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139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4">
        <v>16</v>
      </c>
      <c r="B36" s="245" t="s">
        <v>173</v>
      </c>
      <c r="C36" s="261" t="s">
        <v>174</v>
      </c>
      <c r="D36" s="246" t="s">
        <v>175</v>
      </c>
      <c r="E36" s="247">
        <v>3.65</v>
      </c>
      <c r="F36" s="248"/>
      <c r="G36" s="249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1.4999999999999999E-2</v>
      </c>
      <c r="Q36" s="233">
        <f>ROUND(E36*P36,2)</f>
        <v>0.05</v>
      </c>
      <c r="R36" s="233"/>
      <c r="S36" s="233" t="s">
        <v>134</v>
      </c>
      <c r="T36" s="233" t="s">
        <v>135</v>
      </c>
      <c r="U36" s="233">
        <v>0.70599999999999996</v>
      </c>
      <c r="V36" s="233">
        <f>ROUND(E36*U36,2)</f>
        <v>2.58</v>
      </c>
      <c r="W36" s="233"/>
      <c r="X36" s="233" t="s">
        <v>136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137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2" t="s">
        <v>176</v>
      </c>
      <c r="D37" s="235"/>
      <c r="E37" s="236">
        <v>3.65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139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44">
        <v>17</v>
      </c>
      <c r="B38" s="245" t="s">
        <v>177</v>
      </c>
      <c r="C38" s="261" t="s">
        <v>178</v>
      </c>
      <c r="D38" s="246" t="s">
        <v>159</v>
      </c>
      <c r="E38" s="247">
        <v>6.6</v>
      </c>
      <c r="F38" s="248"/>
      <c r="G38" s="249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6.8000000000000005E-2</v>
      </c>
      <c r="Q38" s="233">
        <f>ROUND(E38*P38,2)</f>
        <v>0.45</v>
      </c>
      <c r="R38" s="233"/>
      <c r="S38" s="233" t="s">
        <v>134</v>
      </c>
      <c r="T38" s="233" t="s">
        <v>135</v>
      </c>
      <c r="U38" s="233">
        <v>0.48</v>
      </c>
      <c r="V38" s="233">
        <f>ROUND(E38*U38,2)</f>
        <v>3.17</v>
      </c>
      <c r="W38" s="233"/>
      <c r="X38" s="233" t="s">
        <v>136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137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2" t="s">
        <v>179</v>
      </c>
      <c r="D39" s="235"/>
      <c r="E39" s="236">
        <v>6.6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139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44">
        <v>18</v>
      </c>
      <c r="B40" s="245" t="s">
        <v>180</v>
      </c>
      <c r="C40" s="261" t="s">
        <v>181</v>
      </c>
      <c r="D40" s="246" t="s">
        <v>163</v>
      </c>
      <c r="E40" s="247">
        <v>12.103199999999999</v>
      </c>
      <c r="F40" s="248"/>
      <c r="G40" s="249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1.4</v>
      </c>
      <c r="Q40" s="233">
        <f>ROUND(E40*P40,2)</f>
        <v>16.940000000000001</v>
      </c>
      <c r="R40" s="233"/>
      <c r="S40" s="233" t="s">
        <v>121</v>
      </c>
      <c r="T40" s="233" t="s">
        <v>122</v>
      </c>
      <c r="U40" s="233">
        <v>1.0509999999999999</v>
      </c>
      <c r="V40" s="233">
        <f>ROUND(E40*U40,2)</f>
        <v>12.72</v>
      </c>
      <c r="W40" s="233"/>
      <c r="X40" s="233" t="s">
        <v>136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137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2" t="s">
        <v>182</v>
      </c>
      <c r="D41" s="235"/>
      <c r="E41" s="236">
        <v>12.103199999999999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139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38" t="s">
        <v>116</v>
      </c>
      <c r="B42" s="239" t="s">
        <v>72</v>
      </c>
      <c r="C42" s="259" t="s">
        <v>73</v>
      </c>
      <c r="D42" s="240"/>
      <c r="E42" s="241"/>
      <c r="F42" s="242"/>
      <c r="G42" s="243">
        <f>SUMIF(AG43:AG44,"&lt;&gt;NOR",G43:G44)</f>
        <v>0</v>
      </c>
      <c r="H42" s="237"/>
      <c r="I42" s="237">
        <f>SUM(I43:I44)</f>
        <v>0</v>
      </c>
      <c r="J42" s="237"/>
      <c r="K42" s="237">
        <f>SUM(K43:K44)</f>
        <v>0</v>
      </c>
      <c r="L42" s="237"/>
      <c r="M42" s="237">
        <f>SUM(M43:M44)</f>
        <v>0</v>
      </c>
      <c r="N42" s="237"/>
      <c r="O42" s="237">
        <f>SUM(O43:O44)</f>
        <v>0</v>
      </c>
      <c r="P42" s="237"/>
      <c r="Q42" s="237">
        <f>SUM(Q43:Q44)</f>
        <v>0</v>
      </c>
      <c r="R42" s="237"/>
      <c r="S42" s="237"/>
      <c r="T42" s="237"/>
      <c r="U42" s="237"/>
      <c r="V42" s="237">
        <f>SUM(V43:V44)</f>
        <v>12.6</v>
      </c>
      <c r="W42" s="237"/>
      <c r="X42" s="237"/>
      <c r="AG42" t="s">
        <v>117</v>
      </c>
    </row>
    <row r="43" spans="1:60" ht="33.75" outlineLevel="1" x14ac:dyDescent="0.2">
      <c r="A43" s="250">
        <v>19</v>
      </c>
      <c r="B43" s="251" t="s">
        <v>183</v>
      </c>
      <c r="C43" s="260" t="s">
        <v>184</v>
      </c>
      <c r="D43" s="252" t="s">
        <v>185</v>
      </c>
      <c r="E43" s="253">
        <v>1</v>
      </c>
      <c r="F43" s="254"/>
      <c r="G43" s="255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 t="s">
        <v>121</v>
      </c>
      <c r="T43" s="233" t="s">
        <v>122</v>
      </c>
      <c r="U43" s="233">
        <v>0</v>
      </c>
      <c r="V43" s="233">
        <f>ROUND(E43*U43,2)</f>
        <v>0</v>
      </c>
      <c r="W43" s="233"/>
      <c r="X43" s="233" t="s">
        <v>136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137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50">
        <v>20</v>
      </c>
      <c r="B44" s="251" t="s">
        <v>186</v>
      </c>
      <c r="C44" s="260" t="s">
        <v>187</v>
      </c>
      <c r="D44" s="252" t="s">
        <v>145</v>
      </c>
      <c r="E44" s="253">
        <v>3.99919</v>
      </c>
      <c r="F44" s="254"/>
      <c r="G44" s="255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3"/>
      <c r="S44" s="233" t="s">
        <v>134</v>
      </c>
      <c r="T44" s="233" t="s">
        <v>135</v>
      </c>
      <c r="U44" s="233">
        <v>3.15</v>
      </c>
      <c r="V44" s="233">
        <f>ROUND(E44*U44,2)</f>
        <v>12.6</v>
      </c>
      <c r="W44" s="233"/>
      <c r="X44" s="233" t="s">
        <v>188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189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38" t="s">
        <v>116</v>
      </c>
      <c r="B45" s="239" t="s">
        <v>74</v>
      </c>
      <c r="C45" s="259" t="s">
        <v>75</v>
      </c>
      <c r="D45" s="240"/>
      <c r="E45" s="241"/>
      <c r="F45" s="242"/>
      <c r="G45" s="243">
        <f>SUMIF(AG46:AG46,"&lt;&gt;NOR",G46:G46)</f>
        <v>0</v>
      </c>
      <c r="H45" s="237"/>
      <c r="I45" s="237">
        <f>SUM(I46:I46)</f>
        <v>0</v>
      </c>
      <c r="J45" s="237"/>
      <c r="K45" s="237">
        <f>SUM(K46:K46)</f>
        <v>0</v>
      </c>
      <c r="L45" s="237"/>
      <c r="M45" s="237">
        <f>SUM(M46:M46)</f>
        <v>0</v>
      </c>
      <c r="N45" s="237"/>
      <c r="O45" s="237">
        <f>SUM(O46:O46)</f>
        <v>0.4</v>
      </c>
      <c r="P45" s="237"/>
      <c r="Q45" s="237">
        <f>SUM(Q46:Q46)</f>
        <v>0</v>
      </c>
      <c r="R45" s="237"/>
      <c r="S45" s="237"/>
      <c r="T45" s="237"/>
      <c r="U45" s="237"/>
      <c r="V45" s="237">
        <f>SUM(V46:V46)</f>
        <v>5.45</v>
      </c>
      <c r="W45" s="237"/>
      <c r="X45" s="237"/>
      <c r="AG45" t="s">
        <v>117</v>
      </c>
    </row>
    <row r="46" spans="1:60" ht="22.5" outlineLevel="1" x14ac:dyDescent="0.2">
      <c r="A46" s="250">
        <v>21</v>
      </c>
      <c r="B46" s="251" t="s">
        <v>190</v>
      </c>
      <c r="C46" s="260" t="s">
        <v>191</v>
      </c>
      <c r="D46" s="252" t="s">
        <v>159</v>
      </c>
      <c r="E46" s="253">
        <v>60.515999999999998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6.5300000000000002E-3</v>
      </c>
      <c r="O46" s="233">
        <f>ROUND(E46*N46,2)</f>
        <v>0.4</v>
      </c>
      <c r="P46" s="233">
        <v>0</v>
      </c>
      <c r="Q46" s="233">
        <f>ROUND(E46*P46,2)</f>
        <v>0</v>
      </c>
      <c r="R46" s="233"/>
      <c r="S46" s="233" t="s">
        <v>134</v>
      </c>
      <c r="T46" s="233" t="s">
        <v>135</v>
      </c>
      <c r="U46" s="233">
        <v>0.09</v>
      </c>
      <c r="V46" s="233">
        <f>ROUND(E46*U46,2)</f>
        <v>5.45</v>
      </c>
      <c r="W46" s="233"/>
      <c r="X46" s="233" t="s">
        <v>136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137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x14ac:dyDescent="0.2">
      <c r="A47" s="238" t="s">
        <v>116</v>
      </c>
      <c r="B47" s="239" t="s">
        <v>76</v>
      </c>
      <c r="C47" s="259" t="s">
        <v>77</v>
      </c>
      <c r="D47" s="240"/>
      <c r="E47" s="241"/>
      <c r="F47" s="242"/>
      <c r="G47" s="243">
        <f>SUMIF(AG48:AG71,"&lt;&gt;NOR",G48:G71)</f>
        <v>0</v>
      </c>
      <c r="H47" s="237"/>
      <c r="I47" s="237">
        <f>SUM(I48:I71)</f>
        <v>0</v>
      </c>
      <c r="J47" s="237"/>
      <c r="K47" s="237">
        <f>SUM(K48:K71)</f>
        <v>0</v>
      </c>
      <c r="L47" s="237"/>
      <c r="M47" s="237">
        <f>SUM(M48:M71)</f>
        <v>0</v>
      </c>
      <c r="N47" s="237"/>
      <c r="O47" s="237">
        <f>SUM(O48:O71)</f>
        <v>1.8000000000000003</v>
      </c>
      <c r="P47" s="237"/>
      <c r="Q47" s="237">
        <f>SUM(Q48:Q71)</f>
        <v>3.75</v>
      </c>
      <c r="R47" s="237"/>
      <c r="S47" s="237"/>
      <c r="T47" s="237"/>
      <c r="U47" s="237"/>
      <c r="V47" s="237">
        <f>SUM(V48:V71)</f>
        <v>68.78</v>
      </c>
      <c r="W47" s="237"/>
      <c r="X47" s="237"/>
      <c r="AG47" t="s">
        <v>117</v>
      </c>
    </row>
    <row r="48" spans="1:60" outlineLevel="1" x14ac:dyDescent="0.2">
      <c r="A48" s="244">
        <v>22</v>
      </c>
      <c r="B48" s="245" t="s">
        <v>192</v>
      </c>
      <c r="C48" s="261" t="s">
        <v>193</v>
      </c>
      <c r="D48" s="246" t="s">
        <v>175</v>
      </c>
      <c r="E48" s="247">
        <v>64</v>
      </c>
      <c r="F48" s="248"/>
      <c r="G48" s="249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3">
        <v>9.8999999999999999E-4</v>
      </c>
      <c r="O48" s="233">
        <f>ROUND(E48*N48,2)</f>
        <v>0.06</v>
      </c>
      <c r="P48" s="233">
        <v>0</v>
      </c>
      <c r="Q48" s="233">
        <f>ROUND(E48*P48,2)</f>
        <v>0</v>
      </c>
      <c r="R48" s="233"/>
      <c r="S48" s="233" t="s">
        <v>134</v>
      </c>
      <c r="T48" s="233" t="s">
        <v>135</v>
      </c>
      <c r="U48" s="233">
        <v>0.26200000000000001</v>
      </c>
      <c r="V48" s="233">
        <f>ROUND(E48*U48,2)</f>
        <v>16.77</v>
      </c>
      <c r="W48" s="233"/>
      <c r="X48" s="233" t="s">
        <v>136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137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2" t="s">
        <v>194</v>
      </c>
      <c r="D49" s="235"/>
      <c r="E49" s="236">
        <v>64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139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50">
        <v>23</v>
      </c>
      <c r="B50" s="251" t="s">
        <v>195</v>
      </c>
      <c r="C50" s="260" t="s">
        <v>196</v>
      </c>
      <c r="D50" s="252" t="s">
        <v>159</v>
      </c>
      <c r="E50" s="253">
        <v>60.515999999999998</v>
      </c>
      <c r="F50" s="254"/>
      <c r="G50" s="255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3">
        <v>1.426E-2</v>
      </c>
      <c r="O50" s="233">
        <f>ROUND(E50*N50,2)</f>
        <v>0.86</v>
      </c>
      <c r="P50" s="233">
        <v>0</v>
      </c>
      <c r="Q50" s="233">
        <f>ROUND(E50*P50,2)</f>
        <v>0</v>
      </c>
      <c r="R50" s="233"/>
      <c r="S50" s="233" t="s">
        <v>134</v>
      </c>
      <c r="T50" s="233" t="s">
        <v>135</v>
      </c>
      <c r="U50" s="233">
        <v>0.252</v>
      </c>
      <c r="V50" s="233">
        <f>ROUND(E50*U50,2)</f>
        <v>15.25</v>
      </c>
      <c r="W50" s="233"/>
      <c r="X50" s="233" t="s">
        <v>136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137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50">
        <v>24</v>
      </c>
      <c r="B51" s="251" t="s">
        <v>197</v>
      </c>
      <c r="C51" s="260" t="s">
        <v>198</v>
      </c>
      <c r="D51" s="252" t="s">
        <v>159</v>
      </c>
      <c r="E51" s="253">
        <v>58.956000000000003</v>
      </c>
      <c r="F51" s="254"/>
      <c r="G51" s="255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3">
        <v>0</v>
      </c>
      <c r="O51" s="233">
        <f>ROUND(E51*N51,2)</f>
        <v>0</v>
      </c>
      <c r="P51" s="233">
        <v>3.5000000000000003E-2</v>
      </c>
      <c r="Q51" s="233">
        <f>ROUND(E51*P51,2)</f>
        <v>2.06</v>
      </c>
      <c r="R51" s="233"/>
      <c r="S51" s="233" t="s">
        <v>134</v>
      </c>
      <c r="T51" s="233" t="s">
        <v>135</v>
      </c>
      <c r="U51" s="233">
        <v>0.09</v>
      </c>
      <c r="V51" s="233">
        <f>ROUND(E51*U51,2)</f>
        <v>5.31</v>
      </c>
      <c r="W51" s="233"/>
      <c r="X51" s="233" t="s">
        <v>136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137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4">
        <v>25</v>
      </c>
      <c r="B52" s="245" t="s">
        <v>199</v>
      </c>
      <c r="C52" s="261" t="s">
        <v>200</v>
      </c>
      <c r="D52" s="246" t="s">
        <v>175</v>
      </c>
      <c r="E52" s="247">
        <v>13.5</v>
      </c>
      <c r="F52" s="248"/>
      <c r="G52" s="249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3">
        <v>2.5500000000000002E-3</v>
      </c>
      <c r="O52" s="233">
        <f>ROUND(E52*N52,2)</f>
        <v>0.03</v>
      </c>
      <c r="P52" s="233">
        <v>0</v>
      </c>
      <c r="Q52" s="233">
        <f>ROUND(E52*P52,2)</f>
        <v>0</v>
      </c>
      <c r="R52" s="233"/>
      <c r="S52" s="233" t="s">
        <v>134</v>
      </c>
      <c r="T52" s="233" t="s">
        <v>135</v>
      </c>
      <c r="U52" s="233">
        <v>0.82499999999999996</v>
      </c>
      <c r="V52" s="233">
        <f>ROUND(E52*U52,2)</f>
        <v>11.14</v>
      </c>
      <c r="W52" s="233"/>
      <c r="X52" s="233" t="s">
        <v>136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137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2" t="s">
        <v>201</v>
      </c>
      <c r="D53" s="235"/>
      <c r="E53" s="236">
        <v>13.5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139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4">
        <v>26</v>
      </c>
      <c r="B54" s="245" t="s">
        <v>202</v>
      </c>
      <c r="C54" s="261" t="s">
        <v>203</v>
      </c>
      <c r="D54" s="246" t="s">
        <v>175</v>
      </c>
      <c r="E54" s="247">
        <v>7.5</v>
      </c>
      <c r="F54" s="248"/>
      <c r="G54" s="249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3">
        <v>2.5500000000000002E-3</v>
      </c>
      <c r="O54" s="233">
        <f>ROUND(E54*N54,2)</f>
        <v>0.02</v>
      </c>
      <c r="P54" s="233">
        <v>0</v>
      </c>
      <c r="Q54" s="233">
        <f>ROUND(E54*P54,2)</f>
        <v>0</v>
      </c>
      <c r="R54" s="233"/>
      <c r="S54" s="233" t="s">
        <v>134</v>
      </c>
      <c r="T54" s="233" t="s">
        <v>135</v>
      </c>
      <c r="U54" s="233">
        <v>0.72199999999999998</v>
      </c>
      <c r="V54" s="233">
        <f>ROUND(E54*U54,2)</f>
        <v>5.42</v>
      </c>
      <c r="W54" s="233"/>
      <c r="X54" s="233" t="s">
        <v>136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137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2" t="s">
        <v>204</v>
      </c>
      <c r="D55" s="235"/>
      <c r="E55" s="236">
        <v>7.5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139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44">
        <v>27</v>
      </c>
      <c r="B56" s="245" t="s">
        <v>205</v>
      </c>
      <c r="C56" s="261" t="s">
        <v>206</v>
      </c>
      <c r="D56" s="246" t="s">
        <v>163</v>
      </c>
      <c r="E56" s="247">
        <v>1.22672</v>
      </c>
      <c r="F56" s="248"/>
      <c r="G56" s="249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3">
        <v>2.9100000000000001E-2</v>
      </c>
      <c r="O56" s="233">
        <f>ROUND(E56*N56,2)</f>
        <v>0.04</v>
      </c>
      <c r="P56" s="233">
        <v>0</v>
      </c>
      <c r="Q56" s="233">
        <f>ROUND(E56*P56,2)</f>
        <v>0</v>
      </c>
      <c r="R56" s="233"/>
      <c r="S56" s="233" t="s">
        <v>134</v>
      </c>
      <c r="T56" s="233" t="s">
        <v>135</v>
      </c>
      <c r="U56" s="233">
        <v>0</v>
      </c>
      <c r="V56" s="233">
        <f>ROUND(E56*U56,2)</f>
        <v>0</v>
      </c>
      <c r="W56" s="233"/>
      <c r="X56" s="233" t="s">
        <v>136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137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2" t="s">
        <v>207</v>
      </c>
      <c r="D57" s="235"/>
      <c r="E57" s="236">
        <v>1.22672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139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4">
        <v>28</v>
      </c>
      <c r="B58" s="245" t="s">
        <v>208</v>
      </c>
      <c r="C58" s="261" t="s">
        <v>209</v>
      </c>
      <c r="D58" s="246" t="s">
        <v>159</v>
      </c>
      <c r="E58" s="247">
        <v>121.032</v>
      </c>
      <c r="F58" s="248"/>
      <c r="G58" s="249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1.4E-2</v>
      </c>
      <c r="Q58" s="233">
        <f>ROUND(E58*P58,2)</f>
        <v>1.69</v>
      </c>
      <c r="R58" s="233"/>
      <c r="S58" s="233" t="s">
        <v>134</v>
      </c>
      <c r="T58" s="233" t="s">
        <v>135</v>
      </c>
      <c r="U58" s="233">
        <v>0.08</v>
      </c>
      <c r="V58" s="233">
        <f>ROUND(E58*U58,2)</f>
        <v>9.68</v>
      </c>
      <c r="W58" s="233"/>
      <c r="X58" s="233" t="s">
        <v>136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137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31"/>
      <c r="B59" s="232"/>
      <c r="C59" s="262" t="s">
        <v>210</v>
      </c>
      <c r="D59" s="235"/>
      <c r="E59" s="236">
        <v>60.515999999999998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139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2" t="s">
        <v>211</v>
      </c>
      <c r="D60" s="235"/>
      <c r="E60" s="236">
        <v>60.515999999999998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139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50">
        <v>29</v>
      </c>
      <c r="B61" s="251" t="s">
        <v>212</v>
      </c>
      <c r="C61" s="260" t="s">
        <v>213</v>
      </c>
      <c r="D61" s="252" t="s">
        <v>163</v>
      </c>
      <c r="E61" s="253">
        <v>1.22672</v>
      </c>
      <c r="F61" s="254"/>
      <c r="G61" s="255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3">
        <v>1.6500000000000001E-2</v>
      </c>
      <c r="O61" s="233">
        <f>ROUND(E61*N61,2)</f>
        <v>0.02</v>
      </c>
      <c r="P61" s="233">
        <v>0</v>
      </c>
      <c r="Q61" s="233">
        <f>ROUND(E61*P61,2)</f>
        <v>0</v>
      </c>
      <c r="R61" s="233"/>
      <c r="S61" s="233" t="s">
        <v>134</v>
      </c>
      <c r="T61" s="233" t="s">
        <v>135</v>
      </c>
      <c r="U61" s="233">
        <v>0</v>
      </c>
      <c r="V61" s="233">
        <f>ROUND(E61*U61,2)</f>
        <v>0</v>
      </c>
      <c r="W61" s="233"/>
      <c r="X61" s="233" t="s">
        <v>136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137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50">
        <v>30</v>
      </c>
      <c r="B62" s="251" t="s">
        <v>214</v>
      </c>
      <c r="C62" s="260" t="s">
        <v>215</v>
      </c>
      <c r="D62" s="252" t="s">
        <v>216</v>
      </c>
      <c r="E62" s="253">
        <v>20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3">
        <v>1.6000000000000001E-4</v>
      </c>
      <c r="O62" s="233">
        <f>ROUND(E62*N62,2)</f>
        <v>0</v>
      </c>
      <c r="P62" s="233">
        <v>0</v>
      </c>
      <c r="Q62" s="233">
        <f>ROUND(E62*P62,2)</f>
        <v>0</v>
      </c>
      <c r="R62" s="233"/>
      <c r="S62" s="233" t="s">
        <v>121</v>
      </c>
      <c r="T62" s="233" t="s">
        <v>135</v>
      </c>
      <c r="U62" s="233">
        <v>0.03</v>
      </c>
      <c r="V62" s="233">
        <f>ROUND(E62*U62,2)</f>
        <v>0.6</v>
      </c>
      <c r="W62" s="233"/>
      <c r="X62" s="233" t="s">
        <v>136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137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44">
        <v>31</v>
      </c>
      <c r="B63" s="245" t="s">
        <v>217</v>
      </c>
      <c r="C63" s="261" t="s">
        <v>218</v>
      </c>
      <c r="D63" s="246" t="s">
        <v>163</v>
      </c>
      <c r="E63" s="247">
        <v>0.13270000000000001</v>
      </c>
      <c r="F63" s="248"/>
      <c r="G63" s="249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3">
        <v>0.65</v>
      </c>
      <c r="O63" s="233">
        <f>ROUND(E63*N63,2)</f>
        <v>0.09</v>
      </c>
      <c r="P63" s="233">
        <v>0</v>
      </c>
      <c r="Q63" s="233">
        <f>ROUND(E63*P63,2)</f>
        <v>0</v>
      </c>
      <c r="R63" s="233"/>
      <c r="S63" s="233" t="s">
        <v>121</v>
      </c>
      <c r="T63" s="233" t="s">
        <v>122</v>
      </c>
      <c r="U63" s="233">
        <v>0</v>
      </c>
      <c r="V63" s="233">
        <f>ROUND(E63*U63,2)</f>
        <v>0</v>
      </c>
      <c r="W63" s="233"/>
      <c r="X63" s="233" t="s">
        <v>219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220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2" t="s">
        <v>221</v>
      </c>
      <c r="D64" s="235"/>
      <c r="E64" s="236">
        <v>0.13270000000000001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139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44">
        <v>32</v>
      </c>
      <c r="B65" s="245" t="s">
        <v>222</v>
      </c>
      <c r="C65" s="261" t="s">
        <v>223</v>
      </c>
      <c r="D65" s="246" t="s">
        <v>163</v>
      </c>
      <c r="E65" s="247">
        <v>0.70399999999999996</v>
      </c>
      <c r="F65" s="248"/>
      <c r="G65" s="249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3">
        <v>0.55000000000000004</v>
      </c>
      <c r="O65" s="233">
        <f>ROUND(E65*N65,2)</f>
        <v>0.39</v>
      </c>
      <c r="P65" s="233">
        <v>0</v>
      </c>
      <c r="Q65" s="233">
        <f>ROUND(E65*P65,2)</f>
        <v>0</v>
      </c>
      <c r="R65" s="233" t="s">
        <v>224</v>
      </c>
      <c r="S65" s="233" t="s">
        <v>134</v>
      </c>
      <c r="T65" s="233" t="s">
        <v>135</v>
      </c>
      <c r="U65" s="233">
        <v>0</v>
      </c>
      <c r="V65" s="233">
        <f>ROUND(E65*U65,2)</f>
        <v>0</v>
      </c>
      <c r="W65" s="233"/>
      <c r="X65" s="233" t="s">
        <v>219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220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2" t="s">
        <v>225</v>
      </c>
      <c r="D66" s="235"/>
      <c r="E66" s="236">
        <v>0.70399999999999996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139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4">
        <v>33</v>
      </c>
      <c r="B67" s="245" t="s">
        <v>226</v>
      </c>
      <c r="C67" s="261" t="s">
        <v>227</v>
      </c>
      <c r="D67" s="246" t="s">
        <v>163</v>
      </c>
      <c r="E67" s="247">
        <v>0.52271999999999996</v>
      </c>
      <c r="F67" s="248"/>
      <c r="G67" s="249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3">
        <v>0.55000000000000004</v>
      </c>
      <c r="O67" s="233">
        <f>ROUND(E67*N67,2)</f>
        <v>0.28999999999999998</v>
      </c>
      <c r="P67" s="233">
        <v>0</v>
      </c>
      <c r="Q67" s="233">
        <f>ROUND(E67*P67,2)</f>
        <v>0</v>
      </c>
      <c r="R67" s="233" t="s">
        <v>224</v>
      </c>
      <c r="S67" s="233" t="s">
        <v>134</v>
      </c>
      <c r="T67" s="233" t="s">
        <v>135</v>
      </c>
      <c r="U67" s="233">
        <v>0</v>
      </c>
      <c r="V67" s="233">
        <f>ROUND(E67*U67,2)</f>
        <v>0</v>
      </c>
      <c r="W67" s="233"/>
      <c r="X67" s="233" t="s">
        <v>219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220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2" t="s">
        <v>228</v>
      </c>
      <c r="D68" s="235"/>
      <c r="E68" s="236">
        <v>0.52271999999999996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139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50">
        <v>34</v>
      </c>
      <c r="B69" s="251" t="s">
        <v>229</v>
      </c>
      <c r="C69" s="260" t="s">
        <v>230</v>
      </c>
      <c r="D69" s="252" t="s">
        <v>145</v>
      </c>
      <c r="E69" s="253">
        <v>1.79996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3">
        <v>0</v>
      </c>
      <c r="O69" s="233">
        <f>ROUND(E69*N69,2)</f>
        <v>0</v>
      </c>
      <c r="P69" s="233">
        <v>0</v>
      </c>
      <c r="Q69" s="233">
        <f>ROUND(E69*P69,2)</f>
        <v>0</v>
      </c>
      <c r="R69" s="233"/>
      <c r="S69" s="233" t="s">
        <v>134</v>
      </c>
      <c r="T69" s="233" t="s">
        <v>135</v>
      </c>
      <c r="U69" s="233">
        <v>1.7509999999999999</v>
      </c>
      <c r="V69" s="233">
        <f>ROUND(E69*U69,2)</f>
        <v>3.15</v>
      </c>
      <c r="W69" s="233"/>
      <c r="X69" s="233" t="s">
        <v>188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189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50">
        <v>35</v>
      </c>
      <c r="B70" s="251" t="s">
        <v>231</v>
      </c>
      <c r="C70" s="260" t="s">
        <v>232</v>
      </c>
      <c r="D70" s="252" t="s">
        <v>145</v>
      </c>
      <c r="E70" s="253">
        <v>1.79996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3">
        <v>0</v>
      </c>
      <c r="O70" s="233">
        <f>ROUND(E70*N70,2)</f>
        <v>0</v>
      </c>
      <c r="P70" s="233">
        <v>0</v>
      </c>
      <c r="Q70" s="233">
        <f>ROUND(E70*P70,2)</f>
        <v>0</v>
      </c>
      <c r="R70" s="233"/>
      <c r="S70" s="233" t="s">
        <v>134</v>
      </c>
      <c r="T70" s="233" t="s">
        <v>135</v>
      </c>
      <c r="U70" s="233">
        <v>0.81200000000000006</v>
      </c>
      <c r="V70" s="233">
        <f>ROUND(E70*U70,2)</f>
        <v>1.46</v>
      </c>
      <c r="W70" s="233"/>
      <c r="X70" s="233" t="s">
        <v>188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189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50">
        <v>36</v>
      </c>
      <c r="B71" s="251" t="s">
        <v>233</v>
      </c>
      <c r="C71" s="260" t="s">
        <v>234</v>
      </c>
      <c r="D71" s="252" t="s">
        <v>145</v>
      </c>
      <c r="E71" s="253">
        <v>34.199240000000003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 t="s">
        <v>134</v>
      </c>
      <c r="T71" s="233" t="s">
        <v>135</v>
      </c>
      <c r="U71" s="233">
        <v>0</v>
      </c>
      <c r="V71" s="233">
        <f>ROUND(E71*U71,2)</f>
        <v>0</v>
      </c>
      <c r="W71" s="233"/>
      <c r="X71" s="233" t="s">
        <v>188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189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38" t="s">
        <v>116</v>
      </c>
      <c r="B72" s="239" t="s">
        <v>78</v>
      </c>
      <c r="C72" s="259" t="s">
        <v>79</v>
      </c>
      <c r="D72" s="240"/>
      <c r="E72" s="241"/>
      <c r="F72" s="242"/>
      <c r="G72" s="243">
        <f>SUMIF(AG73:AG75,"&lt;&gt;NOR",G73:G75)</f>
        <v>0</v>
      </c>
      <c r="H72" s="237"/>
      <c r="I72" s="237">
        <f>SUM(I73:I75)</f>
        <v>0</v>
      </c>
      <c r="J72" s="237"/>
      <c r="K72" s="237">
        <f>SUM(K73:K75)</f>
        <v>0</v>
      </c>
      <c r="L72" s="237"/>
      <c r="M72" s="237">
        <f>SUM(M73:M75)</f>
        <v>0</v>
      </c>
      <c r="N72" s="237"/>
      <c r="O72" s="237">
        <f>SUM(O73:O75)</f>
        <v>0</v>
      </c>
      <c r="P72" s="237"/>
      <c r="Q72" s="237">
        <f>SUM(Q73:Q75)</f>
        <v>0</v>
      </c>
      <c r="R72" s="237"/>
      <c r="S72" s="237"/>
      <c r="T72" s="237"/>
      <c r="U72" s="237"/>
      <c r="V72" s="237">
        <f>SUM(V73:V75)</f>
        <v>24</v>
      </c>
      <c r="W72" s="237"/>
      <c r="X72" s="237"/>
      <c r="AG72" t="s">
        <v>117</v>
      </c>
    </row>
    <row r="73" spans="1:60" outlineLevel="1" x14ac:dyDescent="0.2">
      <c r="A73" s="250">
        <v>37</v>
      </c>
      <c r="B73" s="251" t="s">
        <v>235</v>
      </c>
      <c r="C73" s="260" t="s">
        <v>236</v>
      </c>
      <c r="D73" s="252" t="s">
        <v>185</v>
      </c>
      <c r="E73" s="253">
        <v>6</v>
      </c>
      <c r="F73" s="254"/>
      <c r="G73" s="255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3">
        <v>0</v>
      </c>
      <c r="O73" s="233">
        <f>ROUND(E73*N73,2)</f>
        <v>0</v>
      </c>
      <c r="P73" s="233">
        <v>0</v>
      </c>
      <c r="Q73" s="233">
        <f>ROUND(E73*P73,2)</f>
        <v>0</v>
      </c>
      <c r="R73" s="233"/>
      <c r="S73" s="233" t="s">
        <v>121</v>
      </c>
      <c r="T73" s="233" t="s">
        <v>122</v>
      </c>
      <c r="U73" s="233">
        <v>0</v>
      </c>
      <c r="V73" s="233">
        <f>ROUND(E73*U73,2)</f>
        <v>0</v>
      </c>
      <c r="W73" s="233"/>
      <c r="X73" s="233" t="s">
        <v>136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137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50">
        <v>38</v>
      </c>
      <c r="B74" s="251" t="s">
        <v>237</v>
      </c>
      <c r="C74" s="260" t="s">
        <v>238</v>
      </c>
      <c r="D74" s="252" t="s">
        <v>185</v>
      </c>
      <c r="E74" s="253">
        <v>3</v>
      </c>
      <c r="F74" s="254"/>
      <c r="G74" s="255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3">
        <v>0</v>
      </c>
      <c r="O74" s="233">
        <f>ROUND(E74*N74,2)</f>
        <v>0</v>
      </c>
      <c r="P74" s="233">
        <v>0</v>
      </c>
      <c r="Q74" s="233">
        <f>ROUND(E74*P74,2)</f>
        <v>0</v>
      </c>
      <c r="R74" s="233"/>
      <c r="S74" s="233" t="s">
        <v>121</v>
      </c>
      <c r="T74" s="233" t="s">
        <v>122</v>
      </c>
      <c r="U74" s="233">
        <v>0</v>
      </c>
      <c r="V74" s="233">
        <f>ROUND(E74*U74,2)</f>
        <v>0</v>
      </c>
      <c r="W74" s="233"/>
      <c r="X74" s="233" t="s">
        <v>136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137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50">
        <v>39</v>
      </c>
      <c r="B75" s="251" t="s">
        <v>239</v>
      </c>
      <c r="C75" s="260" t="s">
        <v>240</v>
      </c>
      <c r="D75" s="252" t="s">
        <v>120</v>
      </c>
      <c r="E75" s="253">
        <v>24</v>
      </c>
      <c r="F75" s="254"/>
      <c r="G75" s="255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3">
        <v>0</v>
      </c>
      <c r="O75" s="233">
        <f>ROUND(E75*N75,2)</f>
        <v>0</v>
      </c>
      <c r="P75" s="233">
        <v>0</v>
      </c>
      <c r="Q75" s="233">
        <f>ROUND(E75*P75,2)</f>
        <v>0</v>
      </c>
      <c r="R75" s="233" t="s">
        <v>241</v>
      </c>
      <c r="S75" s="233" t="s">
        <v>134</v>
      </c>
      <c r="T75" s="233" t="s">
        <v>135</v>
      </c>
      <c r="U75" s="233">
        <v>1</v>
      </c>
      <c r="V75" s="233">
        <f>ROUND(E75*U75,2)</f>
        <v>24</v>
      </c>
      <c r="W75" s="233"/>
      <c r="X75" s="233" t="s">
        <v>123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124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x14ac:dyDescent="0.2">
      <c r="A76" s="238" t="s">
        <v>116</v>
      </c>
      <c r="B76" s="239" t="s">
        <v>80</v>
      </c>
      <c r="C76" s="259" t="s">
        <v>81</v>
      </c>
      <c r="D76" s="240"/>
      <c r="E76" s="241"/>
      <c r="F76" s="242"/>
      <c r="G76" s="243">
        <f>SUMIF(AG77:AG81,"&lt;&gt;NOR",G77:G81)</f>
        <v>0</v>
      </c>
      <c r="H76" s="237"/>
      <c r="I76" s="237">
        <f>SUM(I77:I81)</f>
        <v>0</v>
      </c>
      <c r="J76" s="237"/>
      <c r="K76" s="237">
        <f>SUM(K77:K81)</f>
        <v>0</v>
      </c>
      <c r="L76" s="237"/>
      <c r="M76" s="237">
        <f>SUM(M77:M81)</f>
        <v>0</v>
      </c>
      <c r="N76" s="237"/>
      <c r="O76" s="237">
        <f>SUM(O77:O81)</f>
        <v>0</v>
      </c>
      <c r="P76" s="237"/>
      <c r="Q76" s="237">
        <f>SUM(Q77:Q81)</f>
        <v>1.2000000000000002</v>
      </c>
      <c r="R76" s="237"/>
      <c r="S76" s="237"/>
      <c r="T76" s="237"/>
      <c r="U76" s="237"/>
      <c r="V76" s="237">
        <f>SUM(V77:V81)</f>
        <v>16.829999999999998</v>
      </c>
      <c r="W76" s="237"/>
      <c r="X76" s="237"/>
      <c r="AG76" t="s">
        <v>117</v>
      </c>
    </row>
    <row r="77" spans="1:60" outlineLevel="1" x14ac:dyDescent="0.2">
      <c r="A77" s="244">
        <v>40</v>
      </c>
      <c r="B77" s="245" t="s">
        <v>242</v>
      </c>
      <c r="C77" s="261" t="s">
        <v>243</v>
      </c>
      <c r="D77" s="246" t="s">
        <v>159</v>
      </c>
      <c r="E77" s="247">
        <v>58.956000000000003</v>
      </c>
      <c r="F77" s="248"/>
      <c r="G77" s="249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3">
        <v>0</v>
      </c>
      <c r="O77" s="233">
        <f>ROUND(E77*N77,2)</f>
        <v>0</v>
      </c>
      <c r="P77" s="233">
        <v>8.9099999999999995E-3</v>
      </c>
      <c r="Q77" s="233">
        <f>ROUND(E77*P77,2)</f>
        <v>0.53</v>
      </c>
      <c r="R77" s="233"/>
      <c r="S77" s="233" t="s">
        <v>134</v>
      </c>
      <c r="T77" s="233" t="s">
        <v>135</v>
      </c>
      <c r="U77" s="233">
        <v>0.15</v>
      </c>
      <c r="V77" s="233">
        <f>ROUND(E77*U77,2)</f>
        <v>8.84</v>
      </c>
      <c r="W77" s="233"/>
      <c r="X77" s="233" t="s">
        <v>136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137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3" t="s">
        <v>244</v>
      </c>
      <c r="D78" s="256"/>
      <c r="E78" s="256"/>
      <c r="F78" s="256"/>
      <c r="G78" s="256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171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2" t="s">
        <v>245</v>
      </c>
      <c r="D79" s="235"/>
      <c r="E79" s="236">
        <v>58.956000000000003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139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33.75" outlineLevel="1" x14ac:dyDescent="0.2">
      <c r="A80" s="244">
        <v>41</v>
      </c>
      <c r="B80" s="245" t="s">
        <v>246</v>
      </c>
      <c r="C80" s="261" t="s">
        <v>247</v>
      </c>
      <c r="D80" s="246" t="s">
        <v>159</v>
      </c>
      <c r="E80" s="247">
        <v>33.276000000000003</v>
      </c>
      <c r="F80" s="248"/>
      <c r="G80" s="249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3">
        <v>0</v>
      </c>
      <c r="O80" s="233">
        <f>ROUND(E80*N80,2)</f>
        <v>0</v>
      </c>
      <c r="P80" s="233">
        <v>0.02</v>
      </c>
      <c r="Q80" s="233">
        <f>ROUND(E80*P80,2)</f>
        <v>0.67</v>
      </c>
      <c r="R80" s="233"/>
      <c r="S80" s="233" t="s">
        <v>121</v>
      </c>
      <c r="T80" s="233" t="s">
        <v>122</v>
      </c>
      <c r="U80" s="233">
        <v>0.24</v>
      </c>
      <c r="V80" s="233">
        <f>ROUND(E80*U80,2)</f>
        <v>7.99</v>
      </c>
      <c r="W80" s="233"/>
      <c r="X80" s="233" t="s">
        <v>136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137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2" t="s">
        <v>248</v>
      </c>
      <c r="D81" s="235"/>
      <c r="E81" s="236">
        <v>33.276000000000003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139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38" t="s">
        <v>116</v>
      </c>
      <c r="B82" s="239" t="s">
        <v>82</v>
      </c>
      <c r="C82" s="259" t="s">
        <v>83</v>
      </c>
      <c r="D82" s="240"/>
      <c r="E82" s="241"/>
      <c r="F82" s="242"/>
      <c r="G82" s="243">
        <f>SUMIF(AG83:AG83,"&lt;&gt;NOR",G83:G83)</f>
        <v>0</v>
      </c>
      <c r="H82" s="237"/>
      <c r="I82" s="237">
        <f>SUM(I83:I83)</f>
        <v>0</v>
      </c>
      <c r="J82" s="237"/>
      <c r="K82" s="237">
        <f>SUM(K83:K83)</f>
        <v>0</v>
      </c>
      <c r="L82" s="237"/>
      <c r="M82" s="237">
        <f>SUM(M83:M83)</f>
        <v>0</v>
      </c>
      <c r="N82" s="237"/>
      <c r="O82" s="237">
        <f>SUM(O83:O83)</f>
        <v>0</v>
      </c>
      <c r="P82" s="237"/>
      <c r="Q82" s="237">
        <f>SUM(Q83:Q83)</f>
        <v>0.06</v>
      </c>
      <c r="R82" s="237"/>
      <c r="S82" s="237"/>
      <c r="T82" s="237"/>
      <c r="U82" s="237"/>
      <c r="V82" s="237">
        <f>SUM(V83:V83)</f>
        <v>15.03</v>
      </c>
      <c r="W82" s="237"/>
      <c r="X82" s="237"/>
      <c r="AG82" t="s">
        <v>117</v>
      </c>
    </row>
    <row r="83" spans="1:60" outlineLevel="1" x14ac:dyDescent="0.2">
      <c r="A83" s="250">
        <v>42</v>
      </c>
      <c r="B83" s="251" t="s">
        <v>249</v>
      </c>
      <c r="C83" s="260" t="s">
        <v>250</v>
      </c>
      <c r="D83" s="252" t="s">
        <v>159</v>
      </c>
      <c r="E83" s="253">
        <v>58.956000000000003</v>
      </c>
      <c r="F83" s="254"/>
      <c r="G83" s="255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3">
        <v>0</v>
      </c>
      <c r="O83" s="233">
        <f>ROUND(E83*N83,2)</f>
        <v>0</v>
      </c>
      <c r="P83" s="233">
        <v>1E-3</v>
      </c>
      <c r="Q83" s="233">
        <f>ROUND(E83*P83,2)</f>
        <v>0.06</v>
      </c>
      <c r="R83" s="233"/>
      <c r="S83" s="233" t="s">
        <v>134</v>
      </c>
      <c r="T83" s="233" t="s">
        <v>135</v>
      </c>
      <c r="U83" s="233">
        <v>0.255</v>
      </c>
      <c r="V83" s="233">
        <f>ROUND(E83*U83,2)</f>
        <v>15.03</v>
      </c>
      <c r="W83" s="233"/>
      <c r="X83" s="233" t="s">
        <v>136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137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38" t="s">
        <v>116</v>
      </c>
      <c r="B84" s="239" t="s">
        <v>84</v>
      </c>
      <c r="C84" s="259" t="s">
        <v>85</v>
      </c>
      <c r="D84" s="240"/>
      <c r="E84" s="241"/>
      <c r="F84" s="242"/>
      <c r="G84" s="243">
        <f>SUMIF(AG85:AG86,"&lt;&gt;NOR",G85:G86)</f>
        <v>0</v>
      </c>
      <c r="H84" s="237"/>
      <c r="I84" s="237">
        <f>SUM(I85:I86)</f>
        <v>0</v>
      </c>
      <c r="J84" s="237"/>
      <c r="K84" s="237">
        <f>SUM(K85:K86)</f>
        <v>0</v>
      </c>
      <c r="L84" s="237"/>
      <c r="M84" s="237">
        <f>SUM(M85:M86)</f>
        <v>0</v>
      </c>
      <c r="N84" s="237"/>
      <c r="O84" s="237">
        <f>SUM(O85:O86)</f>
        <v>0.01</v>
      </c>
      <c r="P84" s="237"/>
      <c r="Q84" s="237">
        <f>SUM(Q85:Q86)</f>
        <v>0</v>
      </c>
      <c r="R84" s="237"/>
      <c r="S84" s="237"/>
      <c r="T84" s="237"/>
      <c r="U84" s="237"/>
      <c r="V84" s="237">
        <f>SUM(V85:V86)</f>
        <v>1.91</v>
      </c>
      <c r="W84" s="237"/>
      <c r="X84" s="237"/>
      <c r="AG84" t="s">
        <v>117</v>
      </c>
    </row>
    <row r="85" spans="1:60" outlineLevel="1" x14ac:dyDescent="0.2">
      <c r="A85" s="244">
        <v>43</v>
      </c>
      <c r="B85" s="245" t="s">
        <v>251</v>
      </c>
      <c r="C85" s="261" t="s">
        <v>252</v>
      </c>
      <c r="D85" s="246" t="s">
        <v>159</v>
      </c>
      <c r="E85" s="247">
        <v>44.351999999999997</v>
      </c>
      <c r="F85" s="248"/>
      <c r="G85" s="249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3">
        <v>2.9E-4</v>
      </c>
      <c r="O85" s="233">
        <f>ROUND(E85*N85,2)</f>
        <v>0.01</v>
      </c>
      <c r="P85" s="233">
        <v>0</v>
      </c>
      <c r="Q85" s="233">
        <f>ROUND(E85*P85,2)</f>
        <v>0</v>
      </c>
      <c r="R85" s="233"/>
      <c r="S85" s="233" t="s">
        <v>134</v>
      </c>
      <c r="T85" s="233" t="s">
        <v>135</v>
      </c>
      <c r="U85" s="233">
        <v>4.2999999999999997E-2</v>
      </c>
      <c r="V85" s="233">
        <f>ROUND(E85*U85,2)</f>
        <v>1.91</v>
      </c>
      <c r="W85" s="233"/>
      <c r="X85" s="233" t="s">
        <v>136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137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2" t="s">
        <v>253</v>
      </c>
      <c r="D86" s="235"/>
      <c r="E86" s="236">
        <v>44.351999999999997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139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38" t="s">
        <v>116</v>
      </c>
      <c r="B87" s="239" t="s">
        <v>86</v>
      </c>
      <c r="C87" s="259" t="s">
        <v>87</v>
      </c>
      <c r="D87" s="240"/>
      <c r="E87" s="241"/>
      <c r="F87" s="242"/>
      <c r="G87" s="243">
        <f>SUMIF(AG88:AG97,"&lt;&gt;NOR",G88:G97)</f>
        <v>0</v>
      </c>
      <c r="H87" s="237"/>
      <c r="I87" s="237">
        <f>SUM(I88:I97)</f>
        <v>0</v>
      </c>
      <c r="J87" s="237"/>
      <c r="K87" s="237">
        <f>SUM(K88:K97)</f>
        <v>0</v>
      </c>
      <c r="L87" s="237"/>
      <c r="M87" s="237">
        <f>SUM(M88:M97)</f>
        <v>0</v>
      </c>
      <c r="N87" s="237"/>
      <c r="O87" s="237">
        <f>SUM(O88:O97)</f>
        <v>0</v>
      </c>
      <c r="P87" s="237"/>
      <c r="Q87" s="237">
        <f>SUM(Q88:Q97)</f>
        <v>0</v>
      </c>
      <c r="R87" s="237"/>
      <c r="S87" s="237"/>
      <c r="T87" s="237"/>
      <c r="U87" s="237"/>
      <c r="V87" s="237">
        <f>SUM(V88:V97)</f>
        <v>103</v>
      </c>
      <c r="W87" s="237"/>
      <c r="X87" s="237"/>
      <c r="AG87" t="s">
        <v>117</v>
      </c>
    </row>
    <row r="88" spans="1:60" outlineLevel="1" x14ac:dyDescent="0.2">
      <c r="A88" s="244">
        <v>44</v>
      </c>
      <c r="B88" s="245" t="s">
        <v>254</v>
      </c>
      <c r="C88" s="261" t="s">
        <v>255</v>
      </c>
      <c r="D88" s="246" t="s">
        <v>145</v>
      </c>
      <c r="E88" s="247">
        <v>5.0076999999999998</v>
      </c>
      <c r="F88" s="248"/>
      <c r="G88" s="249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3">
        <v>0</v>
      </c>
      <c r="O88" s="233">
        <f>ROUND(E88*N88,2)</f>
        <v>0</v>
      </c>
      <c r="P88" s="233">
        <v>0</v>
      </c>
      <c r="Q88" s="233">
        <f>ROUND(E88*P88,2)</f>
        <v>0</v>
      </c>
      <c r="R88" s="233"/>
      <c r="S88" s="233" t="s">
        <v>134</v>
      </c>
      <c r="T88" s="233" t="s">
        <v>122</v>
      </c>
      <c r="U88" s="233">
        <v>0</v>
      </c>
      <c r="V88" s="233">
        <f>ROUND(E88*U88,2)</f>
        <v>0</v>
      </c>
      <c r="W88" s="233"/>
      <c r="X88" s="233" t="s">
        <v>136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137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2" t="s">
        <v>256</v>
      </c>
      <c r="D89" s="235"/>
      <c r="E89" s="236">
        <v>5.0076999999999998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139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50">
        <v>45</v>
      </c>
      <c r="B90" s="251" t="s">
        <v>257</v>
      </c>
      <c r="C90" s="260" t="s">
        <v>258</v>
      </c>
      <c r="D90" s="252" t="s">
        <v>145</v>
      </c>
      <c r="E90" s="253">
        <v>25.424510000000001</v>
      </c>
      <c r="F90" s="254"/>
      <c r="G90" s="255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3">
        <v>0</v>
      </c>
      <c r="O90" s="233">
        <f>ROUND(E90*N90,2)</f>
        <v>0</v>
      </c>
      <c r="P90" s="233">
        <v>0</v>
      </c>
      <c r="Q90" s="233">
        <f>ROUND(E90*P90,2)</f>
        <v>0</v>
      </c>
      <c r="R90" s="233"/>
      <c r="S90" s="233" t="s">
        <v>134</v>
      </c>
      <c r="T90" s="233" t="s">
        <v>135</v>
      </c>
      <c r="U90" s="233">
        <v>2.0089999999999999</v>
      </c>
      <c r="V90" s="233">
        <f>ROUND(E90*U90,2)</f>
        <v>51.08</v>
      </c>
      <c r="W90" s="233"/>
      <c r="X90" s="233" t="s">
        <v>259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260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44">
        <v>46</v>
      </c>
      <c r="B91" s="245" t="s">
        <v>261</v>
      </c>
      <c r="C91" s="261" t="s">
        <v>262</v>
      </c>
      <c r="D91" s="246" t="s">
        <v>145</v>
      </c>
      <c r="E91" s="247">
        <v>25.424510000000001</v>
      </c>
      <c r="F91" s="248"/>
      <c r="G91" s="249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3">
        <v>0</v>
      </c>
      <c r="O91" s="233">
        <f>ROUND(E91*N91,2)</f>
        <v>0</v>
      </c>
      <c r="P91" s="233">
        <v>0</v>
      </c>
      <c r="Q91" s="233">
        <f>ROUND(E91*P91,2)</f>
        <v>0</v>
      </c>
      <c r="R91" s="233"/>
      <c r="S91" s="233" t="s">
        <v>134</v>
      </c>
      <c r="T91" s="233" t="s">
        <v>135</v>
      </c>
      <c r="U91" s="233">
        <v>0.49</v>
      </c>
      <c r="V91" s="233">
        <f>ROUND(E91*U91,2)</f>
        <v>12.46</v>
      </c>
      <c r="W91" s="233"/>
      <c r="X91" s="233" t="s">
        <v>259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260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3" t="s">
        <v>263</v>
      </c>
      <c r="D92" s="256"/>
      <c r="E92" s="256"/>
      <c r="F92" s="256"/>
      <c r="G92" s="256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171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50">
        <v>47</v>
      </c>
      <c r="B93" s="251" t="s">
        <v>264</v>
      </c>
      <c r="C93" s="260" t="s">
        <v>265</v>
      </c>
      <c r="D93" s="252" t="s">
        <v>145</v>
      </c>
      <c r="E93" s="253">
        <v>483.06572999999997</v>
      </c>
      <c r="F93" s="254"/>
      <c r="G93" s="255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3">
        <v>0</v>
      </c>
      <c r="O93" s="233">
        <f>ROUND(E93*N93,2)</f>
        <v>0</v>
      </c>
      <c r="P93" s="233">
        <v>0</v>
      </c>
      <c r="Q93" s="233">
        <f>ROUND(E93*P93,2)</f>
        <v>0</v>
      </c>
      <c r="R93" s="233"/>
      <c r="S93" s="233" t="s">
        <v>134</v>
      </c>
      <c r="T93" s="233" t="s">
        <v>135</v>
      </c>
      <c r="U93" s="233">
        <v>0</v>
      </c>
      <c r="V93" s="233">
        <f>ROUND(E93*U93,2)</f>
        <v>0</v>
      </c>
      <c r="W93" s="233"/>
      <c r="X93" s="233" t="s">
        <v>259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260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50">
        <v>48</v>
      </c>
      <c r="B94" s="251" t="s">
        <v>266</v>
      </c>
      <c r="C94" s="260" t="s">
        <v>267</v>
      </c>
      <c r="D94" s="252" t="s">
        <v>145</v>
      </c>
      <c r="E94" s="253">
        <v>20.416810000000002</v>
      </c>
      <c r="F94" s="254"/>
      <c r="G94" s="255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 t="s">
        <v>134</v>
      </c>
      <c r="T94" s="233" t="s">
        <v>135</v>
      </c>
      <c r="U94" s="233">
        <v>0</v>
      </c>
      <c r="V94" s="233">
        <f>ROUND(E94*U94,2)</f>
        <v>0</v>
      </c>
      <c r="W94" s="233"/>
      <c r="X94" s="233" t="s">
        <v>136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137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44">
        <v>49</v>
      </c>
      <c r="B95" s="245" t="s">
        <v>268</v>
      </c>
      <c r="C95" s="261" t="s">
        <v>269</v>
      </c>
      <c r="D95" s="246" t="s">
        <v>145</v>
      </c>
      <c r="E95" s="247">
        <v>25.424510000000001</v>
      </c>
      <c r="F95" s="248"/>
      <c r="G95" s="249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/>
      <c r="S95" s="233" t="s">
        <v>134</v>
      </c>
      <c r="T95" s="233" t="s">
        <v>135</v>
      </c>
      <c r="U95" s="233">
        <v>0.83199999999999996</v>
      </c>
      <c r="V95" s="233">
        <f>ROUND(E95*U95,2)</f>
        <v>21.15</v>
      </c>
      <c r="W95" s="233"/>
      <c r="X95" s="233" t="s">
        <v>136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137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31"/>
      <c r="B96" s="232"/>
      <c r="C96" s="263" t="s">
        <v>270</v>
      </c>
      <c r="D96" s="256"/>
      <c r="E96" s="256"/>
      <c r="F96" s="256"/>
      <c r="G96" s="256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171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57" t="str">
        <f>C96</f>
        <v>S naložením suti nebo vybouraných hmot do dopravního prostředku a na jejich vyložením, popřípadě přeložením na normální dopravní prostředek.</v>
      </c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50">
        <v>50</v>
      </c>
      <c r="B97" s="251" t="s">
        <v>271</v>
      </c>
      <c r="C97" s="260" t="s">
        <v>272</v>
      </c>
      <c r="D97" s="252" t="s">
        <v>145</v>
      </c>
      <c r="E97" s="253">
        <v>50.849020000000003</v>
      </c>
      <c r="F97" s="254"/>
      <c r="G97" s="255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3"/>
      <c r="S97" s="233" t="s">
        <v>134</v>
      </c>
      <c r="T97" s="233" t="s">
        <v>135</v>
      </c>
      <c r="U97" s="233">
        <v>0.36</v>
      </c>
      <c r="V97" s="233">
        <f>ROUND(E97*U97,2)</f>
        <v>18.309999999999999</v>
      </c>
      <c r="W97" s="233"/>
      <c r="X97" s="233" t="s">
        <v>136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137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">
      <c r="A98" s="238" t="s">
        <v>116</v>
      </c>
      <c r="B98" s="239" t="s">
        <v>89</v>
      </c>
      <c r="C98" s="259" t="s">
        <v>30</v>
      </c>
      <c r="D98" s="240"/>
      <c r="E98" s="241"/>
      <c r="F98" s="242"/>
      <c r="G98" s="243">
        <f>SUMIF(AG99:AG102,"&lt;&gt;NOR",G99:G102)</f>
        <v>0</v>
      </c>
      <c r="H98" s="237"/>
      <c r="I98" s="237">
        <f>SUM(I99:I102)</f>
        <v>0</v>
      </c>
      <c r="J98" s="237"/>
      <c r="K98" s="237">
        <f>SUM(K99:K102)</f>
        <v>0</v>
      </c>
      <c r="L98" s="237"/>
      <c r="M98" s="237">
        <f>SUM(M99:M102)</f>
        <v>0</v>
      </c>
      <c r="N98" s="237"/>
      <c r="O98" s="237">
        <f>SUM(O99:O102)</f>
        <v>0</v>
      </c>
      <c r="P98" s="237"/>
      <c r="Q98" s="237">
        <f>SUM(Q99:Q102)</f>
        <v>0</v>
      </c>
      <c r="R98" s="237"/>
      <c r="S98" s="237"/>
      <c r="T98" s="237"/>
      <c r="U98" s="237"/>
      <c r="V98" s="237">
        <f>SUM(V99:V102)</f>
        <v>0</v>
      </c>
      <c r="W98" s="237"/>
      <c r="X98" s="237"/>
      <c r="AG98" t="s">
        <v>117</v>
      </c>
    </row>
    <row r="99" spans="1:60" outlineLevel="1" x14ac:dyDescent="0.2">
      <c r="A99" s="244">
        <v>51</v>
      </c>
      <c r="B99" s="245" t="s">
        <v>273</v>
      </c>
      <c r="C99" s="261" t="s">
        <v>274</v>
      </c>
      <c r="D99" s="246" t="s">
        <v>275</v>
      </c>
      <c r="E99" s="247">
        <v>1</v>
      </c>
      <c r="F99" s="248"/>
      <c r="G99" s="249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3">
        <v>0</v>
      </c>
      <c r="O99" s="233">
        <f>ROUND(E99*N99,2)</f>
        <v>0</v>
      </c>
      <c r="P99" s="233">
        <v>0</v>
      </c>
      <c r="Q99" s="233">
        <f>ROUND(E99*P99,2)</f>
        <v>0</v>
      </c>
      <c r="R99" s="233"/>
      <c r="S99" s="233" t="s">
        <v>134</v>
      </c>
      <c r="T99" s="233" t="s">
        <v>122</v>
      </c>
      <c r="U99" s="233">
        <v>0</v>
      </c>
      <c r="V99" s="233">
        <f>ROUND(E99*U99,2)</f>
        <v>0</v>
      </c>
      <c r="W99" s="233"/>
      <c r="X99" s="233" t="s">
        <v>276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277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45" outlineLevel="1" x14ac:dyDescent="0.2">
      <c r="A100" s="231"/>
      <c r="B100" s="232"/>
      <c r="C100" s="263" t="s">
        <v>278</v>
      </c>
      <c r="D100" s="256"/>
      <c r="E100" s="256"/>
      <c r="F100" s="256"/>
      <c r="G100" s="256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171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57" t="str">
        <f>C100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44">
        <v>52</v>
      </c>
      <c r="B101" s="245" t="s">
        <v>279</v>
      </c>
      <c r="C101" s="261" t="s">
        <v>280</v>
      </c>
      <c r="D101" s="246" t="s">
        <v>275</v>
      </c>
      <c r="E101" s="247">
        <v>1</v>
      </c>
      <c r="F101" s="248"/>
      <c r="G101" s="249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3">
        <v>0</v>
      </c>
      <c r="O101" s="233">
        <f>ROUND(E101*N101,2)</f>
        <v>0</v>
      </c>
      <c r="P101" s="233">
        <v>0</v>
      </c>
      <c r="Q101" s="233">
        <f>ROUND(E101*P101,2)</f>
        <v>0</v>
      </c>
      <c r="R101" s="233"/>
      <c r="S101" s="233" t="s">
        <v>134</v>
      </c>
      <c r="T101" s="233" t="s">
        <v>122</v>
      </c>
      <c r="U101" s="233">
        <v>0</v>
      </c>
      <c r="V101" s="233">
        <f>ROUND(E101*U101,2)</f>
        <v>0</v>
      </c>
      <c r="W101" s="233"/>
      <c r="X101" s="233" t="s">
        <v>276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277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33.75" outlineLevel="1" x14ac:dyDescent="0.2">
      <c r="A102" s="231"/>
      <c r="B102" s="232"/>
      <c r="C102" s="263" t="s">
        <v>281</v>
      </c>
      <c r="D102" s="256"/>
      <c r="E102" s="256"/>
      <c r="F102" s="256"/>
      <c r="G102" s="256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171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57" t="str">
        <f>C102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02" s="214"/>
      <c r="BC102" s="214"/>
      <c r="BD102" s="214"/>
      <c r="BE102" s="214"/>
      <c r="BF102" s="214"/>
      <c r="BG102" s="214"/>
      <c r="BH102" s="214"/>
    </row>
    <row r="103" spans="1:60" x14ac:dyDescent="0.2">
      <c r="A103" s="3"/>
      <c r="B103" s="4"/>
      <c r="C103" s="264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v>15</v>
      </c>
      <c r="AF103">
        <v>21</v>
      </c>
      <c r="AG103" t="s">
        <v>103</v>
      </c>
    </row>
    <row r="104" spans="1:60" x14ac:dyDescent="0.2">
      <c r="A104" s="217"/>
      <c r="B104" s="218" t="s">
        <v>31</v>
      </c>
      <c r="C104" s="265"/>
      <c r="D104" s="219"/>
      <c r="E104" s="220"/>
      <c r="F104" s="220"/>
      <c r="G104" s="258">
        <f>G8+G13+G20+G22+G26+G42+G45+G47+G72+G76+G82+G84+G87+G98</f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f>SUMIF(L7:L102,AE103,G7:G102)</f>
        <v>0</v>
      </c>
      <c r="AF104">
        <f>SUMIF(L7:L102,AF103,G7:G102)</f>
        <v>0</v>
      </c>
      <c r="AG104" t="s">
        <v>282</v>
      </c>
    </row>
    <row r="105" spans="1:60" x14ac:dyDescent="0.2">
      <c r="A105" s="3"/>
      <c r="B105" s="4"/>
      <c r="C105" s="264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60" x14ac:dyDescent="0.2">
      <c r="A106" s="3"/>
      <c r="B106" s="4"/>
      <c r="C106" s="264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221" t="s">
        <v>283</v>
      </c>
      <c r="B107" s="221"/>
      <c r="C107" s="266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22"/>
      <c r="B108" s="223"/>
      <c r="C108" s="267"/>
      <c r="D108" s="223"/>
      <c r="E108" s="223"/>
      <c r="F108" s="223"/>
      <c r="G108" s="224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G108" t="s">
        <v>284</v>
      </c>
    </row>
    <row r="109" spans="1:60" x14ac:dyDescent="0.2">
      <c r="A109" s="225"/>
      <c r="B109" s="226"/>
      <c r="C109" s="268"/>
      <c r="D109" s="226"/>
      <c r="E109" s="226"/>
      <c r="F109" s="226"/>
      <c r="G109" s="227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">
      <c r="A110" s="225"/>
      <c r="B110" s="226"/>
      <c r="C110" s="268"/>
      <c r="D110" s="226"/>
      <c r="E110" s="226"/>
      <c r="F110" s="226"/>
      <c r="G110" s="227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225"/>
      <c r="B111" s="226"/>
      <c r="C111" s="268"/>
      <c r="D111" s="226"/>
      <c r="E111" s="226"/>
      <c r="F111" s="226"/>
      <c r="G111" s="227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228"/>
      <c r="B112" s="229"/>
      <c r="C112" s="269"/>
      <c r="D112" s="229"/>
      <c r="E112" s="229"/>
      <c r="F112" s="229"/>
      <c r="G112" s="230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3"/>
      <c r="B113" s="4"/>
      <c r="C113" s="264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C114" s="270"/>
      <c r="D114" s="10"/>
      <c r="AG114" t="s">
        <v>285</v>
      </c>
    </row>
    <row r="115" spans="1:33" x14ac:dyDescent="0.2">
      <c r="D115" s="10"/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C100:G100"/>
    <mergeCell ref="C102:G102"/>
    <mergeCell ref="A1:G1"/>
    <mergeCell ref="C2:G2"/>
    <mergeCell ref="C3:G3"/>
    <mergeCell ref="C4:G4"/>
    <mergeCell ref="A107:C107"/>
    <mergeCell ref="A108:G112"/>
    <mergeCell ref="C34:G34"/>
    <mergeCell ref="C78:G78"/>
    <mergeCell ref="C92:G92"/>
    <mergeCell ref="C96:G9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Tomášek</dc:creator>
  <cp:lastModifiedBy>Vlastimil Tomášek</cp:lastModifiedBy>
  <cp:lastPrinted>2019-03-19T12:27:02Z</cp:lastPrinted>
  <dcterms:created xsi:type="dcterms:W3CDTF">2009-04-08T07:15:50Z</dcterms:created>
  <dcterms:modified xsi:type="dcterms:W3CDTF">2019-11-28T11:04:20Z</dcterms:modified>
</cp:coreProperties>
</file>